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ffice\Downloads\ND ROZP a VV bez dozoru_skutoc vyh\"/>
    </mc:Choice>
  </mc:AlternateContent>
  <xr:revisionPtr revIDLastSave="0" documentId="13_ncr:1_{3725B2A1-6E84-4685-AF84-F683D857292F}" xr6:coauthVersionLast="47" xr6:coauthVersionMax="47" xr10:uidLastSave="{00000000-0000-0000-0000-000000000000}"/>
  <bookViews>
    <workbookView xWindow="-120" yWindow="-120" windowWidth="38640" windowHeight="21240" firstSheet="17" activeTab="23" xr2:uid="{00000000-000D-0000-FFFF-FFFF00000000}"/>
  </bookViews>
  <sheets>
    <sheet name="Rekapitulácia stavby" sheetId="1" r:id="rId1"/>
    <sheet name="E1.1Z - E1.1Z 1.Strecha  ..." sheetId="2" r:id="rId2"/>
    <sheet name="E1.2Z - E1.2Z 1. Vonkajši..." sheetId="3" r:id="rId3"/>
    <sheet name="E1.3Z - E1.3Z 1.Konštrukc..." sheetId="4" r:id="rId4"/>
    <sheet name="E1.4Z - E1.4Z 1.Konšrukci..." sheetId="5" r:id="rId5"/>
    <sheet name="E1.5Z - E1.5Z 5.Ústredné ..." sheetId="6" r:id="rId6"/>
    <sheet name="E1.6Z - E1.6Z 6.Vzduchote..." sheetId="7" r:id="rId7"/>
    <sheet name="E1.7Z - E1.7Z 7.Elektroin..." sheetId="8" r:id="rId8"/>
    <sheet name="E1.1a - E1.1a Prípravné p..." sheetId="9" r:id="rId9"/>
    <sheet name="E1.1b - E1.1b  ŠD BLOK  A..." sheetId="10" r:id="rId10"/>
    <sheet name="E1.1c - E1.1c  Povrchové ..." sheetId="11" r:id="rId11"/>
    <sheet name="E1.1d - E1.1d  Podlahy  A..." sheetId="12" r:id="rId12"/>
    <sheet name="E1.1e - E1.1e  Drevenné k..." sheetId="13" r:id="rId13"/>
    <sheet name="E1.1f - E1.1f  Konštrukci..." sheetId="14" r:id="rId14"/>
    <sheet name="E1.1g - E1.1g  Konšrukcie..." sheetId="15" r:id="rId15"/>
    <sheet name="E1.1h - E1.1h Zábradlie p..." sheetId="16" r:id="rId16"/>
    <sheet name="E1.1ch - E1.1ch Vyčisteni..." sheetId="17" r:id="rId17"/>
    <sheet name="E1.3 - E1.3 Statika A, B,..." sheetId="18" r:id="rId18"/>
    <sheet name="E1.4 - E1.4 Zdravotechnik..." sheetId="19" r:id="rId19"/>
    <sheet name="E1.8a - E1.8a  Štruktúrov..." sheetId="20" r:id="rId20"/>
    <sheet name="E1.8b - E1.8b  EPS a HSP " sheetId="21" r:id="rId21"/>
    <sheet name="E1.9 - E1.9 Výťahy  V1, V..." sheetId="22" r:id="rId22"/>
    <sheet name="E2.1 - E2.1 SO02 SPEVNENÉ..." sheetId="23" r:id="rId23"/>
    <sheet name="E2.2 - E2.2 SO03 AREÁLOVÉ..." sheetId="24" r:id="rId24"/>
    <sheet name="E2.5 - E2.5 SO06 SADOVÉ Ú..." sheetId="25" r:id="rId25"/>
    <sheet name="ZN1 - ZN1 - Zariadenie a ..." sheetId="26" r:id="rId26"/>
    <sheet name="Zoznam figúr" sheetId="27" r:id="rId27"/>
  </sheets>
  <definedNames>
    <definedName name="_xlnm._FilterDatabase" localSheetId="8" hidden="1">'E1.1a - E1.1a Prípravné p...'!$C$123:$K$159</definedName>
    <definedName name="_xlnm._FilterDatabase" localSheetId="9" hidden="1">'E1.1b - E1.1b  ŠD BLOK  A...'!$C$143:$K$1763</definedName>
    <definedName name="_xlnm._FilterDatabase" localSheetId="10" hidden="1">'E1.1c - E1.1c  Povrchové ...'!$C$133:$K$1071</definedName>
    <definedName name="_xlnm._FilterDatabase" localSheetId="11" hidden="1">'E1.1d - E1.1d  Podlahy  A...'!$C$128:$K$619</definedName>
    <definedName name="_xlnm._FilterDatabase" localSheetId="12" hidden="1">'E1.1e - E1.1e  Drevenné k...'!$C$127:$K$638</definedName>
    <definedName name="_xlnm._FilterDatabase" localSheetId="13" hidden="1">'E1.1f - E1.1f  Konštrukci...'!$C$127:$K$215</definedName>
    <definedName name="_xlnm._FilterDatabase" localSheetId="14" hidden="1">'E1.1g - E1.1g  Konšrukcie...'!$C$122:$K$210</definedName>
    <definedName name="_xlnm._FilterDatabase" localSheetId="15" hidden="1">'E1.1h - E1.1h Zábradlie p...'!$C$121:$K$190</definedName>
    <definedName name="_xlnm._FilterDatabase" localSheetId="16" hidden="1">'E1.1ch - E1.1ch Vyčisteni...'!$C$124:$K$254</definedName>
    <definedName name="_xlnm._FilterDatabase" localSheetId="1" hidden="1">'E1.1Z - E1.1Z 1.Strecha  ...'!$C$127:$K$272</definedName>
    <definedName name="_xlnm._FilterDatabase" localSheetId="2" hidden="1">'E1.2Z - E1.2Z 1. Vonkajši...'!$C$123:$K$189</definedName>
    <definedName name="_xlnm._FilterDatabase" localSheetId="17" hidden="1">'E1.3 - E1.3 Statika A, B,...'!$C$126:$K$226</definedName>
    <definedName name="_xlnm._FilterDatabase" localSheetId="3" hidden="1">'E1.3Z - E1.3Z 1.Konštrukc...'!$C$131:$K$316</definedName>
    <definedName name="_xlnm._FilterDatabase" localSheetId="18" hidden="1">'E1.4 - E1.4 Zdravotechnik...'!$C$126:$K$272</definedName>
    <definedName name="_xlnm._FilterDatabase" localSheetId="4" hidden="1">'E1.4Z - E1.4Z 1.Konšrukci...'!$C$125:$K$279</definedName>
    <definedName name="_xlnm._FilterDatabase" localSheetId="5" hidden="1">'E1.5Z - E1.5Z 5.Ústredné ...'!$C$131:$K$196</definedName>
    <definedName name="_xlnm._FilterDatabase" localSheetId="6" hidden="1">'E1.6Z - E1.6Z 6.Vzduchote...'!$C$140:$K$372</definedName>
    <definedName name="_xlnm._FilterDatabase" localSheetId="7" hidden="1">'E1.7Z - E1.7Z 7.Elektroin...'!$C$127:$K$389</definedName>
    <definedName name="_xlnm._FilterDatabase" localSheetId="19" hidden="1">'E1.8a - E1.8a  Štruktúrov...'!$C$124:$K$190</definedName>
    <definedName name="_xlnm._FilterDatabase" localSheetId="20" hidden="1">'E1.8b - E1.8b  EPS a HSP '!$C$124:$K$254</definedName>
    <definedName name="_xlnm._FilterDatabase" localSheetId="21" hidden="1">'E1.9 - E1.9 Výťahy  V1, V...'!$C$121:$K$149</definedName>
    <definedName name="_xlnm._FilterDatabase" localSheetId="22" hidden="1">'E2.1 - E2.1 SO02 SPEVNENÉ...'!$C$124:$K$149</definedName>
    <definedName name="_xlnm._FilterDatabase" localSheetId="23" hidden="1">'E2.2 - E2.2 SO03 AREÁLOVÉ...'!$C$126:$K$207</definedName>
    <definedName name="_xlnm._FilterDatabase" localSheetId="24" hidden="1">'E2.5 - E2.5 SO06 SADOVÉ Ú...'!$C$123:$K$182</definedName>
    <definedName name="_xlnm._FilterDatabase" localSheetId="25" hidden="1">'ZN1 - ZN1 - Zariadenie a ...'!$C$120:$K$136</definedName>
    <definedName name="_xlnm.Print_Titles" localSheetId="8">'E1.1a - E1.1a Prípravné p...'!$123:$123</definedName>
    <definedName name="_xlnm.Print_Titles" localSheetId="9">'E1.1b - E1.1b  ŠD BLOK  A...'!$143:$143</definedName>
    <definedName name="_xlnm.Print_Titles" localSheetId="10">'E1.1c - E1.1c  Povrchové ...'!$133:$133</definedName>
    <definedName name="_xlnm.Print_Titles" localSheetId="11">'E1.1d - E1.1d  Podlahy  A...'!$128:$128</definedName>
    <definedName name="_xlnm.Print_Titles" localSheetId="12">'E1.1e - E1.1e  Drevenné k...'!$127:$127</definedName>
    <definedName name="_xlnm.Print_Titles" localSheetId="13">'E1.1f - E1.1f  Konštrukci...'!$127:$127</definedName>
    <definedName name="_xlnm.Print_Titles" localSheetId="14">'E1.1g - E1.1g  Konšrukcie...'!$122:$122</definedName>
    <definedName name="_xlnm.Print_Titles" localSheetId="15">'E1.1h - E1.1h Zábradlie p...'!$121:$121</definedName>
    <definedName name="_xlnm.Print_Titles" localSheetId="16">'E1.1ch - E1.1ch Vyčisteni...'!$124:$124</definedName>
    <definedName name="_xlnm.Print_Titles" localSheetId="1">'E1.1Z - E1.1Z 1.Strecha  ...'!$127:$127</definedName>
    <definedName name="_xlnm.Print_Titles" localSheetId="2">'E1.2Z - E1.2Z 1. Vonkajši...'!$123:$123</definedName>
    <definedName name="_xlnm.Print_Titles" localSheetId="17">'E1.3 - E1.3 Statika A, B,...'!$126:$126</definedName>
    <definedName name="_xlnm.Print_Titles" localSheetId="3">'E1.3Z - E1.3Z 1.Konštrukc...'!$131:$131</definedName>
    <definedName name="_xlnm.Print_Titles" localSheetId="18">'E1.4 - E1.4 Zdravotechnik...'!$126:$126</definedName>
    <definedName name="_xlnm.Print_Titles" localSheetId="4">'E1.4Z - E1.4Z 1.Konšrukci...'!$125:$125</definedName>
    <definedName name="_xlnm.Print_Titles" localSheetId="5">'E1.5Z - E1.5Z 5.Ústredné ...'!$131:$131</definedName>
    <definedName name="_xlnm.Print_Titles" localSheetId="6">'E1.6Z - E1.6Z 6.Vzduchote...'!$140:$140</definedName>
    <definedName name="_xlnm.Print_Titles" localSheetId="7">'E1.7Z - E1.7Z 7.Elektroin...'!$127:$127</definedName>
    <definedName name="_xlnm.Print_Titles" localSheetId="19">'E1.8a - E1.8a  Štruktúrov...'!$124:$124</definedName>
    <definedName name="_xlnm.Print_Titles" localSheetId="20">'E1.8b - E1.8b  EPS a HSP '!$124:$124</definedName>
    <definedName name="_xlnm.Print_Titles" localSheetId="21">'E1.9 - E1.9 Výťahy  V1, V...'!$121:$121</definedName>
    <definedName name="_xlnm.Print_Titles" localSheetId="22">'E2.1 - E2.1 SO02 SPEVNENÉ...'!$124:$124</definedName>
    <definedName name="_xlnm.Print_Titles" localSheetId="23">'E2.2 - E2.2 SO03 AREÁLOVÉ...'!$126:$126</definedName>
    <definedName name="_xlnm.Print_Titles" localSheetId="24">'E2.5 - E2.5 SO06 SADOVÉ Ú...'!$123:$123</definedName>
    <definedName name="_xlnm.Print_Titles" localSheetId="0">'Rekapitulácia stavby'!$92:$92</definedName>
    <definedName name="_xlnm.Print_Titles" localSheetId="25">'ZN1 - ZN1 - Zariadenie a ...'!$120:$120</definedName>
    <definedName name="_xlnm.Print_Titles" localSheetId="26">'Zoznam figúr'!$9:$9</definedName>
    <definedName name="_xlnm.Print_Area" localSheetId="8">'E1.1a - E1.1a Prípravné p...'!$C$4:$J$76,'E1.1a - E1.1a Prípravné p...'!$C$82:$J$103,'E1.1a - E1.1a Prípravné p...'!$C$109:$J$159</definedName>
    <definedName name="_xlnm.Print_Area" localSheetId="9">'E1.1b - E1.1b  ŠD BLOK  A...'!$C$4:$J$76,'E1.1b - E1.1b  ŠD BLOK  A...'!$C$82:$J$123,'E1.1b - E1.1b  ŠD BLOK  A...'!$C$129:$J$1763</definedName>
    <definedName name="_xlnm.Print_Area" localSheetId="10">'E1.1c - E1.1c  Povrchové ...'!$C$4:$J$76,'E1.1c - E1.1c  Povrchové ...'!$C$82:$J$113,'E1.1c - E1.1c  Povrchové ...'!$C$119:$J$1071</definedName>
    <definedName name="_xlnm.Print_Area" localSheetId="11">'E1.1d - E1.1d  Podlahy  A...'!$C$4:$J$76,'E1.1d - E1.1d  Podlahy  A...'!$C$82:$J$108,'E1.1d - E1.1d  Podlahy  A...'!$C$114:$J$619</definedName>
    <definedName name="_xlnm.Print_Area" localSheetId="12">'E1.1e - E1.1e  Drevenné k...'!$C$4:$J$76,'E1.1e - E1.1e  Drevenné k...'!$C$82:$J$107,'E1.1e - E1.1e  Drevenné k...'!$C$113:$J$638</definedName>
    <definedName name="_xlnm.Print_Area" localSheetId="13">'E1.1f - E1.1f  Konštrukci...'!$C$4:$J$76,'E1.1f - E1.1f  Konštrukci...'!$C$82:$J$107,'E1.1f - E1.1f  Konštrukci...'!$C$113:$J$215</definedName>
    <definedName name="_xlnm.Print_Area" localSheetId="14">'E1.1g - E1.1g  Konšrukcie...'!$C$4:$J$76,'E1.1g - E1.1g  Konšrukcie...'!$C$82:$J$102,'E1.1g - E1.1g  Konšrukcie...'!$C$108:$J$210</definedName>
    <definedName name="_xlnm.Print_Area" localSheetId="15">'E1.1h - E1.1h Zábradlie p...'!$C$4:$J$76,'E1.1h - E1.1h Zábradlie p...'!$C$82:$J$101,'E1.1h - E1.1h Zábradlie p...'!$C$107:$J$190</definedName>
    <definedName name="_xlnm.Print_Area" localSheetId="16">'E1.1ch - E1.1ch Vyčisteni...'!$C$4:$J$76,'E1.1ch - E1.1ch Vyčisteni...'!$C$82:$J$104,'E1.1ch - E1.1ch Vyčisteni...'!$C$110:$J$254</definedName>
    <definedName name="_xlnm.Print_Area" localSheetId="1">'E1.1Z - E1.1Z 1.Strecha  ...'!$C$4:$J$76,'E1.1Z - E1.1Z 1.Strecha  ...'!$C$82:$J$107,'E1.1Z - E1.1Z 1.Strecha  ...'!$C$113:$J$272</definedName>
    <definedName name="_xlnm.Print_Area" localSheetId="2">'E1.2Z - E1.2Z 1. Vonkajši...'!$C$4:$J$76,'E1.2Z - E1.2Z 1. Vonkajši...'!$C$82:$J$103,'E1.2Z - E1.2Z 1. Vonkajši...'!$C$109:$J$189</definedName>
    <definedName name="_xlnm.Print_Area" localSheetId="17">'E1.3 - E1.3 Statika A, B,...'!$C$4:$J$76,'E1.3 - E1.3 Statika A, B,...'!$C$82:$J$106,'E1.3 - E1.3 Statika A, B,...'!$C$112:$J$226</definedName>
    <definedName name="_xlnm.Print_Area" localSheetId="3">'E1.3Z - E1.3Z 1.Konštrukc...'!$C$4:$J$76,'E1.3Z - E1.3Z 1.Konštrukc...'!$C$82:$J$111,'E1.3Z - E1.3Z 1.Konštrukc...'!$C$117:$J$316</definedName>
    <definedName name="_xlnm.Print_Area" localSheetId="18">'E1.4 - E1.4 Zdravotechnik...'!$C$4:$J$76,'E1.4 - E1.4 Zdravotechnik...'!$C$82:$J$106,'E1.4 - E1.4 Zdravotechnik...'!$C$112:$J$272</definedName>
    <definedName name="_xlnm.Print_Area" localSheetId="4">'E1.4Z - E1.4Z 1.Konšrukci...'!$C$4:$J$76,'E1.4Z - E1.4Z 1.Konšrukci...'!$C$82:$J$105,'E1.4Z - E1.4Z 1.Konšrukci...'!$C$111:$J$279</definedName>
    <definedName name="_xlnm.Print_Area" localSheetId="5">'E1.5Z - E1.5Z 5.Ústredné ...'!$C$4:$J$76,'E1.5Z - E1.5Z 5.Ústredné ...'!$C$82:$J$111,'E1.5Z - E1.5Z 5.Ústredné ...'!$C$117:$J$196</definedName>
    <definedName name="_xlnm.Print_Area" localSheetId="6">'E1.6Z - E1.6Z 6.Vzduchote...'!$C$4:$J$76,'E1.6Z - E1.6Z 6.Vzduchote...'!$C$82:$J$120,'E1.6Z - E1.6Z 6.Vzduchote...'!$C$126:$J$372</definedName>
    <definedName name="_xlnm.Print_Area" localSheetId="7">'E1.7Z - E1.7Z 7.Elektroin...'!$C$4:$J$76,'E1.7Z - E1.7Z 7.Elektroin...'!$C$82:$J$107,'E1.7Z - E1.7Z 7.Elektroin...'!$C$113:$J$389</definedName>
    <definedName name="_xlnm.Print_Area" localSheetId="19">'E1.8a - E1.8a  Štruktúrov...'!$C$4:$J$76,'E1.8a - E1.8a  Štruktúrov...'!$C$82:$J$104,'E1.8a - E1.8a  Štruktúrov...'!$C$110:$J$190</definedName>
    <definedName name="_xlnm.Print_Area" localSheetId="20">'E1.8b - E1.8b  EPS a HSP '!$C$4:$J$76,'E1.8b - E1.8b  EPS a HSP '!$C$82:$J$104,'E1.8b - E1.8b  EPS a HSP '!$C$110:$J$254</definedName>
    <definedName name="_xlnm.Print_Area" localSheetId="21">'E1.9 - E1.9 Výťahy  V1, V...'!$C$4:$J$76,'E1.9 - E1.9 Výťahy  V1, V...'!$C$82:$J$101,'E1.9 - E1.9 Výťahy  V1, V...'!$C$107:$J$149</definedName>
    <definedName name="_xlnm.Print_Area" localSheetId="22">'E2.1 - E2.1 SO02 SPEVNENÉ...'!$C$4:$J$76,'E2.1 - E2.1 SO02 SPEVNENÉ...'!$C$82:$J$104,'E2.1 - E2.1 SO02 SPEVNENÉ...'!$C$110:$J$149</definedName>
    <definedName name="_xlnm.Print_Area" localSheetId="23">'E2.2 - E2.2 SO03 AREÁLOVÉ...'!$C$4:$J$76,'E2.2 - E2.2 SO03 AREÁLOVÉ...'!$C$82:$J$106,'E2.2 - E2.2 SO03 AREÁLOVÉ...'!$C$112:$J$207</definedName>
    <definedName name="_xlnm.Print_Area" localSheetId="24">'E2.5 - E2.5 SO06 SADOVÉ Ú...'!$C$4:$J$76,'E2.5 - E2.5 SO06 SADOVÉ Ú...'!$C$82:$J$103,'E2.5 - E2.5 SO06 SADOVÉ Ú...'!$C$109:$J$182</definedName>
    <definedName name="_xlnm.Print_Area" localSheetId="0">'Rekapitulácia stavby'!$D$4:$AO$76,'Rekapitulácia stavby'!$C$82:$AQ$121</definedName>
    <definedName name="_xlnm.Print_Area" localSheetId="25">'ZN1 - ZN1 - Zariadenie a ...'!$C$4:$J$76,'ZN1 - ZN1 - Zariadenie a ...'!$C$82:$J$100,'ZN1 - ZN1 - Zariadenie a ...'!$C$106:$J$136</definedName>
    <definedName name="_xlnm.Print_Area" localSheetId="26">'Zoznam figúr'!$C$4:$G$1315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7" l="1"/>
  <c r="J39" i="26"/>
  <c r="J38" i="26"/>
  <c r="J37" i="26"/>
  <c r="BI136" i="26"/>
  <c r="BH136" i="26"/>
  <c r="BG136" i="26"/>
  <c r="BE136" i="26"/>
  <c r="T136" i="26"/>
  <c r="R136" i="26"/>
  <c r="P136" i="26"/>
  <c r="BI135" i="26"/>
  <c r="BH135" i="26"/>
  <c r="BG135" i="26"/>
  <c r="BE135" i="26"/>
  <c r="T135" i="26"/>
  <c r="R135" i="26"/>
  <c r="P135" i="26"/>
  <c r="BI134" i="26"/>
  <c r="BH134" i="26"/>
  <c r="BG134" i="26"/>
  <c r="BE134" i="26"/>
  <c r="T134" i="26"/>
  <c r="R134" i="26"/>
  <c r="P134" i="26"/>
  <c r="BI133" i="26"/>
  <c r="BH133" i="26"/>
  <c r="BG133" i="26"/>
  <c r="BE133" i="26"/>
  <c r="T133" i="26"/>
  <c r="R133" i="26"/>
  <c r="P133" i="26"/>
  <c r="BI132" i="26"/>
  <c r="BH132" i="26"/>
  <c r="BG132" i="26"/>
  <c r="BE132" i="26"/>
  <c r="T132" i="26"/>
  <c r="R132" i="26"/>
  <c r="P132" i="26"/>
  <c r="BI131" i="26"/>
  <c r="BH131" i="26"/>
  <c r="BG131" i="26"/>
  <c r="BE131" i="26"/>
  <c r="T131" i="26"/>
  <c r="R131" i="26"/>
  <c r="P131" i="26"/>
  <c r="BI130" i="26"/>
  <c r="BH130" i="26"/>
  <c r="BG130" i="26"/>
  <c r="BE130" i="26"/>
  <c r="T130" i="26"/>
  <c r="R130" i="26"/>
  <c r="P130" i="26"/>
  <c r="BI129" i="26"/>
  <c r="BH129" i="26"/>
  <c r="BG129" i="26"/>
  <c r="BE129" i="26"/>
  <c r="T129" i="26"/>
  <c r="R129" i="26"/>
  <c r="P129" i="26"/>
  <c r="BI128" i="26"/>
  <c r="BH128" i="26"/>
  <c r="BG128" i="26"/>
  <c r="BE128" i="26"/>
  <c r="T128" i="26"/>
  <c r="R128" i="26"/>
  <c r="P128" i="26"/>
  <c r="BI127" i="26"/>
  <c r="BH127" i="26"/>
  <c r="BG127" i="26"/>
  <c r="BE127" i="26"/>
  <c r="T127" i="26"/>
  <c r="R127" i="26"/>
  <c r="P127" i="26"/>
  <c r="BI126" i="26"/>
  <c r="BH126" i="26"/>
  <c r="BG126" i="26"/>
  <c r="BE126" i="26"/>
  <c r="T126" i="26"/>
  <c r="R126" i="26"/>
  <c r="P126" i="26"/>
  <c r="BI125" i="26"/>
  <c r="BH125" i="26"/>
  <c r="BG125" i="26"/>
  <c r="BE125" i="26"/>
  <c r="T125" i="26"/>
  <c r="R125" i="26"/>
  <c r="P125" i="26"/>
  <c r="BI124" i="26"/>
  <c r="BH124" i="26"/>
  <c r="BG124" i="26"/>
  <c r="BE124" i="26"/>
  <c r="T124" i="26"/>
  <c r="R124" i="26"/>
  <c r="P124" i="26"/>
  <c r="BI123" i="26"/>
  <c r="BH123" i="26"/>
  <c r="BG123" i="26"/>
  <c r="BE123" i="26"/>
  <c r="T123" i="26"/>
  <c r="R123" i="26"/>
  <c r="P123" i="26"/>
  <c r="J118" i="26"/>
  <c r="J117" i="26"/>
  <c r="F117" i="26"/>
  <c r="F115" i="26"/>
  <c r="E113" i="26"/>
  <c r="J94" i="26"/>
  <c r="J93" i="26"/>
  <c r="F93" i="26"/>
  <c r="F91" i="26"/>
  <c r="E89" i="26"/>
  <c r="J20" i="26"/>
  <c r="E20" i="26"/>
  <c r="F118" i="26" s="1"/>
  <c r="J19" i="26"/>
  <c r="J14" i="26"/>
  <c r="J115" i="26" s="1"/>
  <c r="E7" i="26"/>
  <c r="E85" i="26"/>
  <c r="J39" i="25"/>
  <c r="J38" i="25"/>
  <c r="AY120" i="1" s="1"/>
  <c r="J37" i="25"/>
  <c r="AX120" i="1"/>
  <c r="BI182" i="25"/>
  <c r="BH182" i="25"/>
  <c r="BG182" i="25"/>
  <c r="BE182" i="25"/>
  <c r="T182" i="25"/>
  <c r="T181" i="25" s="1"/>
  <c r="R182" i="25"/>
  <c r="R181" i="25" s="1"/>
  <c r="P182" i="25"/>
  <c r="P181" i="25" s="1"/>
  <c r="BI180" i="25"/>
  <c r="BH180" i="25"/>
  <c r="BG180" i="25"/>
  <c r="BE180" i="25"/>
  <c r="T180" i="25"/>
  <c r="R180" i="25"/>
  <c r="P180" i="25"/>
  <c r="BI179" i="25"/>
  <c r="BH179" i="25"/>
  <c r="BG179" i="25"/>
  <c r="BE179" i="25"/>
  <c r="T179" i="25"/>
  <c r="R179" i="25"/>
  <c r="P179" i="25"/>
  <c r="BI177" i="25"/>
  <c r="BH177" i="25"/>
  <c r="BG177" i="25"/>
  <c r="BE177" i="25"/>
  <c r="T177" i="25"/>
  <c r="R177" i="25"/>
  <c r="P177" i="25"/>
  <c r="BI176" i="25"/>
  <c r="BH176" i="25"/>
  <c r="BG176" i="25"/>
  <c r="BE176" i="25"/>
  <c r="T176" i="25"/>
  <c r="R176" i="25"/>
  <c r="P176" i="25"/>
  <c r="BI175" i="25"/>
  <c r="BH175" i="25"/>
  <c r="BG175" i="25"/>
  <c r="BE175" i="25"/>
  <c r="T175" i="25"/>
  <c r="R175" i="25"/>
  <c r="P175" i="25"/>
  <c r="BI174" i="25"/>
  <c r="BH174" i="25"/>
  <c r="BG174" i="25"/>
  <c r="BE174" i="25"/>
  <c r="T174" i="25"/>
  <c r="R174" i="25"/>
  <c r="P174" i="25"/>
  <c r="BI173" i="25"/>
  <c r="BH173" i="25"/>
  <c r="BG173" i="25"/>
  <c r="BE173" i="25"/>
  <c r="T173" i="25"/>
  <c r="R173" i="25"/>
  <c r="P173" i="25"/>
  <c r="BI172" i="25"/>
  <c r="BH172" i="25"/>
  <c r="BG172" i="25"/>
  <c r="BE172" i="25"/>
  <c r="T172" i="25"/>
  <c r="R172" i="25"/>
  <c r="P172" i="25"/>
  <c r="BI171" i="25"/>
  <c r="BH171" i="25"/>
  <c r="BG171" i="25"/>
  <c r="BE171" i="25"/>
  <c r="T171" i="25"/>
  <c r="R171" i="25"/>
  <c r="P171" i="25"/>
  <c r="BI170" i="25"/>
  <c r="BH170" i="25"/>
  <c r="BG170" i="25"/>
  <c r="BE170" i="25"/>
  <c r="T170" i="25"/>
  <c r="R170" i="25"/>
  <c r="P170" i="25"/>
  <c r="BI169" i="25"/>
  <c r="BH169" i="25"/>
  <c r="BG169" i="25"/>
  <c r="BE169" i="25"/>
  <c r="T169" i="25"/>
  <c r="R169" i="25"/>
  <c r="P169" i="25"/>
  <c r="BI168" i="25"/>
  <c r="BH168" i="25"/>
  <c r="BG168" i="25"/>
  <c r="BE168" i="25"/>
  <c r="T168" i="25"/>
  <c r="R168" i="25"/>
  <c r="P168" i="25"/>
  <c r="BI167" i="25"/>
  <c r="BH167" i="25"/>
  <c r="BG167" i="25"/>
  <c r="BE167" i="25"/>
  <c r="T167" i="25"/>
  <c r="R167" i="25"/>
  <c r="P167" i="25"/>
  <c r="BI166" i="25"/>
  <c r="BH166" i="25"/>
  <c r="BG166" i="25"/>
  <c r="BE166" i="25"/>
  <c r="T166" i="25"/>
  <c r="R166" i="25"/>
  <c r="P166" i="25"/>
  <c r="BI165" i="25"/>
  <c r="BH165" i="25"/>
  <c r="BG165" i="25"/>
  <c r="BE165" i="25"/>
  <c r="T165" i="25"/>
  <c r="R165" i="25"/>
  <c r="P165" i="25"/>
  <c r="BI164" i="25"/>
  <c r="BH164" i="25"/>
  <c r="BG164" i="25"/>
  <c r="BE164" i="25"/>
  <c r="T164" i="25"/>
  <c r="R164" i="25"/>
  <c r="P164" i="25"/>
  <c r="BI163" i="25"/>
  <c r="BH163" i="25"/>
  <c r="BG163" i="25"/>
  <c r="BE163" i="25"/>
  <c r="T163" i="25"/>
  <c r="R163" i="25"/>
  <c r="P163" i="25"/>
  <c r="BI162" i="25"/>
  <c r="BH162" i="25"/>
  <c r="BG162" i="25"/>
  <c r="BE162" i="25"/>
  <c r="T162" i="25"/>
  <c r="R162" i="25"/>
  <c r="P162" i="25"/>
  <c r="BI161" i="25"/>
  <c r="BH161" i="25"/>
  <c r="BG161" i="25"/>
  <c r="BE161" i="25"/>
  <c r="T161" i="25"/>
  <c r="R161" i="25"/>
  <c r="P161" i="25"/>
  <c r="BI160" i="25"/>
  <c r="BH160" i="25"/>
  <c r="BG160" i="25"/>
  <c r="BE160" i="25"/>
  <c r="T160" i="25"/>
  <c r="R160" i="25"/>
  <c r="P160" i="25"/>
  <c r="BI159" i="25"/>
  <c r="BH159" i="25"/>
  <c r="BG159" i="25"/>
  <c r="BE159" i="25"/>
  <c r="T159" i="25"/>
  <c r="R159" i="25"/>
  <c r="P159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5" i="25"/>
  <c r="BH145" i="25"/>
  <c r="BG145" i="25"/>
  <c r="BE145" i="25"/>
  <c r="T145" i="25"/>
  <c r="R145" i="25"/>
  <c r="P145" i="25"/>
  <c r="BI144" i="25"/>
  <c r="BH144" i="25"/>
  <c r="BG144" i="25"/>
  <c r="BE144" i="25"/>
  <c r="T144" i="25"/>
  <c r="R144" i="25"/>
  <c r="P144" i="25"/>
  <c r="BI143" i="25"/>
  <c r="BH143" i="25"/>
  <c r="BG143" i="25"/>
  <c r="BE143" i="25"/>
  <c r="T143" i="25"/>
  <c r="R143" i="25"/>
  <c r="P143" i="25"/>
  <c r="BI142" i="25"/>
  <c r="BH142" i="25"/>
  <c r="BG142" i="25"/>
  <c r="BE142" i="25"/>
  <c r="T142" i="25"/>
  <c r="R142" i="25"/>
  <c r="P142" i="25"/>
  <c r="BI141" i="25"/>
  <c r="BH141" i="25"/>
  <c r="BG141" i="25"/>
  <c r="BE141" i="25"/>
  <c r="T141" i="25"/>
  <c r="R141" i="25"/>
  <c r="P141" i="25"/>
  <c r="BI140" i="25"/>
  <c r="BH140" i="25"/>
  <c r="BG140" i="25"/>
  <c r="BE140" i="25"/>
  <c r="T140" i="25"/>
  <c r="R140" i="25"/>
  <c r="P140" i="25"/>
  <c r="BI139" i="25"/>
  <c r="BH139" i="25"/>
  <c r="BG139" i="25"/>
  <c r="BE139" i="25"/>
  <c r="T139" i="25"/>
  <c r="R139" i="25"/>
  <c r="P139" i="25"/>
  <c r="BI138" i="25"/>
  <c r="BH138" i="25"/>
  <c r="BG138" i="25"/>
  <c r="BE138" i="25"/>
  <c r="T138" i="25"/>
  <c r="R138" i="25"/>
  <c r="P138" i="25"/>
  <c r="BI137" i="25"/>
  <c r="BH137" i="25"/>
  <c r="BG137" i="25"/>
  <c r="BE137" i="25"/>
  <c r="T137" i="25"/>
  <c r="R137" i="25"/>
  <c r="P137" i="25"/>
  <c r="BI136" i="25"/>
  <c r="BH136" i="25"/>
  <c r="BG136" i="25"/>
  <c r="BE136" i="25"/>
  <c r="T136" i="25"/>
  <c r="R136" i="25"/>
  <c r="P136" i="25"/>
  <c r="BI135" i="25"/>
  <c r="BH135" i="25"/>
  <c r="BG135" i="25"/>
  <c r="BE135" i="25"/>
  <c r="T135" i="25"/>
  <c r="R135" i="25"/>
  <c r="P135" i="25"/>
  <c r="BI134" i="25"/>
  <c r="BH134" i="25"/>
  <c r="BG134" i="25"/>
  <c r="BE134" i="25"/>
  <c r="T134" i="25"/>
  <c r="R134" i="25"/>
  <c r="P134" i="25"/>
  <c r="BI133" i="25"/>
  <c r="BH133" i="25"/>
  <c r="BG133" i="25"/>
  <c r="BE133" i="25"/>
  <c r="T133" i="25"/>
  <c r="R133" i="25"/>
  <c r="P133" i="25"/>
  <c r="BI132" i="25"/>
  <c r="BH132" i="25"/>
  <c r="BG132" i="25"/>
  <c r="BE132" i="25"/>
  <c r="T132" i="25"/>
  <c r="R132" i="25"/>
  <c r="P132" i="25"/>
  <c r="BI131" i="25"/>
  <c r="BH131" i="25"/>
  <c r="BG131" i="25"/>
  <c r="BE131" i="25"/>
  <c r="T131" i="25"/>
  <c r="R131" i="25"/>
  <c r="P131" i="25"/>
  <c r="BI130" i="25"/>
  <c r="BH130" i="25"/>
  <c r="BG130" i="25"/>
  <c r="BE130" i="25"/>
  <c r="T130" i="25"/>
  <c r="R130" i="25"/>
  <c r="P130" i="25"/>
  <c r="BI129" i="25"/>
  <c r="BH129" i="25"/>
  <c r="BG129" i="25"/>
  <c r="BE129" i="25"/>
  <c r="T129" i="25"/>
  <c r="R129" i="25"/>
  <c r="P129" i="25"/>
  <c r="BI128" i="25"/>
  <c r="BH128" i="25"/>
  <c r="BG128" i="25"/>
  <c r="BE128" i="25"/>
  <c r="T128" i="25"/>
  <c r="R128" i="25"/>
  <c r="P128" i="25"/>
  <c r="BI127" i="25"/>
  <c r="BH127" i="25"/>
  <c r="BG127" i="25"/>
  <c r="BE127" i="25"/>
  <c r="T127" i="25"/>
  <c r="R127" i="25"/>
  <c r="P127" i="25"/>
  <c r="J121" i="25"/>
  <c r="J120" i="25"/>
  <c r="F118" i="25"/>
  <c r="E116" i="25"/>
  <c r="J94" i="25"/>
  <c r="J93" i="25"/>
  <c r="F91" i="25"/>
  <c r="E89" i="25"/>
  <c r="J20" i="25"/>
  <c r="E20" i="25"/>
  <c r="F121" i="25"/>
  <c r="J19" i="25"/>
  <c r="J17" i="25"/>
  <c r="E17" i="25"/>
  <c r="F93" i="25"/>
  <c r="J16" i="25"/>
  <c r="J14" i="25"/>
  <c r="J118" i="25"/>
  <c r="E7" i="25"/>
  <c r="E112" i="25" s="1"/>
  <c r="J39" i="24"/>
  <c r="J38" i="24"/>
  <c r="AY119" i="1"/>
  <c r="J37" i="24"/>
  <c r="AX119" i="1" s="1"/>
  <c r="BI207" i="24"/>
  <c r="BH207" i="24"/>
  <c r="BG207" i="24"/>
  <c r="BE207" i="24"/>
  <c r="T207" i="24"/>
  <c r="R207" i="24"/>
  <c r="P207" i="24"/>
  <c r="BI206" i="24"/>
  <c r="BH206" i="24"/>
  <c r="BG206" i="24"/>
  <c r="BE206" i="24"/>
  <c r="T206" i="24"/>
  <c r="R206" i="24"/>
  <c r="P206" i="24"/>
  <c r="BI205" i="24"/>
  <c r="BH205" i="24"/>
  <c r="BG205" i="24"/>
  <c r="BE205" i="24"/>
  <c r="T205" i="24"/>
  <c r="R205" i="24"/>
  <c r="P205" i="24"/>
  <c r="BI203" i="24"/>
  <c r="BH203" i="24"/>
  <c r="BG203" i="24"/>
  <c r="BE203" i="24"/>
  <c r="T203" i="24"/>
  <c r="T202" i="24"/>
  <c r="R203" i="24"/>
  <c r="R202" i="24"/>
  <c r="P203" i="24"/>
  <c r="P202" i="24"/>
  <c r="BI201" i="24"/>
  <c r="BH201" i="24"/>
  <c r="BG201" i="24"/>
  <c r="BE201" i="24"/>
  <c r="T201" i="24"/>
  <c r="R201" i="24"/>
  <c r="P201" i="24"/>
  <c r="BI200" i="24"/>
  <c r="BH200" i="24"/>
  <c r="BG200" i="24"/>
  <c r="BE200" i="24"/>
  <c r="T200" i="24"/>
  <c r="R200" i="24"/>
  <c r="P200" i="24"/>
  <c r="BI199" i="24"/>
  <c r="BH199" i="24"/>
  <c r="BG199" i="24"/>
  <c r="BE199" i="24"/>
  <c r="T199" i="24"/>
  <c r="R199" i="24"/>
  <c r="P199" i="24"/>
  <c r="BI198" i="24"/>
  <c r="BH198" i="24"/>
  <c r="BG198" i="24"/>
  <c r="BE198" i="24"/>
  <c r="T198" i="24"/>
  <c r="R198" i="24"/>
  <c r="P198" i="24"/>
  <c r="BI197" i="24"/>
  <c r="BH197" i="24"/>
  <c r="BG197" i="24"/>
  <c r="BE197" i="24"/>
  <c r="T197" i="24"/>
  <c r="R197" i="24"/>
  <c r="P197" i="24"/>
  <c r="BI196" i="24"/>
  <c r="BH196" i="24"/>
  <c r="BG196" i="24"/>
  <c r="BE196" i="24"/>
  <c r="T196" i="24"/>
  <c r="R196" i="24"/>
  <c r="P196" i="24"/>
  <c r="BI195" i="24"/>
  <c r="BH195" i="24"/>
  <c r="BG195" i="24"/>
  <c r="BE195" i="24"/>
  <c r="T195" i="24"/>
  <c r="R195" i="24"/>
  <c r="P195" i="24"/>
  <c r="BI194" i="24"/>
  <c r="BH194" i="24"/>
  <c r="BG194" i="24"/>
  <c r="BE194" i="24"/>
  <c r="T194" i="24"/>
  <c r="R194" i="24"/>
  <c r="P194" i="24"/>
  <c r="BI193" i="24"/>
  <c r="BH193" i="24"/>
  <c r="BG193" i="24"/>
  <c r="BE193" i="24"/>
  <c r="T193" i="24"/>
  <c r="R193" i="24"/>
  <c r="P193" i="24"/>
  <c r="BI192" i="24"/>
  <c r="BH192" i="24"/>
  <c r="BG192" i="24"/>
  <c r="BE192" i="24"/>
  <c r="T192" i="24"/>
  <c r="R192" i="24"/>
  <c r="P192" i="24"/>
  <c r="BI191" i="24"/>
  <c r="BH191" i="24"/>
  <c r="BG191" i="24"/>
  <c r="BE191" i="24"/>
  <c r="T191" i="24"/>
  <c r="R191" i="24"/>
  <c r="P191" i="24"/>
  <c r="BI190" i="24"/>
  <c r="BH190" i="24"/>
  <c r="BG190" i="24"/>
  <c r="BE190" i="24"/>
  <c r="T190" i="24"/>
  <c r="R190" i="24"/>
  <c r="P190" i="24"/>
  <c r="BI189" i="24"/>
  <c r="BH189" i="24"/>
  <c r="BG189" i="24"/>
  <c r="BE189" i="24"/>
  <c r="T189" i="24"/>
  <c r="R189" i="24"/>
  <c r="P189" i="24"/>
  <c r="BI188" i="24"/>
  <c r="BH188" i="24"/>
  <c r="BG188" i="24"/>
  <c r="BE188" i="24"/>
  <c r="T188" i="24"/>
  <c r="R188" i="24"/>
  <c r="P188" i="24"/>
  <c r="BI187" i="24"/>
  <c r="BH187" i="24"/>
  <c r="BG187" i="24"/>
  <c r="BE187" i="24"/>
  <c r="T187" i="24"/>
  <c r="R187" i="24"/>
  <c r="P187" i="24"/>
  <c r="BI186" i="24"/>
  <c r="BH186" i="24"/>
  <c r="BG186" i="24"/>
  <c r="BE186" i="24"/>
  <c r="T186" i="24"/>
  <c r="R186" i="24"/>
  <c r="P186" i="24"/>
  <c r="BI185" i="24"/>
  <c r="BH185" i="24"/>
  <c r="BG185" i="24"/>
  <c r="BE185" i="24"/>
  <c r="T185" i="24"/>
  <c r="R185" i="24"/>
  <c r="P185" i="24"/>
  <c r="BI184" i="24"/>
  <c r="BH184" i="24"/>
  <c r="BG184" i="24"/>
  <c r="BE184" i="24"/>
  <c r="T184" i="24"/>
  <c r="R184" i="24"/>
  <c r="P184" i="24"/>
  <c r="BI183" i="24"/>
  <c r="BH183" i="24"/>
  <c r="BG183" i="24"/>
  <c r="BE183" i="24"/>
  <c r="T183" i="24"/>
  <c r="R183" i="24"/>
  <c r="P183" i="24"/>
  <c r="BI182" i="24"/>
  <c r="BH182" i="24"/>
  <c r="BG182" i="24"/>
  <c r="BE182" i="24"/>
  <c r="T182" i="24"/>
  <c r="R182" i="24"/>
  <c r="P182" i="24"/>
  <c r="BI181" i="24"/>
  <c r="BH181" i="24"/>
  <c r="BG181" i="24"/>
  <c r="BE181" i="24"/>
  <c r="T181" i="24"/>
  <c r="R181" i="24"/>
  <c r="P181" i="24"/>
  <c r="BI180" i="24"/>
  <c r="BH180" i="24"/>
  <c r="BG180" i="24"/>
  <c r="BE180" i="24"/>
  <c r="T180" i="24"/>
  <c r="R180" i="24"/>
  <c r="P180" i="24"/>
  <c r="BI177" i="24"/>
  <c r="BH177" i="24"/>
  <c r="BG177" i="24"/>
  <c r="BE177" i="24"/>
  <c r="T177" i="24"/>
  <c r="R177" i="24"/>
  <c r="P177" i="24"/>
  <c r="BI176" i="24"/>
  <c r="BH176" i="24"/>
  <c r="BG176" i="24"/>
  <c r="BE176" i="24"/>
  <c r="T176" i="24"/>
  <c r="R176" i="24"/>
  <c r="P176" i="24"/>
  <c r="BI174" i="24"/>
  <c r="BH174" i="24"/>
  <c r="BG174" i="24"/>
  <c r="BE174" i="24"/>
  <c r="T174" i="24"/>
  <c r="R174" i="24"/>
  <c r="P174" i="24"/>
  <c r="BI173" i="24"/>
  <c r="BH173" i="24"/>
  <c r="BG173" i="24"/>
  <c r="BE173" i="24"/>
  <c r="T173" i="24"/>
  <c r="R173" i="24"/>
  <c r="P173" i="24"/>
  <c r="BI172" i="24"/>
  <c r="BH172" i="24"/>
  <c r="BG172" i="24"/>
  <c r="BE172" i="24"/>
  <c r="T172" i="24"/>
  <c r="R172" i="24"/>
  <c r="P172" i="24"/>
  <c r="BI171" i="24"/>
  <c r="BH171" i="24"/>
  <c r="BG171" i="24"/>
  <c r="BE171" i="24"/>
  <c r="T171" i="24"/>
  <c r="R171" i="24"/>
  <c r="P171" i="24"/>
  <c r="BI170" i="24"/>
  <c r="BH170" i="24"/>
  <c r="BG170" i="24"/>
  <c r="BE170" i="24"/>
  <c r="T170" i="24"/>
  <c r="R170" i="24"/>
  <c r="P170" i="24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6" i="24"/>
  <c r="BH166" i="24"/>
  <c r="BG166" i="24"/>
  <c r="BE166" i="24"/>
  <c r="T166" i="24"/>
  <c r="R166" i="24"/>
  <c r="P166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8" i="24"/>
  <c r="BH158" i="24"/>
  <c r="BG158" i="24"/>
  <c r="BE158" i="24"/>
  <c r="T158" i="24"/>
  <c r="R158" i="24"/>
  <c r="P158" i="24"/>
  <c r="BI153" i="24"/>
  <c r="BH153" i="24"/>
  <c r="BG153" i="24"/>
  <c r="BE153" i="24"/>
  <c r="T153" i="24"/>
  <c r="R153" i="24"/>
  <c r="P153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5" i="24"/>
  <c r="BH145" i="24"/>
  <c r="BG145" i="24"/>
  <c r="BE145" i="24"/>
  <c r="T145" i="24"/>
  <c r="R145" i="24"/>
  <c r="P145" i="24"/>
  <c r="BI142" i="24"/>
  <c r="BH142" i="24"/>
  <c r="BG142" i="24"/>
  <c r="BE142" i="24"/>
  <c r="T142" i="24"/>
  <c r="R142" i="24"/>
  <c r="P142" i="24"/>
  <c r="BI141" i="24"/>
  <c r="BH141" i="24"/>
  <c r="BG141" i="24"/>
  <c r="BE141" i="24"/>
  <c r="T141" i="24"/>
  <c r="R141" i="24"/>
  <c r="P141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BI134" i="24"/>
  <c r="BH134" i="24"/>
  <c r="BG134" i="24"/>
  <c r="BE134" i="24"/>
  <c r="T134" i="24"/>
  <c r="R134" i="24"/>
  <c r="P134" i="24"/>
  <c r="BI133" i="24"/>
  <c r="BH133" i="24"/>
  <c r="BG133" i="24"/>
  <c r="BE133" i="24"/>
  <c r="T133" i="24"/>
  <c r="R133" i="24"/>
  <c r="P133" i="24"/>
  <c r="BI132" i="24"/>
  <c r="BH132" i="24"/>
  <c r="BG132" i="24"/>
  <c r="BE132" i="24"/>
  <c r="T132" i="24"/>
  <c r="R132" i="24"/>
  <c r="P132" i="24"/>
  <c r="BI131" i="24"/>
  <c r="BH131" i="24"/>
  <c r="BG131" i="24"/>
  <c r="BE131" i="24"/>
  <c r="T131" i="24"/>
  <c r="R131" i="24"/>
  <c r="P131" i="24"/>
  <c r="BI130" i="24"/>
  <c r="BH130" i="24"/>
  <c r="BG130" i="24"/>
  <c r="BE130" i="24"/>
  <c r="T130" i="24"/>
  <c r="R130" i="24"/>
  <c r="P130" i="24"/>
  <c r="J124" i="24"/>
  <c r="J123" i="24"/>
  <c r="F123" i="24"/>
  <c r="F121" i="24"/>
  <c r="E119" i="24"/>
  <c r="J94" i="24"/>
  <c r="J93" i="24"/>
  <c r="F93" i="24"/>
  <c r="F91" i="24"/>
  <c r="E89" i="24"/>
  <c r="J20" i="24"/>
  <c r="E20" i="24"/>
  <c r="F94" i="24"/>
  <c r="J19" i="24"/>
  <c r="J14" i="24"/>
  <c r="J121" i="24"/>
  <c r="E7" i="24"/>
  <c r="E115" i="24" s="1"/>
  <c r="J39" i="23"/>
  <c r="J38" i="23"/>
  <c r="AY118" i="1"/>
  <c r="J37" i="23"/>
  <c r="AX118" i="1" s="1"/>
  <c r="BI149" i="23"/>
  <c r="BH149" i="23"/>
  <c r="BG149" i="23"/>
  <c r="BE149" i="23"/>
  <c r="T149" i="23"/>
  <c r="T148" i="23"/>
  <c r="R149" i="23"/>
  <c r="R148" i="23" s="1"/>
  <c r="P149" i="23"/>
  <c r="P148" i="23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5" i="23"/>
  <c r="BH145" i="23"/>
  <c r="BG145" i="23"/>
  <c r="BE145" i="23"/>
  <c r="T145" i="23"/>
  <c r="R145" i="23"/>
  <c r="P145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8" i="23"/>
  <c r="BH138" i="23"/>
  <c r="BG138" i="23"/>
  <c r="BE138" i="23"/>
  <c r="T138" i="23"/>
  <c r="R138" i="23"/>
  <c r="P138" i="23"/>
  <c r="BI137" i="23"/>
  <c r="BH137" i="23"/>
  <c r="BG137" i="23"/>
  <c r="BE137" i="23"/>
  <c r="T137" i="23"/>
  <c r="R137" i="23"/>
  <c r="P137" i="23"/>
  <c r="BI136" i="23"/>
  <c r="BH136" i="23"/>
  <c r="BG136" i="23"/>
  <c r="BE136" i="23"/>
  <c r="T136" i="23"/>
  <c r="R136" i="23"/>
  <c r="P136" i="23"/>
  <c r="BI135" i="23"/>
  <c r="BH135" i="23"/>
  <c r="BG135" i="23"/>
  <c r="BE135" i="23"/>
  <c r="T135" i="23"/>
  <c r="R135" i="23"/>
  <c r="P135" i="23"/>
  <c r="BI133" i="23"/>
  <c r="BH133" i="23"/>
  <c r="BG133" i="23"/>
  <c r="BE133" i="23"/>
  <c r="T133" i="23"/>
  <c r="R133" i="23"/>
  <c r="P133" i="23"/>
  <c r="BI132" i="23"/>
  <c r="BH132" i="23"/>
  <c r="BG132" i="23"/>
  <c r="BE132" i="23"/>
  <c r="T132" i="23"/>
  <c r="R132" i="23"/>
  <c r="P132" i="23"/>
  <c r="BI131" i="23"/>
  <c r="BH131" i="23"/>
  <c r="BG131" i="23"/>
  <c r="BE131" i="23"/>
  <c r="T131" i="23"/>
  <c r="R131" i="23"/>
  <c r="P131" i="23"/>
  <c r="BI130" i="23"/>
  <c r="BH130" i="23"/>
  <c r="BG130" i="23"/>
  <c r="BE130" i="23"/>
  <c r="T130" i="23"/>
  <c r="R130" i="23"/>
  <c r="P130" i="23"/>
  <c r="BI129" i="23"/>
  <c r="BH129" i="23"/>
  <c r="BG129" i="23"/>
  <c r="BE129" i="23"/>
  <c r="T129" i="23"/>
  <c r="R129" i="23"/>
  <c r="P129" i="23"/>
  <c r="BI128" i="23"/>
  <c r="BH128" i="23"/>
  <c r="BG128" i="23"/>
  <c r="BE128" i="23"/>
  <c r="T128" i="23"/>
  <c r="R128" i="23"/>
  <c r="P128" i="23"/>
  <c r="J122" i="23"/>
  <c r="J121" i="23"/>
  <c r="F119" i="23"/>
  <c r="E117" i="23"/>
  <c r="J94" i="23"/>
  <c r="J93" i="23"/>
  <c r="F91" i="23"/>
  <c r="E89" i="23"/>
  <c r="J20" i="23"/>
  <c r="E20" i="23"/>
  <c r="F122" i="23" s="1"/>
  <c r="J19" i="23"/>
  <c r="J17" i="23"/>
  <c r="E17" i="23"/>
  <c r="F93" i="23" s="1"/>
  <c r="J16" i="23"/>
  <c r="J14" i="23"/>
  <c r="J119" i="23" s="1"/>
  <c r="E7" i="23"/>
  <c r="E113" i="23"/>
  <c r="J39" i="22"/>
  <c r="J38" i="22"/>
  <c r="AY117" i="1" s="1"/>
  <c r="J37" i="22"/>
  <c r="AX117" i="1"/>
  <c r="BI145" i="22"/>
  <c r="BH145" i="22"/>
  <c r="BG145" i="22"/>
  <c r="BE145" i="22"/>
  <c r="T145" i="22"/>
  <c r="R145" i="22"/>
  <c r="P145" i="22"/>
  <c r="BI127" i="22"/>
  <c r="BH127" i="22"/>
  <c r="BG127" i="22"/>
  <c r="BE127" i="22"/>
  <c r="T127" i="22"/>
  <c r="R127" i="22"/>
  <c r="P127" i="22"/>
  <c r="BI126" i="22"/>
  <c r="BH126" i="22"/>
  <c r="BG126" i="22"/>
  <c r="BE126" i="22"/>
  <c r="T126" i="22"/>
  <c r="R126" i="22"/>
  <c r="P126" i="22"/>
  <c r="BI124" i="22"/>
  <c r="BH124" i="22"/>
  <c r="BG124" i="22"/>
  <c r="BE124" i="22"/>
  <c r="T124" i="22"/>
  <c r="R124" i="22"/>
  <c r="P124" i="22"/>
  <c r="J119" i="22"/>
  <c r="J118" i="22"/>
  <c r="F118" i="22"/>
  <c r="F116" i="22"/>
  <c r="E114" i="22"/>
  <c r="J94" i="22"/>
  <c r="J93" i="22"/>
  <c r="F93" i="22"/>
  <c r="F91" i="22"/>
  <c r="E89" i="22"/>
  <c r="J20" i="22"/>
  <c r="E20" i="22"/>
  <c r="F119" i="22"/>
  <c r="J19" i="22"/>
  <c r="J14" i="22"/>
  <c r="J91" i="22"/>
  <c r="E7" i="22"/>
  <c r="E85" i="22" s="1"/>
  <c r="J39" i="21"/>
  <c r="J38" i="21"/>
  <c r="AY116" i="1"/>
  <c r="J37" i="21"/>
  <c r="AX116" i="1" s="1"/>
  <c r="BI254" i="21"/>
  <c r="BH254" i="21"/>
  <c r="BG254" i="21"/>
  <c r="BE254" i="21"/>
  <c r="T254" i="21"/>
  <c r="R254" i="21"/>
  <c r="P254" i="21"/>
  <c r="BI253" i="21"/>
  <c r="BH253" i="21"/>
  <c r="BG253" i="21"/>
  <c r="BE253" i="21"/>
  <c r="T253" i="21"/>
  <c r="R253" i="21"/>
  <c r="P253" i="21"/>
  <c r="BI252" i="21"/>
  <c r="BH252" i="21"/>
  <c r="BG252" i="21"/>
  <c r="BE252" i="21"/>
  <c r="T252" i="21"/>
  <c r="R252" i="21"/>
  <c r="P252" i="21"/>
  <c r="BI251" i="21"/>
  <c r="BH251" i="21"/>
  <c r="BG251" i="21"/>
  <c r="BE251" i="21"/>
  <c r="T251" i="21"/>
  <c r="R251" i="21"/>
  <c r="P251" i="21"/>
  <c r="BI250" i="21"/>
  <c r="BH250" i="21"/>
  <c r="BG250" i="21"/>
  <c r="BE250" i="21"/>
  <c r="T250" i="21"/>
  <c r="R250" i="21"/>
  <c r="P250" i="21"/>
  <c r="BI249" i="21"/>
  <c r="BH249" i="21"/>
  <c r="BG249" i="21"/>
  <c r="BE249" i="21"/>
  <c r="T249" i="21"/>
  <c r="R249" i="21"/>
  <c r="P249" i="21"/>
  <c r="BI248" i="21"/>
  <c r="BH248" i="21"/>
  <c r="BG248" i="21"/>
  <c r="BE248" i="21"/>
  <c r="T248" i="21"/>
  <c r="R248" i="21"/>
  <c r="P248" i="21"/>
  <c r="BI247" i="21"/>
  <c r="BH247" i="21"/>
  <c r="BG247" i="21"/>
  <c r="BE247" i="21"/>
  <c r="T247" i="21"/>
  <c r="R247" i="21"/>
  <c r="P247" i="21"/>
  <c r="BI246" i="21"/>
  <c r="BH246" i="21"/>
  <c r="BG246" i="21"/>
  <c r="BE246" i="21"/>
  <c r="T246" i="21"/>
  <c r="R246" i="21"/>
  <c r="P246" i="21"/>
  <c r="BI245" i="21"/>
  <c r="BH245" i="21"/>
  <c r="BG245" i="21"/>
  <c r="BE245" i="21"/>
  <c r="T245" i="21"/>
  <c r="R245" i="21"/>
  <c r="P245" i="21"/>
  <c r="BI244" i="21"/>
  <c r="BH244" i="21"/>
  <c r="BG244" i="21"/>
  <c r="BE244" i="21"/>
  <c r="T244" i="21"/>
  <c r="R244" i="21"/>
  <c r="P244" i="21"/>
  <c r="BI243" i="21"/>
  <c r="BH243" i="21"/>
  <c r="BG243" i="21"/>
  <c r="BE243" i="21"/>
  <c r="T243" i="21"/>
  <c r="R243" i="21"/>
  <c r="P243" i="21"/>
  <c r="BI242" i="21"/>
  <c r="BH242" i="21"/>
  <c r="BG242" i="21"/>
  <c r="BE242" i="21"/>
  <c r="T242" i="21"/>
  <c r="R242" i="21"/>
  <c r="P242" i="21"/>
  <c r="BI241" i="21"/>
  <c r="BH241" i="21"/>
  <c r="BG241" i="21"/>
  <c r="BE241" i="21"/>
  <c r="T241" i="21"/>
  <c r="R241" i="21"/>
  <c r="P241" i="21"/>
  <c r="BI240" i="21"/>
  <c r="BH240" i="21"/>
  <c r="BG240" i="21"/>
  <c r="BE240" i="21"/>
  <c r="T240" i="21"/>
  <c r="R240" i="21"/>
  <c r="P240" i="21"/>
  <c r="BI239" i="21"/>
  <c r="BH239" i="21"/>
  <c r="BG239" i="21"/>
  <c r="BE239" i="21"/>
  <c r="T239" i="21"/>
  <c r="R239" i="21"/>
  <c r="P239" i="21"/>
  <c r="BI238" i="21"/>
  <c r="BH238" i="21"/>
  <c r="BG238" i="21"/>
  <c r="BE238" i="21"/>
  <c r="T238" i="21"/>
  <c r="R238" i="21"/>
  <c r="P238" i="21"/>
  <c r="BI237" i="21"/>
  <c r="BH237" i="21"/>
  <c r="BG237" i="21"/>
  <c r="BE237" i="21"/>
  <c r="T237" i="21"/>
  <c r="R237" i="21"/>
  <c r="P237" i="21"/>
  <c r="BI236" i="21"/>
  <c r="BH236" i="21"/>
  <c r="BG236" i="21"/>
  <c r="BE236" i="21"/>
  <c r="T236" i="21"/>
  <c r="R236" i="21"/>
  <c r="P236" i="21"/>
  <c r="BI235" i="21"/>
  <c r="BH235" i="21"/>
  <c r="BG235" i="21"/>
  <c r="BE235" i="21"/>
  <c r="T235" i="21"/>
  <c r="R235" i="21"/>
  <c r="P235" i="21"/>
  <c r="BI234" i="21"/>
  <c r="BH234" i="21"/>
  <c r="BG234" i="21"/>
  <c r="BE234" i="21"/>
  <c r="T234" i="21"/>
  <c r="R234" i="21"/>
  <c r="P234" i="21"/>
  <c r="BI233" i="21"/>
  <c r="BH233" i="21"/>
  <c r="BG233" i="21"/>
  <c r="BE233" i="21"/>
  <c r="T233" i="21"/>
  <c r="R233" i="21"/>
  <c r="P233" i="21"/>
  <c r="BI231" i="21"/>
  <c r="BH231" i="21"/>
  <c r="BG231" i="21"/>
  <c r="BE231" i="21"/>
  <c r="T231" i="21"/>
  <c r="R231" i="21"/>
  <c r="P231" i="21"/>
  <c r="BI230" i="21"/>
  <c r="BH230" i="21"/>
  <c r="BG230" i="21"/>
  <c r="BE230" i="21"/>
  <c r="T230" i="21"/>
  <c r="R230" i="21"/>
  <c r="P230" i="21"/>
  <c r="BI229" i="21"/>
  <c r="BH229" i="21"/>
  <c r="BG229" i="21"/>
  <c r="BE229" i="21"/>
  <c r="T229" i="21"/>
  <c r="R229" i="21"/>
  <c r="P229" i="21"/>
  <c r="BI228" i="21"/>
  <c r="BH228" i="21"/>
  <c r="BG228" i="21"/>
  <c r="BE228" i="21"/>
  <c r="T228" i="21"/>
  <c r="R228" i="21"/>
  <c r="P228" i="21"/>
  <c r="BI227" i="21"/>
  <c r="BH227" i="21"/>
  <c r="BG227" i="21"/>
  <c r="BE227" i="21"/>
  <c r="T227" i="21"/>
  <c r="R227" i="21"/>
  <c r="P227" i="21"/>
  <c r="BI226" i="21"/>
  <c r="BH226" i="21"/>
  <c r="BG226" i="21"/>
  <c r="BE226" i="21"/>
  <c r="T226" i="21"/>
  <c r="R226" i="21"/>
  <c r="P226" i="21"/>
  <c r="BI225" i="21"/>
  <c r="BH225" i="21"/>
  <c r="BG225" i="21"/>
  <c r="BE225" i="21"/>
  <c r="T225" i="21"/>
  <c r="R225" i="21"/>
  <c r="P225" i="21"/>
  <c r="BI224" i="21"/>
  <c r="BH224" i="21"/>
  <c r="BG224" i="21"/>
  <c r="BE224" i="21"/>
  <c r="T224" i="21"/>
  <c r="R224" i="21"/>
  <c r="P224" i="21"/>
  <c r="BI223" i="21"/>
  <c r="BH223" i="21"/>
  <c r="BG223" i="21"/>
  <c r="BE223" i="21"/>
  <c r="T223" i="21"/>
  <c r="R223" i="21"/>
  <c r="P223" i="21"/>
  <c r="BI222" i="21"/>
  <c r="BH222" i="21"/>
  <c r="BG222" i="21"/>
  <c r="BE222" i="21"/>
  <c r="T222" i="21"/>
  <c r="R222" i="21"/>
  <c r="P222" i="21"/>
  <c r="BI221" i="21"/>
  <c r="BH221" i="21"/>
  <c r="BG221" i="21"/>
  <c r="BE221" i="21"/>
  <c r="T221" i="21"/>
  <c r="R221" i="21"/>
  <c r="P221" i="21"/>
  <c r="BI220" i="21"/>
  <c r="BH220" i="21"/>
  <c r="BG220" i="21"/>
  <c r="BE220" i="21"/>
  <c r="T220" i="21"/>
  <c r="R220" i="21"/>
  <c r="P220" i="21"/>
  <c r="BI219" i="21"/>
  <c r="BH219" i="21"/>
  <c r="BG219" i="21"/>
  <c r="BE219" i="21"/>
  <c r="T219" i="21"/>
  <c r="R219" i="21"/>
  <c r="P219" i="21"/>
  <c r="BI218" i="21"/>
  <c r="BH218" i="21"/>
  <c r="BG218" i="21"/>
  <c r="BE218" i="21"/>
  <c r="T218" i="21"/>
  <c r="R218" i="21"/>
  <c r="P218" i="21"/>
  <c r="BI217" i="21"/>
  <c r="BH217" i="21"/>
  <c r="BG217" i="21"/>
  <c r="BE217" i="21"/>
  <c r="T217" i="21"/>
  <c r="R217" i="21"/>
  <c r="P217" i="21"/>
  <c r="BI216" i="21"/>
  <c r="BH216" i="21"/>
  <c r="BG216" i="21"/>
  <c r="BE216" i="21"/>
  <c r="T216" i="21"/>
  <c r="R216" i="21"/>
  <c r="P216" i="21"/>
  <c r="BI215" i="21"/>
  <c r="BH215" i="21"/>
  <c r="BG215" i="21"/>
  <c r="BE215" i="21"/>
  <c r="T215" i="21"/>
  <c r="R215" i="21"/>
  <c r="P215" i="21"/>
  <c r="BI214" i="21"/>
  <c r="BH214" i="21"/>
  <c r="BG214" i="21"/>
  <c r="BE214" i="21"/>
  <c r="T214" i="21"/>
  <c r="R214" i="21"/>
  <c r="P214" i="21"/>
  <c r="BI213" i="21"/>
  <c r="BH213" i="21"/>
  <c r="BG213" i="21"/>
  <c r="BE213" i="21"/>
  <c r="T213" i="21"/>
  <c r="R213" i="21"/>
  <c r="P213" i="21"/>
  <c r="BI212" i="21"/>
  <c r="BH212" i="21"/>
  <c r="BG212" i="21"/>
  <c r="BE212" i="21"/>
  <c r="T212" i="21"/>
  <c r="R212" i="21"/>
  <c r="P212" i="21"/>
  <c r="BI211" i="21"/>
  <c r="BH211" i="21"/>
  <c r="BG211" i="21"/>
  <c r="BE211" i="21"/>
  <c r="T211" i="21"/>
  <c r="R211" i="21"/>
  <c r="P211" i="21"/>
  <c r="BI210" i="21"/>
  <c r="BH210" i="21"/>
  <c r="BG210" i="21"/>
  <c r="BE210" i="21"/>
  <c r="T210" i="21"/>
  <c r="R210" i="21"/>
  <c r="P210" i="21"/>
  <c r="BI209" i="21"/>
  <c r="BH209" i="21"/>
  <c r="BG209" i="21"/>
  <c r="BE209" i="21"/>
  <c r="T209" i="21"/>
  <c r="R209" i="21"/>
  <c r="P209" i="21"/>
  <c r="BI208" i="21"/>
  <c r="BH208" i="21"/>
  <c r="BG208" i="21"/>
  <c r="BE208" i="21"/>
  <c r="T208" i="21"/>
  <c r="R208" i="21"/>
  <c r="P208" i="21"/>
  <c r="BI207" i="21"/>
  <c r="BH207" i="21"/>
  <c r="BG207" i="21"/>
  <c r="BE207" i="21"/>
  <c r="T207" i="21"/>
  <c r="R207" i="21"/>
  <c r="P207" i="21"/>
  <c r="BI206" i="21"/>
  <c r="BH206" i="21"/>
  <c r="BG206" i="21"/>
  <c r="BE206" i="21"/>
  <c r="T206" i="21"/>
  <c r="R206" i="21"/>
  <c r="P206" i="21"/>
  <c r="BI205" i="21"/>
  <c r="BH205" i="21"/>
  <c r="BG205" i="21"/>
  <c r="BE205" i="21"/>
  <c r="T205" i="21"/>
  <c r="R205" i="21"/>
  <c r="P205" i="21"/>
  <c r="BI204" i="21"/>
  <c r="BH204" i="21"/>
  <c r="BG204" i="21"/>
  <c r="BE204" i="21"/>
  <c r="T204" i="21"/>
  <c r="R204" i="21"/>
  <c r="P204" i="21"/>
  <c r="BI203" i="21"/>
  <c r="BH203" i="21"/>
  <c r="BG203" i="21"/>
  <c r="BE203" i="21"/>
  <c r="T203" i="21"/>
  <c r="R203" i="21"/>
  <c r="P203" i="21"/>
  <c r="BI202" i="21"/>
  <c r="BH202" i="21"/>
  <c r="BG202" i="21"/>
  <c r="BE202" i="21"/>
  <c r="T202" i="21"/>
  <c r="R202" i="21"/>
  <c r="P202" i="21"/>
  <c r="BI201" i="21"/>
  <c r="BH201" i="21"/>
  <c r="BG201" i="21"/>
  <c r="BE201" i="21"/>
  <c r="T201" i="21"/>
  <c r="R201" i="21"/>
  <c r="P201" i="21"/>
  <c r="BI200" i="21"/>
  <c r="BH200" i="21"/>
  <c r="BG200" i="21"/>
  <c r="BE200" i="21"/>
  <c r="T200" i="21"/>
  <c r="R200" i="21"/>
  <c r="P200" i="21"/>
  <c r="BI199" i="21"/>
  <c r="BH199" i="21"/>
  <c r="BG199" i="21"/>
  <c r="BE199" i="21"/>
  <c r="T199" i="21"/>
  <c r="R199" i="21"/>
  <c r="P199" i="21"/>
  <c r="BI198" i="21"/>
  <c r="BH198" i="21"/>
  <c r="BG198" i="21"/>
  <c r="BE198" i="21"/>
  <c r="T198" i="21"/>
  <c r="R198" i="21"/>
  <c r="P198" i="21"/>
  <c r="BI197" i="21"/>
  <c r="BH197" i="21"/>
  <c r="BG197" i="21"/>
  <c r="BE197" i="21"/>
  <c r="T197" i="21"/>
  <c r="R197" i="21"/>
  <c r="P197" i="21"/>
  <c r="BI196" i="21"/>
  <c r="BH196" i="21"/>
  <c r="BG196" i="21"/>
  <c r="BE196" i="21"/>
  <c r="T196" i="21"/>
  <c r="R196" i="21"/>
  <c r="P196" i="21"/>
  <c r="BI195" i="21"/>
  <c r="BH195" i="21"/>
  <c r="BG195" i="21"/>
  <c r="BE195" i="21"/>
  <c r="T195" i="21"/>
  <c r="R195" i="21"/>
  <c r="P195" i="21"/>
  <c r="BI194" i="21"/>
  <c r="BH194" i="21"/>
  <c r="BG194" i="21"/>
  <c r="BE194" i="21"/>
  <c r="T194" i="21"/>
  <c r="R194" i="21"/>
  <c r="P194" i="21"/>
  <c r="BI193" i="21"/>
  <c r="BH193" i="21"/>
  <c r="BG193" i="21"/>
  <c r="BE193" i="21"/>
  <c r="T193" i="21"/>
  <c r="R193" i="21"/>
  <c r="P193" i="21"/>
  <c r="BI192" i="21"/>
  <c r="BH192" i="21"/>
  <c r="BG192" i="21"/>
  <c r="BE192" i="21"/>
  <c r="T192" i="21"/>
  <c r="R192" i="21"/>
  <c r="P192" i="21"/>
  <c r="BI191" i="21"/>
  <c r="BH191" i="21"/>
  <c r="BG191" i="21"/>
  <c r="BE191" i="21"/>
  <c r="T191" i="21"/>
  <c r="R191" i="21"/>
  <c r="P191" i="21"/>
  <c r="BI190" i="21"/>
  <c r="BH190" i="21"/>
  <c r="BG190" i="21"/>
  <c r="BE190" i="21"/>
  <c r="T190" i="21"/>
  <c r="R190" i="21"/>
  <c r="P190" i="21"/>
  <c r="BI189" i="21"/>
  <c r="BH189" i="21"/>
  <c r="BG189" i="21"/>
  <c r="BE189" i="21"/>
  <c r="T189" i="21"/>
  <c r="R189" i="21"/>
  <c r="P189" i="21"/>
  <c r="BI188" i="21"/>
  <c r="BH188" i="21"/>
  <c r="BG188" i="21"/>
  <c r="BE188" i="21"/>
  <c r="T188" i="21"/>
  <c r="R188" i="21"/>
  <c r="P188" i="21"/>
  <c r="BI187" i="21"/>
  <c r="BH187" i="21"/>
  <c r="BG187" i="21"/>
  <c r="BE187" i="21"/>
  <c r="T187" i="21"/>
  <c r="R187" i="21"/>
  <c r="P187" i="21"/>
  <c r="BI186" i="21"/>
  <c r="BH186" i="21"/>
  <c r="BG186" i="21"/>
  <c r="BE186" i="21"/>
  <c r="T186" i="21"/>
  <c r="R186" i="21"/>
  <c r="P186" i="21"/>
  <c r="BI185" i="21"/>
  <c r="BH185" i="21"/>
  <c r="BG185" i="21"/>
  <c r="BE185" i="21"/>
  <c r="T185" i="21"/>
  <c r="R185" i="21"/>
  <c r="P185" i="21"/>
  <c r="BI184" i="21"/>
  <c r="BH184" i="21"/>
  <c r="BG184" i="21"/>
  <c r="BE184" i="21"/>
  <c r="T184" i="21"/>
  <c r="R184" i="21"/>
  <c r="P184" i="21"/>
  <c r="BI183" i="21"/>
  <c r="BH183" i="21"/>
  <c r="BG183" i="21"/>
  <c r="BE183" i="21"/>
  <c r="T183" i="21"/>
  <c r="R183" i="21"/>
  <c r="P183" i="21"/>
  <c r="BI182" i="21"/>
  <c r="BH182" i="21"/>
  <c r="BG182" i="21"/>
  <c r="BE182" i="21"/>
  <c r="T182" i="21"/>
  <c r="R182" i="21"/>
  <c r="P182" i="21"/>
  <c r="BI180" i="21"/>
  <c r="BH180" i="21"/>
  <c r="BG180" i="21"/>
  <c r="BE180" i="21"/>
  <c r="T180" i="21"/>
  <c r="R180" i="21"/>
  <c r="P180" i="21"/>
  <c r="BI179" i="21"/>
  <c r="BH179" i="21"/>
  <c r="BG179" i="21"/>
  <c r="BE179" i="21"/>
  <c r="T179" i="21"/>
  <c r="R179" i="21"/>
  <c r="P179" i="21"/>
  <c r="BI178" i="21"/>
  <c r="BH178" i="21"/>
  <c r="BG178" i="21"/>
  <c r="BE178" i="21"/>
  <c r="T178" i="21"/>
  <c r="R178" i="21"/>
  <c r="P178" i="21"/>
  <c r="BI177" i="21"/>
  <c r="BH177" i="21"/>
  <c r="BG177" i="21"/>
  <c r="BE177" i="21"/>
  <c r="T177" i="21"/>
  <c r="R177" i="21"/>
  <c r="P177" i="21"/>
  <c r="BI176" i="21"/>
  <c r="BH176" i="21"/>
  <c r="BG176" i="21"/>
  <c r="BE176" i="21"/>
  <c r="T176" i="21"/>
  <c r="R176" i="21"/>
  <c r="P176" i="21"/>
  <c r="BI175" i="21"/>
  <c r="BH175" i="21"/>
  <c r="BG175" i="21"/>
  <c r="BE175" i="21"/>
  <c r="T175" i="21"/>
  <c r="R175" i="21"/>
  <c r="P175" i="21"/>
  <c r="BI174" i="21"/>
  <c r="BH174" i="21"/>
  <c r="BG174" i="21"/>
  <c r="BE174" i="21"/>
  <c r="T174" i="21"/>
  <c r="R174" i="21"/>
  <c r="P174" i="21"/>
  <c r="BI173" i="21"/>
  <c r="BH173" i="21"/>
  <c r="BG173" i="21"/>
  <c r="BE173" i="21"/>
  <c r="T173" i="21"/>
  <c r="R173" i="21"/>
  <c r="P173" i="21"/>
  <c r="BI172" i="21"/>
  <c r="BH172" i="21"/>
  <c r="BG172" i="21"/>
  <c r="BE172" i="21"/>
  <c r="T172" i="21"/>
  <c r="R172" i="21"/>
  <c r="P172" i="21"/>
  <c r="BI171" i="21"/>
  <c r="BH171" i="21"/>
  <c r="BG171" i="21"/>
  <c r="BE171" i="21"/>
  <c r="T171" i="21"/>
  <c r="R171" i="21"/>
  <c r="P171" i="21"/>
  <c r="BI170" i="21"/>
  <c r="BH170" i="21"/>
  <c r="BG170" i="21"/>
  <c r="BE170" i="21"/>
  <c r="T170" i="21"/>
  <c r="R170" i="21"/>
  <c r="P170" i="21"/>
  <c r="BI169" i="21"/>
  <c r="BH169" i="21"/>
  <c r="BG169" i="21"/>
  <c r="BE169" i="21"/>
  <c r="T169" i="21"/>
  <c r="R169" i="21"/>
  <c r="P169" i="21"/>
  <c r="BI168" i="21"/>
  <c r="BH168" i="21"/>
  <c r="BG168" i="21"/>
  <c r="BE168" i="21"/>
  <c r="T168" i="21"/>
  <c r="R168" i="21"/>
  <c r="P168" i="21"/>
  <c r="BI167" i="21"/>
  <c r="BH167" i="21"/>
  <c r="BG167" i="21"/>
  <c r="BE167" i="21"/>
  <c r="T167" i="21"/>
  <c r="R167" i="21"/>
  <c r="P167" i="21"/>
  <c r="BI166" i="21"/>
  <c r="BH166" i="21"/>
  <c r="BG166" i="21"/>
  <c r="BE166" i="21"/>
  <c r="T166" i="21"/>
  <c r="R166" i="21"/>
  <c r="P166" i="21"/>
  <c r="BI165" i="21"/>
  <c r="BH165" i="21"/>
  <c r="BG165" i="21"/>
  <c r="BE165" i="21"/>
  <c r="T165" i="21"/>
  <c r="R165" i="21"/>
  <c r="P165" i="21"/>
  <c r="BI164" i="21"/>
  <c r="BH164" i="21"/>
  <c r="BG164" i="21"/>
  <c r="BE164" i="21"/>
  <c r="T164" i="21"/>
  <c r="R164" i="21"/>
  <c r="P164" i="21"/>
  <c r="BI163" i="21"/>
  <c r="BH163" i="21"/>
  <c r="BG163" i="21"/>
  <c r="BE163" i="21"/>
  <c r="T163" i="21"/>
  <c r="R163" i="21"/>
  <c r="P163" i="21"/>
  <c r="BI162" i="21"/>
  <c r="BH162" i="21"/>
  <c r="BG162" i="21"/>
  <c r="BE162" i="21"/>
  <c r="T162" i="21"/>
  <c r="R162" i="21"/>
  <c r="P162" i="21"/>
  <c r="BI161" i="21"/>
  <c r="BH161" i="21"/>
  <c r="BG161" i="21"/>
  <c r="BE161" i="21"/>
  <c r="T161" i="21"/>
  <c r="R161" i="21"/>
  <c r="P161" i="21"/>
  <c r="BI160" i="21"/>
  <c r="BH160" i="21"/>
  <c r="BG160" i="21"/>
  <c r="BE160" i="21"/>
  <c r="T160" i="21"/>
  <c r="R160" i="21"/>
  <c r="P160" i="21"/>
  <c r="BI159" i="21"/>
  <c r="BH159" i="21"/>
  <c r="BG159" i="21"/>
  <c r="BE159" i="21"/>
  <c r="T159" i="21"/>
  <c r="R159" i="21"/>
  <c r="P159" i="21"/>
  <c r="BI158" i="21"/>
  <c r="BH158" i="21"/>
  <c r="BG158" i="21"/>
  <c r="BE158" i="21"/>
  <c r="T158" i="21"/>
  <c r="R158" i="21"/>
  <c r="P158" i="21"/>
  <c r="BI157" i="21"/>
  <c r="BH157" i="21"/>
  <c r="BG157" i="21"/>
  <c r="BE157" i="21"/>
  <c r="T157" i="21"/>
  <c r="R157" i="21"/>
  <c r="P157" i="21"/>
  <c r="BI156" i="21"/>
  <c r="BH156" i="21"/>
  <c r="BG156" i="21"/>
  <c r="BE156" i="21"/>
  <c r="T156" i="21"/>
  <c r="R156" i="21"/>
  <c r="P156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4" i="21"/>
  <c r="BH144" i="21"/>
  <c r="BG144" i="21"/>
  <c r="BE144" i="21"/>
  <c r="T144" i="21"/>
  <c r="R144" i="21"/>
  <c r="P144" i="21"/>
  <c r="BI143" i="21"/>
  <c r="BH143" i="21"/>
  <c r="BG143" i="21"/>
  <c r="BE143" i="21"/>
  <c r="T143" i="21"/>
  <c r="R143" i="21"/>
  <c r="P143" i="21"/>
  <c r="BI142" i="21"/>
  <c r="BH142" i="21"/>
  <c r="BG142" i="21"/>
  <c r="BE142" i="21"/>
  <c r="T142" i="21"/>
  <c r="R142" i="21"/>
  <c r="P142" i="21"/>
  <c r="BI141" i="21"/>
  <c r="BH141" i="21"/>
  <c r="BG141" i="21"/>
  <c r="BE141" i="21"/>
  <c r="T141" i="21"/>
  <c r="R141" i="21"/>
  <c r="P141" i="21"/>
  <c r="BI140" i="21"/>
  <c r="BH140" i="21"/>
  <c r="BG140" i="21"/>
  <c r="BE140" i="21"/>
  <c r="T140" i="21"/>
  <c r="R140" i="21"/>
  <c r="P140" i="21"/>
  <c r="BI139" i="21"/>
  <c r="BH139" i="21"/>
  <c r="BG139" i="21"/>
  <c r="BE139" i="21"/>
  <c r="T139" i="21"/>
  <c r="R139" i="21"/>
  <c r="P139" i="21"/>
  <c r="BI138" i="21"/>
  <c r="BH138" i="21"/>
  <c r="BG138" i="21"/>
  <c r="BE138" i="21"/>
  <c r="T138" i="21"/>
  <c r="R138" i="21"/>
  <c r="P138" i="21"/>
  <c r="BI137" i="21"/>
  <c r="BH137" i="21"/>
  <c r="BG137" i="21"/>
  <c r="BE137" i="21"/>
  <c r="T137" i="21"/>
  <c r="R137" i="21"/>
  <c r="P137" i="21"/>
  <c r="BI136" i="21"/>
  <c r="BH136" i="21"/>
  <c r="BG136" i="21"/>
  <c r="BE136" i="21"/>
  <c r="T136" i="21"/>
  <c r="R136" i="21"/>
  <c r="P136" i="21"/>
  <c r="BI135" i="21"/>
  <c r="BH135" i="21"/>
  <c r="BG135" i="21"/>
  <c r="BE135" i="21"/>
  <c r="T135" i="21"/>
  <c r="R135" i="21"/>
  <c r="P135" i="21"/>
  <c r="BI134" i="21"/>
  <c r="BH134" i="21"/>
  <c r="BG134" i="21"/>
  <c r="BE134" i="21"/>
  <c r="T134" i="21"/>
  <c r="R134" i="21"/>
  <c r="P134" i="21"/>
  <c r="BI133" i="21"/>
  <c r="BH133" i="21"/>
  <c r="BG133" i="21"/>
  <c r="BE133" i="21"/>
  <c r="T133" i="21"/>
  <c r="R133" i="21"/>
  <c r="P133" i="21"/>
  <c r="BI132" i="21"/>
  <c r="BH132" i="21"/>
  <c r="BG132" i="21"/>
  <c r="BE132" i="21"/>
  <c r="T132" i="21"/>
  <c r="R132" i="21"/>
  <c r="P132" i="21"/>
  <c r="BI131" i="21"/>
  <c r="BH131" i="21"/>
  <c r="BG131" i="21"/>
  <c r="BE131" i="21"/>
  <c r="T131" i="21"/>
  <c r="R131" i="21"/>
  <c r="P131" i="21"/>
  <c r="BI130" i="21"/>
  <c r="BH130" i="21"/>
  <c r="BG130" i="21"/>
  <c r="BE130" i="21"/>
  <c r="T130" i="21"/>
  <c r="R130" i="21"/>
  <c r="P130" i="21"/>
  <c r="BI129" i="21"/>
  <c r="BH129" i="21"/>
  <c r="BG129" i="21"/>
  <c r="BE129" i="21"/>
  <c r="T129" i="21"/>
  <c r="R129" i="21"/>
  <c r="P129" i="21"/>
  <c r="BI128" i="21"/>
  <c r="BH128" i="21"/>
  <c r="BG128" i="21"/>
  <c r="BE128" i="21"/>
  <c r="T128" i="21"/>
  <c r="R128" i="21"/>
  <c r="P128" i="21"/>
  <c r="J122" i="21"/>
  <c r="J121" i="21"/>
  <c r="F121" i="21"/>
  <c r="F119" i="21"/>
  <c r="E117" i="21"/>
  <c r="J94" i="21"/>
  <c r="J93" i="21"/>
  <c r="F93" i="21"/>
  <c r="F91" i="21"/>
  <c r="E89" i="21"/>
  <c r="J20" i="21"/>
  <c r="E20" i="21"/>
  <c r="F122" i="21" s="1"/>
  <c r="J19" i="21"/>
  <c r="J14" i="21"/>
  <c r="J91" i="21"/>
  <c r="E7" i="21"/>
  <c r="E113" i="21" s="1"/>
  <c r="J39" i="20"/>
  <c r="J38" i="20"/>
  <c r="AY115" i="1" s="1"/>
  <c r="J37" i="20"/>
  <c r="AX115" i="1"/>
  <c r="BI190" i="20"/>
  <c r="BH190" i="20"/>
  <c r="BG190" i="20"/>
  <c r="BE190" i="20"/>
  <c r="T190" i="20"/>
  <c r="R190" i="20"/>
  <c r="P190" i="20"/>
  <c r="BI189" i="20"/>
  <c r="BH189" i="20"/>
  <c r="BG189" i="20"/>
  <c r="BE189" i="20"/>
  <c r="T189" i="20"/>
  <c r="R189" i="20"/>
  <c r="P189" i="20"/>
  <c r="BI188" i="20"/>
  <c r="BH188" i="20"/>
  <c r="BG188" i="20"/>
  <c r="BE188" i="20"/>
  <c r="T188" i="20"/>
  <c r="R188" i="20"/>
  <c r="P188" i="20"/>
  <c r="BI187" i="20"/>
  <c r="BH187" i="20"/>
  <c r="BG187" i="20"/>
  <c r="BE187" i="20"/>
  <c r="T187" i="20"/>
  <c r="R187" i="20"/>
  <c r="P187" i="20"/>
  <c r="BI186" i="20"/>
  <c r="BH186" i="20"/>
  <c r="BG186" i="20"/>
  <c r="BE186" i="20"/>
  <c r="T186" i="20"/>
  <c r="R186" i="20"/>
  <c r="P186" i="20"/>
  <c r="BI185" i="20"/>
  <c r="BH185" i="20"/>
  <c r="BG185" i="20"/>
  <c r="BE185" i="20"/>
  <c r="T185" i="20"/>
  <c r="R185" i="20"/>
  <c r="P185" i="20"/>
  <c r="BI184" i="20"/>
  <c r="BH184" i="20"/>
  <c r="BG184" i="20"/>
  <c r="BE184" i="20"/>
  <c r="T184" i="20"/>
  <c r="R184" i="20"/>
  <c r="P184" i="20"/>
  <c r="BI183" i="20"/>
  <c r="BH183" i="20"/>
  <c r="BG183" i="20"/>
  <c r="BE183" i="20"/>
  <c r="T183" i="20"/>
  <c r="R183" i="20"/>
  <c r="P183" i="20"/>
  <c r="BI182" i="20"/>
  <c r="BH182" i="20"/>
  <c r="BG182" i="20"/>
  <c r="BE182" i="20"/>
  <c r="T182" i="20"/>
  <c r="R182" i="20"/>
  <c r="P182" i="20"/>
  <c r="BI181" i="20"/>
  <c r="BH181" i="20"/>
  <c r="BG181" i="20"/>
  <c r="BE181" i="20"/>
  <c r="T181" i="20"/>
  <c r="R181" i="20"/>
  <c r="P181" i="20"/>
  <c r="BI180" i="20"/>
  <c r="BH180" i="20"/>
  <c r="BG180" i="20"/>
  <c r="BE180" i="20"/>
  <c r="T180" i="20"/>
  <c r="R180" i="20"/>
  <c r="P180" i="20"/>
  <c r="BI179" i="20"/>
  <c r="BH179" i="20"/>
  <c r="BG179" i="20"/>
  <c r="BE179" i="20"/>
  <c r="T179" i="20"/>
  <c r="R179" i="20"/>
  <c r="P179" i="20"/>
  <c r="BI178" i="20"/>
  <c r="BH178" i="20"/>
  <c r="BG178" i="20"/>
  <c r="BE178" i="20"/>
  <c r="T178" i="20"/>
  <c r="R178" i="20"/>
  <c r="P178" i="20"/>
  <c r="BI177" i="20"/>
  <c r="BH177" i="20"/>
  <c r="BG177" i="20"/>
  <c r="BE177" i="20"/>
  <c r="T177" i="20"/>
  <c r="R177" i="20"/>
  <c r="P177" i="20"/>
  <c r="BI176" i="20"/>
  <c r="BH176" i="20"/>
  <c r="BG176" i="20"/>
  <c r="BE176" i="20"/>
  <c r="T176" i="20"/>
  <c r="R176" i="20"/>
  <c r="P176" i="20"/>
  <c r="BI175" i="20"/>
  <c r="BH175" i="20"/>
  <c r="BG175" i="20"/>
  <c r="BE175" i="20"/>
  <c r="T175" i="20"/>
  <c r="R175" i="20"/>
  <c r="P175" i="20"/>
  <c r="BI174" i="20"/>
  <c r="BH174" i="20"/>
  <c r="BG174" i="20"/>
  <c r="BE174" i="20"/>
  <c r="T174" i="20"/>
  <c r="R174" i="20"/>
  <c r="P174" i="20"/>
  <c r="BI173" i="20"/>
  <c r="BH173" i="20"/>
  <c r="BG173" i="20"/>
  <c r="BE173" i="20"/>
  <c r="T173" i="20"/>
  <c r="R173" i="20"/>
  <c r="P173" i="20"/>
  <c r="BI172" i="20"/>
  <c r="BH172" i="20"/>
  <c r="BG172" i="20"/>
  <c r="BE172" i="20"/>
  <c r="T172" i="20"/>
  <c r="R172" i="20"/>
  <c r="P172" i="20"/>
  <c r="BI171" i="20"/>
  <c r="BH171" i="20"/>
  <c r="BG171" i="20"/>
  <c r="BE171" i="20"/>
  <c r="T171" i="20"/>
  <c r="R171" i="20"/>
  <c r="P171" i="20"/>
  <c r="BI170" i="20"/>
  <c r="BH170" i="20"/>
  <c r="BG170" i="20"/>
  <c r="BE170" i="20"/>
  <c r="T170" i="20"/>
  <c r="R170" i="20"/>
  <c r="P170" i="20"/>
  <c r="BI168" i="20"/>
  <c r="BH168" i="20"/>
  <c r="BG168" i="20"/>
  <c r="BE168" i="20"/>
  <c r="T168" i="20"/>
  <c r="R168" i="20"/>
  <c r="P168" i="20"/>
  <c r="BI167" i="20"/>
  <c r="BH167" i="20"/>
  <c r="BG167" i="20"/>
  <c r="BE167" i="20"/>
  <c r="T167" i="20"/>
  <c r="R167" i="20"/>
  <c r="P167" i="20"/>
  <c r="BI166" i="20"/>
  <c r="BH166" i="20"/>
  <c r="BG166" i="20"/>
  <c r="BE166" i="20"/>
  <c r="T166" i="20"/>
  <c r="R166" i="20"/>
  <c r="P166" i="20"/>
  <c r="BI165" i="20"/>
  <c r="BH165" i="20"/>
  <c r="BG165" i="20"/>
  <c r="BE165" i="20"/>
  <c r="T165" i="20"/>
  <c r="R165" i="20"/>
  <c r="P165" i="20"/>
  <c r="BI164" i="20"/>
  <c r="BH164" i="20"/>
  <c r="BG164" i="20"/>
  <c r="BE164" i="20"/>
  <c r="T164" i="20"/>
  <c r="R164" i="20"/>
  <c r="P164" i="20"/>
  <c r="BI163" i="20"/>
  <c r="BH163" i="20"/>
  <c r="BG163" i="20"/>
  <c r="BE163" i="20"/>
  <c r="T163" i="20"/>
  <c r="R163" i="20"/>
  <c r="P163" i="20"/>
  <c r="BI162" i="20"/>
  <c r="BH162" i="20"/>
  <c r="BG162" i="20"/>
  <c r="BE162" i="20"/>
  <c r="T162" i="20"/>
  <c r="R162" i="20"/>
  <c r="P162" i="20"/>
  <c r="BI161" i="20"/>
  <c r="BH161" i="20"/>
  <c r="BG161" i="20"/>
  <c r="BE161" i="20"/>
  <c r="T161" i="20"/>
  <c r="R161" i="20"/>
  <c r="P161" i="20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8" i="20"/>
  <c r="BH158" i="20"/>
  <c r="BG158" i="20"/>
  <c r="BE158" i="20"/>
  <c r="T158" i="20"/>
  <c r="R158" i="20"/>
  <c r="P158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BI130" i="20"/>
  <c r="BH130" i="20"/>
  <c r="BG130" i="20"/>
  <c r="BE130" i="20"/>
  <c r="T130" i="20"/>
  <c r="R130" i="20"/>
  <c r="P130" i="20"/>
  <c r="BI129" i="20"/>
  <c r="BH129" i="20"/>
  <c r="BG129" i="20"/>
  <c r="BE129" i="20"/>
  <c r="T129" i="20"/>
  <c r="R129" i="20"/>
  <c r="P129" i="20"/>
  <c r="BI128" i="20"/>
  <c r="BH128" i="20"/>
  <c r="BG128" i="20"/>
  <c r="BE128" i="20"/>
  <c r="T128" i="20"/>
  <c r="R128" i="20"/>
  <c r="P128" i="20"/>
  <c r="J122" i="20"/>
  <c r="J121" i="20"/>
  <c r="F121" i="20"/>
  <c r="F119" i="20"/>
  <c r="E117" i="20"/>
  <c r="J94" i="20"/>
  <c r="J93" i="20"/>
  <c r="F93" i="20"/>
  <c r="F91" i="20"/>
  <c r="E89" i="20"/>
  <c r="J20" i="20"/>
  <c r="E20" i="20"/>
  <c r="F94" i="20"/>
  <c r="J19" i="20"/>
  <c r="J14" i="20"/>
  <c r="J119" i="20" s="1"/>
  <c r="E7" i="20"/>
  <c r="E85" i="20"/>
  <c r="J39" i="19"/>
  <c r="J38" i="19"/>
  <c r="AY114" i="1"/>
  <c r="J37" i="19"/>
  <c r="AX114" i="1" s="1"/>
  <c r="BI272" i="19"/>
  <c r="BH272" i="19"/>
  <c r="BG272" i="19"/>
  <c r="BE272" i="19"/>
  <c r="T272" i="19"/>
  <c r="T271" i="19" s="1"/>
  <c r="R272" i="19"/>
  <c r="R271" i="19" s="1"/>
  <c r="P272" i="19"/>
  <c r="P271" i="19"/>
  <c r="BI270" i="19"/>
  <c r="BH270" i="19"/>
  <c r="BG270" i="19"/>
  <c r="BE270" i="19"/>
  <c r="T270" i="19"/>
  <c r="R270" i="19"/>
  <c r="P270" i="19"/>
  <c r="BI269" i="19"/>
  <c r="BH269" i="19"/>
  <c r="BG269" i="19"/>
  <c r="BE269" i="19"/>
  <c r="T269" i="19"/>
  <c r="R269" i="19"/>
  <c r="P269" i="19"/>
  <c r="BI268" i="19"/>
  <c r="BH268" i="19"/>
  <c r="BG268" i="19"/>
  <c r="BE268" i="19"/>
  <c r="T268" i="19"/>
  <c r="R268" i="19"/>
  <c r="P268" i="19"/>
  <c r="BI267" i="19"/>
  <c r="BH267" i="19"/>
  <c r="BG267" i="19"/>
  <c r="BE267" i="19"/>
  <c r="T267" i="19"/>
  <c r="R267" i="19"/>
  <c r="P267" i="19"/>
  <c r="BI266" i="19"/>
  <c r="BH266" i="19"/>
  <c r="BG266" i="19"/>
  <c r="BE266" i="19"/>
  <c r="T266" i="19"/>
  <c r="R266" i="19"/>
  <c r="P266" i="19"/>
  <c r="BI265" i="19"/>
  <c r="BH265" i="19"/>
  <c r="BG265" i="19"/>
  <c r="BE265" i="19"/>
  <c r="T265" i="19"/>
  <c r="R265" i="19"/>
  <c r="P265" i="19"/>
  <c r="BI263" i="19"/>
  <c r="BH263" i="19"/>
  <c r="BG263" i="19"/>
  <c r="BE263" i="19"/>
  <c r="T263" i="19"/>
  <c r="R263" i="19"/>
  <c r="P263" i="19"/>
  <c r="BI262" i="19"/>
  <c r="BH262" i="19"/>
  <c r="BG262" i="19"/>
  <c r="BE262" i="19"/>
  <c r="T262" i="19"/>
  <c r="R262" i="19"/>
  <c r="P262" i="19"/>
  <c r="BI261" i="19"/>
  <c r="BH261" i="19"/>
  <c r="BG261" i="19"/>
  <c r="BE261" i="19"/>
  <c r="T261" i="19"/>
  <c r="R261" i="19"/>
  <c r="P261" i="19"/>
  <c r="BI260" i="19"/>
  <c r="BH260" i="19"/>
  <c r="BG260" i="19"/>
  <c r="BE260" i="19"/>
  <c r="T260" i="19"/>
  <c r="R260" i="19"/>
  <c r="P260" i="19"/>
  <c r="BI259" i="19"/>
  <c r="BH259" i="19"/>
  <c r="BG259" i="19"/>
  <c r="BE259" i="19"/>
  <c r="T259" i="19"/>
  <c r="R259" i="19"/>
  <c r="P259" i="19"/>
  <c r="BI258" i="19"/>
  <c r="BH258" i="19"/>
  <c r="BG258" i="19"/>
  <c r="BE258" i="19"/>
  <c r="T258" i="19"/>
  <c r="R258" i="19"/>
  <c r="P258" i="19"/>
  <c r="BI257" i="19"/>
  <c r="BH257" i="19"/>
  <c r="BG257" i="19"/>
  <c r="BE257" i="19"/>
  <c r="T257" i="19"/>
  <c r="R257" i="19"/>
  <c r="P257" i="19"/>
  <c r="BI256" i="19"/>
  <c r="BH256" i="19"/>
  <c r="BG256" i="19"/>
  <c r="BE256" i="19"/>
  <c r="T256" i="19"/>
  <c r="R256" i="19"/>
  <c r="P256" i="19"/>
  <c r="BI255" i="19"/>
  <c r="BH255" i="19"/>
  <c r="BG255" i="19"/>
  <c r="BE255" i="19"/>
  <c r="T255" i="19"/>
  <c r="R255" i="19"/>
  <c r="P255" i="19"/>
  <c r="BI254" i="19"/>
  <c r="BH254" i="19"/>
  <c r="BG254" i="19"/>
  <c r="BE254" i="19"/>
  <c r="T254" i="19"/>
  <c r="R254" i="19"/>
  <c r="P254" i="19"/>
  <c r="BI253" i="19"/>
  <c r="BH253" i="19"/>
  <c r="BG253" i="19"/>
  <c r="BE253" i="19"/>
  <c r="T253" i="19"/>
  <c r="R253" i="19"/>
  <c r="P253" i="19"/>
  <c r="BI252" i="19"/>
  <c r="BH252" i="19"/>
  <c r="BG252" i="19"/>
  <c r="BE252" i="19"/>
  <c r="T252" i="19"/>
  <c r="R252" i="19"/>
  <c r="P252" i="19"/>
  <c r="BI251" i="19"/>
  <c r="BH251" i="19"/>
  <c r="BG251" i="19"/>
  <c r="BE251" i="19"/>
  <c r="T251" i="19"/>
  <c r="R251" i="19"/>
  <c r="P251" i="19"/>
  <c r="BI250" i="19"/>
  <c r="BH250" i="19"/>
  <c r="BG250" i="19"/>
  <c r="BE250" i="19"/>
  <c r="T250" i="19"/>
  <c r="R250" i="19"/>
  <c r="P250" i="19"/>
  <c r="BI249" i="19"/>
  <c r="BH249" i="19"/>
  <c r="BG249" i="19"/>
  <c r="BE249" i="19"/>
  <c r="T249" i="19"/>
  <c r="R249" i="19"/>
  <c r="P249" i="19"/>
  <c r="BI248" i="19"/>
  <c r="BH248" i="19"/>
  <c r="BG248" i="19"/>
  <c r="BE248" i="19"/>
  <c r="T248" i="19"/>
  <c r="R248" i="19"/>
  <c r="P248" i="19"/>
  <c r="BI247" i="19"/>
  <c r="BH247" i="19"/>
  <c r="BG247" i="19"/>
  <c r="BE247" i="19"/>
  <c r="T247" i="19"/>
  <c r="R247" i="19"/>
  <c r="P247" i="19"/>
  <c r="BI246" i="19"/>
  <c r="BH246" i="19"/>
  <c r="BG246" i="19"/>
  <c r="BE246" i="19"/>
  <c r="T246" i="19"/>
  <c r="R246" i="19"/>
  <c r="P246" i="19"/>
  <c r="BI245" i="19"/>
  <c r="BH245" i="19"/>
  <c r="BG245" i="19"/>
  <c r="BE245" i="19"/>
  <c r="T245" i="19"/>
  <c r="R245" i="19"/>
  <c r="P245" i="19"/>
  <c r="BI244" i="19"/>
  <c r="BH244" i="19"/>
  <c r="BG244" i="19"/>
  <c r="BE244" i="19"/>
  <c r="T244" i="19"/>
  <c r="R244" i="19"/>
  <c r="P244" i="19"/>
  <c r="BI243" i="19"/>
  <c r="BH243" i="19"/>
  <c r="BG243" i="19"/>
  <c r="BE243" i="19"/>
  <c r="T243" i="19"/>
  <c r="R243" i="19"/>
  <c r="P243" i="19"/>
  <c r="BI242" i="19"/>
  <c r="BH242" i="19"/>
  <c r="BG242" i="19"/>
  <c r="BE242" i="19"/>
  <c r="T242" i="19"/>
  <c r="R242" i="19"/>
  <c r="P242" i="19"/>
  <c r="BI241" i="19"/>
  <c r="BH241" i="19"/>
  <c r="BG241" i="19"/>
  <c r="BE241" i="19"/>
  <c r="T241" i="19"/>
  <c r="R241" i="19"/>
  <c r="P241" i="19"/>
  <c r="BI240" i="19"/>
  <c r="BH240" i="19"/>
  <c r="BG240" i="19"/>
  <c r="BE240" i="19"/>
  <c r="T240" i="19"/>
  <c r="R240" i="19"/>
  <c r="P240" i="19"/>
  <c r="BI239" i="19"/>
  <c r="BH239" i="19"/>
  <c r="BG239" i="19"/>
  <c r="BE239" i="19"/>
  <c r="T239" i="19"/>
  <c r="R239" i="19"/>
  <c r="P239" i="19"/>
  <c r="BI238" i="19"/>
  <c r="BH238" i="19"/>
  <c r="BG238" i="19"/>
  <c r="BE238" i="19"/>
  <c r="T238" i="19"/>
  <c r="R238" i="19"/>
  <c r="P238" i="19"/>
  <c r="BI237" i="19"/>
  <c r="BH237" i="19"/>
  <c r="BG237" i="19"/>
  <c r="BE237" i="19"/>
  <c r="T237" i="19"/>
  <c r="R237" i="19"/>
  <c r="P237" i="19"/>
  <c r="BI236" i="19"/>
  <c r="BH236" i="19"/>
  <c r="BG236" i="19"/>
  <c r="BE236" i="19"/>
  <c r="T236" i="19"/>
  <c r="R236" i="19"/>
  <c r="P236" i="19"/>
  <c r="BI235" i="19"/>
  <c r="BH235" i="19"/>
  <c r="BG235" i="19"/>
  <c r="BE235" i="19"/>
  <c r="T235" i="19"/>
  <c r="R235" i="19"/>
  <c r="P235" i="19"/>
  <c r="BI234" i="19"/>
  <c r="BH234" i="19"/>
  <c r="BG234" i="19"/>
  <c r="BE234" i="19"/>
  <c r="T234" i="19"/>
  <c r="R234" i="19"/>
  <c r="P234" i="19"/>
  <c r="BI233" i="19"/>
  <c r="BH233" i="19"/>
  <c r="BG233" i="19"/>
  <c r="BE233" i="19"/>
  <c r="T233" i="19"/>
  <c r="R233" i="19"/>
  <c r="P233" i="19"/>
  <c r="BI232" i="19"/>
  <c r="BH232" i="19"/>
  <c r="BG232" i="19"/>
  <c r="BE232" i="19"/>
  <c r="T232" i="19"/>
  <c r="R232" i="19"/>
  <c r="P232" i="19"/>
  <c r="BI231" i="19"/>
  <c r="BH231" i="19"/>
  <c r="BG231" i="19"/>
  <c r="BE231" i="19"/>
  <c r="T231" i="19"/>
  <c r="R231" i="19"/>
  <c r="P231" i="19"/>
  <c r="BI230" i="19"/>
  <c r="BH230" i="19"/>
  <c r="BG230" i="19"/>
  <c r="BE230" i="19"/>
  <c r="T230" i="19"/>
  <c r="R230" i="19"/>
  <c r="P230" i="19"/>
  <c r="BI229" i="19"/>
  <c r="BH229" i="19"/>
  <c r="BG229" i="19"/>
  <c r="BE229" i="19"/>
  <c r="T229" i="19"/>
  <c r="R229" i="19"/>
  <c r="P229" i="19"/>
  <c r="BI228" i="19"/>
  <c r="BH228" i="19"/>
  <c r="BG228" i="19"/>
  <c r="BE228" i="19"/>
  <c r="T228" i="19"/>
  <c r="R228" i="19"/>
  <c r="P228" i="19"/>
  <c r="BI226" i="19"/>
  <c r="BH226" i="19"/>
  <c r="BG226" i="19"/>
  <c r="BE226" i="19"/>
  <c r="T226" i="19"/>
  <c r="R226" i="19"/>
  <c r="P226" i="19"/>
  <c r="BI225" i="19"/>
  <c r="BH225" i="19"/>
  <c r="BG225" i="19"/>
  <c r="BE225" i="19"/>
  <c r="T225" i="19"/>
  <c r="R225" i="19"/>
  <c r="P225" i="19"/>
  <c r="BI224" i="19"/>
  <c r="BH224" i="19"/>
  <c r="BG224" i="19"/>
  <c r="BE224" i="19"/>
  <c r="T224" i="19"/>
  <c r="R224" i="19"/>
  <c r="P224" i="19"/>
  <c r="BI223" i="19"/>
  <c r="BH223" i="19"/>
  <c r="BG223" i="19"/>
  <c r="BE223" i="19"/>
  <c r="T223" i="19"/>
  <c r="R223" i="19"/>
  <c r="P223" i="19"/>
  <c r="BI222" i="19"/>
  <c r="BH222" i="19"/>
  <c r="BG222" i="19"/>
  <c r="BE222" i="19"/>
  <c r="T222" i="19"/>
  <c r="R222" i="19"/>
  <c r="P222" i="19"/>
  <c r="BI221" i="19"/>
  <c r="BH221" i="19"/>
  <c r="BG221" i="19"/>
  <c r="BE221" i="19"/>
  <c r="T221" i="19"/>
  <c r="R221" i="19"/>
  <c r="P221" i="19"/>
  <c r="BI220" i="19"/>
  <c r="BH220" i="19"/>
  <c r="BG220" i="19"/>
  <c r="BE220" i="19"/>
  <c r="T220" i="19"/>
  <c r="R220" i="19"/>
  <c r="P220" i="19"/>
  <c r="BI219" i="19"/>
  <c r="BH219" i="19"/>
  <c r="BG219" i="19"/>
  <c r="BE219" i="19"/>
  <c r="T219" i="19"/>
  <c r="R219" i="19"/>
  <c r="P219" i="19"/>
  <c r="BI218" i="19"/>
  <c r="BH218" i="19"/>
  <c r="BG218" i="19"/>
  <c r="BE218" i="19"/>
  <c r="T218" i="19"/>
  <c r="R218" i="19"/>
  <c r="P218" i="19"/>
  <c r="BI217" i="19"/>
  <c r="BH217" i="19"/>
  <c r="BG217" i="19"/>
  <c r="BE217" i="19"/>
  <c r="T217" i="19"/>
  <c r="R217" i="19"/>
  <c r="P217" i="19"/>
  <c r="BI216" i="19"/>
  <c r="BH216" i="19"/>
  <c r="BG216" i="19"/>
  <c r="BE216" i="19"/>
  <c r="T216" i="19"/>
  <c r="R216" i="19"/>
  <c r="P216" i="19"/>
  <c r="BI215" i="19"/>
  <c r="BH215" i="19"/>
  <c r="BG215" i="19"/>
  <c r="BE215" i="19"/>
  <c r="T215" i="19"/>
  <c r="R215" i="19"/>
  <c r="P215" i="19"/>
  <c r="BI214" i="19"/>
  <c r="BH214" i="19"/>
  <c r="BG214" i="19"/>
  <c r="BE214" i="19"/>
  <c r="T214" i="19"/>
  <c r="R214" i="19"/>
  <c r="P214" i="19"/>
  <c r="BI213" i="19"/>
  <c r="BH213" i="19"/>
  <c r="BG213" i="19"/>
  <c r="BE213" i="19"/>
  <c r="T213" i="19"/>
  <c r="R213" i="19"/>
  <c r="P213" i="19"/>
  <c r="BI212" i="19"/>
  <c r="BH212" i="19"/>
  <c r="BG212" i="19"/>
  <c r="BE212" i="19"/>
  <c r="T212" i="19"/>
  <c r="R212" i="19"/>
  <c r="P212" i="19"/>
  <c r="BI211" i="19"/>
  <c r="BH211" i="19"/>
  <c r="BG211" i="19"/>
  <c r="BE211" i="19"/>
  <c r="T211" i="19"/>
  <c r="R211" i="19"/>
  <c r="P211" i="19"/>
  <c r="BI210" i="19"/>
  <c r="BH210" i="19"/>
  <c r="BG210" i="19"/>
  <c r="BE210" i="19"/>
  <c r="T210" i="19"/>
  <c r="R210" i="19"/>
  <c r="P210" i="19"/>
  <c r="BI209" i="19"/>
  <c r="BH209" i="19"/>
  <c r="BG209" i="19"/>
  <c r="BE209" i="19"/>
  <c r="T209" i="19"/>
  <c r="R209" i="19"/>
  <c r="P209" i="19"/>
  <c r="BI208" i="19"/>
  <c r="BH208" i="19"/>
  <c r="BG208" i="19"/>
  <c r="BE208" i="19"/>
  <c r="T208" i="19"/>
  <c r="R208" i="19"/>
  <c r="P208" i="19"/>
  <c r="BI207" i="19"/>
  <c r="BH207" i="19"/>
  <c r="BG207" i="19"/>
  <c r="BE207" i="19"/>
  <c r="T207" i="19"/>
  <c r="R207" i="19"/>
  <c r="P207" i="19"/>
  <c r="BI206" i="19"/>
  <c r="BH206" i="19"/>
  <c r="BG206" i="19"/>
  <c r="BE206" i="19"/>
  <c r="T206" i="19"/>
  <c r="R206" i="19"/>
  <c r="P206" i="19"/>
  <c r="BI205" i="19"/>
  <c r="BH205" i="19"/>
  <c r="BG205" i="19"/>
  <c r="BE205" i="19"/>
  <c r="T205" i="19"/>
  <c r="R205" i="19"/>
  <c r="P205" i="19"/>
  <c r="BI204" i="19"/>
  <c r="BH204" i="19"/>
  <c r="BG204" i="19"/>
  <c r="BE204" i="19"/>
  <c r="T204" i="19"/>
  <c r="R204" i="19"/>
  <c r="P204" i="19"/>
  <c r="BI203" i="19"/>
  <c r="BH203" i="19"/>
  <c r="BG203" i="19"/>
  <c r="BE203" i="19"/>
  <c r="T203" i="19"/>
  <c r="R203" i="19"/>
  <c r="P203" i="19"/>
  <c r="BI202" i="19"/>
  <c r="BH202" i="19"/>
  <c r="BG202" i="19"/>
  <c r="BE202" i="19"/>
  <c r="T202" i="19"/>
  <c r="R202" i="19"/>
  <c r="P202" i="19"/>
  <c r="BI201" i="19"/>
  <c r="BH201" i="19"/>
  <c r="BG201" i="19"/>
  <c r="BE201" i="19"/>
  <c r="T201" i="19"/>
  <c r="R201" i="19"/>
  <c r="P201" i="19"/>
  <c r="BI200" i="19"/>
  <c r="BH200" i="19"/>
  <c r="BG200" i="19"/>
  <c r="BE200" i="19"/>
  <c r="T200" i="19"/>
  <c r="R200" i="19"/>
  <c r="P200" i="19"/>
  <c r="BI199" i="19"/>
  <c r="BH199" i="19"/>
  <c r="BG199" i="19"/>
  <c r="BE199" i="19"/>
  <c r="T199" i="19"/>
  <c r="R199" i="19"/>
  <c r="P199" i="19"/>
  <c r="BI198" i="19"/>
  <c r="BH198" i="19"/>
  <c r="BG198" i="19"/>
  <c r="BE198" i="19"/>
  <c r="T198" i="19"/>
  <c r="R198" i="19"/>
  <c r="P198" i="19"/>
  <c r="BI197" i="19"/>
  <c r="BH197" i="19"/>
  <c r="BG197" i="19"/>
  <c r="BE197" i="19"/>
  <c r="T197" i="19"/>
  <c r="R197" i="19"/>
  <c r="P197" i="19"/>
  <c r="BI196" i="19"/>
  <c r="BH196" i="19"/>
  <c r="BG196" i="19"/>
  <c r="BE196" i="19"/>
  <c r="T196" i="19"/>
  <c r="R196" i="19"/>
  <c r="P196" i="19"/>
  <c r="BI195" i="19"/>
  <c r="BH195" i="19"/>
  <c r="BG195" i="19"/>
  <c r="BE195" i="19"/>
  <c r="T195" i="19"/>
  <c r="R195" i="19"/>
  <c r="P195" i="19"/>
  <c r="BI194" i="19"/>
  <c r="BH194" i="19"/>
  <c r="BG194" i="19"/>
  <c r="BE194" i="19"/>
  <c r="T194" i="19"/>
  <c r="R194" i="19"/>
  <c r="P194" i="19"/>
  <c r="BI193" i="19"/>
  <c r="BH193" i="19"/>
  <c r="BG193" i="19"/>
  <c r="BE193" i="19"/>
  <c r="T193" i="19"/>
  <c r="R193" i="19"/>
  <c r="P193" i="19"/>
  <c r="BI192" i="19"/>
  <c r="BH192" i="19"/>
  <c r="BG192" i="19"/>
  <c r="BE192" i="19"/>
  <c r="T192" i="19"/>
  <c r="R192" i="19"/>
  <c r="P192" i="19"/>
  <c r="BI191" i="19"/>
  <c r="BH191" i="19"/>
  <c r="BG191" i="19"/>
  <c r="BE191" i="19"/>
  <c r="T191" i="19"/>
  <c r="R191" i="19"/>
  <c r="P191" i="19"/>
  <c r="BI190" i="19"/>
  <c r="BH190" i="19"/>
  <c r="BG190" i="19"/>
  <c r="BE190" i="19"/>
  <c r="T190" i="19"/>
  <c r="R190" i="19"/>
  <c r="P190" i="19"/>
  <c r="BI189" i="19"/>
  <c r="BH189" i="19"/>
  <c r="BG189" i="19"/>
  <c r="BE189" i="19"/>
  <c r="T189" i="19"/>
  <c r="R189" i="19"/>
  <c r="P189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6" i="19"/>
  <c r="BH186" i="19"/>
  <c r="BG186" i="19"/>
  <c r="BE186" i="19"/>
  <c r="T186" i="19"/>
  <c r="R186" i="19"/>
  <c r="P186" i="19"/>
  <c r="BI185" i="19"/>
  <c r="BH185" i="19"/>
  <c r="BG185" i="19"/>
  <c r="BE185" i="19"/>
  <c r="T185" i="19"/>
  <c r="R185" i="19"/>
  <c r="P185" i="19"/>
  <c r="BI184" i="19"/>
  <c r="BH184" i="19"/>
  <c r="BG184" i="19"/>
  <c r="BE184" i="19"/>
  <c r="T184" i="19"/>
  <c r="R184" i="19"/>
  <c r="P184" i="19"/>
  <c r="BI183" i="19"/>
  <c r="BH183" i="19"/>
  <c r="BG183" i="19"/>
  <c r="BE183" i="19"/>
  <c r="T183" i="19"/>
  <c r="R183" i="19"/>
  <c r="P183" i="19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6" i="19"/>
  <c r="BH136" i="19"/>
  <c r="BG136" i="19"/>
  <c r="BE136" i="19"/>
  <c r="T136" i="19"/>
  <c r="R136" i="19"/>
  <c r="P136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29" i="19"/>
  <c r="BH129" i="19"/>
  <c r="BG129" i="19"/>
  <c r="BE129" i="19"/>
  <c r="T129" i="19"/>
  <c r="R129" i="19"/>
  <c r="P129" i="19"/>
  <c r="J124" i="19"/>
  <c r="J123" i="19"/>
  <c r="F123" i="19"/>
  <c r="F121" i="19"/>
  <c r="E119" i="19"/>
  <c r="J94" i="19"/>
  <c r="J93" i="19"/>
  <c r="F93" i="19"/>
  <c r="F91" i="19"/>
  <c r="E89" i="19"/>
  <c r="J20" i="19"/>
  <c r="E20" i="19"/>
  <c r="F94" i="19"/>
  <c r="J19" i="19"/>
  <c r="J14" i="19"/>
  <c r="J91" i="19" s="1"/>
  <c r="E7" i="19"/>
  <c r="E115" i="19"/>
  <c r="J39" i="18"/>
  <c r="J38" i="18"/>
  <c r="AY113" i="1"/>
  <c r="J37" i="18"/>
  <c r="AX113" i="1" s="1"/>
  <c r="BI222" i="18"/>
  <c r="BH222" i="18"/>
  <c r="BG222" i="18"/>
  <c r="BE222" i="18"/>
  <c r="T222" i="18"/>
  <c r="T221" i="18"/>
  <c r="T220" i="18"/>
  <c r="R222" i="18"/>
  <c r="R221" i="18" s="1"/>
  <c r="R220" i="18" s="1"/>
  <c r="P222" i="18"/>
  <c r="P221" i="18" s="1"/>
  <c r="P220" i="18" s="1"/>
  <c r="BI219" i="18"/>
  <c r="BH219" i="18"/>
  <c r="BG219" i="18"/>
  <c r="BE219" i="18"/>
  <c r="T219" i="18"/>
  <c r="T218" i="18" s="1"/>
  <c r="R219" i="18"/>
  <c r="R218" i="18"/>
  <c r="P219" i="18"/>
  <c r="P218" i="18" s="1"/>
  <c r="BI215" i="18"/>
  <c r="BH215" i="18"/>
  <c r="BG215" i="18"/>
  <c r="BE215" i="18"/>
  <c r="T215" i="18"/>
  <c r="T214" i="18"/>
  <c r="R215" i="18"/>
  <c r="R214" i="18" s="1"/>
  <c r="P215" i="18"/>
  <c r="P214" i="18"/>
  <c r="BI208" i="18"/>
  <c r="BH208" i="18"/>
  <c r="BG208" i="18"/>
  <c r="BE208" i="18"/>
  <c r="T208" i="18"/>
  <c r="R208" i="18"/>
  <c r="P208" i="18"/>
  <c r="BI206" i="18"/>
  <c r="BH206" i="18"/>
  <c r="BG206" i="18"/>
  <c r="BE206" i="18"/>
  <c r="T206" i="18"/>
  <c r="R206" i="18"/>
  <c r="P206" i="18"/>
  <c r="BI204" i="18"/>
  <c r="BH204" i="18"/>
  <c r="BG204" i="18"/>
  <c r="BE204" i="18"/>
  <c r="T204" i="18"/>
  <c r="R204" i="18"/>
  <c r="P204" i="18"/>
  <c r="BI200" i="18"/>
  <c r="BH200" i="18"/>
  <c r="BG200" i="18"/>
  <c r="BE200" i="18"/>
  <c r="T200" i="18"/>
  <c r="R200" i="18"/>
  <c r="P200" i="18"/>
  <c r="BI188" i="18"/>
  <c r="BH188" i="18"/>
  <c r="BG188" i="18"/>
  <c r="BE188" i="18"/>
  <c r="T188" i="18"/>
  <c r="R188" i="18"/>
  <c r="P188" i="18"/>
  <c r="BI178" i="18"/>
  <c r="BH178" i="18"/>
  <c r="BG178" i="18"/>
  <c r="BE178" i="18"/>
  <c r="T178" i="18"/>
  <c r="R178" i="18"/>
  <c r="P178" i="18"/>
  <c r="BI169" i="18"/>
  <c r="BH169" i="18"/>
  <c r="BG169" i="18"/>
  <c r="BE169" i="18"/>
  <c r="T169" i="18"/>
  <c r="R169" i="18"/>
  <c r="P169" i="18"/>
  <c r="BI157" i="18"/>
  <c r="BH157" i="18"/>
  <c r="BG157" i="18"/>
  <c r="BE157" i="18"/>
  <c r="T157" i="18"/>
  <c r="R157" i="18"/>
  <c r="P157" i="18"/>
  <c r="BI130" i="18"/>
  <c r="BH130" i="18"/>
  <c r="BG130" i="18"/>
  <c r="BE130" i="18"/>
  <c r="T130" i="18"/>
  <c r="R130" i="18"/>
  <c r="P130" i="18"/>
  <c r="J124" i="18"/>
  <c r="J123" i="18"/>
  <c r="F123" i="18"/>
  <c r="F121" i="18"/>
  <c r="E119" i="18"/>
  <c r="J94" i="18"/>
  <c r="J93" i="18"/>
  <c r="F93" i="18"/>
  <c r="F91" i="18"/>
  <c r="E89" i="18"/>
  <c r="J20" i="18"/>
  <c r="E20" i="18"/>
  <c r="F124" i="18" s="1"/>
  <c r="J19" i="18"/>
  <c r="J14" i="18"/>
  <c r="J121" i="18" s="1"/>
  <c r="E7" i="18"/>
  <c r="E85" i="18" s="1"/>
  <c r="J39" i="17"/>
  <c r="J38" i="17"/>
  <c r="AY112" i="1"/>
  <c r="J37" i="17"/>
  <c r="AX112" i="1"/>
  <c r="BI254" i="17"/>
  <c r="BH254" i="17"/>
  <c r="BG254" i="17"/>
  <c r="BE254" i="17"/>
  <c r="T254" i="17"/>
  <c r="R254" i="17"/>
  <c r="P254" i="17"/>
  <c r="BI253" i="17"/>
  <c r="BH253" i="17"/>
  <c r="BG253" i="17"/>
  <c r="BE253" i="17"/>
  <c r="T253" i="17"/>
  <c r="R253" i="17"/>
  <c r="P253" i="17"/>
  <c r="BI249" i="17"/>
  <c r="BH249" i="17"/>
  <c r="BG249" i="17"/>
  <c r="BE249" i="17"/>
  <c r="T249" i="17"/>
  <c r="R249" i="17"/>
  <c r="P249" i="17"/>
  <c r="BI247" i="17"/>
  <c r="BH247" i="17"/>
  <c r="BG247" i="17"/>
  <c r="BE247" i="17"/>
  <c r="T247" i="17"/>
  <c r="R247" i="17"/>
  <c r="P247" i="17"/>
  <c r="BI242" i="17"/>
  <c r="BH242" i="17"/>
  <c r="BG242" i="17"/>
  <c r="BE242" i="17"/>
  <c r="T242" i="17"/>
  <c r="R242" i="17"/>
  <c r="P242" i="17"/>
  <c r="BI226" i="17"/>
  <c r="BH226" i="17"/>
  <c r="BG226" i="17"/>
  <c r="BE226" i="17"/>
  <c r="T226" i="17"/>
  <c r="R226" i="17"/>
  <c r="P226" i="17"/>
  <c r="BI207" i="17"/>
  <c r="BH207" i="17"/>
  <c r="BG207" i="17"/>
  <c r="BE207" i="17"/>
  <c r="T207" i="17"/>
  <c r="R207" i="17"/>
  <c r="P207" i="17"/>
  <c r="BI203" i="17"/>
  <c r="BH203" i="17"/>
  <c r="BG203" i="17"/>
  <c r="BE203" i="17"/>
  <c r="T203" i="17"/>
  <c r="R203" i="17"/>
  <c r="P203" i="17"/>
  <c r="BI199" i="17"/>
  <c r="BH199" i="17"/>
  <c r="BG199" i="17"/>
  <c r="BE199" i="17"/>
  <c r="T199" i="17"/>
  <c r="R199" i="17"/>
  <c r="P199" i="17"/>
  <c r="BI198" i="17"/>
  <c r="BH198" i="17"/>
  <c r="BG198" i="17"/>
  <c r="BE198" i="17"/>
  <c r="T198" i="17"/>
  <c r="R198" i="17"/>
  <c r="P198" i="17"/>
  <c r="BI194" i="17"/>
  <c r="BH194" i="17"/>
  <c r="BG194" i="17"/>
  <c r="BE194" i="17"/>
  <c r="T194" i="17"/>
  <c r="R194" i="17"/>
  <c r="P194" i="17"/>
  <c r="BI190" i="17"/>
  <c r="BH190" i="17"/>
  <c r="BG190" i="17"/>
  <c r="BE190" i="17"/>
  <c r="T190" i="17"/>
  <c r="R190" i="17"/>
  <c r="P190" i="17"/>
  <c r="BI188" i="17"/>
  <c r="BH188" i="17"/>
  <c r="BG188" i="17"/>
  <c r="BE188" i="17"/>
  <c r="T188" i="17"/>
  <c r="R188" i="17"/>
  <c r="P188" i="17"/>
  <c r="BI184" i="17"/>
  <c r="BH184" i="17"/>
  <c r="BG184" i="17"/>
  <c r="BE184" i="17"/>
  <c r="T184" i="17"/>
  <c r="R184" i="17"/>
  <c r="P184" i="17"/>
  <c r="BI181" i="17"/>
  <c r="BH181" i="17"/>
  <c r="BG181" i="17"/>
  <c r="BE181" i="17"/>
  <c r="T181" i="17"/>
  <c r="R181" i="17"/>
  <c r="P181" i="17"/>
  <c r="BI128" i="17"/>
  <c r="BH128" i="17"/>
  <c r="BG128" i="17"/>
  <c r="BE128" i="17"/>
  <c r="T128" i="17"/>
  <c r="R128" i="17"/>
  <c r="P128" i="17"/>
  <c r="J122" i="17"/>
  <c r="J121" i="17"/>
  <c r="F121" i="17"/>
  <c r="F119" i="17"/>
  <c r="E117" i="17"/>
  <c r="J94" i="17"/>
  <c r="J93" i="17"/>
  <c r="F93" i="17"/>
  <c r="F91" i="17"/>
  <c r="E89" i="17"/>
  <c r="J20" i="17"/>
  <c r="E20" i="17"/>
  <c r="F94" i="17" s="1"/>
  <c r="J19" i="17"/>
  <c r="J14" i="17"/>
  <c r="J91" i="17" s="1"/>
  <c r="E7" i="17"/>
  <c r="E85" i="17" s="1"/>
  <c r="J39" i="16"/>
  <c r="J38" i="16"/>
  <c r="AY111" i="1" s="1"/>
  <c r="J37" i="16"/>
  <c r="AX111" i="1" s="1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67" i="16"/>
  <c r="BH167" i="16"/>
  <c r="BG167" i="16"/>
  <c r="BE167" i="16"/>
  <c r="T167" i="16"/>
  <c r="R167" i="16"/>
  <c r="P167" i="16"/>
  <c r="BI147" i="16"/>
  <c r="BH147" i="16"/>
  <c r="BG147" i="16"/>
  <c r="BE147" i="16"/>
  <c r="T147" i="16"/>
  <c r="R147" i="16"/>
  <c r="P147" i="16"/>
  <c r="BI126" i="16"/>
  <c r="BH126" i="16"/>
  <c r="BG126" i="16"/>
  <c r="BE126" i="16"/>
  <c r="T126" i="16"/>
  <c r="R126" i="16"/>
  <c r="P126" i="16"/>
  <c r="BI124" i="16"/>
  <c r="BH124" i="16"/>
  <c r="BG124" i="16"/>
  <c r="BE124" i="16"/>
  <c r="T124" i="16"/>
  <c r="R124" i="16"/>
  <c r="P124" i="16"/>
  <c r="J119" i="16"/>
  <c r="J118" i="16"/>
  <c r="F118" i="16"/>
  <c r="F116" i="16"/>
  <c r="E114" i="16"/>
  <c r="J94" i="16"/>
  <c r="J93" i="16"/>
  <c r="F93" i="16"/>
  <c r="F91" i="16"/>
  <c r="E89" i="16"/>
  <c r="J20" i="16"/>
  <c r="E20" i="16"/>
  <c r="F119" i="16"/>
  <c r="J19" i="16"/>
  <c r="J14" i="16"/>
  <c r="J116" i="16" s="1"/>
  <c r="E7" i="16"/>
  <c r="E85" i="16"/>
  <c r="J39" i="15"/>
  <c r="J38" i="15"/>
  <c r="AY110" i="1"/>
  <c r="J37" i="15"/>
  <c r="AX110" i="1" s="1"/>
  <c r="BI210" i="15"/>
  <c r="BH210" i="15"/>
  <c r="BG210" i="15"/>
  <c r="BE210" i="15"/>
  <c r="T210" i="15"/>
  <c r="R210" i="15"/>
  <c r="P210" i="15"/>
  <c r="BI209" i="15"/>
  <c r="BH209" i="15"/>
  <c r="BG209" i="15"/>
  <c r="BE209" i="15"/>
  <c r="T209" i="15"/>
  <c r="R209" i="15"/>
  <c r="P209" i="15"/>
  <c r="BI198" i="15"/>
  <c r="BH198" i="15"/>
  <c r="BG198" i="15"/>
  <c r="BE198" i="15"/>
  <c r="T198" i="15"/>
  <c r="R198" i="15"/>
  <c r="P198" i="15"/>
  <c r="BI187" i="15"/>
  <c r="BH187" i="15"/>
  <c r="BG187" i="15"/>
  <c r="BE187" i="15"/>
  <c r="T187" i="15"/>
  <c r="R187" i="15"/>
  <c r="P187" i="15"/>
  <c r="BI180" i="15"/>
  <c r="BH180" i="15"/>
  <c r="BG180" i="15"/>
  <c r="BE180" i="15"/>
  <c r="T180" i="15"/>
  <c r="R180" i="15"/>
  <c r="P180" i="15"/>
  <c r="BI172" i="15"/>
  <c r="BH172" i="15"/>
  <c r="BG172" i="15"/>
  <c r="BE172" i="15"/>
  <c r="T172" i="15"/>
  <c r="R172" i="15"/>
  <c r="P172" i="15"/>
  <c r="BI161" i="15"/>
  <c r="BH161" i="15"/>
  <c r="BG161" i="15"/>
  <c r="BE161" i="15"/>
  <c r="T161" i="15"/>
  <c r="R161" i="15"/>
  <c r="P161" i="15"/>
  <c r="BI152" i="15"/>
  <c r="BH152" i="15"/>
  <c r="BG152" i="15"/>
  <c r="BE152" i="15"/>
  <c r="T152" i="15"/>
  <c r="R152" i="15"/>
  <c r="P152" i="15"/>
  <c r="BI145" i="15"/>
  <c r="BH145" i="15"/>
  <c r="BG145" i="15"/>
  <c r="BE145" i="15"/>
  <c r="T145" i="15"/>
  <c r="R145" i="15"/>
  <c r="P145" i="15"/>
  <c r="BI128" i="15"/>
  <c r="BH128" i="15"/>
  <c r="BG128" i="15"/>
  <c r="BE128" i="15"/>
  <c r="T128" i="15"/>
  <c r="R128" i="15"/>
  <c r="P128" i="15"/>
  <c r="BI125" i="15"/>
  <c r="BH125" i="15"/>
  <c r="BG125" i="15"/>
  <c r="BE125" i="15"/>
  <c r="T125" i="15"/>
  <c r="T124" i="15" s="1"/>
  <c r="R125" i="15"/>
  <c r="R124" i="15"/>
  <c r="P125" i="15"/>
  <c r="P124" i="15" s="1"/>
  <c r="J120" i="15"/>
  <c r="J119" i="15"/>
  <c r="F119" i="15"/>
  <c r="F117" i="15"/>
  <c r="E115" i="15"/>
  <c r="J94" i="15"/>
  <c r="J93" i="15"/>
  <c r="F93" i="15"/>
  <c r="F91" i="15"/>
  <c r="E89" i="15"/>
  <c r="J20" i="15"/>
  <c r="E20" i="15"/>
  <c r="F94" i="15" s="1"/>
  <c r="J19" i="15"/>
  <c r="J14" i="15"/>
  <c r="J117" i="15" s="1"/>
  <c r="E7" i="15"/>
  <c r="E85" i="15" s="1"/>
  <c r="J39" i="14"/>
  <c r="J38" i="14"/>
  <c r="AY109" i="1" s="1"/>
  <c r="J37" i="14"/>
  <c r="AX109" i="1" s="1"/>
  <c r="BI205" i="14"/>
  <c r="BH205" i="14"/>
  <c r="BG205" i="14"/>
  <c r="BE205" i="14"/>
  <c r="T205" i="14"/>
  <c r="T204" i="14" s="1"/>
  <c r="R205" i="14"/>
  <c r="R204" i="14"/>
  <c r="P205" i="14"/>
  <c r="P204" i="14" s="1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198" i="14"/>
  <c r="BH198" i="14"/>
  <c r="BG198" i="14"/>
  <c r="BE198" i="14"/>
  <c r="T198" i="14"/>
  <c r="R198" i="14"/>
  <c r="P198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88" i="14"/>
  <c r="BH188" i="14"/>
  <c r="BG188" i="14"/>
  <c r="BE188" i="14"/>
  <c r="T188" i="14"/>
  <c r="R188" i="14"/>
  <c r="P188" i="14"/>
  <c r="BI181" i="14"/>
  <c r="BH181" i="14"/>
  <c r="BG181" i="14"/>
  <c r="BE181" i="14"/>
  <c r="T181" i="14"/>
  <c r="R181" i="14"/>
  <c r="P181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2" i="14"/>
  <c r="BH172" i="14"/>
  <c r="BG172" i="14"/>
  <c r="BE172" i="14"/>
  <c r="T172" i="14"/>
  <c r="R172" i="14"/>
  <c r="P172" i="14"/>
  <c r="BI163" i="14"/>
  <c r="BH163" i="14"/>
  <c r="BG163" i="14"/>
  <c r="BE163" i="14"/>
  <c r="T163" i="14"/>
  <c r="R163" i="14"/>
  <c r="P163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4" i="14"/>
  <c r="BH154" i="14"/>
  <c r="BG154" i="14"/>
  <c r="BE154" i="14"/>
  <c r="T154" i="14"/>
  <c r="R154" i="14"/>
  <c r="P154" i="14"/>
  <c r="BI150" i="14"/>
  <c r="BH150" i="14"/>
  <c r="BG150" i="14"/>
  <c r="BE150" i="14"/>
  <c r="T150" i="14"/>
  <c r="R150" i="14"/>
  <c r="P150" i="14"/>
  <c r="BI144" i="14"/>
  <c r="BH144" i="14"/>
  <c r="BG144" i="14"/>
  <c r="BE144" i="14"/>
  <c r="T144" i="14"/>
  <c r="R144" i="14"/>
  <c r="P144" i="14"/>
  <c r="BI132" i="14"/>
  <c r="BH132" i="14"/>
  <c r="BG132" i="14"/>
  <c r="BE132" i="14"/>
  <c r="T132" i="14"/>
  <c r="R132" i="14"/>
  <c r="P132" i="14"/>
  <c r="BI130" i="14"/>
  <c r="BH130" i="14"/>
  <c r="BG130" i="14"/>
  <c r="BE130" i="14"/>
  <c r="T130" i="14"/>
  <c r="R130" i="14"/>
  <c r="P130" i="14"/>
  <c r="J125" i="14"/>
  <c r="J124" i="14"/>
  <c r="F124" i="14"/>
  <c r="F122" i="14"/>
  <c r="E120" i="14"/>
  <c r="J94" i="14"/>
  <c r="J93" i="14"/>
  <c r="F93" i="14"/>
  <c r="F91" i="14"/>
  <c r="E89" i="14"/>
  <c r="J20" i="14"/>
  <c r="E20" i="14"/>
  <c r="F125" i="14"/>
  <c r="J19" i="14"/>
  <c r="J14" i="14"/>
  <c r="J122" i="14"/>
  <c r="E7" i="14"/>
  <c r="E85" i="14"/>
  <c r="J39" i="13"/>
  <c r="J38" i="13"/>
  <c r="AY108" i="1"/>
  <c r="J37" i="13"/>
  <c r="AX108" i="1" s="1"/>
  <c r="BI620" i="13"/>
  <c r="BH620" i="13"/>
  <c r="BG620" i="13"/>
  <c r="BE620" i="13"/>
  <c r="T620" i="13"/>
  <c r="T619" i="13"/>
  <c r="R620" i="13"/>
  <c r="R619" i="13" s="1"/>
  <c r="P620" i="13"/>
  <c r="P619" i="13" s="1"/>
  <c r="BI618" i="13"/>
  <c r="BH618" i="13"/>
  <c r="BG618" i="13"/>
  <c r="BE618" i="13"/>
  <c r="T618" i="13"/>
  <c r="R618" i="13"/>
  <c r="P618" i="13"/>
  <c r="BI617" i="13"/>
  <c r="BH617" i="13"/>
  <c r="BG617" i="13"/>
  <c r="BE617" i="13"/>
  <c r="T617" i="13"/>
  <c r="R617" i="13"/>
  <c r="P617" i="13"/>
  <c r="BI608" i="13"/>
  <c r="BH608" i="13"/>
  <c r="BG608" i="13"/>
  <c r="BE608" i="13"/>
  <c r="T608" i="13"/>
  <c r="R608" i="13"/>
  <c r="P608" i="13"/>
  <c r="BI600" i="13"/>
  <c r="BH600" i="13"/>
  <c r="BG600" i="13"/>
  <c r="BE600" i="13"/>
  <c r="T600" i="13"/>
  <c r="R600" i="13"/>
  <c r="P600" i="13"/>
  <c r="BI591" i="13"/>
  <c r="BH591" i="13"/>
  <c r="BG591" i="13"/>
  <c r="BE591" i="13"/>
  <c r="T591" i="13"/>
  <c r="R591" i="13"/>
  <c r="P591" i="13"/>
  <c r="BI583" i="13"/>
  <c r="BH583" i="13"/>
  <c r="BG583" i="13"/>
  <c r="BE583" i="13"/>
  <c r="T583" i="13"/>
  <c r="R583" i="13"/>
  <c r="P583" i="13"/>
  <c r="BI574" i="13"/>
  <c r="BH574" i="13"/>
  <c r="BG574" i="13"/>
  <c r="BE574" i="13"/>
  <c r="T574" i="13"/>
  <c r="R574" i="13"/>
  <c r="P574" i="13"/>
  <c r="BI566" i="13"/>
  <c r="BH566" i="13"/>
  <c r="BG566" i="13"/>
  <c r="BE566" i="13"/>
  <c r="T566" i="13"/>
  <c r="R566" i="13"/>
  <c r="P566" i="13"/>
  <c r="BI557" i="13"/>
  <c r="BH557" i="13"/>
  <c r="BG557" i="13"/>
  <c r="BE557" i="13"/>
  <c r="T557" i="13"/>
  <c r="R557" i="13"/>
  <c r="P557" i="13"/>
  <c r="BI549" i="13"/>
  <c r="BH549" i="13"/>
  <c r="BG549" i="13"/>
  <c r="BE549" i="13"/>
  <c r="T549" i="13"/>
  <c r="R549" i="13"/>
  <c r="P549" i="13"/>
  <c r="BI541" i="13"/>
  <c r="BH541" i="13"/>
  <c r="BG541" i="13"/>
  <c r="BE541" i="13"/>
  <c r="T541" i="13"/>
  <c r="R541" i="13"/>
  <c r="P541" i="13"/>
  <c r="BI532" i="13"/>
  <c r="BH532" i="13"/>
  <c r="BG532" i="13"/>
  <c r="BE532" i="13"/>
  <c r="T532" i="13"/>
  <c r="R532" i="13"/>
  <c r="P532" i="13"/>
  <c r="BI522" i="13"/>
  <c r="BH522" i="13"/>
  <c r="BG522" i="13"/>
  <c r="BE522" i="13"/>
  <c r="T522" i="13"/>
  <c r="R522" i="13"/>
  <c r="P522" i="13"/>
  <c r="BI516" i="13"/>
  <c r="BH516" i="13"/>
  <c r="BG516" i="13"/>
  <c r="BE516" i="13"/>
  <c r="T516" i="13"/>
  <c r="R516" i="13"/>
  <c r="P516" i="13"/>
  <c r="BI495" i="13"/>
  <c r="BH495" i="13"/>
  <c r="BG495" i="13"/>
  <c r="BE495" i="13"/>
  <c r="T495" i="13"/>
  <c r="R495" i="13"/>
  <c r="P495" i="13"/>
  <c r="BI471" i="13"/>
  <c r="BH471" i="13"/>
  <c r="BG471" i="13"/>
  <c r="BE471" i="13"/>
  <c r="T471" i="13"/>
  <c r="R471" i="13"/>
  <c r="P471" i="13"/>
  <c r="BI448" i="13"/>
  <c r="BH448" i="13"/>
  <c r="BG448" i="13"/>
  <c r="BE448" i="13"/>
  <c r="T448" i="13"/>
  <c r="R448" i="13"/>
  <c r="P448" i="13"/>
  <c r="BI431" i="13"/>
  <c r="BH431" i="13"/>
  <c r="BG431" i="13"/>
  <c r="BE431" i="13"/>
  <c r="T431" i="13"/>
  <c r="R431" i="13"/>
  <c r="P431" i="13"/>
  <c r="BI425" i="13"/>
  <c r="BH425" i="13"/>
  <c r="BG425" i="13"/>
  <c r="BE425" i="13"/>
  <c r="T425" i="13"/>
  <c r="R425" i="13"/>
  <c r="P425" i="13"/>
  <c r="BI421" i="13"/>
  <c r="BH421" i="13"/>
  <c r="BG421" i="13"/>
  <c r="BE421" i="13"/>
  <c r="T421" i="13"/>
  <c r="R421" i="13"/>
  <c r="P421" i="13"/>
  <c r="BI416" i="13"/>
  <c r="BH416" i="13"/>
  <c r="BG416" i="13"/>
  <c r="BE416" i="13"/>
  <c r="T416" i="13"/>
  <c r="R416" i="13"/>
  <c r="P416" i="13"/>
  <c r="BI411" i="13"/>
  <c r="BH411" i="13"/>
  <c r="BG411" i="13"/>
  <c r="BE411" i="13"/>
  <c r="T411" i="13"/>
  <c r="R411" i="13"/>
  <c r="P411" i="13"/>
  <c r="BI405" i="13"/>
  <c r="BH405" i="13"/>
  <c r="BG405" i="13"/>
  <c r="BE405" i="13"/>
  <c r="T405" i="13"/>
  <c r="R405" i="13"/>
  <c r="P405" i="13"/>
  <c r="BI399" i="13"/>
  <c r="BH399" i="13"/>
  <c r="BG399" i="13"/>
  <c r="BE399" i="13"/>
  <c r="T399" i="13"/>
  <c r="R399" i="13"/>
  <c r="P399" i="13"/>
  <c r="BI394" i="13"/>
  <c r="BH394" i="13"/>
  <c r="BG394" i="13"/>
  <c r="BE394" i="13"/>
  <c r="T394" i="13"/>
  <c r="R394" i="13"/>
  <c r="P394" i="13"/>
  <c r="BI388" i="13"/>
  <c r="BH388" i="13"/>
  <c r="BG388" i="13"/>
  <c r="BE388" i="13"/>
  <c r="T388" i="13"/>
  <c r="R388" i="13"/>
  <c r="P388" i="13"/>
  <c r="BI382" i="13"/>
  <c r="BH382" i="13"/>
  <c r="BG382" i="13"/>
  <c r="BE382" i="13"/>
  <c r="T382" i="13"/>
  <c r="R382" i="13"/>
  <c r="P382" i="13"/>
  <c r="BI376" i="13"/>
  <c r="BH376" i="13"/>
  <c r="BG376" i="13"/>
  <c r="BE376" i="13"/>
  <c r="T376" i="13"/>
  <c r="R376" i="13"/>
  <c r="P376" i="13"/>
  <c r="BI370" i="13"/>
  <c r="BH370" i="13"/>
  <c r="BG370" i="13"/>
  <c r="BE370" i="13"/>
  <c r="T370" i="13"/>
  <c r="R370" i="13"/>
  <c r="P370" i="13"/>
  <c r="BI363" i="13"/>
  <c r="BH363" i="13"/>
  <c r="BG363" i="13"/>
  <c r="BE363" i="13"/>
  <c r="T363" i="13"/>
  <c r="R363" i="13"/>
  <c r="P363" i="13"/>
  <c r="BI327" i="13"/>
  <c r="BH327" i="13"/>
  <c r="BG327" i="13"/>
  <c r="BE327" i="13"/>
  <c r="T327" i="13"/>
  <c r="R327" i="13"/>
  <c r="P327" i="13"/>
  <c r="BI291" i="13"/>
  <c r="BH291" i="13"/>
  <c r="BG291" i="13"/>
  <c r="BE291" i="13"/>
  <c r="T291" i="13"/>
  <c r="R291" i="13"/>
  <c r="P291" i="13"/>
  <c r="BI287" i="13"/>
  <c r="BH287" i="13"/>
  <c r="BG287" i="13"/>
  <c r="BE287" i="13"/>
  <c r="T287" i="13"/>
  <c r="R287" i="13"/>
  <c r="P287" i="13"/>
  <c r="BI281" i="13"/>
  <c r="BH281" i="13"/>
  <c r="BG281" i="13"/>
  <c r="BE281" i="13"/>
  <c r="T281" i="13"/>
  <c r="R281" i="13"/>
  <c r="P281" i="13"/>
  <c r="BI275" i="13"/>
  <c r="BH275" i="13"/>
  <c r="BG275" i="13"/>
  <c r="BE275" i="13"/>
  <c r="T275" i="13"/>
  <c r="R275" i="13"/>
  <c r="P275" i="13"/>
  <c r="BI269" i="13"/>
  <c r="BH269" i="13"/>
  <c r="BG269" i="13"/>
  <c r="BE269" i="13"/>
  <c r="T269" i="13"/>
  <c r="R269" i="13"/>
  <c r="P269" i="13"/>
  <c r="BI263" i="13"/>
  <c r="BH263" i="13"/>
  <c r="BG263" i="13"/>
  <c r="BE263" i="13"/>
  <c r="T263" i="13"/>
  <c r="R263" i="13"/>
  <c r="P263" i="13"/>
  <c r="BI246" i="13"/>
  <c r="BH246" i="13"/>
  <c r="BG246" i="13"/>
  <c r="BE246" i="13"/>
  <c r="T246" i="13"/>
  <c r="R246" i="13"/>
  <c r="P246" i="13"/>
  <c r="BI238" i="13"/>
  <c r="BH238" i="13"/>
  <c r="BG238" i="13"/>
  <c r="BE238" i="13"/>
  <c r="T238" i="13"/>
  <c r="R238" i="13"/>
  <c r="P238" i="13"/>
  <c r="BI235" i="13"/>
  <c r="BH235" i="13"/>
  <c r="BG235" i="13"/>
  <c r="BE235" i="13"/>
  <c r="T235" i="13"/>
  <c r="R235" i="13"/>
  <c r="P235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19" i="13"/>
  <c r="BH219" i="13"/>
  <c r="BG219" i="13"/>
  <c r="BE219" i="13"/>
  <c r="T219" i="13"/>
  <c r="R219" i="13"/>
  <c r="P219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4" i="13"/>
  <c r="BH214" i="13"/>
  <c r="BG214" i="13"/>
  <c r="BE214" i="13"/>
  <c r="T214" i="13"/>
  <c r="R214" i="13"/>
  <c r="P214" i="13"/>
  <c r="BI203" i="13"/>
  <c r="BH203" i="13"/>
  <c r="BG203" i="13"/>
  <c r="BE203" i="13"/>
  <c r="T203" i="13"/>
  <c r="R203" i="13"/>
  <c r="P203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62" i="13"/>
  <c r="BH162" i="13"/>
  <c r="BG162" i="13"/>
  <c r="BE162" i="13"/>
  <c r="T162" i="13"/>
  <c r="R162" i="13"/>
  <c r="P162" i="13"/>
  <c r="BI133" i="13"/>
  <c r="BH133" i="13"/>
  <c r="BG133" i="13"/>
  <c r="BE133" i="13"/>
  <c r="T133" i="13"/>
  <c r="T132" i="13" s="1"/>
  <c r="R133" i="13"/>
  <c r="R132" i="13" s="1"/>
  <c r="P133" i="13"/>
  <c r="P132" i="13" s="1"/>
  <c r="BI130" i="13"/>
  <c r="BH130" i="13"/>
  <c r="BG130" i="13"/>
  <c r="BE130" i="13"/>
  <c r="T130" i="13"/>
  <c r="T129" i="13" s="1"/>
  <c r="R130" i="13"/>
  <c r="R129" i="13" s="1"/>
  <c r="P130" i="13"/>
  <c r="P129" i="13" s="1"/>
  <c r="J125" i="13"/>
  <c r="J124" i="13"/>
  <c r="F124" i="13"/>
  <c r="F122" i="13"/>
  <c r="E120" i="13"/>
  <c r="J94" i="13"/>
  <c r="J93" i="13"/>
  <c r="F93" i="13"/>
  <c r="F91" i="13"/>
  <c r="E89" i="13"/>
  <c r="J20" i="13"/>
  <c r="E20" i="13"/>
  <c r="F94" i="13" s="1"/>
  <c r="J19" i="13"/>
  <c r="J14" i="13"/>
  <c r="J122" i="13" s="1"/>
  <c r="E7" i="13"/>
  <c r="E116" i="13" s="1"/>
  <c r="J39" i="12"/>
  <c r="J38" i="12"/>
  <c r="AY107" i="1" s="1"/>
  <c r="J37" i="12"/>
  <c r="AX107" i="1"/>
  <c r="BI619" i="12"/>
  <c r="BH619" i="12"/>
  <c r="BG619" i="12"/>
  <c r="BE619" i="12"/>
  <c r="T619" i="12"/>
  <c r="R619" i="12"/>
  <c r="P619" i="12"/>
  <c r="BI618" i="12"/>
  <c r="BH618" i="12"/>
  <c r="BG618" i="12"/>
  <c r="BE618" i="12"/>
  <c r="T618" i="12"/>
  <c r="R618" i="12"/>
  <c r="P618" i="12"/>
  <c r="BI612" i="12"/>
  <c r="BH612" i="12"/>
  <c r="BG612" i="12"/>
  <c r="BE612" i="12"/>
  <c r="T612" i="12"/>
  <c r="R612" i="12"/>
  <c r="P612" i="12"/>
  <c r="BI607" i="12"/>
  <c r="BH607" i="12"/>
  <c r="BG607" i="12"/>
  <c r="BE607" i="12"/>
  <c r="T607" i="12"/>
  <c r="R607" i="12"/>
  <c r="P607" i="12"/>
  <c r="BI597" i="12"/>
  <c r="BH597" i="12"/>
  <c r="BG597" i="12"/>
  <c r="BE597" i="12"/>
  <c r="T597" i="12"/>
  <c r="R597" i="12"/>
  <c r="P597" i="12"/>
  <c r="BI594" i="12"/>
  <c r="BH594" i="12"/>
  <c r="BG594" i="12"/>
  <c r="BE594" i="12"/>
  <c r="T594" i="12"/>
  <c r="R594" i="12"/>
  <c r="P594" i="12"/>
  <c r="BI526" i="12"/>
  <c r="BH526" i="12"/>
  <c r="BG526" i="12"/>
  <c r="BE526" i="12"/>
  <c r="T526" i="12"/>
  <c r="R526" i="12"/>
  <c r="P526" i="12"/>
  <c r="BI523" i="12"/>
  <c r="BH523" i="12"/>
  <c r="BG523" i="12"/>
  <c r="BE523" i="12"/>
  <c r="T523" i="12"/>
  <c r="R523" i="12"/>
  <c r="P523" i="12"/>
  <c r="BI520" i="12"/>
  <c r="BH520" i="12"/>
  <c r="BG520" i="12"/>
  <c r="BE520" i="12"/>
  <c r="T520" i="12"/>
  <c r="R520" i="12"/>
  <c r="P520" i="12"/>
  <c r="BI446" i="12"/>
  <c r="BH446" i="12"/>
  <c r="BG446" i="12"/>
  <c r="BE446" i="12"/>
  <c r="T446" i="12"/>
  <c r="R446" i="12"/>
  <c r="P446" i="12"/>
  <c r="BI444" i="12"/>
  <c r="BH444" i="12"/>
  <c r="BG444" i="12"/>
  <c r="BE444" i="12"/>
  <c r="T444" i="12"/>
  <c r="R444" i="12"/>
  <c r="P444" i="12"/>
  <c r="BI443" i="12"/>
  <c r="BH443" i="12"/>
  <c r="BG443" i="12"/>
  <c r="BE443" i="12"/>
  <c r="T443" i="12"/>
  <c r="R443" i="12"/>
  <c r="P443" i="12"/>
  <c r="BI435" i="12"/>
  <c r="BH435" i="12"/>
  <c r="BG435" i="12"/>
  <c r="BE435" i="12"/>
  <c r="T435" i="12"/>
  <c r="R435" i="12"/>
  <c r="P435" i="12"/>
  <c r="BI404" i="12"/>
  <c r="BH404" i="12"/>
  <c r="BG404" i="12"/>
  <c r="BE404" i="12"/>
  <c r="T404" i="12"/>
  <c r="R404" i="12"/>
  <c r="P404" i="12"/>
  <c r="BI400" i="12"/>
  <c r="BH400" i="12"/>
  <c r="BG400" i="12"/>
  <c r="BE400" i="12"/>
  <c r="T400" i="12"/>
  <c r="R400" i="12"/>
  <c r="P400" i="12"/>
  <c r="BI396" i="12"/>
  <c r="BH396" i="12"/>
  <c r="BG396" i="12"/>
  <c r="BE396" i="12"/>
  <c r="T396" i="12"/>
  <c r="R396" i="12"/>
  <c r="P396" i="12"/>
  <c r="BI392" i="12"/>
  <c r="BH392" i="12"/>
  <c r="BG392" i="12"/>
  <c r="BE392" i="12"/>
  <c r="T392" i="12"/>
  <c r="R392" i="12"/>
  <c r="P392" i="12"/>
  <c r="BI370" i="12"/>
  <c r="BH370" i="12"/>
  <c r="BG370" i="12"/>
  <c r="BE370" i="12"/>
  <c r="T370" i="12"/>
  <c r="R370" i="12"/>
  <c r="P370" i="12"/>
  <c r="BI366" i="12"/>
  <c r="BH366" i="12"/>
  <c r="BG366" i="12"/>
  <c r="BE366" i="12"/>
  <c r="T366" i="12"/>
  <c r="R366" i="12"/>
  <c r="P366" i="12"/>
  <c r="BI359" i="12"/>
  <c r="BH359" i="12"/>
  <c r="BG359" i="12"/>
  <c r="BE359" i="12"/>
  <c r="T359" i="12"/>
  <c r="R359" i="12"/>
  <c r="P359" i="12"/>
  <c r="BI356" i="12"/>
  <c r="BH356" i="12"/>
  <c r="BG356" i="12"/>
  <c r="BE356" i="12"/>
  <c r="T356" i="12"/>
  <c r="R356" i="12"/>
  <c r="P356" i="12"/>
  <c r="BI340" i="12"/>
  <c r="BH340" i="12"/>
  <c r="BG340" i="12"/>
  <c r="BE340" i="12"/>
  <c r="T340" i="12"/>
  <c r="R340" i="12"/>
  <c r="P340" i="12"/>
  <c r="BI337" i="12"/>
  <c r="BH337" i="12"/>
  <c r="BG337" i="12"/>
  <c r="BE337" i="12"/>
  <c r="T337" i="12"/>
  <c r="R337" i="12"/>
  <c r="P337" i="12"/>
  <c r="BI317" i="12"/>
  <c r="BH317" i="12"/>
  <c r="BG317" i="12"/>
  <c r="BE317" i="12"/>
  <c r="T317" i="12"/>
  <c r="R317" i="12"/>
  <c r="P317" i="12"/>
  <c r="BI315" i="12"/>
  <c r="BH315" i="12"/>
  <c r="BG315" i="12"/>
  <c r="BE315" i="12"/>
  <c r="T315" i="12"/>
  <c r="R315" i="12"/>
  <c r="P315" i="12"/>
  <c r="BI310" i="12"/>
  <c r="BH310" i="12"/>
  <c r="BG310" i="12"/>
  <c r="BE310" i="12"/>
  <c r="T310" i="12"/>
  <c r="R310" i="12"/>
  <c r="P310" i="12"/>
  <c r="BI294" i="12"/>
  <c r="BH294" i="12"/>
  <c r="BG294" i="12"/>
  <c r="BE294" i="12"/>
  <c r="T294" i="12"/>
  <c r="R294" i="12"/>
  <c r="P294" i="12"/>
  <c r="BI287" i="12"/>
  <c r="BH287" i="12"/>
  <c r="BG287" i="12"/>
  <c r="BE287" i="12"/>
  <c r="T287" i="12"/>
  <c r="R287" i="12"/>
  <c r="P287" i="12"/>
  <c r="BI285" i="12"/>
  <c r="BH285" i="12"/>
  <c r="BG285" i="12"/>
  <c r="BE285" i="12"/>
  <c r="T285" i="12"/>
  <c r="R285" i="12"/>
  <c r="P285" i="12"/>
  <c r="BI284" i="12"/>
  <c r="BH284" i="12"/>
  <c r="BG284" i="12"/>
  <c r="BE284" i="12"/>
  <c r="T284" i="12"/>
  <c r="R284" i="12"/>
  <c r="P284" i="12"/>
  <c r="BI278" i="12"/>
  <c r="BH278" i="12"/>
  <c r="BG278" i="12"/>
  <c r="BE278" i="12"/>
  <c r="T278" i="12"/>
  <c r="R278" i="12"/>
  <c r="P278" i="12"/>
  <c r="BI275" i="12"/>
  <c r="BH275" i="12"/>
  <c r="BG275" i="12"/>
  <c r="BE275" i="12"/>
  <c r="T275" i="12"/>
  <c r="R275" i="12"/>
  <c r="P275" i="12"/>
  <c r="BI273" i="12"/>
  <c r="BH273" i="12"/>
  <c r="BG273" i="12"/>
  <c r="BE273" i="12"/>
  <c r="T273" i="12"/>
  <c r="R273" i="12"/>
  <c r="P273" i="12"/>
  <c r="BI270" i="12"/>
  <c r="BH270" i="12"/>
  <c r="BG270" i="12"/>
  <c r="BE270" i="12"/>
  <c r="T270" i="12"/>
  <c r="R270" i="12"/>
  <c r="P270" i="12"/>
  <c r="BI268" i="12"/>
  <c r="BH268" i="12"/>
  <c r="BG268" i="12"/>
  <c r="BE268" i="12"/>
  <c r="T268" i="12"/>
  <c r="R268" i="12"/>
  <c r="P268" i="12"/>
  <c r="BI267" i="12"/>
  <c r="BH267" i="12"/>
  <c r="BG267" i="12"/>
  <c r="BE267" i="12"/>
  <c r="T267" i="12"/>
  <c r="R267" i="12"/>
  <c r="P267" i="12"/>
  <c r="BI263" i="12"/>
  <c r="BH263" i="12"/>
  <c r="BG263" i="12"/>
  <c r="BE263" i="12"/>
  <c r="T263" i="12"/>
  <c r="R263" i="12"/>
  <c r="P263" i="12"/>
  <c r="BI256" i="12"/>
  <c r="BH256" i="12"/>
  <c r="BG256" i="12"/>
  <c r="BE256" i="12"/>
  <c r="T256" i="12"/>
  <c r="R256" i="12"/>
  <c r="P256" i="12"/>
  <c r="BI252" i="12"/>
  <c r="BH252" i="12"/>
  <c r="BG252" i="12"/>
  <c r="BE252" i="12"/>
  <c r="T252" i="12"/>
  <c r="R252" i="12"/>
  <c r="P252" i="12"/>
  <c r="BI248" i="12"/>
  <c r="BH248" i="12"/>
  <c r="BG248" i="12"/>
  <c r="BE248" i="12"/>
  <c r="T248" i="12"/>
  <c r="R248" i="12"/>
  <c r="P248" i="12"/>
  <c r="BI245" i="12"/>
  <c r="BH245" i="12"/>
  <c r="BG245" i="12"/>
  <c r="BE245" i="12"/>
  <c r="T245" i="12"/>
  <c r="T244" i="12" s="1"/>
  <c r="R245" i="12"/>
  <c r="R244" i="12"/>
  <c r="P245" i="12"/>
  <c r="P244" i="12" s="1"/>
  <c r="BI240" i="12"/>
  <c r="BH240" i="12"/>
  <c r="BG240" i="12"/>
  <c r="BE240" i="12"/>
  <c r="T240" i="12"/>
  <c r="R240" i="12"/>
  <c r="P240" i="12"/>
  <c r="BI234" i="12"/>
  <c r="BH234" i="12"/>
  <c r="BG234" i="12"/>
  <c r="BE234" i="12"/>
  <c r="T234" i="12"/>
  <c r="R234" i="12"/>
  <c r="P234" i="12"/>
  <c r="BI224" i="12"/>
  <c r="BH224" i="12"/>
  <c r="BG224" i="12"/>
  <c r="BE224" i="12"/>
  <c r="T224" i="12"/>
  <c r="R224" i="12"/>
  <c r="P224" i="12"/>
  <c r="BI220" i="12"/>
  <c r="BH220" i="12"/>
  <c r="BG220" i="12"/>
  <c r="BE220" i="12"/>
  <c r="T220" i="12"/>
  <c r="R220" i="12"/>
  <c r="P220" i="12"/>
  <c r="BI217" i="12"/>
  <c r="BH217" i="12"/>
  <c r="BG217" i="12"/>
  <c r="BE217" i="12"/>
  <c r="T217" i="12"/>
  <c r="R217" i="12"/>
  <c r="P217" i="12"/>
  <c r="BI212" i="12"/>
  <c r="BH212" i="12"/>
  <c r="BG212" i="12"/>
  <c r="BE212" i="12"/>
  <c r="T212" i="12"/>
  <c r="R212" i="12"/>
  <c r="P212" i="12"/>
  <c r="BI151" i="12"/>
  <c r="BH151" i="12"/>
  <c r="BG151" i="12"/>
  <c r="BE151" i="12"/>
  <c r="T151" i="12"/>
  <c r="R151" i="12"/>
  <c r="P151" i="12"/>
  <c r="BI146" i="12"/>
  <c r="BH146" i="12"/>
  <c r="BG146" i="12"/>
  <c r="BE146" i="12"/>
  <c r="T146" i="12"/>
  <c r="R146" i="12"/>
  <c r="P146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4" i="12"/>
  <c r="BH134" i="12"/>
  <c r="BG134" i="12"/>
  <c r="BE134" i="12"/>
  <c r="T134" i="12"/>
  <c r="R134" i="12"/>
  <c r="P134" i="12"/>
  <c r="BI131" i="12"/>
  <c r="BH131" i="12"/>
  <c r="BG131" i="12"/>
  <c r="BE131" i="12"/>
  <c r="T131" i="12"/>
  <c r="T130" i="12" s="1"/>
  <c r="R131" i="12"/>
  <c r="R130" i="12" s="1"/>
  <c r="P131" i="12"/>
  <c r="P130" i="12" s="1"/>
  <c r="J126" i="12"/>
  <c r="J125" i="12"/>
  <c r="F125" i="12"/>
  <c r="F123" i="12"/>
  <c r="E121" i="12"/>
  <c r="J94" i="12"/>
  <c r="J93" i="12"/>
  <c r="F93" i="12"/>
  <c r="F91" i="12"/>
  <c r="E89" i="12"/>
  <c r="J20" i="12"/>
  <c r="E20" i="12"/>
  <c r="F94" i="12" s="1"/>
  <c r="J19" i="12"/>
  <c r="J14" i="12"/>
  <c r="J123" i="12" s="1"/>
  <c r="E7" i="12"/>
  <c r="E117" i="12" s="1"/>
  <c r="J39" i="11"/>
  <c r="J38" i="11"/>
  <c r="AY106" i="1" s="1"/>
  <c r="J37" i="11"/>
  <c r="AX106" i="1"/>
  <c r="BI1052" i="11"/>
  <c r="BH1052" i="11"/>
  <c r="BG1052" i="11"/>
  <c r="BE1052" i="11"/>
  <c r="T1052" i="11"/>
  <c r="R1052" i="11"/>
  <c r="P1052" i="11"/>
  <c r="BI1049" i="11"/>
  <c r="BH1049" i="11"/>
  <c r="BG1049" i="11"/>
  <c r="BE1049" i="11"/>
  <c r="T1049" i="11"/>
  <c r="R1049" i="11"/>
  <c r="P1049" i="11"/>
  <c r="BI1046" i="11"/>
  <c r="BH1046" i="11"/>
  <c r="BG1046" i="11"/>
  <c r="BE1046" i="11"/>
  <c r="T1046" i="11"/>
  <c r="R1046" i="11"/>
  <c r="P1046" i="11"/>
  <c r="BI1041" i="11"/>
  <c r="BH1041" i="11"/>
  <c r="BG1041" i="11"/>
  <c r="BE1041" i="11"/>
  <c r="T1041" i="11"/>
  <c r="R1041" i="11"/>
  <c r="P1041" i="11"/>
  <c r="BI1032" i="11"/>
  <c r="BH1032" i="11"/>
  <c r="BG1032" i="11"/>
  <c r="BE1032" i="11"/>
  <c r="T1032" i="11"/>
  <c r="R1032" i="11"/>
  <c r="P1032" i="11"/>
  <c r="BI1030" i="11"/>
  <c r="BH1030" i="11"/>
  <c r="BG1030" i="11"/>
  <c r="BE1030" i="11"/>
  <c r="T1030" i="11"/>
  <c r="R1030" i="11"/>
  <c r="P1030" i="11"/>
  <c r="BI1029" i="11"/>
  <c r="BH1029" i="11"/>
  <c r="BG1029" i="11"/>
  <c r="BE1029" i="11"/>
  <c r="T1029" i="11"/>
  <c r="R1029" i="11"/>
  <c r="P1029" i="11"/>
  <c r="BI1025" i="11"/>
  <c r="BH1025" i="11"/>
  <c r="BG1025" i="11"/>
  <c r="BE1025" i="11"/>
  <c r="T1025" i="11"/>
  <c r="R1025" i="11"/>
  <c r="P1025" i="11"/>
  <c r="BI996" i="11"/>
  <c r="BH996" i="11"/>
  <c r="BG996" i="11"/>
  <c r="BE996" i="11"/>
  <c r="T996" i="11"/>
  <c r="R996" i="11"/>
  <c r="P996" i="11"/>
  <c r="BI992" i="11"/>
  <c r="BH992" i="11"/>
  <c r="BG992" i="11"/>
  <c r="BE992" i="11"/>
  <c r="T992" i="11"/>
  <c r="R992" i="11"/>
  <c r="P992" i="11"/>
  <c r="BI988" i="11"/>
  <c r="BH988" i="11"/>
  <c r="BG988" i="11"/>
  <c r="BE988" i="11"/>
  <c r="T988" i="11"/>
  <c r="R988" i="11"/>
  <c r="P988" i="11"/>
  <c r="BI984" i="11"/>
  <c r="BH984" i="11"/>
  <c r="BG984" i="11"/>
  <c r="BE984" i="11"/>
  <c r="T984" i="11"/>
  <c r="R984" i="11"/>
  <c r="P984" i="11"/>
  <c r="BI943" i="11"/>
  <c r="BH943" i="11"/>
  <c r="BG943" i="11"/>
  <c r="BE943" i="11"/>
  <c r="T943" i="11"/>
  <c r="R943" i="11"/>
  <c r="P943" i="11"/>
  <c r="BI941" i="11"/>
  <c r="BH941" i="11"/>
  <c r="BG941" i="11"/>
  <c r="BE941" i="11"/>
  <c r="T941" i="11"/>
  <c r="R941" i="11"/>
  <c r="P941" i="11"/>
  <c r="BI940" i="11"/>
  <c r="BH940" i="11"/>
  <c r="BG940" i="11"/>
  <c r="BE940" i="11"/>
  <c r="T940" i="11"/>
  <c r="R940" i="11"/>
  <c r="P940" i="11"/>
  <c r="BI934" i="11"/>
  <c r="BH934" i="11"/>
  <c r="BG934" i="11"/>
  <c r="BE934" i="11"/>
  <c r="T934" i="11"/>
  <c r="R934" i="11"/>
  <c r="P934" i="11"/>
  <c r="BI927" i="11"/>
  <c r="BH927" i="11"/>
  <c r="BG927" i="11"/>
  <c r="BE927" i="11"/>
  <c r="T927" i="11"/>
  <c r="R927" i="11"/>
  <c r="P927" i="11"/>
  <c r="BI918" i="11"/>
  <c r="BH918" i="11"/>
  <c r="BG918" i="11"/>
  <c r="BE918" i="11"/>
  <c r="T918" i="11"/>
  <c r="R918" i="11"/>
  <c r="P918" i="11"/>
  <c r="BI911" i="11"/>
  <c r="BH911" i="11"/>
  <c r="BG911" i="11"/>
  <c r="BE911" i="11"/>
  <c r="T911" i="11"/>
  <c r="R911" i="11"/>
  <c r="P911" i="11"/>
  <c r="BI898" i="11"/>
  <c r="BH898" i="11"/>
  <c r="BG898" i="11"/>
  <c r="BE898" i="11"/>
  <c r="T898" i="11"/>
  <c r="R898" i="11"/>
  <c r="P898" i="11"/>
  <c r="BI888" i="11"/>
  <c r="BH888" i="11"/>
  <c r="BG888" i="11"/>
  <c r="BE888" i="11"/>
  <c r="T888" i="11"/>
  <c r="R888" i="11"/>
  <c r="P888" i="11"/>
  <c r="BI880" i="11"/>
  <c r="BH880" i="11"/>
  <c r="BG880" i="11"/>
  <c r="BE880" i="11"/>
  <c r="T880" i="11"/>
  <c r="R880" i="11"/>
  <c r="P880" i="11"/>
  <c r="BI877" i="11"/>
  <c r="BH877" i="11"/>
  <c r="BG877" i="11"/>
  <c r="BE877" i="11"/>
  <c r="T877" i="11"/>
  <c r="R877" i="11"/>
  <c r="P877" i="11"/>
  <c r="BI859" i="11"/>
  <c r="BH859" i="11"/>
  <c r="BG859" i="11"/>
  <c r="BE859" i="11"/>
  <c r="T859" i="11"/>
  <c r="R859" i="11"/>
  <c r="P859" i="11"/>
  <c r="BI856" i="11"/>
  <c r="BH856" i="11"/>
  <c r="BG856" i="11"/>
  <c r="BE856" i="11"/>
  <c r="T856" i="11"/>
  <c r="R856" i="11"/>
  <c r="P856" i="11"/>
  <c r="BI848" i="11"/>
  <c r="BH848" i="11"/>
  <c r="BG848" i="11"/>
  <c r="BE848" i="11"/>
  <c r="T848" i="11"/>
  <c r="R848" i="11"/>
  <c r="P848" i="11"/>
  <c r="BI836" i="11"/>
  <c r="BH836" i="11"/>
  <c r="BG836" i="11"/>
  <c r="BE836" i="11"/>
  <c r="T836" i="11"/>
  <c r="R836" i="11"/>
  <c r="P836" i="11"/>
  <c r="BI820" i="11"/>
  <c r="BH820" i="11"/>
  <c r="BG820" i="11"/>
  <c r="BE820" i="11"/>
  <c r="T820" i="11"/>
  <c r="R820" i="11"/>
  <c r="P820" i="11"/>
  <c r="BI818" i="11"/>
  <c r="BH818" i="11"/>
  <c r="BG818" i="11"/>
  <c r="BE818" i="11"/>
  <c r="T818" i="11"/>
  <c r="R818" i="11"/>
  <c r="P818" i="11"/>
  <c r="BI817" i="11"/>
  <c r="BH817" i="11"/>
  <c r="BG817" i="11"/>
  <c r="BE817" i="11"/>
  <c r="T817" i="11"/>
  <c r="R817" i="11"/>
  <c r="P817" i="11"/>
  <c r="BI814" i="11"/>
  <c r="BH814" i="11"/>
  <c r="BG814" i="11"/>
  <c r="BE814" i="11"/>
  <c r="T814" i="11"/>
  <c r="R814" i="11"/>
  <c r="P814" i="11"/>
  <c r="BI812" i="11"/>
  <c r="BH812" i="11"/>
  <c r="BG812" i="11"/>
  <c r="BE812" i="11"/>
  <c r="T812" i="11"/>
  <c r="R812" i="11"/>
  <c r="P812" i="11"/>
  <c r="BI805" i="11"/>
  <c r="BH805" i="11"/>
  <c r="BG805" i="11"/>
  <c r="BE805" i="11"/>
  <c r="T805" i="11"/>
  <c r="R805" i="11"/>
  <c r="P805" i="11"/>
  <c r="BI803" i="11"/>
  <c r="BH803" i="11"/>
  <c r="BG803" i="11"/>
  <c r="BE803" i="11"/>
  <c r="T803" i="11"/>
  <c r="R803" i="11"/>
  <c r="P803" i="11"/>
  <c r="BI802" i="11"/>
  <c r="BH802" i="11"/>
  <c r="BG802" i="11"/>
  <c r="BE802" i="11"/>
  <c r="T802" i="11"/>
  <c r="R802" i="11"/>
  <c r="P802" i="11"/>
  <c r="BI796" i="11"/>
  <c r="BH796" i="11"/>
  <c r="BG796" i="11"/>
  <c r="BE796" i="11"/>
  <c r="T796" i="11"/>
  <c r="R796" i="11"/>
  <c r="P796" i="11"/>
  <c r="BI790" i="11"/>
  <c r="BH790" i="11"/>
  <c r="BG790" i="11"/>
  <c r="BE790" i="11"/>
  <c r="T790" i="11"/>
  <c r="R790" i="11"/>
  <c r="P790" i="11"/>
  <c r="BI787" i="11"/>
  <c r="BH787" i="11"/>
  <c r="BG787" i="11"/>
  <c r="BE787" i="11"/>
  <c r="T787" i="11"/>
  <c r="T786" i="11" s="1"/>
  <c r="R787" i="11"/>
  <c r="R786" i="11" s="1"/>
  <c r="P787" i="11"/>
  <c r="P786" i="11" s="1"/>
  <c r="BI778" i="11"/>
  <c r="BH778" i="11"/>
  <c r="BG778" i="11"/>
  <c r="BE778" i="11"/>
  <c r="T778" i="11"/>
  <c r="R778" i="11"/>
  <c r="P778" i="11"/>
  <c r="BI771" i="11"/>
  <c r="BH771" i="11"/>
  <c r="BG771" i="11"/>
  <c r="BE771" i="11"/>
  <c r="T771" i="11"/>
  <c r="R771" i="11"/>
  <c r="P771" i="11"/>
  <c r="BI765" i="11"/>
  <c r="BH765" i="11"/>
  <c r="BG765" i="11"/>
  <c r="BE765" i="11"/>
  <c r="T765" i="11"/>
  <c r="R765" i="11"/>
  <c r="P765" i="11"/>
  <c r="BI700" i="11"/>
  <c r="BH700" i="11"/>
  <c r="BG700" i="11"/>
  <c r="BE700" i="11"/>
  <c r="T700" i="11"/>
  <c r="R700" i="11"/>
  <c r="P700" i="11"/>
  <c r="BI696" i="11"/>
  <c r="BH696" i="11"/>
  <c r="BG696" i="11"/>
  <c r="BE696" i="11"/>
  <c r="T696" i="11"/>
  <c r="R696" i="11"/>
  <c r="P696" i="11"/>
  <c r="BI691" i="11"/>
  <c r="BH691" i="11"/>
  <c r="BG691" i="11"/>
  <c r="BE691" i="11"/>
  <c r="T691" i="11"/>
  <c r="R691" i="11"/>
  <c r="P691" i="11"/>
  <c r="BI669" i="11"/>
  <c r="BH669" i="11"/>
  <c r="BG669" i="11"/>
  <c r="BE669" i="11"/>
  <c r="T669" i="11"/>
  <c r="R669" i="11"/>
  <c r="P669" i="11"/>
  <c r="BI663" i="11"/>
  <c r="BH663" i="11"/>
  <c r="BG663" i="11"/>
  <c r="BE663" i="11"/>
  <c r="T663" i="11"/>
  <c r="R663" i="11"/>
  <c r="P663" i="11"/>
  <c r="BI656" i="11"/>
  <c r="BH656" i="11"/>
  <c r="BG656" i="11"/>
  <c r="BE656" i="11"/>
  <c r="T656" i="11"/>
  <c r="R656" i="11"/>
  <c r="P656" i="11"/>
  <c r="BI653" i="11"/>
  <c r="BH653" i="11"/>
  <c r="BG653" i="11"/>
  <c r="BE653" i="11"/>
  <c r="T653" i="11"/>
  <c r="R653" i="11"/>
  <c r="P653" i="11"/>
  <c r="BI648" i="11"/>
  <c r="BH648" i="11"/>
  <c r="BG648" i="11"/>
  <c r="BE648" i="11"/>
  <c r="T648" i="11"/>
  <c r="R648" i="11"/>
  <c r="P648" i="11"/>
  <c r="BI426" i="11"/>
  <c r="BH426" i="11"/>
  <c r="BG426" i="11"/>
  <c r="BE426" i="11"/>
  <c r="T426" i="11"/>
  <c r="R426" i="11"/>
  <c r="P426" i="11"/>
  <c r="BI423" i="11"/>
  <c r="BH423" i="11"/>
  <c r="BG423" i="11"/>
  <c r="BE423" i="11"/>
  <c r="T423" i="11"/>
  <c r="R423" i="11"/>
  <c r="P423" i="11"/>
  <c r="BI419" i="11"/>
  <c r="BH419" i="11"/>
  <c r="BG419" i="11"/>
  <c r="BE419" i="11"/>
  <c r="T419" i="11"/>
  <c r="R419" i="11"/>
  <c r="P419" i="11"/>
  <c r="BI371" i="11"/>
  <c r="BH371" i="11"/>
  <c r="BG371" i="11"/>
  <c r="BE371" i="11"/>
  <c r="T371" i="11"/>
  <c r="R371" i="11"/>
  <c r="P371" i="11"/>
  <c r="BI366" i="11"/>
  <c r="BH366" i="11"/>
  <c r="BG366" i="11"/>
  <c r="BE366" i="11"/>
  <c r="T366" i="11"/>
  <c r="R366" i="11"/>
  <c r="P366" i="11"/>
  <c r="BI360" i="11"/>
  <c r="BH360" i="11"/>
  <c r="BG360" i="11"/>
  <c r="BE360" i="11"/>
  <c r="T360" i="11"/>
  <c r="R360" i="11"/>
  <c r="P360" i="11"/>
  <c r="BI357" i="11"/>
  <c r="BH357" i="11"/>
  <c r="BG357" i="11"/>
  <c r="BE357" i="11"/>
  <c r="T357" i="11"/>
  <c r="R357" i="11"/>
  <c r="P357" i="11"/>
  <c r="BI350" i="11"/>
  <c r="BH350" i="11"/>
  <c r="BG350" i="11"/>
  <c r="BE350" i="11"/>
  <c r="T350" i="11"/>
  <c r="R350" i="11"/>
  <c r="P350" i="11"/>
  <c r="BI336" i="11"/>
  <c r="BH336" i="11"/>
  <c r="BG336" i="11"/>
  <c r="BE336" i="11"/>
  <c r="T336" i="11"/>
  <c r="R336" i="11"/>
  <c r="P336" i="11"/>
  <c r="BI332" i="11"/>
  <c r="BH332" i="11"/>
  <c r="BG332" i="11"/>
  <c r="BE332" i="11"/>
  <c r="T332" i="11"/>
  <c r="R332" i="11"/>
  <c r="P332" i="11"/>
  <c r="BI271" i="11"/>
  <c r="BH271" i="11"/>
  <c r="BG271" i="11"/>
  <c r="BE271" i="11"/>
  <c r="T271" i="11"/>
  <c r="R271" i="11"/>
  <c r="P271" i="11"/>
  <c r="BI268" i="11"/>
  <c r="BH268" i="11"/>
  <c r="BG268" i="11"/>
  <c r="BE268" i="11"/>
  <c r="T268" i="11"/>
  <c r="R268" i="11"/>
  <c r="P268" i="11"/>
  <c r="BI265" i="11"/>
  <c r="BH265" i="11"/>
  <c r="BG265" i="11"/>
  <c r="BE265" i="11"/>
  <c r="T265" i="11"/>
  <c r="R265" i="11"/>
  <c r="P265" i="11"/>
  <c r="BI236" i="11"/>
  <c r="BH236" i="11"/>
  <c r="BG236" i="11"/>
  <c r="BE236" i="11"/>
  <c r="T236" i="11"/>
  <c r="R236" i="11"/>
  <c r="P236" i="11"/>
  <c r="BI232" i="11"/>
  <c r="BH232" i="11"/>
  <c r="BG232" i="11"/>
  <c r="BE232" i="11"/>
  <c r="T232" i="11"/>
  <c r="R232" i="11"/>
  <c r="P232" i="11"/>
  <c r="BI196" i="11"/>
  <c r="BH196" i="11"/>
  <c r="BG196" i="11"/>
  <c r="BE196" i="11"/>
  <c r="T196" i="11"/>
  <c r="R196" i="11"/>
  <c r="P196" i="11"/>
  <c r="BI192" i="11"/>
  <c r="BH192" i="11"/>
  <c r="BG192" i="11"/>
  <c r="BE192" i="11"/>
  <c r="T192" i="11"/>
  <c r="R192" i="11"/>
  <c r="P192" i="11"/>
  <c r="BI162" i="11"/>
  <c r="BH162" i="11"/>
  <c r="BG162" i="11"/>
  <c r="BE162" i="11"/>
  <c r="T162" i="11"/>
  <c r="R162" i="11"/>
  <c r="P162" i="11"/>
  <c r="BI154" i="11"/>
  <c r="BH154" i="11"/>
  <c r="BG154" i="11"/>
  <c r="BE154" i="11"/>
  <c r="T154" i="11"/>
  <c r="R154" i="11"/>
  <c r="P154" i="11"/>
  <c r="BI150" i="11"/>
  <c r="BH150" i="11"/>
  <c r="BG150" i="11"/>
  <c r="BE150" i="11"/>
  <c r="T150" i="11"/>
  <c r="R150" i="11"/>
  <c r="P150" i="11"/>
  <c r="BI138" i="11"/>
  <c r="BH138" i="11"/>
  <c r="BG138" i="11"/>
  <c r="BE138" i="11"/>
  <c r="T138" i="11"/>
  <c r="R138" i="11"/>
  <c r="P138" i="11"/>
  <c r="BI136" i="11"/>
  <c r="BH136" i="11"/>
  <c r="BG136" i="11"/>
  <c r="BE136" i="11"/>
  <c r="T136" i="11"/>
  <c r="R136" i="11"/>
  <c r="P136" i="11"/>
  <c r="J131" i="11"/>
  <c r="J130" i="11"/>
  <c r="F130" i="11"/>
  <c r="F128" i="11"/>
  <c r="E126" i="11"/>
  <c r="J94" i="11"/>
  <c r="J93" i="11"/>
  <c r="F93" i="11"/>
  <c r="F91" i="11"/>
  <c r="E89" i="11"/>
  <c r="J20" i="11"/>
  <c r="E20" i="11"/>
  <c r="F94" i="11" s="1"/>
  <c r="J19" i="11"/>
  <c r="J14" i="11"/>
  <c r="J128" i="11"/>
  <c r="E7" i="11"/>
  <c r="E122" i="11" s="1"/>
  <c r="J39" i="10"/>
  <c r="J38" i="10"/>
  <c r="AY105" i="1"/>
  <c r="J37" i="10"/>
  <c r="AX105" i="1"/>
  <c r="BI1762" i="10"/>
  <c r="BH1762" i="10"/>
  <c r="BG1762" i="10"/>
  <c r="BE1762" i="10"/>
  <c r="T1762" i="10"/>
  <c r="R1762" i="10"/>
  <c r="P1762" i="10"/>
  <c r="BI1719" i="10"/>
  <c r="BH1719" i="10"/>
  <c r="BG1719" i="10"/>
  <c r="BE1719" i="10"/>
  <c r="T1719" i="10"/>
  <c r="R1719" i="10"/>
  <c r="P1719" i="10"/>
  <c r="BI1663" i="10"/>
  <c r="BH1663" i="10"/>
  <c r="BG1663" i="10"/>
  <c r="BE1663" i="10"/>
  <c r="T1663" i="10"/>
  <c r="T1662" i="10" s="1"/>
  <c r="R1663" i="10"/>
  <c r="R1662" i="10"/>
  <c r="P1663" i="10"/>
  <c r="P1662" i="10" s="1"/>
  <c r="BI1622" i="10"/>
  <c r="BH1622" i="10"/>
  <c r="BG1622" i="10"/>
  <c r="BE1622" i="10"/>
  <c r="T1622" i="10"/>
  <c r="R1622" i="10"/>
  <c r="P1622" i="10"/>
  <c r="BI1612" i="10"/>
  <c r="BH1612" i="10"/>
  <c r="BG1612" i="10"/>
  <c r="BE1612" i="10"/>
  <c r="T1612" i="10"/>
  <c r="R1612" i="10"/>
  <c r="P1612" i="10"/>
  <c r="BI1602" i="10"/>
  <c r="BH1602" i="10"/>
  <c r="BG1602" i="10"/>
  <c r="BE1602" i="10"/>
  <c r="T1602" i="10"/>
  <c r="R1602" i="10"/>
  <c r="P1602" i="10"/>
  <c r="BI1537" i="10"/>
  <c r="BH1537" i="10"/>
  <c r="BG1537" i="10"/>
  <c r="BE1537" i="10"/>
  <c r="T1537" i="10"/>
  <c r="R1537" i="10"/>
  <c r="P1537" i="10"/>
  <c r="BI1484" i="10"/>
  <c r="BH1484" i="10"/>
  <c r="BG1484" i="10"/>
  <c r="BE1484" i="10"/>
  <c r="T1484" i="10"/>
  <c r="R1484" i="10"/>
  <c r="P1484" i="10"/>
  <c r="P1483" i="10" s="1"/>
  <c r="BI1480" i="10"/>
  <c r="BH1480" i="10"/>
  <c r="BG1480" i="10"/>
  <c r="BE1480" i="10"/>
  <c r="T1480" i="10"/>
  <c r="R1480" i="10"/>
  <c r="P1480" i="10"/>
  <c r="BI1450" i="10"/>
  <c r="BH1450" i="10"/>
  <c r="BG1450" i="10"/>
  <c r="BE1450" i="10"/>
  <c r="T1450" i="10"/>
  <c r="R1450" i="10"/>
  <c r="P1450" i="10"/>
  <c r="BI1407" i="10"/>
  <c r="BH1407" i="10"/>
  <c r="BG1407" i="10"/>
  <c r="BE1407" i="10"/>
  <c r="T1407" i="10"/>
  <c r="R1407" i="10"/>
  <c r="P1407" i="10"/>
  <c r="BI1402" i="10"/>
  <c r="BH1402" i="10"/>
  <c r="BG1402" i="10"/>
  <c r="BE1402" i="10"/>
  <c r="T1402" i="10"/>
  <c r="R1402" i="10"/>
  <c r="P1402" i="10"/>
  <c r="BI1368" i="10"/>
  <c r="BH1368" i="10"/>
  <c r="BG1368" i="10"/>
  <c r="BE1368" i="10"/>
  <c r="T1368" i="10"/>
  <c r="T1367" i="10"/>
  <c r="R1368" i="10"/>
  <c r="R1367" i="10"/>
  <c r="P1368" i="10"/>
  <c r="P1367" i="10"/>
  <c r="BI1359" i="10"/>
  <c r="BH1359" i="10"/>
  <c r="BG1359" i="10"/>
  <c r="BE1359" i="10"/>
  <c r="T1359" i="10"/>
  <c r="T1358" i="10"/>
  <c r="R1359" i="10"/>
  <c r="R1358" i="10"/>
  <c r="P1359" i="10"/>
  <c r="P1358" i="10"/>
  <c r="BI1337" i="10"/>
  <c r="BH1337" i="10"/>
  <c r="BG1337" i="10"/>
  <c r="BE1337" i="10"/>
  <c r="T1337" i="10"/>
  <c r="R1337" i="10"/>
  <c r="P1337" i="10"/>
  <c r="BI1321" i="10"/>
  <c r="BH1321" i="10"/>
  <c r="BG1321" i="10"/>
  <c r="BE1321" i="10"/>
  <c r="T1321" i="10"/>
  <c r="R1321" i="10"/>
  <c r="P1321" i="10"/>
  <c r="BI1306" i="10"/>
  <c r="BH1306" i="10"/>
  <c r="BG1306" i="10"/>
  <c r="BE1306" i="10"/>
  <c r="T1306" i="10"/>
  <c r="T1305" i="10"/>
  <c r="R1306" i="10"/>
  <c r="R1305" i="10" s="1"/>
  <c r="P1306" i="10"/>
  <c r="P1305" i="10"/>
  <c r="BI1303" i="10"/>
  <c r="BH1303" i="10"/>
  <c r="BG1303" i="10"/>
  <c r="BE1303" i="10"/>
  <c r="T1303" i="10"/>
  <c r="T1302" i="10" s="1"/>
  <c r="R1303" i="10"/>
  <c r="R1302" i="10"/>
  <c r="P1303" i="10"/>
  <c r="P1302" i="10" s="1"/>
  <c r="BI1301" i="10"/>
  <c r="BH1301" i="10"/>
  <c r="BG1301" i="10"/>
  <c r="BE1301" i="10"/>
  <c r="T1301" i="10"/>
  <c r="T1300" i="10" s="1"/>
  <c r="R1301" i="10"/>
  <c r="R1300" i="10" s="1"/>
  <c r="P1301" i="10"/>
  <c r="P1300" i="10"/>
  <c r="BI1298" i="10"/>
  <c r="BH1298" i="10"/>
  <c r="BG1298" i="10"/>
  <c r="BE1298" i="10"/>
  <c r="T1298" i="10"/>
  <c r="R1298" i="10"/>
  <c r="P1298" i="10"/>
  <c r="BI1297" i="10"/>
  <c r="BH1297" i="10"/>
  <c r="BG1297" i="10"/>
  <c r="BE1297" i="10"/>
  <c r="T1297" i="10"/>
  <c r="R1297" i="10"/>
  <c r="P1297" i="10"/>
  <c r="BI1294" i="10"/>
  <c r="BH1294" i="10"/>
  <c r="BG1294" i="10"/>
  <c r="BE1294" i="10"/>
  <c r="T1294" i="10"/>
  <c r="R1294" i="10"/>
  <c r="P1294" i="10"/>
  <c r="BI1293" i="10"/>
  <c r="BH1293" i="10"/>
  <c r="BG1293" i="10"/>
  <c r="BE1293" i="10"/>
  <c r="T1293" i="10"/>
  <c r="R1293" i="10"/>
  <c r="P1293" i="10"/>
  <c r="BI1291" i="10"/>
  <c r="BH1291" i="10"/>
  <c r="BG1291" i="10"/>
  <c r="BE1291" i="10"/>
  <c r="T1291" i="10"/>
  <c r="R1291" i="10"/>
  <c r="P1291" i="10"/>
  <c r="BI1290" i="10"/>
  <c r="BH1290" i="10"/>
  <c r="BG1290" i="10"/>
  <c r="BE1290" i="10"/>
  <c r="T1290" i="10"/>
  <c r="R1290" i="10"/>
  <c r="P1290" i="10"/>
  <c r="BI1287" i="10"/>
  <c r="BH1287" i="10"/>
  <c r="BG1287" i="10"/>
  <c r="BE1287" i="10"/>
  <c r="T1287" i="10"/>
  <c r="R1287" i="10"/>
  <c r="P1287" i="10"/>
  <c r="BI1284" i="10"/>
  <c r="BH1284" i="10"/>
  <c r="BG1284" i="10"/>
  <c r="BE1284" i="10"/>
  <c r="T1284" i="10"/>
  <c r="R1284" i="10"/>
  <c r="P1284" i="10"/>
  <c r="BI1280" i="10"/>
  <c r="BH1280" i="10"/>
  <c r="BG1280" i="10"/>
  <c r="BE1280" i="10"/>
  <c r="T1280" i="10"/>
  <c r="R1280" i="10"/>
  <c r="P1280" i="10"/>
  <c r="BI1272" i="10"/>
  <c r="BH1272" i="10"/>
  <c r="BG1272" i="10"/>
  <c r="BE1272" i="10"/>
  <c r="T1272" i="10"/>
  <c r="T1271" i="10" s="1"/>
  <c r="R1272" i="10"/>
  <c r="R1271" i="10"/>
  <c r="P1272" i="10"/>
  <c r="P1271" i="10" s="1"/>
  <c r="BI1268" i="10"/>
  <c r="BH1268" i="10"/>
  <c r="BG1268" i="10"/>
  <c r="BE1268" i="10"/>
  <c r="T1268" i="10"/>
  <c r="R1268" i="10"/>
  <c r="P1268" i="10"/>
  <c r="BI1262" i="10"/>
  <c r="BH1262" i="10"/>
  <c r="BG1262" i="10"/>
  <c r="BE1262" i="10"/>
  <c r="T1262" i="10"/>
  <c r="R1262" i="10"/>
  <c r="P1262" i="10"/>
  <c r="BI1224" i="10"/>
  <c r="BH1224" i="10"/>
  <c r="BG1224" i="10"/>
  <c r="BE1224" i="10"/>
  <c r="T1224" i="10"/>
  <c r="R1224" i="10"/>
  <c r="P1224" i="10"/>
  <c r="BI1173" i="10"/>
  <c r="BH1173" i="10"/>
  <c r="BG1173" i="10"/>
  <c r="BE1173" i="10"/>
  <c r="T1173" i="10"/>
  <c r="R1173" i="10"/>
  <c r="P1173" i="10"/>
  <c r="BI1170" i="10"/>
  <c r="BH1170" i="10"/>
  <c r="BG1170" i="10"/>
  <c r="BE1170" i="10"/>
  <c r="T1170" i="10"/>
  <c r="R1170" i="10"/>
  <c r="P1170" i="10"/>
  <c r="BI1167" i="10"/>
  <c r="BH1167" i="10"/>
  <c r="BG1167" i="10"/>
  <c r="BE1167" i="10"/>
  <c r="T1167" i="10"/>
  <c r="R1167" i="10"/>
  <c r="P1167" i="10"/>
  <c r="BI1137" i="10"/>
  <c r="BH1137" i="10"/>
  <c r="BG1137" i="10"/>
  <c r="BE1137" i="10"/>
  <c r="T1137" i="10"/>
  <c r="R1137" i="10"/>
  <c r="P1137" i="10"/>
  <c r="BI1112" i="10"/>
  <c r="BH1112" i="10"/>
  <c r="BG1112" i="10"/>
  <c r="BE1112" i="10"/>
  <c r="T1112" i="10"/>
  <c r="R1112" i="10"/>
  <c r="P1112" i="10"/>
  <c r="BI1079" i="10"/>
  <c r="BH1079" i="10"/>
  <c r="BG1079" i="10"/>
  <c r="BE1079" i="10"/>
  <c r="T1079" i="10"/>
  <c r="R1079" i="10"/>
  <c r="P1079" i="10"/>
  <c r="BI1075" i="10"/>
  <c r="BH1075" i="10"/>
  <c r="BG1075" i="10"/>
  <c r="BE1075" i="10"/>
  <c r="T1075" i="10"/>
  <c r="R1075" i="10"/>
  <c r="P1075" i="10"/>
  <c r="BI1054" i="10"/>
  <c r="BH1054" i="10"/>
  <c r="BG1054" i="10"/>
  <c r="BE1054" i="10"/>
  <c r="T1054" i="10"/>
  <c r="R1054" i="10"/>
  <c r="P1054" i="10"/>
  <c r="BI1037" i="10"/>
  <c r="BH1037" i="10"/>
  <c r="BG1037" i="10"/>
  <c r="BE1037" i="10"/>
  <c r="T1037" i="10"/>
  <c r="R1037" i="10"/>
  <c r="P1037" i="10"/>
  <c r="BI1013" i="10"/>
  <c r="BH1013" i="10"/>
  <c r="BG1013" i="10"/>
  <c r="BE1013" i="10"/>
  <c r="T1013" i="10"/>
  <c r="R1013" i="10"/>
  <c r="P1013" i="10"/>
  <c r="BI1001" i="10"/>
  <c r="BH1001" i="10"/>
  <c r="BG1001" i="10"/>
  <c r="BE1001" i="10"/>
  <c r="T1001" i="10"/>
  <c r="R1001" i="10"/>
  <c r="P1001" i="10"/>
  <c r="BI939" i="10"/>
  <c r="BH939" i="10"/>
  <c r="BG939" i="10"/>
  <c r="BE939" i="10"/>
  <c r="T939" i="10"/>
  <c r="R939" i="10"/>
  <c r="P939" i="10"/>
  <c r="BI926" i="10"/>
  <c r="BH926" i="10"/>
  <c r="BG926" i="10"/>
  <c r="BE926" i="10"/>
  <c r="T926" i="10"/>
  <c r="R926" i="10"/>
  <c r="P926" i="10"/>
  <c r="BI915" i="10"/>
  <c r="BH915" i="10"/>
  <c r="BG915" i="10"/>
  <c r="BE915" i="10"/>
  <c r="T915" i="10"/>
  <c r="R915" i="10"/>
  <c r="P915" i="10"/>
  <c r="BI886" i="10"/>
  <c r="BH886" i="10"/>
  <c r="BG886" i="10"/>
  <c r="BE886" i="10"/>
  <c r="T886" i="10"/>
  <c r="R886" i="10"/>
  <c r="P886" i="10"/>
  <c r="BI857" i="10"/>
  <c r="BH857" i="10"/>
  <c r="BG857" i="10"/>
  <c r="BE857" i="10"/>
  <c r="T857" i="10"/>
  <c r="R857" i="10"/>
  <c r="P857" i="10"/>
  <c r="BI853" i="10"/>
  <c r="BH853" i="10"/>
  <c r="BG853" i="10"/>
  <c r="BE853" i="10"/>
  <c r="T853" i="10"/>
  <c r="R853" i="10"/>
  <c r="P853" i="10"/>
  <c r="BI849" i="10"/>
  <c r="BH849" i="10"/>
  <c r="BG849" i="10"/>
  <c r="BE849" i="10"/>
  <c r="T849" i="10"/>
  <c r="R849" i="10"/>
  <c r="P849" i="10"/>
  <c r="BI804" i="10"/>
  <c r="BH804" i="10"/>
  <c r="BG804" i="10"/>
  <c r="BE804" i="10"/>
  <c r="T804" i="10"/>
  <c r="R804" i="10"/>
  <c r="P804" i="10"/>
  <c r="BI800" i="10"/>
  <c r="BH800" i="10"/>
  <c r="BG800" i="10"/>
  <c r="BE800" i="10"/>
  <c r="T800" i="10"/>
  <c r="R800" i="10"/>
  <c r="P800" i="10"/>
  <c r="BI797" i="10"/>
  <c r="BH797" i="10"/>
  <c r="BG797" i="10"/>
  <c r="BE797" i="10"/>
  <c r="T797" i="10"/>
  <c r="R797" i="10"/>
  <c r="P797" i="10"/>
  <c r="BI777" i="10"/>
  <c r="BH777" i="10"/>
  <c r="BG777" i="10"/>
  <c r="BE777" i="10"/>
  <c r="T777" i="10"/>
  <c r="R777" i="10"/>
  <c r="P777" i="10"/>
  <c r="BI768" i="10"/>
  <c r="BH768" i="10"/>
  <c r="BG768" i="10"/>
  <c r="BE768" i="10"/>
  <c r="T768" i="10"/>
  <c r="R768" i="10"/>
  <c r="P768" i="10"/>
  <c r="BI750" i="10"/>
  <c r="BH750" i="10"/>
  <c r="BG750" i="10"/>
  <c r="BE750" i="10"/>
  <c r="T750" i="10"/>
  <c r="R750" i="10"/>
  <c r="P750" i="10"/>
  <c r="BI745" i="10"/>
  <c r="BH745" i="10"/>
  <c r="BG745" i="10"/>
  <c r="BE745" i="10"/>
  <c r="T745" i="10"/>
  <c r="R745" i="10"/>
  <c r="P745" i="10"/>
  <c r="BI739" i="10"/>
  <c r="BH739" i="10"/>
  <c r="BG739" i="10"/>
  <c r="BE739" i="10"/>
  <c r="T739" i="10"/>
  <c r="R739" i="10"/>
  <c r="P739" i="10"/>
  <c r="BI733" i="10"/>
  <c r="BH733" i="10"/>
  <c r="BG733" i="10"/>
  <c r="BE733" i="10"/>
  <c r="T733" i="10"/>
  <c r="R733" i="10"/>
  <c r="P733" i="10"/>
  <c r="BI728" i="10"/>
  <c r="BH728" i="10"/>
  <c r="BG728" i="10"/>
  <c r="BE728" i="10"/>
  <c r="T728" i="10"/>
  <c r="R728" i="10"/>
  <c r="P728" i="10"/>
  <c r="BI723" i="10"/>
  <c r="BH723" i="10"/>
  <c r="BG723" i="10"/>
  <c r="BE723" i="10"/>
  <c r="T723" i="10"/>
  <c r="R723" i="10"/>
  <c r="P723" i="10"/>
  <c r="BI717" i="10"/>
  <c r="BH717" i="10"/>
  <c r="BG717" i="10"/>
  <c r="BE717" i="10"/>
  <c r="T717" i="10"/>
  <c r="R717" i="10"/>
  <c r="P717" i="10"/>
  <c r="BI710" i="10"/>
  <c r="BH710" i="10"/>
  <c r="BG710" i="10"/>
  <c r="BE710" i="10"/>
  <c r="T710" i="10"/>
  <c r="R710" i="10"/>
  <c r="P710" i="10"/>
  <c r="BI703" i="10"/>
  <c r="BH703" i="10"/>
  <c r="BG703" i="10"/>
  <c r="BE703" i="10"/>
  <c r="T703" i="10"/>
  <c r="R703" i="10"/>
  <c r="P703" i="10"/>
  <c r="BI697" i="10"/>
  <c r="BH697" i="10"/>
  <c r="BG697" i="10"/>
  <c r="BE697" i="10"/>
  <c r="T697" i="10"/>
  <c r="R697" i="10"/>
  <c r="P697" i="10"/>
  <c r="BI690" i="10"/>
  <c r="BH690" i="10"/>
  <c r="BG690" i="10"/>
  <c r="BE690" i="10"/>
  <c r="T690" i="10"/>
  <c r="R690" i="10"/>
  <c r="P690" i="10"/>
  <c r="BI683" i="10"/>
  <c r="BH683" i="10"/>
  <c r="BG683" i="10"/>
  <c r="BE683" i="10"/>
  <c r="T683" i="10"/>
  <c r="R683" i="10"/>
  <c r="P683" i="10"/>
  <c r="BI661" i="10"/>
  <c r="BH661" i="10"/>
  <c r="BG661" i="10"/>
  <c r="BE661" i="10"/>
  <c r="T661" i="10"/>
  <c r="R661" i="10"/>
  <c r="P661" i="10"/>
  <c r="BI655" i="10"/>
  <c r="BH655" i="10"/>
  <c r="BG655" i="10"/>
  <c r="BE655" i="10"/>
  <c r="T655" i="10"/>
  <c r="R655" i="10"/>
  <c r="P655" i="10"/>
  <c r="BI639" i="10"/>
  <c r="BH639" i="10"/>
  <c r="BG639" i="10"/>
  <c r="BE639" i="10"/>
  <c r="T639" i="10"/>
  <c r="R639" i="10"/>
  <c r="P639" i="10"/>
  <c r="BI626" i="10"/>
  <c r="BH626" i="10"/>
  <c r="BG626" i="10"/>
  <c r="BE626" i="10"/>
  <c r="T626" i="10"/>
  <c r="R626" i="10"/>
  <c r="P626" i="10"/>
  <c r="BI622" i="10"/>
  <c r="BH622" i="10"/>
  <c r="BG622" i="10"/>
  <c r="BE622" i="10"/>
  <c r="T622" i="10"/>
  <c r="R622" i="10"/>
  <c r="P622" i="10"/>
  <c r="BI619" i="10"/>
  <c r="BH619" i="10"/>
  <c r="BG619" i="10"/>
  <c r="BE619" i="10"/>
  <c r="T619" i="10"/>
  <c r="R619" i="10"/>
  <c r="P619" i="10"/>
  <c r="BI610" i="10"/>
  <c r="BH610" i="10"/>
  <c r="BG610" i="10"/>
  <c r="BE610" i="10"/>
  <c r="T610" i="10"/>
  <c r="R610" i="10"/>
  <c r="P610" i="10"/>
  <c r="BI565" i="10"/>
  <c r="BH565" i="10"/>
  <c r="BG565" i="10"/>
  <c r="BE565" i="10"/>
  <c r="T565" i="10"/>
  <c r="R565" i="10"/>
  <c r="P565" i="10"/>
  <c r="BI535" i="10"/>
  <c r="BH535" i="10"/>
  <c r="BG535" i="10"/>
  <c r="BE535" i="10"/>
  <c r="T535" i="10"/>
  <c r="R535" i="10"/>
  <c r="P535" i="10"/>
  <c r="BI511" i="10"/>
  <c r="BH511" i="10"/>
  <c r="BG511" i="10"/>
  <c r="BE511" i="10"/>
  <c r="T511" i="10"/>
  <c r="R511" i="10"/>
  <c r="P511" i="10"/>
  <c r="BI469" i="10"/>
  <c r="BH469" i="10"/>
  <c r="BG469" i="10"/>
  <c r="BE469" i="10"/>
  <c r="T469" i="10"/>
  <c r="R469" i="10"/>
  <c r="P469" i="10"/>
  <c r="BI440" i="10"/>
  <c r="BH440" i="10"/>
  <c r="BG440" i="10"/>
  <c r="BE440" i="10"/>
  <c r="T440" i="10"/>
  <c r="R440" i="10"/>
  <c r="P440" i="10"/>
  <c r="BI421" i="10"/>
  <c r="BH421" i="10"/>
  <c r="BG421" i="10"/>
  <c r="BE421" i="10"/>
  <c r="T421" i="10"/>
  <c r="R421" i="10"/>
  <c r="P421" i="10"/>
  <c r="BI415" i="10"/>
  <c r="BH415" i="10"/>
  <c r="BG415" i="10"/>
  <c r="BE415" i="10"/>
  <c r="T415" i="10"/>
  <c r="R415" i="10"/>
  <c r="P415" i="10"/>
  <c r="BI405" i="10"/>
  <c r="BH405" i="10"/>
  <c r="BG405" i="10"/>
  <c r="BE405" i="10"/>
  <c r="T405" i="10"/>
  <c r="R405" i="10"/>
  <c r="P405" i="10"/>
  <c r="BI358" i="10"/>
  <c r="BH358" i="10"/>
  <c r="BG358" i="10"/>
  <c r="BE358" i="10"/>
  <c r="T358" i="10"/>
  <c r="R358" i="10"/>
  <c r="P358" i="10"/>
  <c r="BI297" i="10"/>
  <c r="BH297" i="10"/>
  <c r="BG297" i="10"/>
  <c r="BE297" i="10"/>
  <c r="T297" i="10"/>
  <c r="R297" i="10"/>
  <c r="P297" i="10"/>
  <c r="BI240" i="10"/>
  <c r="BH240" i="10"/>
  <c r="BG240" i="10"/>
  <c r="BE240" i="10"/>
  <c r="T240" i="10"/>
  <c r="R240" i="10"/>
  <c r="P240" i="10"/>
  <c r="BI184" i="10"/>
  <c r="BH184" i="10"/>
  <c r="BG184" i="10"/>
  <c r="BE184" i="10"/>
  <c r="T184" i="10"/>
  <c r="R184" i="10"/>
  <c r="P184" i="10"/>
  <c r="BI180" i="10"/>
  <c r="BH180" i="10"/>
  <c r="BG180" i="10"/>
  <c r="BE180" i="10"/>
  <c r="T180" i="10"/>
  <c r="R180" i="10"/>
  <c r="P180" i="10"/>
  <c r="BI177" i="10"/>
  <c r="BH177" i="10"/>
  <c r="BG177" i="10"/>
  <c r="BE177" i="10"/>
  <c r="T177" i="10"/>
  <c r="R177" i="10"/>
  <c r="P177" i="10"/>
  <c r="BI147" i="10"/>
  <c r="BH147" i="10"/>
  <c r="BG147" i="10"/>
  <c r="BE147" i="10"/>
  <c r="T147" i="10"/>
  <c r="R147" i="10"/>
  <c r="P147" i="10"/>
  <c r="J141" i="10"/>
  <c r="J140" i="10"/>
  <c r="F140" i="10"/>
  <c r="F138" i="10"/>
  <c r="E136" i="10"/>
  <c r="J94" i="10"/>
  <c r="J93" i="10"/>
  <c r="F93" i="10"/>
  <c r="F91" i="10"/>
  <c r="E89" i="10"/>
  <c r="J20" i="10"/>
  <c r="E20" i="10"/>
  <c r="F141" i="10"/>
  <c r="J19" i="10"/>
  <c r="J14" i="10"/>
  <c r="J138" i="10" s="1"/>
  <c r="E7" i="10"/>
  <c r="E132" i="10"/>
  <c r="J39" i="9"/>
  <c r="J38" i="9"/>
  <c r="AY104" i="1" s="1"/>
  <c r="J37" i="9"/>
  <c r="AX104" i="1" s="1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2" i="9"/>
  <c r="BH152" i="9"/>
  <c r="BG152" i="9"/>
  <c r="BE152" i="9"/>
  <c r="T152" i="9"/>
  <c r="R152" i="9"/>
  <c r="P152" i="9"/>
  <c r="BI148" i="9"/>
  <c r="BH148" i="9"/>
  <c r="BG148" i="9"/>
  <c r="BE148" i="9"/>
  <c r="T148" i="9"/>
  <c r="R148" i="9"/>
  <c r="P148" i="9"/>
  <c r="BI146" i="9"/>
  <c r="BH146" i="9"/>
  <c r="BG146" i="9"/>
  <c r="BE146" i="9"/>
  <c r="T146" i="9"/>
  <c r="R146" i="9"/>
  <c r="P146" i="9"/>
  <c r="BI144" i="9"/>
  <c r="BH144" i="9"/>
  <c r="BG144" i="9"/>
  <c r="BE144" i="9"/>
  <c r="T144" i="9"/>
  <c r="R144" i="9"/>
  <c r="P144" i="9"/>
  <c r="BI140" i="9"/>
  <c r="BH140" i="9"/>
  <c r="BG140" i="9"/>
  <c r="BE140" i="9"/>
  <c r="T140" i="9"/>
  <c r="R140" i="9"/>
  <c r="P140" i="9"/>
  <c r="BI126" i="9"/>
  <c r="BH126" i="9"/>
  <c r="BG126" i="9"/>
  <c r="BE126" i="9"/>
  <c r="T126" i="9"/>
  <c r="R126" i="9"/>
  <c r="P126" i="9"/>
  <c r="J121" i="9"/>
  <c r="J120" i="9"/>
  <c r="F120" i="9"/>
  <c r="F118" i="9"/>
  <c r="E116" i="9"/>
  <c r="J94" i="9"/>
  <c r="J93" i="9"/>
  <c r="F93" i="9"/>
  <c r="F91" i="9"/>
  <c r="E89" i="9"/>
  <c r="J20" i="9"/>
  <c r="E20" i="9"/>
  <c r="F121" i="9" s="1"/>
  <c r="J19" i="9"/>
  <c r="J14" i="9"/>
  <c r="J118" i="9" s="1"/>
  <c r="E7" i="9"/>
  <c r="E112" i="9"/>
  <c r="J39" i="8"/>
  <c r="J38" i="8"/>
  <c r="AY102" i="1"/>
  <c r="J37" i="8"/>
  <c r="AX102" i="1" s="1"/>
  <c r="BI389" i="8"/>
  <c r="BH389" i="8"/>
  <c r="BG389" i="8"/>
  <c r="BE389" i="8"/>
  <c r="T389" i="8"/>
  <c r="R389" i="8"/>
  <c r="P389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7" i="8"/>
  <c r="BH337" i="8"/>
  <c r="BG337" i="8"/>
  <c r="BE337" i="8"/>
  <c r="T337" i="8"/>
  <c r="R337" i="8"/>
  <c r="P337" i="8"/>
  <c r="BI336" i="8"/>
  <c r="BH336" i="8"/>
  <c r="BG336" i="8"/>
  <c r="BE336" i="8"/>
  <c r="T336" i="8"/>
  <c r="R336" i="8"/>
  <c r="P336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300" i="8"/>
  <c r="BH300" i="8"/>
  <c r="BG300" i="8"/>
  <c r="BE300" i="8"/>
  <c r="T300" i="8"/>
  <c r="R300" i="8"/>
  <c r="P300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7" i="8"/>
  <c r="BH297" i="8"/>
  <c r="BG297" i="8"/>
  <c r="BE297" i="8"/>
  <c r="T297" i="8"/>
  <c r="R297" i="8"/>
  <c r="P297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4" i="8"/>
  <c r="BH284" i="8"/>
  <c r="BG284" i="8"/>
  <c r="BE284" i="8"/>
  <c r="T284" i="8"/>
  <c r="R284" i="8"/>
  <c r="P284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J125" i="8"/>
  <c r="J124" i="8"/>
  <c r="F124" i="8"/>
  <c r="F122" i="8"/>
  <c r="E120" i="8"/>
  <c r="J94" i="8"/>
  <c r="J93" i="8"/>
  <c r="F93" i="8"/>
  <c r="F91" i="8"/>
  <c r="E89" i="8"/>
  <c r="J20" i="8"/>
  <c r="E20" i="8"/>
  <c r="F125" i="8" s="1"/>
  <c r="J19" i="8"/>
  <c r="J14" i="8"/>
  <c r="J91" i="8" s="1"/>
  <c r="E7" i="8"/>
  <c r="E85" i="8" s="1"/>
  <c r="J39" i="7"/>
  <c r="J38" i="7"/>
  <c r="AY101" i="1"/>
  <c r="J37" i="7"/>
  <c r="AX101" i="1" s="1"/>
  <c r="BI372" i="7"/>
  <c r="BH372" i="7"/>
  <c r="BG372" i="7"/>
  <c r="BE372" i="7"/>
  <c r="T372" i="7"/>
  <c r="R372" i="7"/>
  <c r="P372" i="7"/>
  <c r="BI371" i="7"/>
  <c r="BH371" i="7"/>
  <c r="BG371" i="7"/>
  <c r="BE371" i="7"/>
  <c r="T371" i="7"/>
  <c r="R371" i="7"/>
  <c r="P371" i="7"/>
  <c r="BI370" i="7"/>
  <c r="BH370" i="7"/>
  <c r="BG370" i="7"/>
  <c r="BE370" i="7"/>
  <c r="T370" i="7"/>
  <c r="R370" i="7"/>
  <c r="P370" i="7"/>
  <c r="BI369" i="7"/>
  <c r="BH369" i="7"/>
  <c r="BG369" i="7"/>
  <c r="BE369" i="7"/>
  <c r="T369" i="7"/>
  <c r="R369" i="7"/>
  <c r="P369" i="7"/>
  <c r="BI368" i="7"/>
  <c r="BH368" i="7"/>
  <c r="BG368" i="7"/>
  <c r="BE368" i="7"/>
  <c r="T368" i="7"/>
  <c r="R368" i="7"/>
  <c r="P368" i="7"/>
  <c r="BI367" i="7"/>
  <c r="BH367" i="7"/>
  <c r="BG367" i="7"/>
  <c r="BE367" i="7"/>
  <c r="T367" i="7"/>
  <c r="R367" i="7"/>
  <c r="P367" i="7"/>
  <c r="BI366" i="7"/>
  <c r="BH366" i="7"/>
  <c r="BG366" i="7"/>
  <c r="BE366" i="7"/>
  <c r="T366" i="7"/>
  <c r="R366" i="7"/>
  <c r="P366" i="7"/>
  <c r="BI365" i="7"/>
  <c r="BH365" i="7"/>
  <c r="BG365" i="7"/>
  <c r="BE365" i="7"/>
  <c r="T365" i="7"/>
  <c r="R365" i="7"/>
  <c r="P365" i="7"/>
  <c r="BI364" i="7"/>
  <c r="BH364" i="7"/>
  <c r="BG364" i="7"/>
  <c r="BE364" i="7"/>
  <c r="T364" i="7"/>
  <c r="R364" i="7"/>
  <c r="P364" i="7"/>
  <c r="BI363" i="7"/>
  <c r="BH363" i="7"/>
  <c r="BG363" i="7"/>
  <c r="BE363" i="7"/>
  <c r="T363" i="7"/>
  <c r="R363" i="7"/>
  <c r="P363" i="7"/>
  <c r="BI362" i="7"/>
  <c r="BH362" i="7"/>
  <c r="BG362" i="7"/>
  <c r="BE362" i="7"/>
  <c r="T362" i="7"/>
  <c r="R362" i="7"/>
  <c r="P362" i="7"/>
  <c r="BI361" i="7"/>
  <c r="BH361" i="7"/>
  <c r="BG361" i="7"/>
  <c r="BE361" i="7"/>
  <c r="T361" i="7"/>
  <c r="R361" i="7"/>
  <c r="P361" i="7"/>
  <c r="BI360" i="7"/>
  <c r="BH360" i="7"/>
  <c r="BG360" i="7"/>
  <c r="BE360" i="7"/>
  <c r="T360" i="7"/>
  <c r="R360" i="7"/>
  <c r="P360" i="7"/>
  <c r="BI358" i="7"/>
  <c r="BH358" i="7"/>
  <c r="BG358" i="7"/>
  <c r="BE358" i="7"/>
  <c r="T358" i="7"/>
  <c r="R358" i="7"/>
  <c r="P358" i="7"/>
  <c r="BI357" i="7"/>
  <c r="BH357" i="7"/>
  <c r="BG357" i="7"/>
  <c r="BE357" i="7"/>
  <c r="T357" i="7"/>
  <c r="R357" i="7"/>
  <c r="P357" i="7"/>
  <c r="BI356" i="7"/>
  <c r="BH356" i="7"/>
  <c r="BG356" i="7"/>
  <c r="BE356" i="7"/>
  <c r="T356" i="7"/>
  <c r="R356" i="7"/>
  <c r="P356" i="7"/>
  <c r="BI355" i="7"/>
  <c r="BH355" i="7"/>
  <c r="BG355" i="7"/>
  <c r="BE355" i="7"/>
  <c r="T355" i="7"/>
  <c r="R355" i="7"/>
  <c r="P355" i="7"/>
  <c r="BI354" i="7"/>
  <c r="BH354" i="7"/>
  <c r="BG354" i="7"/>
  <c r="BE354" i="7"/>
  <c r="T354" i="7"/>
  <c r="R354" i="7"/>
  <c r="P354" i="7"/>
  <c r="BI353" i="7"/>
  <c r="BH353" i="7"/>
  <c r="BG353" i="7"/>
  <c r="BE353" i="7"/>
  <c r="T353" i="7"/>
  <c r="R353" i="7"/>
  <c r="P353" i="7"/>
  <c r="BI352" i="7"/>
  <c r="BH352" i="7"/>
  <c r="BG352" i="7"/>
  <c r="BE352" i="7"/>
  <c r="T352" i="7"/>
  <c r="R352" i="7"/>
  <c r="P352" i="7"/>
  <c r="BI351" i="7"/>
  <c r="BH351" i="7"/>
  <c r="BG351" i="7"/>
  <c r="BE351" i="7"/>
  <c r="T351" i="7"/>
  <c r="R351" i="7"/>
  <c r="P351" i="7"/>
  <c r="BI350" i="7"/>
  <c r="BH350" i="7"/>
  <c r="BG350" i="7"/>
  <c r="BE350" i="7"/>
  <c r="T350" i="7"/>
  <c r="R350" i="7"/>
  <c r="P350" i="7"/>
  <c r="BI349" i="7"/>
  <c r="BH349" i="7"/>
  <c r="BG349" i="7"/>
  <c r="BE349" i="7"/>
  <c r="T349" i="7"/>
  <c r="R349" i="7"/>
  <c r="P349" i="7"/>
  <c r="BI348" i="7"/>
  <c r="BH348" i="7"/>
  <c r="BG348" i="7"/>
  <c r="BE348" i="7"/>
  <c r="T348" i="7"/>
  <c r="R348" i="7"/>
  <c r="P348" i="7"/>
  <c r="BI347" i="7"/>
  <c r="BH347" i="7"/>
  <c r="BG347" i="7"/>
  <c r="BE347" i="7"/>
  <c r="T347" i="7"/>
  <c r="R347" i="7"/>
  <c r="P347" i="7"/>
  <c r="BI344" i="7"/>
  <c r="BH344" i="7"/>
  <c r="BG344" i="7"/>
  <c r="BE344" i="7"/>
  <c r="T344" i="7"/>
  <c r="R344" i="7"/>
  <c r="P344" i="7"/>
  <c r="BI342" i="7"/>
  <c r="BH342" i="7"/>
  <c r="BG342" i="7"/>
  <c r="BE342" i="7"/>
  <c r="T342" i="7"/>
  <c r="R342" i="7"/>
  <c r="P342" i="7"/>
  <c r="BI339" i="7"/>
  <c r="BH339" i="7"/>
  <c r="BG339" i="7"/>
  <c r="BE339" i="7"/>
  <c r="T339" i="7"/>
  <c r="R339" i="7"/>
  <c r="P339" i="7"/>
  <c r="BI330" i="7"/>
  <c r="BH330" i="7"/>
  <c r="BG330" i="7"/>
  <c r="BE330" i="7"/>
  <c r="T330" i="7"/>
  <c r="R330" i="7"/>
  <c r="P330" i="7"/>
  <c r="BI328" i="7"/>
  <c r="BH328" i="7"/>
  <c r="BG328" i="7"/>
  <c r="BE328" i="7"/>
  <c r="T328" i="7"/>
  <c r="R328" i="7"/>
  <c r="P328" i="7"/>
  <c r="BI327" i="7"/>
  <c r="BH327" i="7"/>
  <c r="BG327" i="7"/>
  <c r="BE327" i="7"/>
  <c r="T327" i="7"/>
  <c r="R327" i="7"/>
  <c r="P327" i="7"/>
  <c r="BI326" i="7"/>
  <c r="BH326" i="7"/>
  <c r="BG326" i="7"/>
  <c r="BE326" i="7"/>
  <c r="T326" i="7"/>
  <c r="R326" i="7"/>
  <c r="P326" i="7"/>
  <c r="BI325" i="7"/>
  <c r="BH325" i="7"/>
  <c r="BG325" i="7"/>
  <c r="BE325" i="7"/>
  <c r="T325" i="7"/>
  <c r="R325" i="7"/>
  <c r="P325" i="7"/>
  <c r="BI322" i="7"/>
  <c r="BH322" i="7"/>
  <c r="BG322" i="7"/>
  <c r="BE322" i="7"/>
  <c r="T322" i="7"/>
  <c r="R322" i="7"/>
  <c r="P322" i="7"/>
  <c r="BI321" i="7"/>
  <c r="BH321" i="7"/>
  <c r="BG321" i="7"/>
  <c r="BE321" i="7"/>
  <c r="T321" i="7"/>
  <c r="R321" i="7"/>
  <c r="P321" i="7"/>
  <c r="BI320" i="7"/>
  <c r="BH320" i="7"/>
  <c r="BG320" i="7"/>
  <c r="BE320" i="7"/>
  <c r="T320" i="7"/>
  <c r="R320" i="7"/>
  <c r="P320" i="7"/>
  <c r="BI319" i="7"/>
  <c r="BH319" i="7"/>
  <c r="BG319" i="7"/>
  <c r="BE319" i="7"/>
  <c r="T319" i="7"/>
  <c r="R319" i="7"/>
  <c r="P319" i="7"/>
  <c r="BI318" i="7"/>
  <c r="BH318" i="7"/>
  <c r="BG318" i="7"/>
  <c r="BE318" i="7"/>
  <c r="T318" i="7"/>
  <c r="R318" i="7"/>
  <c r="P318" i="7"/>
  <c r="BI317" i="7"/>
  <c r="BH317" i="7"/>
  <c r="BG317" i="7"/>
  <c r="BE317" i="7"/>
  <c r="T317" i="7"/>
  <c r="R317" i="7"/>
  <c r="P317" i="7"/>
  <c r="BI311" i="7"/>
  <c r="BH311" i="7"/>
  <c r="BG311" i="7"/>
  <c r="BE311" i="7"/>
  <c r="T311" i="7"/>
  <c r="R311" i="7"/>
  <c r="P311" i="7"/>
  <c r="BI310" i="7"/>
  <c r="BH310" i="7"/>
  <c r="BG310" i="7"/>
  <c r="BE310" i="7"/>
  <c r="T310" i="7"/>
  <c r="R310" i="7"/>
  <c r="P310" i="7"/>
  <c r="BI308" i="7"/>
  <c r="BH308" i="7"/>
  <c r="BG308" i="7"/>
  <c r="BE308" i="7"/>
  <c r="T308" i="7"/>
  <c r="R308" i="7"/>
  <c r="P308" i="7"/>
  <c r="BI307" i="7"/>
  <c r="BH307" i="7"/>
  <c r="BG307" i="7"/>
  <c r="BE307" i="7"/>
  <c r="T307" i="7"/>
  <c r="R307" i="7"/>
  <c r="P307" i="7"/>
  <c r="BI306" i="7"/>
  <c r="BH306" i="7"/>
  <c r="BG306" i="7"/>
  <c r="BE306" i="7"/>
  <c r="T306" i="7"/>
  <c r="R306" i="7"/>
  <c r="P306" i="7"/>
  <c r="BI305" i="7"/>
  <c r="BH305" i="7"/>
  <c r="BG305" i="7"/>
  <c r="BE305" i="7"/>
  <c r="T305" i="7"/>
  <c r="R305" i="7"/>
  <c r="P305" i="7"/>
  <c r="BI304" i="7"/>
  <c r="BH304" i="7"/>
  <c r="BG304" i="7"/>
  <c r="BE304" i="7"/>
  <c r="T304" i="7"/>
  <c r="R304" i="7"/>
  <c r="P304" i="7"/>
  <c r="BI303" i="7"/>
  <c r="BH303" i="7"/>
  <c r="BG303" i="7"/>
  <c r="BE303" i="7"/>
  <c r="T303" i="7"/>
  <c r="R303" i="7"/>
  <c r="P303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7" i="7"/>
  <c r="BH297" i="7"/>
  <c r="BG297" i="7"/>
  <c r="BE297" i="7"/>
  <c r="T297" i="7"/>
  <c r="R297" i="7"/>
  <c r="P297" i="7"/>
  <c r="BI296" i="7"/>
  <c r="BH296" i="7"/>
  <c r="BG296" i="7"/>
  <c r="BE296" i="7"/>
  <c r="T296" i="7"/>
  <c r="R296" i="7"/>
  <c r="P296" i="7"/>
  <c r="BI295" i="7"/>
  <c r="BH295" i="7"/>
  <c r="BG295" i="7"/>
  <c r="BE295" i="7"/>
  <c r="T295" i="7"/>
  <c r="R295" i="7"/>
  <c r="P295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70" i="7"/>
  <c r="BH270" i="7"/>
  <c r="BG270" i="7"/>
  <c r="BE270" i="7"/>
  <c r="T270" i="7"/>
  <c r="R270" i="7"/>
  <c r="P270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41" i="7"/>
  <c r="BH241" i="7"/>
  <c r="BG241" i="7"/>
  <c r="BE241" i="7"/>
  <c r="T241" i="7"/>
  <c r="R241" i="7"/>
  <c r="P241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3" i="7"/>
  <c r="BH203" i="7"/>
  <c r="BG203" i="7"/>
  <c r="BE203" i="7"/>
  <c r="T203" i="7"/>
  <c r="R203" i="7"/>
  <c r="P203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2" i="7"/>
  <c r="BH192" i="7"/>
  <c r="BG192" i="7"/>
  <c r="BE192" i="7"/>
  <c r="T192" i="7"/>
  <c r="R192" i="7"/>
  <c r="P192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6" i="7"/>
  <c r="BH186" i="7"/>
  <c r="BG186" i="7"/>
  <c r="BE186" i="7"/>
  <c r="T186" i="7"/>
  <c r="R186" i="7"/>
  <c r="P186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4" i="7"/>
  <c r="BH144" i="7"/>
  <c r="BG144" i="7"/>
  <c r="BE144" i="7"/>
  <c r="T144" i="7"/>
  <c r="T143" i="7"/>
  <c r="R144" i="7"/>
  <c r="R143" i="7"/>
  <c r="P144" i="7"/>
  <c r="P143" i="7"/>
  <c r="J138" i="7"/>
  <c r="J137" i="7"/>
  <c r="F137" i="7"/>
  <c r="F135" i="7"/>
  <c r="E133" i="7"/>
  <c r="J94" i="7"/>
  <c r="J93" i="7"/>
  <c r="F93" i="7"/>
  <c r="F91" i="7"/>
  <c r="E89" i="7"/>
  <c r="J20" i="7"/>
  <c r="E20" i="7"/>
  <c r="F94" i="7" s="1"/>
  <c r="J19" i="7"/>
  <c r="J14" i="7"/>
  <c r="J91" i="7" s="1"/>
  <c r="E7" i="7"/>
  <c r="E129" i="7"/>
  <c r="J39" i="6"/>
  <c r="J38" i="6"/>
  <c r="AY100" i="1" s="1"/>
  <c r="J37" i="6"/>
  <c r="AX100" i="1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7" i="6"/>
  <c r="BH137" i="6"/>
  <c r="BG137" i="6"/>
  <c r="BE137" i="6"/>
  <c r="T137" i="6"/>
  <c r="T136" i="6"/>
  <c r="T135" i="6" s="1"/>
  <c r="R137" i="6"/>
  <c r="R136" i="6"/>
  <c r="R135" i="6"/>
  <c r="P137" i="6"/>
  <c r="P136" i="6" s="1"/>
  <c r="P135" i="6" s="1"/>
  <c r="BI134" i="6"/>
  <c r="BH134" i="6"/>
  <c r="BG134" i="6"/>
  <c r="BE134" i="6"/>
  <c r="T134" i="6"/>
  <c r="T133" i="6" s="1"/>
  <c r="R134" i="6"/>
  <c r="R133" i="6" s="1"/>
  <c r="P134" i="6"/>
  <c r="P133" i="6" s="1"/>
  <c r="J129" i="6"/>
  <c r="J128" i="6"/>
  <c r="F128" i="6"/>
  <c r="F126" i="6"/>
  <c r="E124" i="6"/>
  <c r="J94" i="6"/>
  <c r="J93" i="6"/>
  <c r="F93" i="6"/>
  <c r="F91" i="6"/>
  <c r="E89" i="6"/>
  <c r="J20" i="6"/>
  <c r="E20" i="6"/>
  <c r="F94" i="6" s="1"/>
  <c r="J19" i="6"/>
  <c r="J14" i="6"/>
  <c r="J126" i="6" s="1"/>
  <c r="E7" i="6"/>
  <c r="E120" i="6" s="1"/>
  <c r="J39" i="5"/>
  <c r="J38" i="5"/>
  <c r="AY99" i="1"/>
  <c r="J37" i="5"/>
  <c r="AX99" i="1"/>
  <c r="BI242" i="5"/>
  <c r="BH242" i="5"/>
  <c r="BG242" i="5"/>
  <c r="BE242" i="5"/>
  <c r="T242" i="5"/>
  <c r="T241" i="5"/>
  <c r="R242" i="5"/>
  <c r="R241" i="5"/>
  <c r="P242" i="5"/>
  <c r="P241" i="5"/>
  <c r="BI237" i="5"/>
  <c r="BH237" i="5"/>
  <c r="BG237" i="5"/>
  <c r="BE237" i="5"/>
  <c r="T237" i="5"/>
  <c r="R237" i="5"/>
  <c r="P237" i="5"/>
  <c r="BI233" i="5"/>
  <c r="BH233" i="5"/>
  <c r="BG233" i="5"/>
  <c r="BE233" i="5"/>
  <c r="T233" i="5"/>
  <c r="R233" i="5"/>
  <c r="P233" i="5"/>
  <c r="BI226" i="5"/>
  <c r="BH226" i="5"/>
  <c r="BG226" i="5"/>
  <c r="BE226" i="5"/>
  <c r="T226" i="5"/>
  <c r="R226" i="5"/>
  <c r="P226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09" i="5"/>
  <c r="BH209" i="5"/>
  <c r="BG209" i="5"/>
  <c r="BE209" i="5"/>
  <c r="T209" i="5"/>
  <c r="R209" i="5"/>
  <c r="P209" i="5"/>
  <c r="BI205" i="5"/>
  <c r="BH205" i="5"/>
  <c r="BG205" i="5"/>
  <c r="BE205" i="5"/>
  <c r="T205" i="5"/>
  <c r="R205" i="5"/>
  <c r="P205" i="5"/>
  <c r="BI199" i="5"/>
  <c r="BH199" i="5"/>
  <c r="BG199" i="5"/>
  <c r="BE199" i="5"/>
  <c r="T199" i="5"/>
  <c r="R199" i="5"/>
  <c r="P199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3" i="5"/>
  <c r="BH173" i="5"/>
  <c r="BG173" i="5"/>
  <c r="BE173" i="5"/>
  <c r="T173" i="5"/>
  <c r="R173" i="5"/>
  <c r="P173" i="5"/>
  <c r="BI169" i="5"/>
  <c r="BH169" i="5"/>
  <c r="BG169" i="5"/>
  <c r="BE169" i="5"/>
  <c r="T169" i="5"/>
  <c r="R169" i="5"/>
  <c r="P169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57" i="5"/>
  <c r="BH157" i="5"/>
  <c r="BG157" i="5"/>
  <c r="BE157" i="5"/>
  <c r="T157" i="5"/>
  <c r="R157" i="5"/>
  <c r="P157" i="5"/>
  <c r="BI149" i="5"/>
  <c r="BH149" i="5"/>
  <c r="BG149" i="5"/>
  <c r="BE149" i="5"/>
  <c r="T149" i="5"/>
  <c r="R149" i="5"/>
  <c r="P149" i="5"/>
  <c r="BI138" i="5"/>
  <c r="BH138" i="5"/>
  <c r="BG138" i="5"/>
  <c r="BE138" i="5"/>
  <c r="T138" i="5"/>
  <c r="R138" i="5"/>
  <c r="P138" i="5"/>
  <c r="BI133" i="5"/>
  <c r="BH133" i="5"/>
  <c r="BG133" i="5"/>
  <c r="BE133" i="5"/>
  <c r="T133" i="5"/>
  <c r="R133" i="5"/>
  <c r="P133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J123" i="5"/>
  <c r="J122" i="5"/>
  <c r="F122" i="5"/>
  <c r="F120" i="5"/>
  <c r="E118" i="5"/>
  <c r="J94" i="5"/>
  <c r="J93" i="5"/>
  <c r="F93" i="5"/>
  <c r="F91" i="5"/>
  <c r="E89" i="5"/>
  <c r="J20" i="5"/>
  <c r="E20" i="5"/>
  <c r="F123" i="5"/>
  <c r="J19" i="5"/>
  <c r="J14" i="5"/>
  <c r="J91" i="5" s="1"/>
  <c r="E7" i="5"/>
  <c r="E114" i="5"/>
  <c r="J39" i="4"/>
  <c r="J38" i="4"/>
  <c r="AY98" i="1" s="1"/>
  <c r="J37" i="4"/>
  <c r="AX98" i="1"/>
  <c r="BI313" i="4"/>
  <c r="BH313" i="4"/>
  <c r="BG313" i="4"/>
  <c r="BE313" i="4"/>
  <c r="T313" i="4"/>
  <c r="R313" i="4"/>
  <c r="P313" i="4"/>
  <c r="BI309" i="4"/>
  <c r="BH309" i="4"/>
  <c r="BG309" i="4"/>
  <c r="BE309" i="4"/>
  <c r="T309" i="4"/>
  <c r="R309" i="4"/>
  <c r="P309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291" i="4"/>
  <c r="BH291" i="4"/>
  <c r="BG291" i="4"/>
  <c r="BE291" i="4"/>
  <c r="T291" i="4"/>
  <c r="R291" i="4"/>
  <c r="P291" i="4"/>
  <c r="BI277" i="4"/>
  <c r="BH277" i="4"/>
  <c r="BG277" i="4"/>
  <c r="BE277" i="4"/>
  <c r="T277" i="4"/>
  <c r="R277" i="4"/>
  <c r="P277" i="4"/>
  <c r="BI273" i="4"/>
  <c r="BH273" i="4"/>
  <c r="BG273" i="4"/>
  <c r="BE273" i="4"/>
  <c r="T273" i="4"/>
  <c r="R273" i="4"/>
  <c r="P273" i="4"/>
  <c r="BI268" i="4"/>
  <c r="BH268" i="4"/>
  <c r="BG268" i="4"/>
  <c r="BE268" i="4"/>
  <c r="T268" i="4"/>
  <c r="R268" i="4"/>
  <c r="P268" i="4"/>
  <c r="BI264" i="4"/>
  <c r="BH264" i="4"/>
  <c r="BG264" i="4"/>
  <c r="BE264" i="4"/>
  <c r="T264" i="4"/>
  <c r="R264" i="4"/>
  <c r="P264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43" i="4"/>
  <c r="BH243" i="4"/>
  <c r="BG243" i="4"/>
  <c r="BE243" i="4"/>
  <c r="T243" i="4"/>
  <c r="R243" i="4"/>
  <c r="P243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5" i="4"/>
  <c r="BH235" i="4"/>
  <c r="BG235" i="4"/>
  <c r="BE235" i="4"/>
  <c r="T235" i="4"/>
  <c r="R235" i="4"/>
  <c r="P235" i="4"/>
  <c r="BI230" i="4"/>
  <c r="BH230" i="4"/>
  <c r="BG230" i="4"/>
  <c r="BE230" i="4"/>
  <c r="T230" i="4"/>
  <c r="R230" i="4"/>
  <c r="P230" i="4"/>
  <c r="BI225" i="4"/>
  <c r="BH225" i="4"/>
  <c r="BG225" i="4"/>
  <c r="BE225" i="4"/>
  <c r="T225" i="4"/>
  <c r="R225" i="4"/>
  <c r="P225" i="4"/>
  <c r="BI220" i="4"/>
  <c r="BH220" i="4"/>
  <c r="BG220" i="4"/>
  <c r="BE220" i="4"/>
  <c r="T220" i="4"/>
  <c r="R220" i="4"/>
  <c r="P220" i="4"/>
  <c r="BI206" i="4"/>
  <c r="BH206" i="4"/>
  <c r="BG206" i="4"/>
  <c r="BE206" i="4"/>
  <c r="T206" i="4"/>
  <c r="R206" i="4"/>
  <c r="P206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T163" i="4" s="1"/>
  <c r="R164" i="4"/>
  <c r="R163" i="4"/>
  <c r="P164" i="4"/>
  <c r="P163" i="4" s="1"/>
  <c r="BI160" i="4"/>
  <c r="BH160" i="4"/>
  <c r="BG160" i="4"/>
  <c r="BE160" i="4"/>
  <c r="T160" i="4"/>
  <c r="R160" i="4"/>
  <c r="P160" i="4"/>
  <c r="BI157" i="4"/>
  <c r="BH157" i="4"/>
  <c r="BG157" i="4"/>
  <c r="BE157" i="4"/>
  <c r="T157" i="4"/>
  <c r="R157" i="4"/>
  <c r="P157" i="4"/>
  <c r="BI141" i="4"/>
  <c r="BH141" i="4"/>
  <c r="BG141" i="4"/>
  <c r="BE141" i="4"/>
  <c r="T141" i="4"/>
  <c r="R141" i="4"/>
  <c r="P141" i="4"/>
  <c r="BI137" i="4"/>
  <c r="BH137" i="4"/>
  <c r="BG137" i="4"/>
  <c r="BE137" i="4"/>
  <c r="T137" i="4"/>
  <c r="R137" i="4"/>
  <c r="P137" i="4"/>
  <c r="BI134" i="4"/>
  <c r="BH134" i="4"/>
  <c r="BG134" i="4"/>
  <c r="BE134" i="4"/>
  <c r="T134" i="4"/>
  <c r="T133" i="4"/>
  <c r="R134" i="4"/>
  <c r="R133" i="4" s="1"/>
  <c r="P134" i="4"/>
  <c r="P133" i="4"/>
  <c r="J129" i="4"/>
  <c r="J128" i="4"/>
  <c r="F128" i="4"/>
  <c r="F126" i="4"/>
  <c r="E124" i="4"/>
  <c r="J94" i="4"/>
  <c r="J93" i="4"/>
  <c r="F93" i="4"/>
  <c r="F91" i="4"/>
  <c r="E89" i="4"/>
  <c r="J20" i="4"/>
  <c r="E20" i="4"/>
  <c r="F129" i="4" s="1"/>
  <c r="J19" i="4"/>
  <c r="J14" i="4"/>
  <c r="J126" i="4"/>
  <c r="E7" i="4"/>
  <c r="E120" i="4"/>
  <c r="J39" i="3"/>
  <c r="J38" i="3"/>
  <c r="AY97" i="1" s="1"/>
  <c r="J37" i="3"/>
  <c r="AX97" i="1"/>
  <c r="BI189" i="3"/>
  <c r="BH189" i="3"/>
  <c r="BG189" i="3"/>
  <c r="BE189" i="3"/>
  <c r="T189" i="3"/>
  <c r="T188" i="3" s="1"/>
  <c r="R189" i="3"/>
  <c r="R188" i="3"/>
  <c r="P189" i="3"/>
  <c r="P188" i="3" s="1"/>
  <c r="BI185" i="3"/>
  <c r="BH185" i="3"/>
  <c r="BG185" i="3"/>
  <c r="BE185" i="3"/>
  <c r="T185" i="3"/>
  <c r="R185" i="3"/>
  <c r="P185" i="3"/>
  <c r="BI181" i="3"/>
  <c r="BH181" i="3"/>
  <c r="BG181" i="3"/>
  <c r="BE181" i="3"/>
  <c r="T181" i="3"/>
  <c r="R181" i="3"/>
  <c r="P181" i="3"/>
  <c r="BI178" i="3"/>
  <c r="BH178" i="3"/>
  <c r="BG178" i="3"/>
  <c r="BE178" i="3"/>
  <c r="T178" i="3"/>
  <c r="R178" i="3"/>
  <c r="P178" i="3"/>
  <c r="BI171" i="3"/>
  <c r="BH171" i="3"/>
  <c r="BG171" i="3"/>
  <c r="BE171" i="3"/>
  <c r="T171" i="3"/>
  <c r="R171" i="3"/>
  <c r="P171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36" i="3"/>
  <c r="BH136" i="3"/>
  <c r="BG136" i="3"/>
  <c r="BE136" i="3"/>
  <c r="T136" i="3"/>
  <c r="R136" i="3"/>
  <c r="P136" i="3"/>
  <c r="BI132" i="3"/>
  <c r="BH132" i="3"/>
  <c r="BG132" i="3"/>
  <c r="BE132" i="3"/>
  <c r="T132" i="3"/>
  <c r="R132" i="3"/>
  <c r="P132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J121" i="3"/>
  <c r="J120" i="3"/>
  <c r="F120" i="3"/>
  <c r="F118" i="3"/>
  <c r="E116" i="3"/>
  <c r="J94" i="3"/>
  <c r="J93" i="3"/>
  <c r="F93" i="3"/>
  <c r="F91" i="3"/>
  <c r="E89" i="3"/>
  <c r="J20" i="3"/>
  <c r="E20" i="3"/>
  <c r="F121" i="3" s="1"/>
  <c r="J19" i="3"/>
  <c r="J14" i="3"/>
  <c r="J91" i="3"/>
  <c r="E7" i="3"/>
  <c r="E85" i="3" s="1"/>
  <c r="J39" i="2"/>
  <c r="J38" i="2"/>
  <c r="AY96" i="1"/>
  <c r="J37" i="2"/>
  <c r="AX96" i="1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4" i="2"/>
  <c r="BH264" i="2"/>
  <c r="BG264" i="2"/>
  <c r="BE264" i="2"/>
  <c r="T264" i="2"/>
  <c r="R264" i="2"/>
  <c r="P264" i="2"/>
  <c r="BI257" i="2"/>
  <c r="BH257" i="2"/>
  <c r="BG257" i="2"/>
  <c r="BE257" i="2"/>
  <c r="T257" i="2"/>
  <c r="R257" i="2"/>
  <c r="P257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6" i="2"/>
  <c r="BH246" i="2"/>
  <c r="BG246" i="2"/>
  <c r="BE246" i="2"/>
  <c r="T246" i="2"/>
  <c r="R246" i="2"/>
  <c r="P246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41" i="2"/>
  <c r="BH141" i="2"/>
  <c r="BG141" i="2"/>
  <c r="BE141" i="2"/>
  <c r="T141" i="2"/>
  <c r="R141" i="2"/>
  <c r="P141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0" i="2"/>
  <c r="BH130" i="2"/>
  <c r="BG130" i="2"/>
  <c r="BE130" i="2"/>
  <c r="T130" i="2"/>
  <c r="T129" i="2" s="1"/>
  <c r="R130" i="2"/>
  <c r="R129" i="2" s="1"/>
  <c r="P130" i="2"/>
  <c r="P129" i="2" s="1"/>
  <c r="J125" i="2"/>
  <c r="J124" i="2"/>
  <c r="F124" i="2"/>
  <c r="F122" i="2"/>
  <c r="E120" i="2"/>
  <c r="J94" i="2"/>
  <c r="J93" i="2"/>
  <c r="F93" i="2"/>
  <c r="F91" i="2"/>
  <c r="E89" i="2"/>
  <c r="J20" i="2"/>
  <c r="E20" i="2"/>
  <c r="F125" i="2"/>
  <c r="J19" i="2"/>
  <c r="J14" i="2"/>
  <c r="J122" i="2" s="1"/>
  <c r="E7" i="2"/>
  <c r="E116" i="2"/>
  <c r="L90" i="1"/>
  <c r="AM90" i="1"/>
  <c r="AM89" i="1"/>
  <c r="L89" i="1"/>
  <c r="AM87" i="1"/>
  <c r="L87" i="1"/>
  <c r="L85" i="1"/>
  <c r="L84" i="1"/>
  <c r="BK264" i="2"/>
  <c r="BK250" i="2"/>
  <c r="J221" i="2"/>
  <c r="J211" i="2"/>
  <c r="BK130" i="2"/>
  <c r="J240" i="2"/>
  <c r="BK236" i="2"/>
  <c r="BK211" i="2"/>
  <c r="J204" i="2"/>
  <c r="J141" i="2"/>
  <c r="J130" i="2"/>
  <c r="J264" i="2"/>
  <c r="BK242" i="2"/>
  <c r="BK214" i="2"/>
  <c r="BK164" i="2"/>
  <c r="BK237" i="2"/>
  <c r="BK220" i="2"/>
  <c r="J171" i="2"/>
  <c r="BK189" i="3"/>
  <c r="J151" i="3"/>
  <c r="BK126" i="3"/>
  <c r="BK136" i="3"/>
  <c r="J185" i="3"/>
  <c r="BK149" i="3"/>
  <c r="BK273" i="4"/>
  <c r="BK235" i="4"/>
  <c r="BK203" i="4"/>
  <c r="BK183" i="4"/>
  <c r="BK137" i="4"/>
  <c r="BK309" i="4"/>
  <c r="J273" i="4"/>
  <c r="J240" i="4"/>
  <c r="J184" i="4"/>
  <c r="BK268" i="4"/>
  <c r="BK230" i="4"/>
  <c r="BK186" i="4"/>
  <c r="J160" i="4"/>
  <c r="J277" i="4"/>
  <c r="J258" i="4"/>
  <c r="J220" i="4"/>
  <c r="J134" i="4"/>
  <c r="J237" i="5"/>
  <c r="BK226" i="5"/>
  <c r="BK219" i="5"/>
  <c r="BK209" i="5"/>
  <c r="J205" i="5"/>
  <c r="J193" i="5"/>
  <c r="BK173" i="5"/>
  <c r="J161" i="5"/>
  <c r="J133" i="5"/>
  <c r="BK194" i="5"/>
  <c r="J178" i="5"/>
  <c r="BK161" i="5"/>
  <c r="BK130" i="5"/>
  <c r="J192" i="6"/>
  <c r="BK186" i="6"/>
  <c r="J177" i="6"/>
  <c r="BK166" i="6"/>
  <c r="J162" i="6"/>
  <c r="BK153" i="6"/>
  <c r="BK146" i="6"/>
  <c r="J134" i="6"/>
  <c r="J186" i="6"/>
  <c r="BK182" i="6"/>
  <c r="BK177" i="6"/>
  <c r="J173" i="6"/>
  <c r="BK164" i="6"/>
  <c r="BK154" i="6"/>
  <c r="J146" i="6"/>
  <c r="J141" i="6"/>
  <c r="J187" i="6"/>
  <c r="BK169" i="6"/>
  <c r="BK155" i="6"/>
  <c r="J143" i="6"/>
  <c r="BK196" i="6"/>
  <c r="J185" i="6"/>
  <c r="J167" i="6"/>
  <c r="BK158" i="6"/>
  <c r="J154" i="6"/>
  <c r="BK141" i="6"/>
  <c r="J353" i="7"/>
  <c r="J339" i="7"/>
  <c r="BK321" i="7"/>
  <c r="J311" i="7"/>
  <c r="BK305" i="7"/>
  <c r="J284" i="7"/>
  <c r="BK279" i="7"/>
  <c r="BK273" i="7"/>
  <c r="J263" i="7"/>
  <c r="J255" i="7"/>
  <c r="J232" i="7"/>
  <c r="J219" i="7"/>
  <c r="BK206" i="7"/>
  <c r="J200" i="7"/>
  <c r="BK181" i="7"/>
  <c r="J176" i="7"/>
  <c r="J160" i="7"/>
  <c r="BK152" i="7"/>
  <c r="BK146" i="7"/>
  <c r="J364" i="7"/>
  <c r="BK356" i="7"/>
  <c r="J352" i="7"/>
  <c r="J328" i="7"/>
  <c r="J321" i="7"/>
  <c r="BK306" i="7"/>
  <c r="BK301" i="7"/>
  <c r="J289" i="7"/>
  <c r="J283" i="7"/>
  <c r="J273" i="7"/>
  <c r="BK265" i="7"/>
  <c r="BK237" i="7"/>
  <c r="BK227" i="7"/>
  <c r="BK220" i="7"/>
  <c r="J214" i="7"/>
  <c r="BK207" i="7"/>
  <c r="BK189" i="7"/>
  <c r="BK182" i="7"/>
  <c r="BK174" i="7"/>
  <c r="BK164" i="7"/>
  <c r="BK154" i="7"/>
  <c r="J368" i="7"/>
  <c r="BK361" i="7"/>
  <c r="J356" i="7"/>
  <c r="J349" i="7"/>
  <c r="J327" i="7"/>
  <c r="J308" i="7"/>
  <c r="J301" i="7"/>
  <c r="J295" i="7"/>
  <c r="BK282" i="7"/>
  <c r="J276" i="7"/>
  <c r="BK266" i="7"/>
  <c r="J260" i="7"/>
  <c r="BK241" i="7"/>
  <c r="BK234" i="7"/>
  <c r="BK228" i="7"/>
  <c r="BK221" i="7"/>
  <c r="BK211" i="7"/>
  <c r="J183" i="7"/>
  <c r="J175" i="7"/>
  <c r="J171" i="7"/>
  <c r="J151" i="7"/>
  <c r="J146" i="7"/>
  <c r="BK371" i="7"/>
  <c r="BK369" i="7"/>
  <c r="BK363" i="7"/>
  <c r="J348" i="7"/>
  <c r="BK330" i="7"/>
  <c r="BK308" i="7"/>
  <c r="J303" i="7"/>
  <c r="J297" i="7"/>
  <c r="BK275" i="7"/>
  <c r="J266" i="7"/>
  <c r="BK253" i="7"/>
  <c r="BK236" i="7"/>
  <c r="BK226" i="7"/>
  <c r="J212" i="7"/>
  <c r="J208" i="7"/>
  <c r="BK201" i="7"/>
  <c r="J184" i="7"/>
  <c r="BK177" i="7"/>
  <c r="BK170" i="7"/>
  <c r="BK159" i="7"/>
  <c r="J154" i="7"/>
  <c r="J147" i="7"/>
  <c r="J385" i="8"/>
  <c r="BK376" i="8"/>
  <c r="J370" i="8"/>
  <c r="J360" i="8"/>
  <c r="J350" i="8"/>
  <c r="J343" i="8"/>
  <c r="BK337" i="8"/>
  <c r="BK331" i="8"/>
  <c r="BK321" i="8"/>
  <c r="BK310" i="8"/>
  <c r="J300" i="8"/>
  <c r="BK293" i="8"/>
  <c r="J289" i="8"/>
  <c r="BK284" i="8"/>
  <c r="J278" i="8"/>
  <c r="J270" i="8"/>
  <c r="J263" i="8"/>
  <c r="BK256" i="8"/>
  <c r="BK251" i="8"/>
  <c r="J248" i="8"/>
  <c r="J240" i="8"/>
  <c r="BK232" i="8"/>
  <c r="J226" i="8"/>
  <c r="J220" i="8"/>
  <c r="BK216" i="8"/>
  <c r="BK207" i="8"/>
  <c r="J200" i="8"/>
  <c r="J191" i="8"/>
  <c r="J181" i="8"/>
  <c r="BK171" i="8"/>
  <c r="J162" i="8"/>
  <c r="BK156" i="8"/>
  <c r="BK150" i="8"/>
  <c r="BK142" i="8"/>
  <c r="J382" i="8"/>
  <c r="J379" i="8"/>
  <c r="BK365" i="8"/>
  <c r="J359" i="8"/>
  <c r="BK354" i="8"/>
  <c r="J346" i="8"/>
  <c r="J339" i="8"/>
  <c r="J334" i="8"/>
  <c r="BK323" i="8"/>
  <c r="BK315" i="8"/>
  <c r="BK309" i="8"/>
  <c r="J296" i="8"/>
  <c r="J284" i="8"/>
  <c r="BK269" i="8"/>
  <c r="J259" i="8"/>
  <c r="J251" i="8"/>
  <c r="J230" i="8"/>
  <c r="J223" i="8"/>
  <c r="BK212" i="8"/>
  <c r="BK208" i="8"/>
  <c r="BK199" i="8"/>
  <c r="J189" i="8"/>
  <c r="J183" i="8"/>
  <c r="BK174" i="8"/>
  <c r="BK167" i="8"/>
  <c r="BK163" i="8"/>
  <c r="BK148" i="8"/>
  <c r="J142" i="8"/>
  <c r="BK135" i="8"/>
  <c r="BK131" i="8"/>
  <c r="BK379" i="8"/>
  <c r="BK374" i="8"/>
  <c r="BK366" i="8"/>
  <c r="BK356" i="8"/>
  <c r="BK344" i="8"/>
  <c r="J330" i="8"/>
  <c r="J322" i="8"/>
  <c r="J313" i="8"/>
  <c r="J302" i="8"/>
  <c r="J285" i="8"/>
  <c r="BK280" i="8"/>
  <c r="J274" i="8"/>
  <c r="J267" i="8"/>
  <c r="J262" i="8"/>
  <c r="J252" i="8"/>
  <c r="BK244" i="8"/>
  <c r="BK240" i="8"/>
  <c r="BK231" i="8"/>
  <c r="BK220" i="8"/>
  <c r="J215" i="8"/>
  <c r="BK205" i="8"/>
  <c r="BK192" i="8"/>
  <c r="BK181" i="8"/>
  <c r="BK177" i="8"/>
  <c r="BK166" i="8"/>
  <c r="BK159" i="8"/>
  <c r="J154" i="8"/>
  <c r="BK149" i="8"/>
  <c r="BK139" i="8"/>
  <c r="J132" i="8"/>
  <c r="J389" i="8"/>
  <c r="J375" i="8"/>
  <c r="BK360" i="8"/>
  <c r="J352" i="8"/>
  <c r="BK345" i="8"/>
  <c r="J341" i="8"/>
  <c r="J335" i="8"/>
  <c r="BK327" i="8"/>
  <c r="BK322" i="8"/>
  <c r="J317" i="8"/>
  <c r="J310" i="8"/>
  <c r="J305" i="8"/>
  <c r="BK296" i="8"/>
  <c r="BK289" i="8"/>
  <c r="BK277" i="8"/>
  <c r="J266" i="8"/>
  <c r="J256" i="8"/>
  <c r="BK252" i="8"/>
  <c r="J244" i="8"/>
  <c r="J241" i="8"/>
  <c r="BK233" i="8"/>
  <c r="J228" i="8"/>
  <c r="BK222" i="8"/>
  <c r="J216" i="8"/>
  <c r="BK200" i="8"/>
  <c r="J196" i="8"/>
  <c r="BK189" i="8"/>
  <c r="J184" i="8"/>
  <c r="J177" i="8"/>
  <c r="J168" i="8"/>
  <c r="BK162" i="8"/>
  <c r="BK147" i="8"/>
  <c r="BK132" i="8"/>
  <c r="BK148" i="9"/>
  <c r="BK126" i="9"/>
  <c r="J157" i="9"/>
  <c r="J148" i="9"/>
  <c r="BK146" i="9"/>
  <c r="BK1368" i="10"/>
  <c r="BK1298" i="10"/>
  <c r="J1284" i="10"/>
  <c r="BK1170" i="10"/>
  <c r="BK1001" i="10"/>
  <c r="BK800" i="10"/>
  <c r="J728" i="10"/>
  <c r="J683" i="10"/>
  <c r="BK177" i="10"/>
  <c r="BK1337" i="10"/>
  <c r="J1298" i="10"/>
  <c r="J1297" i="10"/>
  <c r="J1268" i="10"/>
  <c r="BK1079" i="10"/>
  <c r="J886" i="10"/>
  <c r="J358" i="10"/>
  <c r="BK1303" i="10"/>
  <c r="BK1291" i="10"/>
  <c r="J1170" i="10"/>
  <c r="BK915" i="10"/>
  <c r="J750" i="10"/>
  <c r="J703" i="10"/>
  <c r="BK469" i="10"/>
  <c r="J405" i="10"/>
  <c r="J184" i="10"/>
  <c r="J1762" i="10"/>
  <c r="BK1663" i="10"/>
  <c r="J1622" i="10"/>
  <c r="BK1537" i="10"/>
  <c r="BK1480" i="10"/>
  <c r="BK1407" i="10"/>
  <c r="J1303" i="10"/>
  <c r="J1287" i="10"/>
  <c r="BK1268" i="10"/>
  <c r="J1054" i="10"/>
  <c r="J915" i="10"/>
  <c r="J777" i="10"/>
  <c r="BK723" i="10"/>
  <c r="J619" i="10"/>
  <c r="J421" i="10"/>
  <c r="BK1052" i="11"/>
  <c r="BK1046" i="11"/>
  <c r="BK1032" i="11"/>
  <c r="J1025" i="11"/>
  <c r="J940" i="11"/>
  <c r="BK911" i="11"/>
  <c r="J836" i="11"/>
  <c r="J700" i="11"/>
  <c r="BK648" i="11"/>
  <c r="BK350" i="11"/>
  <c r="BK271" i="11"/>
  <c r="J196" i="11"/>
  <c r="J1030" i="11"/>
  <c r="BK934" i="11"/>
  <c r="BK877" i="11"/>
  <c r="J817" i="11"/>
  <c r="J796" i="11"/>
  <c r="BK371" i="11"/>
  <c r="J236" i="11"/>
  <c r="BK136" i="11"/>
  <c r="BK888" i="11"/>
  <c r="BK805" i="11"/>
  <c r="BK778" i="11"/>
  <c r="BK700" i="11"/>
  <c r="J653" i="11"/>
  <c r="J150" i="11"/>
  <c r="J992" i="11"/>
  <c r="J898" i="11"/>
  <c r="BK856" i="11"/>
  <c r="J787" i="11"/>
  <c r="J663" i="11"/>
  <c r="BK426" i="11"/>
  <c r="J366" i="11"/>
  <c r="J271" i="11"/>
  <c r="BK196" i="11"/>
  <c r="BK619" i="12"/>
  <c r="BK612" i="12"/>
  <c r="J523" i="12"/>
  <c r="BK337" i="12"/>
  <c r="BK263" i="12"/>
  <c r="BK240" i="12"/>
  <c r="J212" i="12"/>
  <c r="BK520" i="12"/>
  <c r="BK317" i="12"/>
  <c r="BK278" i="12"/>
  <c r="J234" i="12"/>
  <c r="J137" i="12"/>
  <c r="J594" i="12"/>
  <c r="BK444" i="12"/>
  <c r="BK400" i="12"/>
  <c r="J359" i="12"/>
  <c r="BK285" i="12"/>
  <c r="J270" i="12"/>
  <c r="J240" i="12"/>
  <c r="J134" i="12"/>
  <c r="J520" i="12"/>
  <c r="J404" i="12"/>
  <c r="J317" i="12"/>
  <c r="BK287" i="12"/>
  <c r="J268" i="12"/>
  <c r="J248" i="12"/>
  <c r="J131" i="12"/>
  <c r="J583" i="13"/>
  <c r="BK431" i="13"/>
  <c r="J411" i="13"/>
  <c r="BK217" i="13"/>
  <c r="J566" i="13"/>
  <c r="BK532" i="13"/>
  <c r="BK416" i="13"/>
  <c r="BK370" i="13"/>
  <c r="J238" i="13"/>
  <c r="J214" i="13"/>
  <c r="BK591" i="13"/>
  <c r="J532" i="13"/>
  <c r="J405" i="13"/>
  <c r="BK376" i="13"/>
  <c r="BK287" i="13"/>
  <c r="BK232" i="13"/>
  <c r="J203" i="13"/>
  <c r="BK620" i="13"/>
  <c r="BK617" i="13"/>
  <c r="J608" i="13"/>
  <c r="J549" i="13"/>
  <c r="BK425" i="13"/>
  <c r="J394" i="13"/>
  <c r="BK281" i="13"/>
  <c r="J235" i="13"/>
  <c r="J216" i="13"/>
  <c r="J203" i="14"/>
  <c r="J181" i="14"/>
  <c r="BK154" i="14"/>
  <c r="BK203" i="14"/>
  <c r="BK181" i="14"/>
  <c r="BK196" i="14"/>
  <c r="BK159" i="14"/>
  <c r="BK202" i="14"/>
  <c r="BK160" i="14"/>
  <c r="J132" i="14"/>
  <c r="BK198" i="15"/>
  <c r="J125" i="15"/>
  <c r="BK180" i="15"/>
  <c r="BK125" i="15"/>
  <c r="J180" i="15"/>
  <c r="J187" i="15"/>
  <c r="J167" i="16"/>
  <c r="J190" i="16"/>
  <c r="J124" i="16"/>
  <c r="BK254" i="17"/>
  <c r="BK249" i="17"/>
  <c r="BK203" i="17"/>
  <c r="BK190" i="17"/>
  <c r="BK226" i="17"/>
  <c r="BK194" i="17"/>
  <c r="BK198" i="17"/>
  <c r="J188" i="17"/>
  <c r="BK208" i="18"/>
  <c r="BK169" i="18"/>
  <c r="J208" i="18"/>
  <c r="BK206" i="18"/>
  <c r="J206" i="18"/>
  <c r="BK157" i="18"/>
  <c r="BK265" i="19"/>
  <c r="J259" i="19"/>
  <c r="BK253" i="19"/>
  <c r="BK243" i="19"/>
  <c r="J230" i="19"/>
  <c r="BK219" i="19"/>
  <c r="BK208" i="19"/>
  <c r="BK202" i="19"/>
  <c r="J197" i="19"/>
  <c r="J190" i="19"/>
  <c r="BK185" i="19"/>
  <c r="J169" i="19"/>
  <c r="J164" i="19"/>
  <c r="J153" i="19"/>
  <c r="BK145" i="19"/>
  <c r="J137" i="19"/>
  <c r="J134" i="19"/>
  <c r="J129" i="19"/>
  <c r="J260" i="19"/>
  <c r="J251" i="19"/>
  <c r="J242" i="19"/>
  <c r="BK237" i="19"/>
  <c r="J233" i="19"/>
  <c r="BK220" i="19"/>
  <c r="J215" i="19"/>
  <c r="BK209" i="19"/>
  <c r="J194" i="19"/>
  <c r="J184" i="19"/>
  <c r="J165" i="19"/>
  <c r="BK157" i="19"/>
  <c r="BK151" i="19"/>
  <c r="J141" i="19"/>
  <c r="BK132" i="19"/>
  <c r="BK270" i="19"/>
  <c r="BK261" i="19"/>
  <c r="BK254" i="19"/>
  <c r="BK248" i="19"/>
  <c r="J240" i="19"/>
  <c r="J235" i="19"/>
  <c r="BK230" i="19"/>
  <c r="J225" i="19"/>
  <c r="J220" i="19"/>
  <c r="BK210" i="19"/>
  <c r="J205" i="19"/>
  <c r="BK201" i="19"/>
  <c r="BK197" i="19"/>
  <c r="J191" i="19"/>
  <c r="BK186" i="19"/>
  <c r="J177" i="19"/>
  <c r="BK172" i="19"/>
  <c r="J161" i="19"/>
  <c r="J149" i="19"/>
  <c r="J144" i="19"/>
  <c r="BK138" i="19"/>
  <c r="BK268" i="19"/>
  <c r="BK260" i="19"/>
  <c r="BK249" i="19"/>
  <c r="BK241" i="19"/>
  <c r="J228" i="19"/>
  <c r="BK214" i="19"/>
  <c r="BK195" i="19"/>
  <c r="J181" i="19"/>
  <c r="J178" i="19"/>
  <c r="J173" i="19"/>
  <c r="BK166" i="19"/>
  <c r="J159" i="19"/>
  <c r="BK154" i="19"/>
  <c r="BK146" i="19"/>
  <c r="J136" i="19"/>
  <c r="J186" i="20"/>
  <c r="J173" i="20"/>
  <c r="J164" i="20"/>
  <c r="J159" i="20"/>
  <c r="BK147" i="20"/>
  <c r="J132" i="20"/>
  <c r="J182" i="20"/>
  <c r="J175" i="20"/>
  <c r="BK168" i="20"/>
  <c r="BK158" i="20"/>
  <c r="J152" i="20"/>
  <c r="J144" i="20"/>
  <c r="J137" i="20"/>
  <c r="BK129" i="20"/>
  <c r="BK183" i="20"/>
  <c r="BK173" i="20"/>
  <c r="J167" i="20"/>
  <c r="BK160" i="20"/>
  <c r="BK149" i="20"/>
  <c r="J143" i="20"/>
  <c r="J139" i="20"/>
  <c r="BK131" i="20"/>
  <c r="J184" i="20"/>
  <c r="J181" i="20"/>
  <c r="BK176" i="20"/>
  <c r="BK163" i="20"/>
  <c r="BK152" i="20"/>
  <c r="J147" i="20"/>
  <c r="BK138" i="20"/>
  <c r="J128" i="20"/>
  <c r="BK252" i="21"/>
  <c r="J246" i="21"/>
  <c r="BK236" i="21"/>
  <c r="BK228" i="21"/>
  <c r="J218" i="21"/>
  <c r="J212" i="21"/>
  <c r="J205" i="21"/>
  <c r="J196" i="21"/>
  <c r="BK186" i="21"/>
  <c r="BK180" i="21"/>
  <c r="J174" i="21"/>
  <c r="BK162" i="21"/>
  <c r="BK154" i="21"/>
  <c r="J148" i="21"/>
  <c r="J143" i="21"/>
  <c r="BK132" i="21"/>
  <c r="BK128" i="21"/>
  <c r="J249" i="21"/>
  <c r="BK233" i="21"/>
  <c r="BK225" i="21"/>
  <c r="J220" i="21"/>
  <c r="J208" i="21"/>
  <c r="BK202" i="21"/>
  <c r="J194" i="21"/>
  <c r="BK190" i="21"/>
  <c r="BK179" i="21"/>
  <c r="J169" i="21"/>
  <c r="J165" i="21"/>
  <c r="J154" i="21"/>
  <c r="BK148" i="21"/>
  <c r="BK140" i="21"/>
  <c r="BK131" i="21"/>
  <c r="J254" i="21"/>
  <c r="BK248" i="21"/>
  <c r="BK240" i="21"/>
  <c r="BK235" i="21"/>
  <c r="J222" i="21"/>
  <c r="J214" i="21"/>
  <c r="J206" i="21"/>
  <c r="BK200" i="21"/>
  <c r="J191" i="21"/>
  <c r="J183" i="21"/>
  <c r="BK177" i="21"/>
  <c r="BK170" i="21"/>
  <c r="J164" i="21"/>
  <c r="J155" i="21"/>
  <c r="BK143" i="21"/>
  <c r="BK135" i="21"/>
  <c r="J252" i="21"/>
  <c r="BK244" i="21"/>
  <c r="BK238" i="21"/>
  <c r="BK230" i="21"/>
  <c r="BK224" i="21"/>
  <c r="BK218" i="21"/>
  <c r="BK204" i="21"/>
  <c r="BK195" i="21"/>
  <c r="J185" i="21"/>
  <c r="BK175" i="21"/>
  <c r="J162" i="21"/>
  <c r="J157" i="21"/>
  <c r="BK144" i="21"/>
  <c r="J136" i="21"/>
  <c r="J128" i="21"/>
  <c r="J127" i="22"/>
  <c r="BK126" i="22"/>
  <c r="J142" i="23"/>
  <c r="BK136" i="23"/>
  <c r="BK128" i="23"/>
  <c r="BK143" i="23"/>
  <c r="J136" i="23"/>
  <c r="J130" i="23"/>
  <c r="J140" i="23"/>
  <c r="BK130" i="23"/>
  <c r="BK141" i="23"/>
  <c r="J133" i="23"/>
  <c r="BK200" i="24"/>
  <c r="BK195" i="24"/>
  <c r="J188" i="24"/>
  <c r="BK180" i="24"/>
  <c r="J168" i="24"/>
  <c r="J149" i="24"/>
  <c r="J205" i="24"/>
  <c r="BK197" i="24"/>
  <c r="J192" i="24"/>
  <c r="BK177" i="24"/>
  <c r="BK166" i="24"/>
  <c r="BK160" i="24"/>
  <c r="BK141" i="24"/>
  <c r="J133" i="24"/>
  <c r="J198" i="24"/>
  <c r="BK184" i="24"/>
  <c r="J174" i="24"/>
  <c r="BK169" i="24"/>
  <c r="J158" i="24"/>
  <c r="J142" i="24"/>
  <c r="BK136" i="24"/>
  <c r="J130" i="24"/>
  <c r="J199" i="24"/>
  <c r="BK194" i="24"/>
  <c r="J187" i="24"/>
  <c r="BK172" i="24"/>
  <c r="J164" i="24"/>
  <c r="BK139" i="24"/>
  <c r="BK133" i="24"/>
  <c r="J180" i="25"/>
  <c r="BK169" i="25"/>
  <c r="J161" i="25"/>
  <c r="J156" i="25"/>
  <c r="BK148" i="25"/>
  <c r="J140" i="25"/>
  <c r="J136" i="25"/>
  <c r="BK129" i="25"/>
  <c r="BK171" i="25"/>
  <c r="J167" i="25"/>
  <c r="J158" i="25"/>
  <c r="J153" i="25"/>
  <c r="BK147" i="25"/>
  <c r="J133" i="25"/>
  <c r="J182" i="25"/>
  <c r="BK168" i="25"/>
  <c r="BK154" i="25"/>
  <c r="J149" i="25"/>
  <c r="BK142" i="25"/>
  <c r="BK135" i="25"/>
  <c r="BK127" i="25"/>
  <c r="BK174" i="25"/>
  <c r="J166" i="25"/>
  <c r="BK161" i="25"/>
  <c r="BK151" i="25"/>
  <c r="BK139" i="25"/>
  <c r="J129" i="25"/>
  <c r="BK129" i="26"/>
  <c r="J125" i="26"/>
  <c r="BK134" i="26"/>
  <c r="J129" i="26"/>
  <c r="J134" i="26"/>
  <c r="J133" i="26"/>
  <c r="BK126" i="26"/>
  <c r="J123" i="26"/>
  <c r="BK271" i="2"/>
  <c r="J246" i="2"/>
  <c r="J220" i="2"/>
  <c r="J203" i="2"/>
  <c r="AS95" i="1"/>
  <c r="BK203" i="2"/>
  <c r="J136" i="2"/>
  <c r="J272" i="2"/>
  <c r="J257" i="2"/>
  <c r="BK240" i="2"/>
  <c r="BK209" i="2"/>
  <c r="BK136" i="2"/>
  <c r="J224" i="2"/>
  <c r="BK174" i="2"/>
  <c r="BK141" i="2"/>
  <c r="BK185" i="3"/>
  <c r="J136" i="3"/>
  <c r="J149" i="3"/>
  <c r="J189" i="3"/>
  <c r="J171" i="3"/>
  <c r="J305" i="4"/>
  <c r="J257" i="4"/>
  <c r="BK206" i="4"/>
  <c r="J186" i="4"/>
  <c r="BK160" i="4"/>
  <c r="BK305" i="4"/>
  <c r="J264" i="4"/>
  <c r="J206" i="4"/>
  <c r="BK306" i="4"/>
  <c r="BK240" i="4"/>
  <c r="BK204" i="4"/>
  <c r="BK182" i="4"/>
  <c r="J137" i="4"/>
  <c r="BK264" i="4"/>
  <c r="BK241" i="4"/>
  <c r="J167" i="4"/>
  <c r="BK237" i="5"/>
  <c r="BK233" i="5"/>
  <c r="J226" i="5"/>
  <c r="J219" i="5"/>
  <c r="J209" i="5"/>
  <c r="J192" i="5"/>
  <c r="BK177" i="5"/>
  <c r="J157" i="5"/>
  <c r="BK199" i="5"/>
  <c r="BK180" i="5"/>
  <c r="J169" i="5"/>
  <c r="J149" i="5"/>
  <c r="J128" i="5"/>
  <c r="BK190" i="6"/>
  <c r="BK183" i="6"/>
  <c r="BK172" i="6"/>
  <c r="J165" i="6"/>
  <c r="J158" i="6"/>
  <c r="BK147" i="6"/>
  <c r="BK137" i="6"/>
  <c r="J194" i="6"/>
  <c r="J183" i="6"/>
  <c r="J178" i="6"/>
  <c r="BK173" i="6"/>
  <c r="J169" i="6"/>
  <c r="BK162" i="6"/>
  <c r="J153" i="6"/>
  <c r="J145" i="6"/>
  <c r="BK191" i="6"/>
  <c r="BK179" i="6"/>
  <c r="J166" i="6"/>
  <c r="BK148" i="6"/>
  <c r="J142" i="6"/>
  <c r="J191" i="6"/>
  <c r="J182" i="6"/>
  <c r="J163" i="6"/>
  <c r="BK156" i="6"/>
  <c r="BK151" i="6"/>
  <c r="J361" i="7"/>
  <c r="J342" i="7"/>
  <c r="BK322" i="7"/>
  <c r="J318" i="7"/>
  <c r="J307" i="7"/>
  <c r="J288" i="7"/>
  <c r="J282" i="7"/>
  <c r="BK274" i="7"/>
  <c r="BK264" i="7"/>
  <c r="J257" i="7"/>
  <c r="J238" i="7"/>
  <c r="J222" i="7"/>
  <c r="BK216" i="7"/>
  <c r="BK205" i="7"/>
  <c r="J190" i="7"/>
  <c r="J178" i="7"/>
  <c r="BK161" i="7"/>
  <c r="J158" i="7"/>
  <c r="BK151" i="7"/>
  <c r="J144" i="7"/>
  <c r="BK362" i="7"/>
  <c r="BK357" i="7"/>
  <c r="BK354" i="7"/>
  <c r="J351" i="7"/>
  <c r="BK327" i="7"/>
  <c r="BK320" i="7"/>
  <c r="J305" i="7"/>
  <c r="J296" i="7"/>
  <c r="BK285" i="7"/>
  <c r="BK270" i="7"/>
  <c r="J264" i="7"/>
  <c r="J234" i="7"/>
  <c r="J221" i="7"/>
  <c r="J216" i="7"/>
  <c r="BK212" i="7"/>
  <c r="BK200" i="7"/>
  <c r="BK184" i="7"/>
  <c r="BK178" i="7"/>
  <c r="J170" i="7"/>
  <c r="J161" i="7"/>
  <c r="J152" i="7"/>
  <c r="BK366" i="7"/>
  <c r="J360" i="7"/>
  <c r="BK352" i="7"/>
  <c r="BK347" i="7"/>
  <c r="J326" i="7"/>
  <c r="J306" i="7"/>
  <c r="BK298" i="7"/>
  <c r="BK288" i="7"/>
  <c r="BK277" i="7"/>
  <c r="J272" i="7"/>
  <c r="J261" i="7"/>
  <c r="J253" i="7"/>
  <c r="J236" i="7"/>
  <c r="BK232" i="7"/>
  <c r="J224" i="7"/>
  <c r="J213" i="7"/>
  <c r="BK203" i="7"/>
  <c r="BK176" i="7"/>
  <c r="BK172" i="7"/>
  <c r="BK155" i="7"/>
  <c r="J148" i="7"/>
  <c r="J371" i="7"/>
  <c r="BK368" i="7"/>
  <c r="J354" i="7"/>
  <c r="J344" i="7"/>
  <c r="J320" i="7"/>
  <c r="BK280" i="7"/>
  <c r="BK271" i="7"/>
  <c r="BK263" i="7"/>
  <c r="J254" i="7"/>
  <c r="J237" i="7"/>
  <c r="J228" i="7"/>
  <c r="BK219" i="7"/>
  <c r="BK210" i="7"/>
  <c r="J207" i="7"/>
  <c r="J188" i="7"/>
  <c r="BK180" i="7"/>
  <c r="BK173" i="7"/>
  <c r="BK160" i="7"/>
  <c r="J155" i="7"/>
  <c r="BK144" i="7"/>
  <c r="J383" i="8"/>
  <c r="J374" i="8"/>
  <c r="J367" i="8"/>
  <c r="BK361" i="8"/>
  <c r="J354" i="8"/>
  <c r="J347" i="8"/>
  <c r="BK340" i="8"/>
  <c r="BK334" i="8"/>
  <c r="J326" i="8"/>
  <c r="J309" i="8"/>
  <c r="BK298" i="8"/>
  <c r="J292" i="8"/>
  <c r="BK287" i="8"/>
  <c r="BK285" i="8"/>
  <c r="BK279" i="8"/>
  <c r="J275" i="8"/>
  <c r="J268" i="8"/>
  <c r="BK262" i="8"/>
  <c r="BK255" i="8"/>
  <c r="BK250" i="8"/>
  <c r="BK243" i="8"/>
  <c r="BK236" i="8"/>
  <c r="BK228" i="8"/>
  <c r="BK221" i="8"/>
  <c r="BK218" i="8"/>
  <c r="J210" i="8"/>
  <c r="J201" i="8"/>
  <c r="J194" i="8"/>
  <c r="BK188" i="8"/>
  <c r="BK185" i="8"/>
  <c r="J176" i="8"/>
  <c r="J169" i="8"/>
  <c r="J160" i="8"/>
  <c r="BK151" i="8"/>
  <c r="BK145" i="8"/>
  <c r="J137" i="8"/>
  <c r="J386" i="8"/>
  <c r="J380" i="8"/>
  <c r="BK368" i="8"/>
  <c r="J361" i="8"/>
  <c r="BK352" i="8"/>
  <c r="BK343" i="8"/>
  <c r="BK333" i="8"/>
  <c r="BK317" i="8"/>
  <c r="BK314" i="8"/>
  <c r="BK301" i="8"/>
  <c r="J291" i="8"/>
  <c r="BK271" i="8"/>
  <c r="BK260" i="8"/>
  <c r="J245" i="8"/>
  <c r="J227" i="8"/>
  <c r="J213" i="8"/>
  <c r="BK209" i="8"/>
  <c r="J202" i="8"/>
  <c r="BK196" i="8"/>
  <c r="J186" i="8"/>
  <c r="J173" i="8"/>
  <c r="BK165" i="8"/>
  <c r="J157" i="8"/>
  <c r="J152" i="8"/>
  <c r="J145" i="8"/>
  <c r="J140" i="8"/>
  <c r="J133" i="8"/>
  <c r="BK382" i="8"/>
  <c r="J376" i="8"/>
  <c r="J372" i="8"/>
  <c r="J365" i="8"/>
  <c r="BK353" i="8"/>
  <c r="BK342" i="8"/>
  <c r="J329" i="8"/>
  <c r="J320" i="8"/>
  <c r="BK312" i="8"/>
  <c r="J306" i="8"/>
  <c r="BK300" i="8"/>
  <c r="BK288" i="8"/>
  <c r="BK278" i="8"/>
  <c r="J273" i="8"/>
  <c r="J269" i="8"/>
  <c r="BK263" i="8"/>
  <c r="J260" i="8"/>
  <c r="J249" i="8"/>
  <c r="BK241" i="8"/>
  <c r="BK235" i="8"/>
  <c r="J225" i="8"/>
  <c r="BK211" i="8"/>
  <c r="BK202" i="8"/>
  <c r="BK190" i="8"/>
  <c r="J182" i="8"/>
  <c r="BK175" i="8"/>
  <c r="BK164" i="8"/>
  <c r="BK158" i="8"/>
  <c r="BK152" i="8"/>
  <c r="J144" i="8"/>
  <c r="J136" i="8"/>
  <c r="BK389" i="8"/>
  <c r="BK384" i="8"/>
  <c r="BK369" i="8"/>
  <c r="J357" i="8"/>
  <c r="BK350" i="8"/>
  <c r="J337" i="8"/>
  <c r="J333" i="8"/>
  <c r="BK326" i="8"/>
  <c r="J321" i="8"/>
  <c r="J316" i="8"/>
  <c r="J311" i="8"/>
  <c r="BK306" i="8"/>
  <c r="BK299" i="8"/>
  <c r="J293" i="8"/>
  <c r="J288" i="8"/>
  <c r="J279" i="8"/>
  <c r="J271" i="8"/>
  <c r="BK261" i="8"/>
  <c r="J253" i="8"/>
  <c r="BK247" i="8"/>
  <c r="J243" i="8"/>
  <c r="BK237" i="8"/>
  <c r="J231" i="8"/>
  <c r="BK226" i="8"/>
  <c r="BK217" i="8"/>
  <c r="J204" i="8"/>
  <c r="J195" i="8"/>
  <c r="J188" i="8"/>
  <c r="BK182" i="8"/>
  <c r="BK173" i="8"/>
  <c r="BK169" i="8"/>
  <c r="J159" i="8"/>
  <c r="BK141" i="8"/>
  <c r="BK157" i="9"/>
  <c r="J146" i="9"/>
  <c r="J155" i="9"/>
  <c r="J140" i="9"/>
  <c r="J1173" i="10"/>
  <c r="BK1013" i="10"/>
  <c r="BK804" i="10"/>
  <c r="BK733" i="10"/>
  <c r="BK710" i="10"/>
  <c r="J626" i="10"/>
  <c r="BK535" i="10"/>
  <c r="J1402" i="10"/>
  <c r="J1301" i="10"/>
  <c r="BK1290" i="10"/>
  <c r="BK1224" i="10"/>
  <c r="BK939" i="10"/>
  <c r="J849" i="10"/>
  <c r="BK750" i="10"/>
  <c r="BK728" i="10"/>
  <c r="BK683" i="10"/>
  <c r="BK655" i="10"/>
  <c r="J610" i="10"/>
  <c r="J535" i="10"/>
  <c r="BK240" i="10"/>
  <c r="BK180" i="10"/>
  <c r="J1306" i="10"/>
  <c r="J1293" i="10"/>
  <c r="BK1173" i="10"/>
  <c r="J1079" i="10"/>
  <c r="J1037" i="10"/>
  <c r="BK857" i="10"/>
  <c r="BK745" i="10"/>
  <c r="J710" i="10"/>
  <c r="BK639" i="10"/>
  <c r="BK610" i="10"/>
  <c r="J415" i="10"/>
  <c r="J177" i="10"/>
  <c r="BK1719" i="10"/>
  <c r="J1663" i="10"/>
  <c r="BK1612" i="10"/>
  <c r="J1602" i="10"/>
  <c r="BK1484" i="10"/>
  <c r="BK1450" i="10"/>
  <c r="BK1402" i="10"/>
  <c r="J1290" i="10"/>
  <c r="BK1167" i="10"/>
  <c r="J1013" i="10"/>
  <c r="J857" i="10"/>
  <c r="J800" i="10"/>
  <c r="BK703" i="10"/>
  <c r="J622" i="10"/>
  <c r="BK415" i="10"/>
  <c r="J297" i="10"/>
  <c r="J1052" i="11"/>
  <c r="BK1041" i="11"/>
  <c r="BK1030" i="11"/>
  <c r="J984" i="11"/>
  <c r="BK918" i="11"/>
  <c r="BK880" i="11"/>
  <c r="BK812" i="11"/>
  <c r="BK790" i="11"/>
  <c r="BK691" i="11"/>
  <c r="J360" i="11"/>
  <c r="BK332" i="11"/>
  <c r="BK236" i="11"/>
  <c r="BK192" i="11"/>
  <c r="BK1025" i="11"/>
  <c r="J941" i="11"/>
  <c r="J888" i="11"/>
  <c r="BK818" i="11"/>
  <c r="J805" i="11"/>
  <c r="BK663" i="11"/>
  <c r="BK366" i="11"/>
  <c r="BK268" i="11"/>
  <c r="J138" i="11"/>
  <c r="BK940" i="11"/>
  <c r="BK848" i="11"/>
  <c r="J818" i="11"/>
  <c r="BK803" i="11"/>
  <c r="J771" i="11"/>
  <c r="J691" i="11"/>
  <c r="J648" i="11"/>
  <c r="BK1029" i="11"/>
  <c r="J934" i="11"/>
  <c r="BK836" i="11"/>
  <c r="BK771" i="11"/>
  <c r="J656" i="11"/>
  <c r="BK423" i="11"/>
  <c r="J357" i="11"/>
  <c r="J268" i="11"/>
  <c r="J154" i="11"/>
  <c r="J618" i="12"/>
  <c r="BK607" i="12"/>
  <c r="BK366" i="12"/>
  <c r="BK270" i="12"/>
  <c r="J252" i="12"/>
  <c r="J217" i="12"/>
  <c r="J400" i="12"/>
  <c r="J340" i="12"/>
  <c r="J285" i="12"/>
  <c r="J245" i="12"/>
  <c r="BK220" i="12"/>
  <c r="BK134" i="12"/>
  <c r="J446" i="12"/>
  <c r="BK404" i="12"/>
  <c r="BK392" i="12"/>
  <c r="J337" i="12"/>
  <c r="J284" i="12"/>
  <c r="J263" i="12"/>
  <c r="BK212" i="12"/>
  <c r="BK137" i="12"/>
  <c r="BK446" i="12"/>
  <c r="J396" i="12"/>
  <c r="J310" i="12"/>
  <c r="J278" i="12"/>
  <c r="BK252" i="12"/>
  <c r="J151" i="12"/>
  <c r="J557" i="13"/>
  <c r="BK541" i="13"/>
  <c r="BK516" i="13"/>
  <c r="BK421" i="13"/>
  <c r="BK238" i="13"/>
  <c r="BK162" i="13"/>
  <c r="J522" i="13"/>
  <c r="J421" i="13"/>
  <c r="J376" i="13"/>
  <c r="J287" i="13"/>
  <c r="BK199" i="13"/>
  <c r="BK583" i="13"/>
  <c r="J448" i="13"/>
  <c r="BK399" i="13"/>
  <c r="J363" i="13"/>
  <c r="BK269" i="13"/>
  <c r="J246" i="13"/>
  <c r="J133" i="13"/>
  <c r="BK618" i="13"/>
  <c r="BK608" i="13"/>
  <c r="BK600" i="13"/>
  <c r="BK522" i="13"/>
  <c r="J431" i="13"/>
  <c r="BK388" i="13"/>
  <c r="BK275" i="13"/>
  <c r="J232" i="13"/>
  <c r="BK214" i="13"/>
  <c r="BK201" i="14"/>
  <c r="BK163" i="14"/>
  <c r="BK132" i="14"/>
  <c r="J198" i="14"/>
  <c r="BK172" i="14"/>
  <c r="J202" i="14"/>
  <c r="J163" i="14"/>
  <c r="J205" i="14"/>
  <c r="BK178" i="14"/>
  <c r="BK144" i="14"/>
  <c r="BK145" i="15"/>
  <c r="J198" i="15"/>
  <c r="J152" i="15"/>
  <c r="BK152" i="15"/>
  <c r="BK161" i="15"/>
  <c r="BK147" i="16"/>
  <c r="BK167" i="16"/>
  <c r="J189" i="16"/>
  <c r="BK253" i="17"/>
  <c r="J184" i="17"/>
  <c r="J242" i="17"/>
  <c r="J198" i="17"/>
  <c r="BK242" i="17"/>
  <c r="BK199" i="17"/>
  <c r="J249" i="17"/>
  <c r="J194" i="17"/>
  <c r="J215" i="18"/>
  <c r="J157" i="18"/>
  <c r="J200" i="18"/>
  <c r="J188" i="18"/>
  <c r="BK188" i="18"/>
  <c r="J268" i="19"/>
  <c r="BK262" i="19"/>
  <c r="J254" i="19"/>
  <c r="J244" i="19"/>
  <c r="BK226" i="19"/>
  <c r="J216" i="19"/>
  <c r="BK211" i="19"/>
  <c r="J204" i="19"/>
  <c r="BK198" i="19"/>
  <c r="J186" i="19"/>
  <c r="J182" i="19"/>
  <c r="BK167" i="19"/>
  <c r="BK163" i="19"/>
  <c r="J152" i="19"/>
  <c r="BK139" i="19"/>
  <c r="J135" i="19"/>
  <c r="J132" i="19"/>
  <c r="BK267" i="19"/>
  <c r="BK256" i="19"/>
  <c r="BK247" i="19"/>
  <c r="J239" i="19"/>
  <c r="BK235" i="19"/>
  <c r="J223" i="19"/>
  <c r="J219" i="19"/>
  <c r="J214" i="19"/>
  <c r="BK203" i="19"/>
  <c r="J195" i="19"/>
  <c r="J189" i="19"/>
  <c r="BK176" i="19"/>
  <c r="BK161" i="19"/>
  <c r="BK153" i="19"/>
  <c r="BK144" i="19"/>
  <c r="J138" i="19"/>
  <c r="BK131" i="19"/>
  <c r="BK269" i="19"/>
  <c r="BK258" i="19"/>
  <c r="BK252" i="19"/>
  <c r="J246" i="19"/>
  <c r="J238" i="19"/>
  <c r="J234" i="19"/>
  <c r="J231" i="19"/>
  <c r="J221" i="19"/>
  <c r="BK217" i="19"/>
  <c r="J209" i="19"/>
  <c r="J203" i="19"/>
  <c r="BK199" i="19"/>
  <c r="BK194" i="19"/>
  <c r="J187" i="19"/>
  <c r="J179" i="19"/>
  <c r="J171" i="19"/>
  <c r="J162" i="19"/>
  <c r="J155" i="19"/>
  <c r="J142" i="19"/>
  <c r="BK129" i="19"/>
  <c r="J261" i="19"/>
  <c r="BK251" i="19"/>
  <c r="BK242" i="19"/>
  <c r="J229" i="19"/>
  <c r="BK216" i="19"/>
  <c r="BK200" i="19"/>
  <c r="J188" i="19"/>
  <c r="BK180" i="19"/>
  <c r="J175" i="19"/>
  <c r="BK171" i="19"/>
  <c r="BK162" i="19"/>
  <c r="BK155" i="19"/>
  <c r="J148" i="19"/>
  <c r="J145" i="19"/>
  <c r="J180" i="20"/>
  <c r="BK167" i="20"/>
  <c r="J161" i="20"/>
  <c r="BK156" i="20"/>
  <c r="J135" i="20"/>
  <c r="J190" i="20"/>
  <c r="BK180" i="20"/>
  <c r="BK174" i="20"/>
  <c r="J170" i="20"/>
  <c r="BK159" i="20"/>
  <c r="BK153" i="20"/>
  <c r="J148" i="20"/>
  <c r="J140" i="20"/>
  <c r="J136" i="20"/>
  <c r="BK128" i="20"/>
  <c r="BK182" i="20"/>
  <c r="BK171" i="20"/>
  <c r="J163" i="20"/>
  <c r="BK146" i="20"/>
  <c r="J142" i="20"/>
  <c r="BK137" i="20"/>
  <c r="J130" i="20"/>
  <c r="BK185" i="20"/>
  <c r="J178" i="20"/>
  <c r="J174" i="20"/>
  <c r="J160" i="20"/>
  <c r="J154" i="20"/>
  <c r="BK148" i="20"/>
  <c r="BK139" i="20"/>
  <c r="J134" i="20"/>
  <c r="BK254" i="21"/>
  <c r="J243" i="21"/>
  <c r="J235" i="21"/>
  <c r="J227" i="21"/>
  <c r="BK220" i="21"/>
  <c r="BK214" i="21"/>
  <c r="J210" i="21"/>
  <c r="BK199" i="21"/>
  <c r="J190" i="21"/>
  <c r="J184" i="21"/>
  <c r="J175" i="21"/>
  <c r="BK163" i="21"/>
  <c r="BK152" i="21"/>
  <c r="BK146" i="21"/>
  <c r="BK137" i="21"/>
  <c r="BK129" i="21"/>
  <c r="J253" i="21"/>
  <c r="J239" i="21"/>
  <c r="J230" i="21"/>
  <c r="J215" i="21"/>
  <c r="BK207" i="21"/>
  <c r="J201" i="21"/>
  <c r="BK193" i="21"/>
  <c r="J189" i="21"/>
  <c r="BK174" i="21"/>
  <c r="J168" i="21"/>
  <c r="J160" i="21"/>
  <c r="J153" i="21"/>
  <c r="J147" i="21"/>
  <c r="J137" i="21"/>
  <c r="J251" i="21"/>
  <c r="J245" i="21"/>
  <c r="BK242" i="21"/>
  <c r="J236" i="21"/>
  <c r="J225" i="21"/>
  <c r="J217" i="21"/>
  <c r="BK212" i="21"/>
  <c r="BK205" i="21"/>
  <c r="J198" i="21"/>
  <c r="BK189" i="21"/>
  <c r="BK182" i="21"/>
  <c r="BK173" i="21"/>
  <c r="BK169" i="21"/>
  <c r="J161" i="21"/>
  <c r="BK153" i="21"/>
  <c r="J146" i="21"/>
  <c r="J140" i="21"/>
  <c r="J133" i="21"/>
  <c r="BK249" i="21"/>
  <c r="BK241" i="21"/>
  <c r="J234" i="21"/>
  <c r="J228" i="21"/>
  <c r="BK222" i="21"/>
  <c r="BK209" i="21"/>
  <c r="J199" i="21"/>
  <c r="J186" i="21"/>
  <c r="BK172" i="21"/>
  <c r="BK164" i="21"/>
  <c r="BK158" i="21"/>
  <c r="BK147" i="21"/>
  <c r="BK138" i="21"/>
  <c r="J129" i="21"/>
  <c r="BK124" i="22"/>
  <c r="J124" i="22"/>
  <c r="BK146" i="23"/>
  <c r="J137" i="23"/>
  <c r="J145" i="23"/>
  <c r="BK142" i="23"/>
  <c r="BK133" i="23"/>
  <c r="BK144" i="23"/>
  <c r="J132" i="23"/>
  <c r="J149" i="23"/>
  <c r="BK137" i="23"/>
  <c r="J201" i="24"/>
  <c r="J196" i="24"/>
  <c r="J191" i="24"/>
  <c r="J182" i="24"/>
  <c r="BK171" i="24"/>
  <c r="J160" i="24"/>
  <c r="J139" i="24"/>
  <c r="BK199" i="24"/>
  <c r="J194" i="24"/>
  <c r="J189" i="24"/>
  <c r="BK174" i="24"/>
  <c r="BK165" i="24"/>
  <c r="BK148" i="24"/>
  <c r="J135" i="24"/>
  <c r="BK203" i="24"/>
  <c r="J186" i="24"/>
  <c r="BK181" i="24"/>
  <c r="J173" i="24"/>
  <c r="BK164" i="24"/>
  <c r="BK149" i="24"/>
  <c r="J141" i="24"/>
  <c r="BK135" i="24"/>
  <c r="BK207" i="24"/>
  <c r="BK198" i="24"/>
  <c r="BK189" i="24"/>
  <c r="J181" i="24"/>
  <c r="J170" i="24"/>
  <c r="J165" i="24"/>
  <c r="BK158" i="24"/>
  <c r="J145" i="24"/>
  <c r="J136" i="24"/>
  <c r="BK130" i="24"/>
  <c r="BK170" i="25"/>
  <c r="J162" i="25"/>
  <c r="J157" i="25"/>
  <c r="J144" i="25"/>
  <c r="J139" i="25"/>
  <c r="J135" i="25"/>
  <c r="J128" i="25"/>
  <c r="J174" i="25"/>
  <c r="J169" i="25"/>
  <c r="J159" i="25"/>
  <c r="BK156" i="25"/>
  <c r="J150" i="25"/>
  <c r="J143" i="25"/>
  <c r="BK177" i="25"/>
  <c r="BK172" i="25"/>
  <c r="BK160" i="25"/>
  <c r="BK150" i="25"/>
  <c r="BK143" i="25"/>
  <c r="J138" i="25"/>
  <c r="BK132" i="25"/>
  <c r="J177" i="25"/>
  <c r="J171" i="25"/>
  <c r="BK165" i="25"/>
  <c r="J154" i="25"/>
  <c r="BK144" i="25"/>
  <c r="BK131" i="25"/>
  <c r="BK136" i="26"/>
  <c r="J128" i="26"/>
  <c r="BK124" i="26"/>
  <c r="J135" i="26"/>
  <c r="BK132" i="26"/>
  <c r="J127" i="26"/>
  <c r="BK133" i="26"/>
  <c r="J131" i="26"/>
  <c r="BK125" i="26"/>
  <c r="BK272" i="2"/>
  <c r="BK253" i="2"/>
  <c r="J236" i="2"/>
  <c r="BK216" i="2"/>
  <c r="J174" i="2"/>
  <c r="AS103" i="1"/>
  <c r="J253" i="2"/>
  <c r="BK224" i="2"/>
  <c r="BK172" i="2"/>
  <c r="J250" i="2"/>
  <c r="BK221" i="2"/>
  <c r="J172" i="2"/>
  <c r="BK133" i="2"/>
  <c r="BK181" i="3"/>
  <c r="BK132" i="3"/>
  <c r="BK171" i="3"/>
  <c r="J126" i="3"/>
  <c r="BK178" i="3"/>
  <c r="J291" i="4"/>
  <c r="J243" i="4"/>
  <c r="J201" i="4"/>
  <c r="BK167" i="4"/>
  <c r="BK313" i="4"/>
  <c r="J306" i="4"/>
  <c r="BK277" i="4"/>
  <c r="J241" i="4"/>
  <c r="J225" i="4"/>
  <c r="J182" i="4"/>
  <c r="BK258" i="4"/>
  <c r="BK220" i="4"/>
  <c r="J183" i="4"/>
  <c r="BK164" i="4"/>
  <c r="BK134" i="4"/>
  <c r="J259" i="4"/>
  <c r="J203" i="4"/>
  <c r="J157" i="4"/>
  <c r="BK242" i="5"/>
  <c r="J233" i="5"/>
  <c r="J220" i="5"/>
  <c r="J218" i="5"/>
  <c r="J199" i="5"/>
  <c r="J180" i="5"/>
  <c r="BK169" i="5"/>
  <c r="BK149" i="5"/>
  <c r="J130" i="5"/>
  <c r="BK192" i="5"/>
  <c r="J173" i="5"/>
  <c r="BK157" i="5"/>
  <c r="BK133" i="5"/>
  <c r="BK194" i="6"/>
  <c r="BK187" i="6"/>
  <c r="BK178" i="6"/>
  <c r="J164" i="6"/>
  <c r="BK161" i="6"/>
  <c r="J152" i="6"/>
  <c r="BK145" i="6"/>
  <c r="J196" i="6"/>
  <c r="BK192" i="6"/>
  <c r="BK181" i="6"/>
  <c r="J176" i="6"/>
  <c r="J172" i="6"/>
  <c r="J168" i="6"/>
  <c r="J156" i="6"/>
  <c r="J150" i="6"/>
  <c r="J144" i="6"/>
  <c r="BK188" i="6"/>
  <c r="BK168" i="6"/>
  <c r="BK165" i="6"/>
  <c r="BK144" i="6"/>
  <c r="BK134" i="6"/>
  <c r="J189" i="6"/>
  <c r="BK176" i="6"/>
  <c r="BK159" i="6"/>
  <c r="BK152" i="6"/>
  <c r="BK364" i="7"/>
  <c r="BK350" i="7"/>
  <c r="J330" i="7"/>
  <c r="J317" i="7"/>
  <c r="BK303" i="7"/>
  <c r="J286" i="7"/>
  <c r="J281" i="7"/>
  <c r="J271" i="7"/>
  <c r="BK260" i="7"/>
  <c r="BK254" i="7"/>
  <c r="J235" i="7"/>
  <c r="BK223" i="7"/>
  <c r="BK215" i="7"/>
  <c r="BK192" i="7"/>
  <c r="BK186" i="7"/>
  <c r="BK169" i="7"/>
  <c r="J157" i="7"/>
  <c r="BK149" i="7"/>
  <c r="BK365" i="7"/>
  <c r="BK358" i="7"/>
  <c r="BK353" i="7"/>
  <c r="BK348" i="7"/>
  <c r="BK326" i="7"/>
  <c r="BK317" i="7"/>
  <c r="BK297" i="7"/>
  <c r="BK286" i="7"/>
  <c r="J279" i="7"/>
  <c r="BK267" i="7"/>
  <c r="BK257" i="7"/>
  <c r="J233" i="7"/>
  <c r="J225" i="7"/>
  <c r="J218" i="7"/>
  <c r="BK213" i="7"/>
  <c r="J203" i="7"/>
  <c r="J192" i="7"/>
  <c r="J181" i="7"/>
  <c r="J172" i="7"/>
  <c r="BK158" i="7"/>
  <c r="J369" i="7"/>
  <c r="J363" i="7"/>
  <c r="J358" i="7"/>
  <c r="J355" i="7"/>
  <c r="BK328" i="7"/>
  <c r="BK311" i="7"/>
  <c r="BK299" i="7"/>
  <c r="BK289" i="7"/>
  <c r="BK281" i="7"/>
  <c r="J274" i="7"/>
  <c r="BK262" i="7"/>
  <c r="J256" i="7"/>
  <c r="BK238" i="7"/>
  <c r="BK230" i="7"/>
  <c r="J227" i="7"/>
  <c r="BK218" i="7"/>
  <c r="J209" i="7"/>
  <c r="J180" i="7"/>
  <c r="J173" i="7"/>
  <c r="J164" i="7"/>
  <c r="J149" i="7"/>
  <c r="BK372" i="7"/>
  <c r="BK370" i="7"/>
  <c r="BK367" i="7"/>
  <c r="J347" i="7"/>
  <c r="BK325" i="7"/>
  <c r="BK307" i="7"/>
  <c r="BK302" i="7"/>
  <c r="J285" i="7"/>
  <c r="BK272" i="7"/>
  <c r="BK268" i="7"/>
  <c r="BK256" i="7"/>
  <c r="BK239" i="7"/>
  <c r="BK229" i="7"/>
  <c r="J223" i="7"/>
  <c r="J211" i="7"/>
  <c r="BK209" i="7"/>
  <c r="J189" i="7"/>
  <c r="J182" i="7"/>
  <c r="BK175" i="7"/>
  <c r="J162" i="7"/>
  <c r="BK156" i="7"/>
  <c r="BK150" i="7"/>
  <c r="BK381" i="8"/>
  <c r="BK372" i="8"/>
  <c r="J366" i="8"/>
  <c r="BK357" i="8"/>
  <c r="BK348" i="8"/>
  <c r="BK339" i="8"/>
  <c r="BK332" i="8"/>
  <c r="J323" i="8"/>
  <c r="BK313" i="8"/>
  <c r="J301" i="8"/>
  <c r="J295" i="8"/>
  <c r="J290" i="8"/>
  <c r="J282" i="8"/>
  <c r="J277" i="8"/>
  <c r="BK274" i="8"/>
  <c r="BK266" i="8"/>
  <c r="BK259" i="8"/>
  <c r="J254" i="8"/>
  <c r="J246" i="8"/>
  <c r="BK238" i="8"/>
  <c r="J233" i="8"/>
  <c r="BK225" i="8"/>
  <c r="BK219" i="8"/>
  <c r="BK213" i="8"/>
  <c r="BK203" i="8"/>
  <c r="BK195" i="8"/>
  <c r="J190" i="8"/>
  <c r="BK179" i="8"/>
  <c r="J175" i="8"/>
  <c r="J161" i="8"/>
  <c r="J153" i="8"/>
  <c r="J147" i="8"/>
  <c r="J141" i="8"/>
  <c r="BK133" i="8"/>
  <c r="J381" i="8"/>
  <c r="BK370" i="8"/>
  <c r="BK362" i="8"/>
  <c r="BK355" i="8"/>
  <c r="J348" i="8"/>
  <c r="J340" i="8"/>
  <c r="BK335" i="8"/>
  <c r="J325" i="8"/>
  <c r="BK316" i="8"/>
  <c r="BK303" i="8"/>
  <c r="J287" i="8"/>
  <c r="BK282" i="8"/>
  <c r="BK268" i="8"/>
  <c r="BK258" i="8"/>
  <c r="J237" i="8"/>
  <c r="BK224" i="8"/>
  <c r="J222" i="8"/>
  <c r="BK210" i="8"/>
  <c r="BK204" i="8"/>
  <c r="J198" i="8"/>
  <c r="BK184" i="8"/>
  <c r="BK176" i="8"/>
  <c r="BK170" i="8"/>
  <c r="J164" i="8"/>
  <c r="BK154" i="8"/>
  <c r="BK146" i="8"/>
  <c r="BK143" i="8"/>
  <c r="BK136" i="8"/>
  <c r="BK385" i="8"/>
  <c r="BK380" i="8"/>
  <c r="BK375" i="8"/>
  <c r="J369" i="8"/>
  <c r="BK363" i="8"/>
  <c r="J355" i="8"/>
  <c r="BK346" i="8"/>
  <c r="J324" i="8"/>
  <c r="J314" i="8"/>
  <c r="J307" i="8"/>
  <c r="J303" i="8"/>
  <c r="BK297" i="8"/>
  <c r="J281" i="8"/>
  <c r="J272" i="8"/>
  <c r="J265" i="8"/>
  <c r="J261" i="8"/>
  <c r="J250" i="8"/>
  <c r="J242" i="8"/>
  <c r="BK234" i="8"/>
  <c r="J219" i="8"/>
  <c r="J208" i="8"/>
  <c r="J203" i="8"/>
  <c r="J193" i="8"/>
  <c r="J185" i="8"/>
  <c r="BK180" i="8"/>
  <c r="BK168" i="8"/>
  <c r="BK161" i="8"/>
  <c r="BK157" i="8"/>
  <c r="J151" i="8"/>
  <c r="BK140" i="8"/>
  <c r="J134" i="8"/>
  <c r="BK387" i="8"/>
  <c r="BK383" i="8"/>
  <c r="BK367" i="8"/>
  <c r="J353" i="8"/>
  <c r="J349" i="8"/>
  <c r="J342" i="8"/>
  <c r="J332" i="8"/>
  <c r="BK325" i="8"/>
  <c r="BK320" i="8"/>
  <c r="J312" i="8"/>
  <c r="BK308" i="8"/>
  <c r="BK302" i="8"/>
  <c r="BK292" i="8"/>
  <c r="J283" i="8"/>
  <c r="BK276" i="8"/>
  <c r="J264" i="8"/>
  <c r="J255" i="8"/>
  <c r="BK246" i="8"/>
  <c r="BK242" i="8"/>
  <c r="J234" i="8"/>
  <c r="BK230" i="8"/>
  <c r="BK223" i="8"/>
  <c r="J218" i="8"/>
  <c r="J212" i="8"/>
  <c r="BK198" i="8"/>
  <c r="BK191" i="8"/>
  <c r="BK183" i="8"/>
  <c r="J172" i="8"/>
  <c r="J165" i="8"/>
  <c r="J155" i="8"/>
  <c r="J146" i="8"/>
  <c r="BK152" i="9"/>
  <c r="BK140" i="9"/>
  <c r="J152" i="9"/>
  <c r="BK1321" i="10"/>
  <c r="J1294" i="10"/>
  <c r="J1272" i="10"/>
  <c r="BK1137" i="10"/>
  <c r="BK886" i="10"/>
  <c r="BK739" i="10"/>
  <c r="J723" i="10"/>
  <c r="J697" i="10"/>
  <c r="BK619" i="10"/>
  <c r="J147" i="10"/>
  <c r="J1321" i="10"/>
  <c r="J1291" i="10"/>
  <c r="J1262" i="10"/>
  <c r="BK1037" i="10"/>
  <c r="BK853" i="10"/>
  <c r="J469" i="10"/>
  <c r="BK1297" i="10"/>
  <c r="J1224" i="10"/>
  <c r="J1167" i="10"/>
  <c r="BK1054" i="10"/>
  <c r="BK926" i="10"/>
  <c r="BK797" i="10"/>
  <c r="J717" i="10"/>
  <c r="J655" i="10"/>
  <c r="BK622" i="10"/>
  <c r="BK421" i="10"/>
  <c r="BK297" i="10"/>
  <c r="J180" i="10"/>
  <c r="BK1622" i="10"/>
  <c r="J1612" i="10"/>
  <c r="J1484" i="10"/>
  <c r="J1450" i="10"/>
  <c r="BK1359" i="10"/>
  <c r="BK1284" i="10"/>
  <c r="BK1112" i="10"/>
  <c r="J1001" i="10"/>
  <c r="BK849" i="10"/>
  <c r="J768" i="10"/>
  <c r="BK626" i="10"/>
  <c r="J440" i="10"/>
  <c r="BK358" i="10"/>
  <c r="BK1049" i="11"/>
  <c r="J1046" i="11"/>
  <c r="J1032" i="11"/>
  <c r="BK988" i="11"/>
  <c r="J927" i="11"/>
  <c r="BK898" i="11"/>
  <c r="BK796" i="11"/>
  <c r="BK765" i="11"/>
  <c r="BK419" i="11"/>
  <c r="BK336" i="11"/>
  <c r="J232" i="11"/>
  <c r="BK138" i="11"/>
  <c r="J943" i="11"/>
  <c r="J911" i="11"/>
  <c r="J856" i="11"/>
  <c r="J814" i="11"/>
  <c r="J790" i="11"/>
  <c r="J426" i="11"/>
  <c r="J336" i="11"/>
  <c r="BK232" i="11"/>
  <c r="BK996" i="11"/>
  <c r="BK927" i="11"/>
  <c r="BK820" i="11"/>
  <c r="BK814" i="11"/>
  <c r="BK802" i="11"/>
  <c r="J669" i="11"/>
  <c r="BK162" i="11"/>
  <c r="J996" i="11"/>
  <c r="BK941" i="11"/>
  <c r="J859" i="11"/>
  <c r="J812" i="11"/>
  <c r="J696" i="11"/>
  <c r="J419" i="11"/>
  <c r="BK360" i="11"/>
  <c r="BK265" i="11"/>
  <c r="BK150" i="11"/>
  <c r="BK618" i="12"/>
  <c r="BK597" i="12"/>
  <c r="J356" i="12"/>
  <c r="J267" i="12"/>
  <c r="BK248" i="12"/>
  <c r="J220" i="12"/>
  <c r="J138" i="12"/>
  <c r="J366" i="12"/>
  <c r="BK294" i="12"/>
  <c r="BK268" i="12"/>
  <c r="BK151" i="12"/>
  <c r="BK131" i="12"/>
  <c r="BK526" i="12"/>
  <c r="J443" i="12"/>
  <c r="BK396" i="12"/>
  <c r="BK356" i="12"/>
  <c r="J287" i="12"/>
  <c r="BK275" i="12"/>
  <c r="BK245" i="12"/>
  <c r="BK138" i="12"/>
  <c r="J526" i="12"/>
  <c r="BK443" i="12"/>
  <c r="BK359" i="12"/>
  <c r="J315" i="12"/>
  <c r="BK284" i="12"/>
  <c r="BK267" i="12"/>
  <c r="BK217" i="12"/>
  <c r="J591" i="13"/>
  <c r="BK448" i="13"/>
  <c r="BK382" i="13"/>
  <c r="J281" i="13"/>
  <c r="J269" i="13"/>
  <c r="BK235" i="13"/>
  <c r="BK200" i="13"/>
  <c r="BK557" i="13"/>
  <c r="J495" i="13"/>
  <c r="BK394" i="13"/>
  <c r="BK291" i="13"/>
  <c r="J219" i="13"/>
  <c r="BK133" i="13"/>
  <c r="BK574" i="13"/>
  <c r="J425" i="13"/>
  <c r="J388" i="13"/>
  <c r="J291" i="13"/>
  <c r="BK231" i="13"/>
  <c r="J200" i="13"/>
  <c r="J620" i="13"/>
  <c r="J617" i="13"/>
  <c r="J541" i="13"/>
  <c r="J471" i="13"/>
  <c r="J399" i="13"/>
  <c r="J327" i="13"/>
  <c r="BK246" i="13"/>
  <c r="BK203" i="13"/>
  <c r="BK198" i="14"/>
  <c r="BK195" i="14"/>
  <c r="J172" i="14"/>
  <c r="J144" i="14"/>
  <c r="BK188" i="14"/>
  <c r="J160" i="14"/>
  <c r="BK205" i="14"/>
  <c r="J195" i="14"/>
  <c r="J150" i="14"/>
  <c r="J179" i="14"/>
  <c r="BK150" i="14"/>
  <c r="BK210" i="15"/>
  <c r="J161" i="15"/>
  <c r="J209" i="15"/>
  <c r="BK187" i="15"/>
  <c r="BK128" i="15"/>
  <c r="BK190" i="16"/>
  <c r="BK124" i="16"/>
  <c r="J126" i="16"/>
  <c r="J226" i="17"/>
  <c r="BK181" i="17"/>
  <c r="J199" i="17"/>
  <c r="BK128" i="17"/>
  <c r="J203" i="17"/>
  <c r="J253" i="17"/>
  <c r="J207" i="17"/>
  <c r="J128" i="17"/>
  <c r="J219" i="18"/>
  <c r="BK200" i="18"/>
  <c r="BK219" i="18"/>
  <c r="BK130" i="18"/>
  <c r="BK222" i="18"/>
  <c r="J204" i="18"/>
  <c r="J267" i="19"/>
  <c r="J257" i="19"/>
  <c r="J250" i="19"/>
  <c r="BK232" i="19"/>
  <c r="BK221" i="19"/>
  <c r="J213" i="19"/>
  <c r="BK207" i="19"/>
  <c r="J199" i="19"/>
  <c r="J193" i="19"/>
  <c r="BK189" i="19"/>
  <c r="BK181" i="19"/>
  <c r="J168" i="19"/>
  <c r="BK160" i="19"/>
  <c r="BK148" i="19"/>
  <c r="BK141" i="19"/>
  <c r="BK135" i="19"/>
  <c r="J131" i="19"/>
  <c r="J266" i="19"/>
  <c r="BK257" i="19"/>
  <c r="J248" i="19"/>
  <c r="BK240" i="19"/>
  <c r="BK236" i="19"/>
  <c r="BK228" i="19"/>
  <c r="J218" i="19"/>
  <c r="J212" i="19"/>
  <c r="J201" i="19"/>
  <c r="BK193" i="19"/>
  <c r="BK178" i="19"/>
  <c r="J158" i="19"/>
  <c r="J154" i="19"/>
  <c r="BK149" i="19"/>
  <c r="BK137" i="19"/>
  <c r="BK272" i="19"/>
  <c r="J265" i="19"/>
  <c r="J256" i="19"/>
  <c r="J249" i="19"/>
  <c r="J243" i="19"/>
  <c r="J236" i="19"/>
  <c r="J232" i="19"/>
  <c r="J226" i="19"/>
  <c r="J222" i="19"/>
  <c r="BK213" i="19"/>
  <c r="J211" i="19"/>
  <c r="J206" i="19"/>
  <c r="J202" i="19"/>
  <c r="J196" i="19"/>
  <c r="BK188" i="19"/>
  <c r="J180" i="19"/>
  <c r="BK174" i="19"/>
  <c r="BK169" i="19"/>
  <c r="J160" i="19"/>
  <c r="BK147" i="19"/>
  <c r="J143" i="19"/>
  <c r="BK133" i="19"/>
  <c r="BK266" i="19"/>
  <c r="J252" i="19"/>
  <c r="BK246" i="19"/>
  <c r="BK231" i="19"/>
  <c r="BK223" i="19"/>
  <c r="BK206" i="19"/>
  <c r="J192" i="19"/>
  <c r="BK183" i="19"/>
  <c r="BK179" i="19"/>
  <c r="J174" i="19"/>
  <c r="BK168" i="19"/>
  <c r="J163" i="19"/>
  <c r="J157" i="19"/>
  <c r="J151" i="19"/>
  <c r="BK143" i="19"/>
  <c r="BK190" i="20"/>
  <c r="BK184" i="20"/>
  <c r="BK172" i="20"/>
  <c r="BK162" i="20"/>
  <c r="J153" i="20"/>
  <c r="BK134" i="20"/>
  <c r="BK188" i="20"/>
  <c r="J177" i="20"/>
  <c r="J172" i="20"/>
  <c r="BK164" i="20"/>
  <c r="BK157" i="20"/>
  <c r="J150" i="20"/>
  <c r="BK141" i="20"/>
  <c r="J131" i="20"/>
  <c r="J189" i="20"/>
  <c r="BK178" i="20"/>
  <c r="J166" i="20"/>
  <c r="J162" i="20"/>
  <c r="BK154" i="20"/>
  <c r="BK144" i="20"/>
  <c r="BK140" i="20"/>
  <c r="BK132" i="20"/>
  <c r="J188" i="20"/>
  <c r="J183" i="20"/>
  <c r="BK177" i="20"/>
  <c r="J168" i="20"/>
  <c r="J156" i="20"/>
  <c r="J149" i="20"/>
  <c r="BK142" i="20"/>
  <c r="BK135" i="20"/>
  <c r="BK247" i="21"/>
  <c r="BK239" i="21"/>
  <c r="J229" i="21"/>
  <c r="BK221" i="21"/>
  <c r="J216" i="21"/>
  <c r="J211" i="21"/>
  <c r="BK201" i="21"/>
  <c r="BK192" i="21"/>
  <c r="BK185" i="21"/>
  <c r="J177" i="21"/>
  <c r="BK168" i="21"/>
  <c r="BK159" i="21"/>
  <c r="BK155" i="21"/>
  <c r="J149" i="21"/>
  <c r="J144" i="21"/>
  <c r="BK136" i="21"/>
  <c r="J248" i="21"/>
  <c r="BK234" i="21"/>
  <c r="BK226" i="21"/>
  <c r="J221" i="21"/>
  <c r="BK210" i="21"/>
  <c r="BK203" i="21"/>
  <c r="J195" i="21"/>
  <c r="BK191" i="21"/>
  <c r="J188" i="21"/>
  <c r="J173" i="21"/>
  <c r="J167" i="21"/>
  <c r="BK157" i="21"/>
  <c r="J152" i="21"/>
  <c r="BK141" i="21"/>
  <c r="BK134" i="21"/>
  <c r="J130" i="21"/>
  <c r="BK253" i="21"/>
  <c r="BK246" i="21"/>
  <c r="BK243" i="21"/>
  <c r="BK237" i="21"/>
  <c r="BK223" i="21"/>
  <c r="BK216" i="21"/>
  <c r="BK208" i="21"/>
  <c r="J202" i="21"/>
  <c r="BK197" i="21"/>
  <c r="BK184" i="21"/>
  <c r="J179" i="21"/>
  <c r="BK176" i="21"/>
  <c r="BK171" i="21"/>
  <c r="J166" i="21"/>
  <c r="J159" i="21"/>
  <c r="BK151" i="21"/>
  <c r="J145" i="21"/>
  <c r="J138" i="21"/>
  <c r="J132" i="21"/>
  <c r="J247" i="21"/>
  <c r="J240" i="21"/>
  <c r="J233" i="21"/>
  <c r="J226" i="21"/>
  <c r="BK219" i="21"/>
  <c r="J207" i="21"/>
  <c r="J200" i="21"/>
  <c r="BK194" i="21"/>
  <c r="J178" i="21"/>
  <c r="J170" i="21"/>
  <c r="BK160" i="21"/>
  <c r="BK149" i="21"/>
  <c r="BK139" i="21"/>
  <c r="BK130" i="21"/>
  <c r="J145" i="22"/>
  <c r="BK127" i="22"/>
  <c r="J143" i="23"/>
  <c r="BK132" i="23"/>
  <c r="BK149" i="23"/>
  <c r="J144" i="23"/>
  <c r="BK135" i="23"/>
  <c r="BK145" i="23"/>
  <c r="J135" i="23"/>
  <c r="J128" i="23"/>
  <c r="J138" i="23"/>
  <c r="BK205" i="24"/>
  <c r="BK192" i="24"/>
  <c r="BK187" i="24"/>
  <c r="BK173" i="24"/>
  <c r="J167" i="24"/>
  <c r="J140" i="24"/>
  <c r="BK132" i="24"/>
  <c r="J195" i="24"/>
  <c r="BK190" i="24"/>
  <c r="BK183" i="24"/>
  <c r="BK167" i="24"/>
  <c r="J159" i="24"/>
  <c r="J138" i="24"/>
  <c r="J206" i="24"/>
  <c r="BK188" i="24"/>
  <c r="J183" i="24"/>
  <c r="J176" i="24"/>
  <c r="BK170" i="24"/>
  <c r="J161" i="24"/>
  <c r="J148" i="24"/>
  <c r="BK140" i="24"/>
  <c r="BK134" i="24"/>
  <c r="BK206" i="24"/>
  <c r="BK196" i="24"/>
  <c r="BK191" i="24"/>
  <c r="BK182" i="24"/>
  <c r="BK176" i="24"/>
  <c r="J166" i="24"/>
  <c r="BK159" i="24"/>
  <c r="BK138" i="24"/>
  <c r="J132" i="24"/>
  <c r="J172" i="25"/>
  <c r="BK164" i="25"/>
  <c r="BK158" i="25"/>
  <c r="BK153" i="25"/>
  <c r="J141" i="25"/>
  <c r="BK138" i="25"/>
  <c r="BK134" i="25"/>
  <c r="BK182" i="25"/>
  <c r="J173" i="25"/>
  <c r="J165" i="25"/>
  <c r="BK157" i="25"/>
  <c r="BK152" i="25"/>
  <c r="J146" i="25"/>
  <c r="J130" i="25"/>
  <c r="J179" i="25"/>
  <c r="BK166" i="25"/>
  <c r="BK146" i="25"/>
  <c r="BK140" i="25"/>
  <c r="BK136" i="25"/>
  <c r="J131" i="25"/>
  <c r="BK176" i="25"/>
  <c r="BK173" i="25"/>
  <c r="J164" i="25"/>
  <c r="J160" i="25"/>
  <c r="J148" i="25"/>
  <c r="J142" i="25"/>
  <c r="BK130" i="25"/>
  <c r="BK135" i="26"/>
  <c r="BK127" i="26"/>
  <c r="BK123" i="26"/>
  <c r="J136" i="26"/>
  <c r="BK131" i="26"/>
  <c r="BK128" i="26"/>
  <c r="J124" i="26"/>
  <c r="J132" i="26"/>
  <c r="BK130" i="26"/>
  <c r="BK257" i="2"/>
  <c r="J251" i="2"/>
  <c r="BK222" i="2"/>
  <c r="J214" i="2"/>
  <c r="BK171" i="2"/>
  <c r="BK251" i="2"/>
  <c r="J237" i="2"/>
  <c r="J216" i="2"/>
  <c r="J209" i="2"/>
  <c r="J164" i="2"/>
  <c r="J133" i="2"/>
  <c r="J271" i="2"/>
  <c r="BK246" i="2"/>
  <c r="J222" i="2"/>
  <c r="J165" i="2"/>
  <c r="J242" i="2"/>
  <c r="BK204" i="2"/>
  <c r="BK165" i="2"/>
  <c r="J178" i="3"/>
  <c r="BK128" i="3"/>
  <c r="BK151" i="3"/>
  <c r="J128" i="3"/>
  <c r="J181" i="3"/>
  <c r="J132" i="3"/>
  <c r="BK259" i="4"/>
  <c r="J230" i="4"/>
  <c r="BK184" i="4"/>
  <c r="BK157" i="4"/>
  <c r="J313" i="4"/>
  <c r="BK291" i="4"/>
  <c r="BK243" i="4"/>
  <c r="J204" i="4"/>
  <c r="J309" i="4"/>
  <c r="BK257" i="4"/>
  <c r="J235" i="4"/>
  <c r="BK201" i="4"/>
  <c r="J141" i="4"/>
  <c r="J268" i="4"/>
  <c r="BK225" i="4"/>
  <c r="J164" i="4"/>
  <c r="BK141" i="4"/>
  <c r="J242" i="5"/>
  <c r="BK220" i="5"/>
  <c r="BK218" i="5"/>
  <c r="BK205" i="5"/>
  <c r="J194" i="5"/>
  <c r="BK178" i="5"/>
  <c r="BK165" i="5"/>
  <c r="J138" i="5"/>
  <c r="BK128" i="5"/>
  <c r="BK193" i="5"/>
  <c r="J177" i="5"/>
  <c r="J165" i="5"/>
  <c r="BK138" i="5"/>
  <c r="BK195" i="6"/>
  <c r="J188" i="6"/>
  <c r="J181" i="6"/>
  <c r="BK167" i="6"/>
  <c r="BK163" i="6"/>
  <c r="BK160" i="6"/>
  <c r="BK150" i="6"/>
  <c r="BK143" i="6"/>
  <c r="J195" i="6"/>
  <c r="BK185" i="6"/>
  <c r="J179" i="6"/>
  <c r="BK174" i="6"/>
  <c r="J171" i="6"/>
  <c r="J159" i="6"/>
  <c r="J151" i="6"/>
  <c r="BK142" i="6"/>
  <c r="BK189" i="6"/>
  <c r="BK171" i="6"/>
  <c r="J160" i="6"/>
  <c r="J147" i="6"/>
  <c r="J137" i="6"/>
  <c r="J190" i="6"/>
  <c r="J174" i="6"/>
  <c r="J161" i="6"/>
  <c r="J155" i="6"/>
  <c r="J148" i="6"/>
  <c r="J362" i="7"/>
  <c r="BK349" i="7"/>
  <c r="J325" i="7"/>
  <c r="J319" i="7"/>
  <c r="BK310" i="7"/>
  <c r="J298" i="7"/>
  <c r="BK283" i="7"/>
  <c r="J275" i="7"/>
  <c r="J267" i="7"/>
  <c r="BK258" i="7"/>
  <c r="J239" i="7"/>
  <c r="J226" i="7"/>
  <c r="J220" i="7"/>
  <c r="BK208" i="7"/>
  <c r="BK188" i="7"/>
  <c r="J177" i="7"/>
  <c r="BK162" i="7"/>
  <c r="J156" i="7"/>
  <c r="J150" i="7"/>
  <c r="J367" i="7"/>
  <c r="BK360" i="7"/>
  <c r="BK355" i="7"/>
  <c r="BK344" i="7"/>
  <c r="J322" i="7"/>
  <c r="BK318" i="7"/>
  <c r="J302" i="7"/>
  <c r="BK295" i="7"/>
  <c r="BK284" i="7"/>
  <c r="J277" i="7"/>
  <c r="J268" i="7"/>
  <c r="BK261" i="7"/>
  <c r="J230" i="7"/>
  <c r="BK224" i="7"/>
  <c r="J215" i="7"/>
  <c r="J201" i="7"/>
  <c r="BK190" i="7"/>
  <c r="BK183" i="7"/>
  <c r="J169" i="7"/>
  <c r="J159" i="7"/>
  <c r="BK148" i="7"/>
  <c r="J365" i="7"/>
  <c r="J357" i="7"/>
  <c r="BK351" i="7"/>
  <c r="BK342" i="7"/>
  <c r="BK319" i="7"/>
  <c r="BK304" i="7"/>
  <c r="BK296" i="7"/>
  <c r="J280" i="7"/>
  <c r="J265" i="7"/>
  <c r="J258" i="7"/>
  <c r="BK255" i="7"/>
  <c r="BK233" i="7"/>
  <c r="J229" i="7"/>
  <c r="BK222" i="7"/>
  <c r="J206" i="7"/>
  <c r="BK179" i="7"/>
  <c r="J174" i="7"/>
  <c r="J153" i="7"/>
  <c r="BK147" i="7"/>
  <c r="J372" i="7"/>
  <c r="J370" i="7"/>
  <c r="J366" i="7"/>
  <c r="J350" i="7"/>
  <c r="BK339" i="7"/>
  <c r="J310" i="7"/>
  <c r="J304" i="7"/>
  <c r="J299" i="7"/>
  <c r="BK276" i="7"/>
  <c r="J270" i="7"/>
  <c r="J262" i="7"/>
  <c r="J241" i="7"/>
  <c r="BK235" i="7"/>
  <c r="BK225" i="7"/>
  <c r="BK214" i="7"/>
  <c r="J210" i="7"/>
  <c r="J205" i="7"/>
  <c r="J186" i="7"/>
  <c r="J179" i="7"/>
  <c r="BK171" i="7"/>
  <c r="BK157" i="7"/>
  <c r="BK153" i="7"/>
  <c r="J387" i="8"/>
  <c r="J378" i="8"/>
  <c r="BK371" i="8"/>
  <c r="J362" i="8"/>
  <c r="J356" i="8"/>
  <c r="BK349" i="8"/>
  <c r="BK341" i="8"/>
  <c r="J336" i="8"/>
  <c r="BK330" i="8"/>
  <c r="J319" i="8"/>
  <c r="J308" i="8"/>
  <c r="J297" i="8"/>
  <c r="BK291" i="8"/>
  <c r="J286" i="8"/>
  <c r="BK281" i="8"/>
  <c r="J276" i="8"/>
  <c r="BK267" i="8"/>
  <c r="J257" i="8"/>
  <c r="BK253" i="8"/>
  <c r="J247" i="8"/>
  <c r="J239" i="8"/>
  <c r="J235" i="8"/>
  <c r="BK227" i="8"/>
  <c r="J224" i="8"/>
  <c r="J214" i="8"/>
  <c r="J209" i="8"/>
  <c r="BK197" i="8"/>
  <c r="J192" i="8"/>
  <c r="BK187" i="8"/>
  <c r="BK178" i="8"/>
  <c r="J174" i="8"/>
  <c r="J167" i="8"/>
  <c r="J158" i="8"/>
  <c r="J149" i="8"/>
  <c r="J143" i="8"/>
  <c r="BK138" i="8"/>
  <c r="J135" i="8"/>
  <c r="J371" i="8"/>
  <c r="J363" i="8"/>
  <c r="J358" i="8"/>
  <c r="BK351" i="8"/>
  <c r="J345" i="8"/>
  <c r="BK338" i="8"/>
  <c r="BK329" i="8"/>
  <c r="J318" i="8"/>
  <c r="BK305" i="8"/>
  <c r="J298" i="8"/>
  <c r="BK286" i="8"/>
  <c r="BK273" i="8"/>
  <c r="BK265" i="8"/>
  <c r="BK254" i="8"/>
  <c r="J236" i="8"/>
  <c r="BK215" i="8"/>
  <c r="J211" i="8"/>
  <c r="J205" i="8"/>
  <c r="BK201" i="8"/>
  <c r="BK193" i="8"/>
  <c r="J180" i="8"/>
  <c r="BK172" i="8"/>
  <c r="J166" i="8"/>
  <c r="J156" i="8"/>
  <c r="J150" i="8"/>
  <c r="BK144" i="8"/>
  <c r="J139" i="8"/>
  <c r="BK134" i="8"/>
  <c r="J384" i="8"/>
  <c r="BK378" i="8"/>
  <c r="J373" i="8"/>
  <c r="J368" i="8"/>
  <c r="BK359" i="8"/>
  <c r="BK347" i="8"/>
  <c r="J338" i="8"/>
  <c r="J327" i="8"/>
  <c r="BK319" i="8"/>
  <c r="BK311" i="8"/>
  <c r="BK304" i="8"/>
  <c r="J299" i="8"/>
  <c r="BK283" i="8"/>
  <c r="BK275" i="8"/>
  <c r="BK270" i="8"/>
  <c r="BK264" i="8"/>
  <c r="J258" i="8"/>
  <c r="BK248" i="8"/>
  <c r="J238" i="8"/>
  <c r="J229" i="8"/>
  <c r="J217" i="8"/>
  <c r="J207" i="8"/>
  <c r="J197" i="8"/>
  <c r="J187" i="8"/>
  <c r="J179" i="8"/>
  <c r="J171" i="8"/>
  <c r="BK160" i="8"/>
  <c r="BK155" i="8"/>
  <c r="J148" i="8"/>
  <c r="BK137" i="8"/>
  <c r="J131" i="8"/>
  <c r="BK386" i="8"/>
  <c r="BK373" i="8"/>
  <c r="BK358" i="8"/>
  <c r="J351" i="8"/>
  <c r="J344" i="8"/>
  <c r="BK336" i="8"/>
  <c r="J331" i="8"/>
  <c r="BK324" i="8"/>
  <c r="BK318" i="8"/>
  <c r="J315" i="8"/>
  <c r="BK307" i="8"/>
  <c r="J304" i="8"/>
  <c r="BK295" i="8"/>
  <c r="BK290" i="8"/>
  <c r="J280" i="8"/>
  <c r="BK272" i="8"/>
  <c r="BK257" i="8"/>
  <c r="BK249" i="8"/>
  <c r="BK245" i="8"/>
  <c r="BK239" i="8"/>
  <c r="J232" i="8"/>
  <c r="BK229" i="8"/>
  <c r="J221" i="8"/>
  <c r="BK214" i="8"/>
  <c r="J199" i="8"/>
  <c r="BK194" i="8"/>
  <c r="BK186" i="8"/>
  <c r="J178" i="8"/>
  <c r="J170" i="8"/>
  <c r="J163" i="8"/>
  <c r="BK153" i="8"/>
  <c r="J138" i="8"/>
  <c r="BK155" i="9"/>
  <c r="BK144" i="9"/>
  <c r="J144" i="9"/>
  <c r="J126" i="9"/>
  <c r="J1359" i="10"/>
  <c r="BK1287" i="10"/>
  <c r="BK1262" i="10"/>
  <c r="J1112" i="10"/>
  <c r="J853" i="10"/>
  <c r="J797" i="10"/>
  <c r="BK717" i="10"/>
  <c r="J690" i="10"/>
  <c r="BK565" i="10"/>
  <c r="J1368" i="10"/>
  <c r="BK1306" i="10"/>
  <c r="BK1293" i="10"/>
  <c r="BK1272" i="10"/>
  <c r="J1137" i="10"/>
  <c r="BK768" i="10"/>
  <c r="J745" i="10"/>
  <c r="BK690" i="10"/>
  <c r="J661" i="10"/>
  <c r="J639" i="10"/>
  <c r="J565" i="10"/>
  <c r="BK511" i="10"/>
  <c r="BK184" i="10"/>
  <c r="J1337" i="10"/>
  <c r="BK1294" i="10"/>
  <c r="BK1280" i="10"/>
  <c r="BK1075" i="10"/>
  <c r="J939" i="10"/>
  <c r="BK777" i="10"/>
  <c r="J733" i="10"/>
  <c r="BK697" i="10"/>
  <c r="BK440" i="10"/>
  <c r="J240" i="10"/>
  <c r="BK1762" i="10"/>
  <c r="J1719" i="10"/>
  <c r="BK1602" i="10"/>
  <c r="J1537" i="10"/>
  <c r="J1480" i="10"/>
  <c r="J1407" i="10"/>
  <c r="BK1301" i="10"/>
  <c r="J1280" i="10"/>
  <c r="J1075" i="10"/>
  <c r="J926" i="10"/>
  <c r="J804" i="10"/>
  <c r="J739" i="10"/>
  <c r="BK661" i="10"/>
  <c r="J511" i="10"/>
  <c r="BK405" i="10"/>
  <c r="BK147" i="10"/>
  <c r="J1049" i="11"/>
  <c r="J1041" i="11"/>
  <c r="J1029" i="11"/>
  <c r="BK943" i="11"/>
  <c r="BK859" i="11"/>
  <c r="J802" i="11"/>
  <c r="J778" i="11"/>
  <c r="BK669" i="11"/>
  <c r="BK357" i="11"/>
  <c r="J265" i="11"/>
  <c r="BK154" i="11"/>
  <c r="J988" i="11"/>
  <c r="J918" i="11"/>
  <c r="J848" i="11"/>
  <c r="J803" i="11"/>
  <c r="BK656" i="11"/>
  <c r="J332" i="11"/>
  <c r="J162" i="11"/>
  <c r="BK992" i="11"/>
  <c r="J877" i="11"/>
  <c r="BK817" i="11"/>
  <c r="BK787" i="11"/>
  <c r="BK696" i="11"/>
  <c r="J423" i="11"/>
  <c r="J136" i="11"/>
  <c r="BK984" i="11"/>
  <c r="J880" i="11"/>
  <c r="J820" i="11"/>
  <c r="J765" i="11"/>
  <c r="BK653" i="11"/>
  <c r="J371" i="11"/>
  <c r="J350" i="11"/>
  <c r="J192" i="11"/>
  <c r="J619" i="12"/>
  <c r="J612" i="12"/>
  <c r="BK435" i="12"/>
  <c r="BK310" i="12"/>
  <c r="J256" i="12"/>
  <c r="BK224" i="12"/>
  <c r="BK594" i="12"/>
  <c r="J370" i="12"/>
  <c r="BK315" i="12"/>
  <c r="J273" i="12"/>
  <c r="J224" i="12"/>
  <c r="J146" i="12"/>
  <c r="J597" i="12"/>
  <c r="BK523" i="12"/>
  <c r="J435" i="12"/>
  <c r="BK370" i="12"/>
  <c r="BK340" i="12"/>
  <c r="BK273" i="12"/>
  <c r="BK256" i="12"/>
  <c r="BK146" i="12"/>
  <c r="J607" i="12"/>
  <c r="J444" i="12"/>
  <c r="J392" i="12"/>
  <c r="J294" i="12"/>
  <c r="J275" i="12"/>
  <c r="BK234" i="12"/>
  <c r="J600" i="13"/>
  <c r="BK495" i="13"/>
  <c r="J416" i="13"/>
  <c r="BK219" i="13"/>
  <c r="J199" i="13"/>
  <c r="BK549" i="13"/>
  <c r="BK471" i="13"/>
  <c r="BK363" i="13"/>
  <c r="J275" i="13"/>
  <c r="BK216" i="13"/>
  <c r="BK130" i="13"/>
  <c r="BK566" i="13"/>
  <c r="BK411" i="13"/>
  <c r="J382" i="13"/>
  <c r="BK327" i="13"/>
  <c r="BK263" i="13"/>
  <c r="J217" i="13"/>
  <c r="J130" i="13"/>
  <c r="J618" i="13"/>
  <c r="J574" i="13"/>
  <c r="J516" i="13"/>
  <c r="BK405" i="13"/>
  <c r="J370" i="13"/>
  <c r="J263" i="13"/>
  <c r="J231" i="13"/>
  <c r="J162" i="13"/>
  <c r="J196" i="14"/>
  <c r="BK179" i="14"/>
  <c r="J201" i="14"/>
  <c r="J178" i="14"/>
  <c r="J154" i="14"/>
  <c r="J188" i="14"/>
  <c r="J130" i="14"/>
  <c r="J159" i="14"/>
  <c r="BK130" i="14"/>
  <c r="J172" i="15"/>
  <c r="J210" i="15"/>
  <c r="BK172" i="15"/>
  <c r="BK209" i="15"/>
  <c r="J145" i="15"/>
  <c r="J128" i="15"/>
  <c r="BK189" i="16"/>
  <c r="J147" i="16"/>
  <c r="BK126" i="16"/>
  <c r="J254" i="17"/>
  <c r="BK188" i="17"/>
  <c r="J247" i="17"/>
  <c r="J181" i="17"/>
  <c r="BK207" i="17"/>
  <c r="BK184" i="17"/>
  <c r="BK247" i="17"/>
  <c r="J190" i="17"/>
  <c r="J222" i="18"/>
  <c r="BK204" i="18"/>
  <c r="J130" i="18"/>
  <c r="BK178" i="18"/>
  <c r="J169" i="18"/>
  <c r="BK215" i="18"/>
  <c r="J178" i="18"/>
  <c r="J263" i="19"/>
  <c r="J255" i="19"/>
  <c r="J245" i="19"/>
  <c r="J241" i="19"/>
  <c r="BK225" i="19"/>
  <c r="BK215" i="19"/>
  <c r="BK205" i="19"/>
  <c r="BK191" i="19"/>
  <c r="BK187" i="19"/>
  <c r="J183" i="19"/>
  <c r="J176" i="19"/>
  <c r="BK165" i="19"/>
  <c r="BK159" i="19"/>
  <c r="BK142" i="19"/>
  <c r="BK136" i="19"/>
  <c r="J133" i="19"/>
  <c r="J269" i="19"/>
  <c r="BK259" i="19"/>
  <c r="J253" i="19"/>
  <c r="BK244" i="19"/>
  <c r="BK238" i="19"/>
  <c r="BK234" i="19"/>
  <c r="BK222" i="19"/>
  <c r="J217" i="19"/>
  <c r="J208" i="19"/>
  <c r="J200" i="19"/>
  <c r="BK190" i="19"/>
  <c r="J166" i="19"/>
  <c r="BK156" i="19"/>
  <c r="BK152" i="19"/>
  <c r="J139" i="19"/>
  <c r="BK134" i="19"/>
  <c r="J272" i="19"/>
  <c r="BK263" i="19"/>
  <c r="BK255" i="19"/>
  <c r="BK250" i="19"/>
  <c r="BK245" i="19"/>
  <c r="J237" i="19"/>
  <c r="BK233" i="19"/>
  <c r="BK229" i="19"/>
  <c r="J224" i="19"/>
  <c r="BK218" i="19"/>
  <c r="BK212" i="19"/>
  <c r="J207" i="19"/>
  <c r="BK204" i="19"/>
  <c r="J198" i="19"/>
  <c r="BK192" i="19"/>
  <c r="J185" i="19"/>
  <c r="BK175" i="19"/>
  <c r="BK173" i="19"/>
  <c r="J167" i="19"/>
  <c r="BK158" i="19"/>
  <c r="J146" i="19"/>
  <c r="BK140" i="19"/>
  <c r="J270" i="19"/>
  <c r="J262" i="19"/>
  <c r="J258" i="19"/>
  <c r="J247" i="19"/>
  <c r="BK239" i="19"/>
  <c r="BK224" i="19"/>
  <c r="J210" i="19"/>
  <c r="BK196" i="19"/>
  <c r="BK184" i="19"/>
  <c r="BK182" i="19"/>
  <c r="BK177" i="19"/>
  <c r="J172" i="19"/>
  <c r="BK164" i="19"/>
  <c r="J156" i="19"/>
  <c r="J147" i="19"/>
  <c r="J140" i="19"/>
  <c r="J185" i="20"/>
  <c r="J179" i="20"/>
  <c r="J165" i="20"/>
  <c r="J158" i="20"/>
  <c r="BK143" i="20"/>
  <c r="BK133" i="20"/>
  <c r="BK186" i="20"/>
  <c r="J176" i="20"/>
  <c r="J171" i="20"/>
  <c r="BK161" i="20"/>
  <c r="J155" i="20"/>
  <c r="BK145" i="20"/>
  <c r="J138" i="20"/>
  <c r="BK130" i="20"/>
  <c r="BK187" i="20"/>
  <c r="BK181" i="20"/>
  <c r="BK170" i="20"/>
  <c r="BK165" i="20"/>
  <c r="J157" i="20"/>
  <c r="J145" i="20"/>
  <c r="J141" i="20"/>
  <c r="J133" i="20"/>
  <c r="J129" i="20"/>
  <c r="BK189" i="20"/>
  <c r="J187" i="20"/>
  <c r="BK179" i="20"/>
  <c r="BK175" i="20"/>
  <c r="BK166" i="20"/>
  <c r="BK155" i="20"/>
  <c r="BK150" i="20"/>
  <c r="J146" i="20"/>
  <c r="BK136" i="20"/>
  <c r="BK251" i="21"/>
  <c r="J241" i="21"/>
  <c r="J231" i="21"/>
  <c r="J223" i="21"/>
  <c r="BK217" i="21"/>
  <c r="J213" i="21"/>
  <c r="J209" i="21"/>
  <c r="BK198" i="21"/>
  <c r="BK188" i="21"/>
  <c r="J182" i="21"/>
  <c r="J176" i="21"/>
  <c r="BK165" i="21"/>
  <c r="J158" i="21"/>
  <c r="BK150" i="21"/>
  <c r="BK145" i="21"/>
  <c r="J139" i="21"/>
  <c r="J131" i="21"/>
  <c r="BK245" i="21"/>
  <c r="BK231" i="21"/>
  <c r="J224" i="21"/>
  <c r="BK213" i="21"/>
  <c r="BK206" i="21"/>
  <c r="J197" i="21"/>
  <c r="J192" i="21"/>
  <c r="BK187" i="21"/>
  <c r="J172" i="21"/>
  <c r="BK166" i="21"/>
  <c r="J156" i="21"/>
  <c r="BK142" i="21"/>
  <c r="J135" i="21"/>
  <c r="BK250" i="21"/>
  <c r="J244" i="21"/>
  <c r="J238" i="21"/>
  <c r="BK229" i="21"/>
  <c r="J219" i="21"/>
  <c r="BK211" i="21"/>
  <c r="J204" i="21"/>
  <c r="BK196" i="21"/>
  <c r="J187" i="21"/>
  <c r="J180" i="21"/>
  <c r="BK178" i="21"/>
  <c r="BK167" i="21"/>
  <c r="J163" i="21"/>
  <c r="BK156" i="21"/>
  <c r="J150" i="21"/>
  <c r="J141" i="21"/>
  <c r="J134" i="21"/>
  <c r="J250" i="21"/>
  <c r="J242" i="21"/>
  <c r="J237" i="21"/>
  <c r="BK227" i="21"/>
  <c r="BK215" i="21"/>
  <c r="J203" i="21"/>
  <c r="J193" i="21"/>
  <c r="BK183" i="21"/>
  <c r="J171" i="21"/>
  <c r="BK161" i="21"/>
  <c r="J151" i="21"/>
  <c r="J142" i="21"/>
  <c r="BK133" i="21"/>
  <c r="BK145" i="22"/>
  <c r="J126" i="22"/>
  <c r="BK147" i="23"/>
  <c r="BK140" i="23"/>
  <c r="J129" i="23"/>
  <c r="J146" i="23"/>
  <c r="BK138" i="23"/>
  <c r="J131" i="23"/>
  <c r="J141" i="23"/>
  <c r="BK131" i="23"/>
  <c r="J147" i="23"/>
  <c r="BK129" i="23"/>
  <c r="J197" i="24"/>
  <c r="J190" i="24"/>
  <c r="BK185" i="24"/>
  <c r="J169" i="24"/>
  <c r="BK153" i="24"/>
  <c r="J134" i="24"/>
  <c r="BK201" i="24"/>
  <c r="J193" i="24"/>
  <c r="BK186" i="24"/>
  <c r="J171" i="24"/>
  <c r="BK161" i="24"/>
  <c r="BK142" i="24"/>
  <c r="J207" i="24"/>
  <c r="J200" i="24"/>
  <c r="J185" i="24"/>
  <c r="J177" i="24"/>
  <c r="J172" i="24"/>
  <c r="J162" i="24"/>
  <c r="BK145" i="24"/>
  <c r="J137" i="24"/>
  <c r="BK131" i="24"/>
  <c r="J203" i="24"/>
  <c r="BK193" i="24"/>
  <c r="J184" i="24"/>
  <c r="J180" i="24"/>
  <c r="BK168" i="24"/>
  <c r="BK162" i="24"/>
  <c r="J153" i="24"/>
  <c r="BK137" i="24"/>
  <c r="J131" i="24"/>
  <c r="BK175" i="25"/>
  <c r="BK167" i="25"/>
  <c r="BK159" i="25"/>
  <c r="BK155" i="25"/>
  <c r="BK145" i="25"/>
  <c r="BK137" i="25"/>
  <c r="J132" i="25"/>
  <c r="BK179" i="25"/>
  <c r="J170" i="25"/>
  <c r="BK162" i="25"/>
  <c r="J155" i="25"/>
  <c r="BK149" i="25"/>
  <c r="J137" i="25"/>
  <c r="BK128" i="25"/>
  <c r="J176" i="25"/>
  <c r="BK163" i="25"/>
  <c r="J151" i="25"/>
  <c r="J145" i="25"/>
  <c r="BK141" i="25"/>
  <c r="BK133" i="25"/>
  <c r="BK180" i="25"/>
  <c r="J175" i="25"/>
  <c r="J168" i="25"/>
  <c r="J163" i="25"/>
  <c r="J152" i="25"/>
  <c r="J147" i="25"/>
  <c r="J134" i="25"/>
  <c r="J127" i="25"/>
  <c r="J130" i="26"/>
  <c r="J126" i="26"/>
  <c r="R1483" i="10" l="1"/>
  <c r="P770" i="11"/>
  <c r="R770" i="11"/>
  <c r="T770" i="11"/>
  <c r="T1483" i="10"/>
  <c r="T132" i="2"/>
  <c r="T131" i="2"/>
  <c r="T140" i="2"/>
  <c r="BK173" i="2"/>
  <c r="J173" i="2" s="1"/>
  <c r="J104" i="2" s="1"/>
  <c r="P223" i="2"/>
  <c r="T252" i="2"/>
  <c r="P127" i="3"/>
  <c r="R170" i="3"/>
  <c r="R136" i="4"/>
  <c r="T156" i="4"/>
  <c r="T166" i="4"/>
  <c r="P185" i="4"/>
  <c r="T205" i="4"/>
  <c r="R242" i="4"/>
  <c r="P308" i="4"/>
  <c r="P307" i="4" s="1"/>
  <c r="BK129" i="5"/>
  <c r="J129" i="5" s="1"/>
  <c r="J100" i="5" s="1"/>
  <c r="BK137" i="5"/>
  <c r="J137" i="5" s="1"/>
  <c r="J102" i="5" s="1"/>
  <c r="BK179" i="5"/>
  <c r="J179" i="5" s="1"/>
  <c r="J103" i="5" s="1"/>
  <c r="T140" i="6"/>
  <c r="T149" i="6"/>
  <c r="T157" i="6"/>
  <c r="T170" i="6"/>
  <c r="T175" i="6"/>
  <c r="T180" i="6"/>
  <c r="T184" i="6"/>
  <c r="T193" i="6"/>
  <c r="P145" i="7"/>
  <c r="T163" i="7"/>
  <c r="R185" i="7"/>
  <c r="R191" i="7"/>
  <c r="P202" i="7"/>
  <c r="BK217" i="7"/>
  <c r="J217" i="7"/>
  <c r="J106" i="7" s="1"/>
  <c r="R231" i="7"/>
  <c r="T240" i="7"/>
  <c r="P259" i="7"/>
  <c r="T269" i="7"/>
  <c r="T278" i="7"/>
  <c r="T287" i="7"/>
  <c r="P300" i="7"/>
  <c r="BK309" i="7"/>
  <c r="J309" i="7" s="1"/>
  <c r="J114" i="7" s="1"/>
  <c r="R324" i="7"/>
  <c r="BK329" i="7"/>
  <c r="J329" i="7" s="1"/>
  <c r="J117" i="7" s="1"/>
  <c r="P343" i="7"/>
  <c r="BK359" i="7"/>
  <c r="J359" i="7" s="1"/>
  <c r="J119" i="7" s="1"/>
  <c r="BK130" i="8"/>
  <c r="J130" i="8" s="1"/>
  <c r="J100" i="8" s="1"/>
  <c r="R206" i="8"/>
  <c r="R294" i="8"/>
  <c r="BK328" i="8"/>
  <c r="J328" i="8" s="1"/>
  <c r="J103" i="8" s="1"/>
  <c r="T364" i="8"/>
  <c r="T377" i="8"/>
  <c r="T388" i="8"/>
  <c r="BK125" i="9"/>
  <c r="J125" i="9" s="1"/>
  <c r="J101" i="9" s="1"/>
  <c r="BK143" i="9"/>
  <c r="J143" i="9" s="1"/>
  <c r="J102" i="9" s="1"/>
  <c r="T146" i="10"/>
  <c r="T183" i="10"/>
  <c r="R357" i="10"/>
  <c r="BK638" i="10"/>
  <c r="J638" i="10"/>
  <c r="J103" i="10" s="1"/>
  <c r="T803" i="10"/>
  <c r="P938" i="10"/>
  <c r="R1078" i="10"/>
  <c r="R1172" i="10"/>
  <c r="T1279" i="10"/>
  <c r="T1296" i="10"/>
  <c r="R1320" i="10"/>
  <c r="R1401" i="10"/>
  <c r="T1601" i="10"/>
  <c r="BK1718" i="10"/>
  <c r="J1718" i="10"/>
  <c r="J122" i="10" s="1"/>
  <c r="BK137" i="11"/>
  <c r="J137" i="11" s="1"/>
  <c r="J100" i="11" s="1"/>
  <c r="T235" i="11"/>
  <c r="R356" i="11"/>
  <c r="R652" i="11"/>
  <c r="P789" i="11"/>
  <c r="T804" i="11"/>
  <c r="P819" i="11"/>
  <c r="T942" i="11"/>
  <c r="R1031" i="11"/>
  <c r="T1045" i="11"/>
  <c r="R133" i="12"/>
  <c r="R132" i="12" s="1"/>
  <c r="T247" i="12"/>
  <c r="T269" i="12"/>
  <c r="R286" i="12"/>
  <c r="BK445" i="12"/>
  <c r="J445" i="12"/>
  <c r="J107" i="12" s="1"/>
  <c r="R198" i="13"/>
  <c r="R131" i="13" s="1"/>
  <c r="R218" i="13"/>
  <c r="T131" i="14"/>
  <c r="T158" i="14"/>
  <c r="R162" i="14"/>
  <c r="T180" i="14"/>
  <c r="R197" i="14"/>
  <c r="T127" i="15"/>
  <c r="T126" i="15" s="1"/>
  <c r="T123" i="15" s="1"/>
  <c r="R125" i="16"/>
  <c r="R123" i="16"/>
  <c r="R122" i="16"/>
  <c r="P127" i="17"/>
  <c r="P126" i="17" s="1"/>
  <c r="T183" i="17"/>
  <c r="P206" i="17"/>
  <c r="T129" i="18"/>
  <c r="R187" i="18"/>
  <c r="R130" i="19"/>
  <c r="T150" i="19"/>
  <c r="T170" i="19"/>
  <c r="T227" i="19"/>
  <c r="T264" i="19"/>
  <c r="P127" i="20"/>
  <c r="T151" i="20"/>
  <c r="T169" i="20"/>
  <c r="T127" i="21"/>
  <c r="R181" i="21"/>
  <c r="T232" i="21"/>
  <c r="BK125" i="22"/>
  <c r="J125" i="22"/>
  <c r="J100" i="22" s="1"/>
  <c r="P127" i="23"/>
  <c r="P134" i="23"/>
  <c r="R139" i="23"/>
  <c r="BK129" i="24"/>
  <c r="J129" i="24" s="1"/>
  <c r="J100" i="24" s="1"/>
  <c r="BK157" i="24"/>
  <c r="J157" i="24"/>
  <c r="J101" i="24" s="1"/>
  <c r="BK163" i="24"/>
  <c r="J163" i="24" s="1"/>
  <c r="J102" i="24" s="1"/>
  <c r="R175" i="24"/>
  <c r="BK204" i="24"/>
  <c r="J204" i="24" s="1"/>
  <c r="J105" i="24" s="1"/>
  <c r="P126" i="25"/>
  <c r="P178" i="25"/>
  <c r="R132" i="2"/>
  <c r="R131" i="2" s="1"/>
  <c r="BK140" i="2"/>
  <c r="J140" i="2" s="1"/>
  <c r="J103" i="2" s="1"/>
  <c r="T173" i="2"/>
  <c r="R223" i="2"/>
  <c r="R252" i="2"/>
  <c r="BK127" i="3"/>
  <c r="BK170" i="3"/>
  <c r="J170" i="3" s="1"/>
  <c r="J101" i="3" s="1"/>
  <c r="BK136" i="4"/>
  <c r="J136" i="4"/>
  <c r="J101" i="4"/>
  <c r="BK156" i="4"/>
  <c r="J156" i="4" s="1"/>
  <c r="J102" i="4" s="1"/>
  <c r="P166" i="4"/>
  <c r="R185" i="4"/>
  <c r="P205" i="4"/>
  <c r="T242" i="4"/>
  <c r="BK308" i="4"/>
  <c r="J308" i="4" s="1"/>
  <c r="J110" i="4" s="1"/>
  <c r="R129" i="5"/>
  <c r="R127" i="5"/>
  <c r="R137" i="5"/>
  <c r="R179" i="5"/>
  <c r="BK140" i="6"/>
  <c r="J140" i="6"/>
  <c r="J103" i="6" s="1"/>
  <c r="BK149" i="6"/>
  <c r="J149" i="6" s="1"/>
  <c r="J104" i="6" s="1"/>
  <c r="BK157" i="6"/>
  <c r="J157" i="6" s="1"/>
  <c r="J105" i="6" s="1"/>
  <c r="P170" i="6"/>
  <c r="P175" i="6"/>
  <c r="P180" i="6"/>
  <c r="P184" i="6"/>
  <c r="P193" i="6"/>
  <c r="T145" i="7"/>
  <c r="P163" i="7"/>
  <c r="T185" i="7"/>
  <c r="T191" i="7"/>
  <c r="T202" i="7"/>
  <c r="R217" i="7"/>
  <c r="P231" i="7"/>
  <c r="BK240" i="7"/>
  <c r="J240" i="7" s="1"/>
  <c r="J108" i="7" s="1"/>
  <c r="R259" i="7"/>
  <c r="P269" i="7"/>
  <c r="BK278" i="7"/>
  <c r="J278" i="7" s="1"/>
  <c r="J111" i="7" s="1"/>
  <c r="P287" i="7"/>
  <c r="BK300" i="7"/>
  <c r="J300" i="7" s="1"/>
  <c r="J113" i="7" s="1"/>
  <c r="R309" i="7"/>
  <c r="BK324" i="7"/>
  <c r="J324" i="7" s="1"/>
  <c r="J116" i="7" s="1"/>
  <c r="P329" i="7"/>
  <c r="BK343" i="7"/>
  <c r="J343" i="7" s="1"/>
  <c r="J118" i="7" s="1"/>
  <c r="P359" i="7"/>
  <c r="T130" i="8"/>
  <c r="T206" i="8"/>
  <c r="P294" i="8"/>
  <c r="P328" i="8"/>
  <c r="BK364" i="8"/>
  <c r="J364" i="8" s="1"/>
  <c r="J104" i="8" s="1"/>
  <c r="R377" i="8"/>
  <c r="R388" i="8"/>
  <c r="R125" i="9"/>
  <c r="P143" i="9"/>
  <c r="BK146" i="10"/>
  <c r="J146" i="10" s="1"/>
  <c r="J100" i="10" s="1"/>
  <c r="BK183" i="10"/>
  <c r="J183" i="10"/>
  <c r="J101" i="10" s="1"/>
  <c r="BK357" i="10"/>
  <c r="J357" i="10" s="1"/>
  <c r="J102" i="10" s="1"/>
  <c r="T638" i="10"/>
  <c r="BK803" i="10"/>
  <c r="J803" i="10" s="1"/>
  <c r="J104" i="10" s="1"/>
  <c r="T938" i="10"/>
  <c r="BK1078" i="10"/>
  <c r="J1078" i="10" s="1"/>
  <c r="J106" i="10" s="1"/>
  <c r="T1172" i="10"/>
  <c r="R1279" i="10"/>
  <c r="P1296" i="10"/>
  <c r="P1320" i="10"/>
  <c r="P1401" i="10"/>
  <c r="P1304" i="10" s="1"/>
  <c r="P1601" i="10"/>
  <c r="P1718" i="10"/>
  <c r="R137" i="11"/>
  <c r="P235" i="11"/>
  <c r="P356" i="11"/>
  <c r="P652" i="11"/>
  <c r="BK789" i="11"/>
  <c r="J789" i="11" s="1"/>
  <c r="J107" i="11" s="1"/>
  <c r="BK804" i="11"/>
  <c r="J804" i="11" s="1"/>
  <c r="J108" i="11" s="1"/>
  <c r="T819" i="11"/>
  <c r="BK942" i="11"/>
  <c r="J942" i="11" s="1"/>
  <c r="J110" i="11" s="1"/>
  <c r="BK1031" i="11"/>
  <c r="J1031" i="11"/>
  <c r="J111" i="11" s="1"/>
  <c r="BK1045" i="11"/>
  <c r="J1045" i="11" s="1"/>
  <c r="J112" i="11" s="1"/>
  <c r="BK133" i="12"/>
  <c r="J133" i="12" s="1"/>
  <c r="J101" i="12" s="1"/>
  <c r="R247" i="12"/>
  <c r="R269" i="12"/>
  <c r="BK286" i="12"/>
  <c r="J286" i="12"/>
  <c r="J106" i="12" s="1"/>
  <c r="T445" i="12"/>
  <c r="P198" i="13"/>
  <c r="P131" i="13"/>
  <c r="R202" i="13"/>
  <c r="BK218" i="13"/>
  <c r="J218" i="13"/>
  <c r="J105" i="13"/>
  <c r="P131" i="14"/>
  <c r="BK158" i="14"/>
  <c r="J158" i="14"/>
  <c r="J101" i="14" s="1"/>
  <c r="T162" i="14"/>
  <c r="R180" i="14"/>
  <c r="T197" i="14"/>
  <c r="P127" i="15"/>
  <c r="P126" i="15" s="1"/>
  <c r="P123" i="15" s="1"/>
  <c r="AU110" i="1"/>
  <c r="P125" i="16"/>
  <c r="P123" i="16" s="1"/>
  <c r="P122" i="16" s="1"/>
  <c r="AU111" i="1" s="1"/>
  <c r="T127" i="17"/>
  <c r="T126" i="17" s="1"/>
  <c r="BK183" i="17"/>
  <c r="J183" i="17" s="1"/>
  <c r="J102" i="17" s="1"/>
  <c r="BK206" i="17"/>
  <c r="J206" i="17"/>
  <c r="J103" i="17"/>
  <c r="BK129" i="18"/>
  <c r="J129" i="18" s="1"/>
  <c r="J100" i="18" s="1"/>
  <c r="P187" i="18"/>
  <c r="T130" i="19"/>
  <c r="P150" i="19"/>
  <c r="P170" i="19"/>
  <c r="R227" i="19"/>
  <c r="P264" i="19"/>
  <c r="R127" i="20"/>
  <c r="R151" i="20"/>
  <c r="P169" i="20"/>
  <c r="BK127" i="21"/>
  <c r="T181" i="21"/>
  <c r="P232" i="21"/>
  <c r="R125" i="22"/>
  <c r="R123" i="22" s="1"/>
  <c r="R122" i="22" s="1"/>
  <c r="BK127" i="23"/>
  <c r="J127" i="23" s="1"/>
  <c r="J100" i="23" s="1"/>
  <c r="BK134" i="23"/>
  <c r="J134" i="23"/>
  <c r="J101" i="23" s="1"/>
  <c r="BK139" i="23"/>
  <c r="J139" i="23" s="1"/>
  <c r="J102" i="23" s="1"/>
  <c r="P129" i="24"/>
  <c r="P157" i="24"/>
  <c r="P163" i="24"/>
  <c r="BK175" i="24"/>
  <c r="J175" i="24"/>
  <c r="J103" i="24" s="1"/>
  <c r="T204" i="24"/>
  <c r="BK126" i="25"/>
  <c r="J126" i="25" s="1"/>
  <c r="J100" i="25" s="1"/>
  <c r="T178" i="25"/>
  <c r="P132" i="2"/>
  <c r="P131" i="2" s="1"/>
  <c r="R140" i="2"/>
  <c r="R173" i="2"/>
  <c r="T223" i="2"/>
  <c r="P252" i="2"/>
  <c r="T127" i="3"/>
  <c r="P170" i="3"/>
  <c r="T136" i="4"/>
  <c r="T135" i="4" s="1"/>
  <c r="R156" i="4"/>
  <c r="R166" i="4"/>
  <c r="T185" i="4"/>
  <c r="R205" i="4"/>
  <c r="BK242" i="4"/>
  <c r="J242" i="4" s="1"/>
  <c r="J108" i="4" s="1"/>
  <c r="T308" i="4"/>
  <c r="T307" i="4"/>
  <c r="P129" i="5"/>
  <c r="P127" i="5" s="1"/>
  <c r="T137" i="5"/>
  <c r="T179" i="5"/>
  <c r="P140" i="6"/>
  <c r="P149" i="6"/>
  <c r="P157" i="6"/>
  <c r="R170" i="6"/>
  <c r="R175" i="6"/>
  <c r="R180" i="6"/>
  <c r="R184" i="6"/>
  <c r="R193" i="6"/>
  <c r="BK145" i="7"/>
  <c r="J145" i="7" s="1"/>
  <c r="J101" i="7" s="1"/>
  <c r="BK163" i="7"/>
  <c r="J163" i="7" s="1"/>
  <c r="J102" i="7" s="1"/>
  <c r="BK185" i="7"/>
  <c r="J185" i="7"/>
  <c r="J103" i="7" s="1"/>
  <c r="P191" i="7"/>
  <c r="BK202" i="7"/>
  <c r="J202" i="7"/>
  <c r="J105" i="7" s="1"/>
  <c r="P217" i="7"/>
  <c r="BK231" i="7"/>
  <c r="J231" i="7"/>
  <c r="J107" i="7" s="1"/>
  <c r="R240" i="7"/>
  <c r="T259" i="7"/>
  <c r="R269" i="7"/>
  <c r="R278" i="7"/>
  <c r="R287" i="7"/>
  <c r="T300" i="7"/>
  <c r="P309" i="7"/>
  <c r="P324" i="7"/>
  <c r="T329" i="7"/>
  <c r="T343" i="7"/>
  <c r="R359" i="7"/>
  <c r="P130" i="8"/>
  <c r="P206" i="8"/>
  <c r="T294" i="8"/>
  <c r="T328" i="8"/>
  <c r="R364" i="8"/>
  <c r="P377" i="8"/>
  <c r="BK388" i="8"/>
  <c r="J388" i="8"/>
  <c r="J106" i="8" s="1"/>
  <c r="P125" i="9"/>
  <c r="R143" i="9"/>
  <c r="R146" i="10"/>
  <c r="R183" i="10"/>
  <c r="T357" i="10"/>
  <c r="P638" i="10"/>
  <c r="P803" i="10"/>
  <c r="R938" i="10"/>
  <c r="T1078" i="10"/>
  <c r="BK1172" i="10"/>
  <c r="J1172" i="10" s="1"/>
  <c r="J107" i="10" s="1"/>
  <c r="BK1279" i="10"/>
  <c r="J1279" i="10" s="1"/>
  <c r="J109" i="10" s="1"/>
  <c r="BK1296" i="10"/>
  <c r="J1296" i="10"/>
  <c r="J110" i="10" s="1"/>
  <c r="BK1320" i="10"/>
  <c r="J1320" i="10" s="1"/>
  <c r="J115" i="10" s="1"/>
  <c r="T1401" i="10"/>
  <c r="BK1601" i="10"/>
  <c r="J1601" i="10" s="1"/>
  <c r="J120" i="10" s="1"/>
  <c r="T1718" i="10"/>
  <c r="P137" i="11"/>
  <c r="R235" i="11"/>
  <c r="BK356" i="11"/>
  <c r="J356" i="11" s="1"/>
  <c r="J102" i="11" s="1"/>
  <c r="T652" i="11"/>
  <c r="T789" i="11"/>
  <c r="R804" i="11"/>
  <c r="R819" i="11"/>
  <c r="R942" i="11"/>
  <c r="P1031" i="11"/>
  <c r="P1045" i="11"/>
  <c r="P133" i="12"/>
  <c r="P132" i="12"/>
  <c r="P247" i="12"/>
  <c r="P269" i="12"/>
  <c r="T286" i="12"/>
  <c r="R445" i="12"/>
  <c r="T198" i="13"/>
  <c r="T131" i="13" s="1"/>
  <c r="P202" i="13"/>
  <c r="T202" i="13"/>
  <c r="T218" i="13"/>
  <c r="R131" i="14"/>
  <c r="R158" i="14"/>
  <c r="BK162" i="14"/>
  <c r="J162" i="14" s="1"/>
  <c r="J103" i="14" s="1"/>
  <c r="BK180" i="14"/>
  <c r="J180" i="14" s="1"/>
  <c r="J104" i="14" s="1"/>
  <c r="BK197" i="14"/>
  <c r="J197" i="14" s="1"/>
  <c r="J105" i="14" s="1"/>
  <c r="R127" i="15"/>
  <c r="R126" i="15"/>
  <c r="R123" i="15"/>
  <c r="T125" i="16"/>
  <c r="T123" i="16" s="1"/>
  <c r="T122" i="16" s="1"/>
  <c r="BK127" i="17"/>
  <c r="J127" i="17" s="1"/>
  <c r="J100" i="17" s="1"/>
  <c r="P183" i="17"/>
  <c r="P182" i="17"/>
  <c r="T206" i="17"/>
  <c r="P129" i="18"/>
  <c r="BK187" i="18"/>
  <c r="J187" i="18" s="1"/>
  <c r="J101" i="18" s="1"/>
  <c r="BK130" i="19"/>
  <c r="J130" i="19" s="1"/>
  <c r="J100" i="19" s="1"/>
  <c r="BK150" i="19"/>
  <c r="J150" i="19" s="1"/>
  <c r="J101" i="19" s="1"/>
  <c r="R170" i="19"/>
  <c r="P227" i="19"/>
  <c r="BK264" i="19"/>
  <c r="J264" i="19" s="1"/>
  <c r="J104" i="19" s="1"/>
  <c r="BK127" i="20"/>
  <c r="J127" i="20" s="1"/>
  <c r="J100" i="20" s="1"/>
  <c r="BK151" i="20"/>
  <c r="J151" i="20" s="1"/>
  <c r="J101" i="20" s="1"/>
  <c r="BK169" i="20"/>
  <c r="J169" i="20" s="1"/>
  <c r="J102" i="20" s="1"/>
  <c r="J103" i="20"/>
  <c r="R127" i="21"/>
  <c r="P181" i="21"/>
  <c r="R232" i="21"/>
  <c r="P125" i="22"/>
  <c r="P123" i="22" s="1"/>
  <c r="P122" i="22" s="1"/>
  <c r="AU117" i="1" s="1"/>
  <c r="T127" i="23"/>
  <c r="T134" i="23"/>
  <c r="P139" i="23"/>
  <c r="T129" i="24"/>
  <c r="T157" i="24"/>
  <c r="T163" i="24"/>
  <c r="P175" i="24"/>
  <c r="R204" i="24"/>
  <c r="R126" i="25"/>
  <c r="BK178" i="25"/>
  <c r="J178" i="25" s="1"/>
  <c r="J101" i="25" s="1"/>
  <c r="BK122" i="26"/>
  <c r="J122" i="26" s="1"/>
  <c r="J99" i="26" s="1"/>
  <c r="R122" i="26"/>
  <c r="R121" i="26"/>
  <c r="BK132" i="2"/>
  <c r="J132" i="2" s="1"/>
  <c r="J101" i="2" s="1"/>
  <c r="P140" i="2"/>
  <c r="P173" i="2"/>
  <c r="BK223" i="2"/>
  <c r="J223" i="2" s="1"/>
  <c r="J105" i="2" s="1"/>
  <c r="BK252" i="2"/>
  <c r="J252" i="2" s="1"/>
  <c r="J106" i="2" s="1"/>
  <c r="R127" i="3"/>
  <c r="R125" i="3" s="1"/>
  <c r="R124" i="3" s="1"/>
  <c r="T170" i="3"/>
  <c r="P136" i="4"/>
  <c r="P156" i="4"/>
  <c r="BK166" i="4"/>
  <c r="J166" i="4" s="1"/>
  <c r="J105" i="4" s="1"/>
  <c r="BK185" i="4"/>
  <c r="J185" i="4" s="1"/>
  <c r="J106" i="4" s="1"/>
  <c r="BK205" i="4"/>
  <c r="J205" i="4" s="1"/>
  <c r="J107" i="4" s="1"/>
  <c r="P242" i="4"/>
  <c r="R308" i="4"/>
  <c r="R307" i="4" s="1"/>
  <c r="T129" i="5"/>
  <c r="T127" i="5"/>
  <c r="P137" i="5"/>
  <c r="P179" i="5"/>
  <c r="R140" i="6"/>
  <c r="R149" i="6"/>
  <c r="R157" i="6"/>
  <c r="BK170" i="6"/>
  <c r="J170" i="6" s="1"/>
  <c r="J106" i="6" s="1"/>
  <c r="BK175" i="6"/>
  <c r="J175" i="6" s="1"/>
  <c r="J107" i="6" s="1"/>
  <c r="BK180" i="6"/>
  <c r="J180" i="6" s="1"/>
  <c r="J108" i="6" s="1"/>
  <c r="BK184" i="6"/>
  <c r="J184" i="6"/>
  <c r="J109" i="6"/>
  <c r="BK193" i="6"/>
  <c r="J193" i="6" s="1"/>
  <c r="J110" i="6" s="1"/>
  <c r="R145" i="7"/>
  <c r="R163" i="7"/>
  <c r="P185" i="7"/>
  <c r="BK191" i="7"/>
  <c r="J191" i="7" s="1"/>
  <c r="J104" i="7" s="1"/>
  <c r="R202" i="7"/>
  <c r="T217" i="7"/>
  <c r="T231" i="7"/>
  <c r="P240" i="7"/>
  <c r="BK259" i="7"/>
  <c r="J259" i="7"/>
  <c r="J109" i="7" s="1"/>
  <c r="BK269" i="7"/>
  <c r="J269" i="7" s="1"/>
  <c r="J110" i="7" s="1"/>
  <c r="P278" i="7"/>
  <c r="BK287" i="7"/>
  <c r="J287" i="7" s="1"/>
  <c r="J112" i="7" s="1"/>
  <c r="R300" i="7"/>
  <c r="T309" i="7"/>
  <c r="T324" i="7"/>
  <c r="R329" i="7"/>
  <c r="R343" i="7"/>
  <c r="T359" i="7"/>
  <c r="R130" i="8"/>
  <c r="BK206" i="8"/>
  <c r="J206" i="8"/>
  <c r="J101" i="8" s="1"/>
  <c r="BK294" i="8"/>
  <c r="J294" i="8" s="1"/>
  <c r="J102" i="8" s="1"/>
  <c r="R328" i="8"/>
  <c r="P364" i="8"/>
  <c r="BK377" i="8"/>
  <c r="J377" i="8" s="1"/>
  <c r="J105" i="8" s="1"/>
  <c r="P388" i="8"/>
  <c r="J99" i="9"/>
  <c r="J100" i="9"/>
  <c r="T125" i="9"/>
  <c r="T143" i="9"/>
  <c r="P146" i="10"/>
  <c r="P183" i="10"/>
  <c r="P357" i="10"/>
  <c r="R638" i="10"/>
  <c r="R803" i="10"/>
  <c r="BK938" i="10"/>
  <c r="J938" i="10"/>
  <c r="J105" i="10" s="1"/>
  <c r="P1078" i="10"/>
  <c r="P1172" i="10"/>
  <c r="P1279" i="10"/>
  <c r="R1296" i="10"/>
  <c r="T1320" i="10"/>
  <c r="T1304" i="10" s="1"/>
  <c r="BK1401" i="10"/>
  <c r="J1401" i="10" s="1"/>
  <c r="J118" i="10" s="1"/>
  <c r="R1601" i="10"/>
  <c r="R1304" i="10" s="1"/>
  <c r="R1718" i="10"/>
  <c r="T137" i="11"/>
  <c r="BK235" i="11"/>
  <c r="J235" i="11" s="1"/>
  <c r="J101" i="11" s="1"/>
  <c r="T356" i="11"/>
  <c r="BK652" i="11"/>
  <c r="J652" i="11" s="1"/>
  <c r="J103" i="11" s="1"/>
  <c r="R789" i="11"/>
  <c r="P804" i="11"/>
  <c r="BK819" i="11"/>
  <c r="J819" i="11" s="1"/>
  <c r="J109" i="11" s="1"/>
  <c r="P942" i="11"/>
  <c r="T1031" i="11"/>
  <c r="R1045" i="11"/>
  <c r="T133" i="12"/>
  <c r="T132" i="12" s="1"/>
  <c r="BK247" i="12"/>
  <c r="J247" i="12" s="1"/>
  <c r="J104" i="12" s="1"/>
  <c r="BK269" i="12"/>
  <c r="J269" i="12" s="1"/>
  <c r="J105" i="12" s="1"/>
  <c r="P286" i="12"/>
  <c r="P445" i="12"/>
  <c r="BK198" i="13"/>
  <c r="J198" i="13" s="1"/>
  <c r="J102" i="13" s="1"/>
  <c r="BK202" i="13"/>
  <c r="J202" i="13" s="1"/>
  <c r="J104" i="13" s="1"/>
  <c r="P218" i="13"/>
  <c r="BK131" i="14"/>
  <c r="J131" i="14" s="1"/>
  <c r="J100" i="14" s="1"/>
  <c r="P158" i="14"/>
  <c r="P162" i="14"/>
  <c r="P180" i="14"/>
  <c r="P197" i="14"/>
  <c r="BK127" i="15"/>
  <c r="J127" i="15" s="1"/>
  <c r="J101" i="15" s="1"/>
  <c r="BK125" i="16"/>
  <c r="J125" i="16" s="1"/>
  <c r="J100" i="16"/>
  <c r="R127" i="17"/>
  <c r="R126" i="17" s="1"/>
  <c r="R183" i="17"/>
  <c r="R206" i="17"/>
  <c r="R129" i="18"/>
  <c r="R128" i="18" s="1"/>
  <c r="R127" i="18" s="1"/>
  <c r="T187" i="18"/>
  <c r="P130" i="19"/>
  <c r="R150" i="19"/>
  <c r="BK170" i="19"/>
  <c r="J170" i="19" s="1"/>
  <c r="J102" i="19" s="1"/>
  <c r="BK227" i="19"/>
  <c r="J227" i="19"/>
  <c r="J103" i="19" s="1"/>
  <c r="R264" i="19"/>
  <c r="T127" i="20"/>
  <c r="P151" i="20"/>
  <c r="R169" i="20"/>
  <c r="P127" i="21"/>
  <c r="BK181" i="21"/>
  <c r="J181" i="21"/>
  <c r="J101" i="21" s="1"/>
  <c r="BK232" i="21"/>
  <c r="J232" i="21" s="1"/>
  <c r="J102" i="21" s="1"/>
  <c r="J103" i="21"/>
  <c r="T125" i="22"/>
  <c r="T123" i="22" s="1"/>
  <c r="T122" i="22" s="1"/>
  <c r="R127" i="23"/>
  <c r="R134" i="23"/>
  <c r="T139" i="23"/>
  <c r="R129" i="24"/>
  <c r="R157" i="24"/>
  <c r="R163" i="24"/>
  <c r="T175" i="24"/>
  <c r="P204" i="24"/>
  <c r="T126" i="25"/>
  <c r="T125" i="25" s="1"/>
  <c r="T124" i="25" s="1"/>
  <c r="R178" i="25"/>
  <c r="P122" i="26"/>
  <c r="P121" i="26"/>
  <c r="T122" i="26"/>
  <c r="T121" i="26" s="1"/>
  <c r="BK241" i="5"/>
  <c r="J241" i="5" s="1"/>
  <c r="J104" i="5"/>
  <c r="BK1483" i="10"/>
  <c r="J1483" i="10" s="1"/>
  <c r="J119" i="10" s="1"/>
  <c r="BK1662" i="10"/>
  <c r="J1662" i="10"/>
  <c r="J121" i="10" s="1"/>
  <c r="BK786" i="11"/>
  <c r="J786" i="11" s="1"/>
  <c r="J105" i="11" s="1"/>
  <c r="BK129" i="13"/>
  <c r="J129" i="13" s="1"/>
  <c r="J99" i="13" s="1"/>
  <c r="BK148" i="23"/>
  <c r="J148" i="23" s="1"/>
  <c r="J103" i="23" s="1"/>
  <c r="BK181" i="25"/>
  <c r="J181" i="25" s="1"/>
  <c r="J102" i="25" s="1"/>
  <c r="BK129" i="2"/>
  <c r="J129" i="2" s="1"/>
  <c r="J99" i="2" s="1"/>
  <c r="BK1300" i="10"/>
  <c r="J1300" i="10"/>
  <c r="J111" i="10" s="1"/>
  <c r="BK244" i="12"/>
  <c r="J244" i="12" s="1"/>
  <c r="J102" i="12" s="1"/>
  <c r="BK619" i="13"/>
  <c r="J619" i="13"/>
  <c r="J106" i="13" s="1"/>
  <c r="BK123" i="16"/>
  <c r="J123" i="16" s="1"/>
  <c r="J99" i="16" s="1"/>
  <c r="BK271" i="19"/>
  <c r="J271" i="19" s="1"/>
  <c r="J105" i="19" s="1"/>
  <c r="BK123" i="22"/>
  <c r="J123" i="22" s="1"/>
  <c r="J99" i="22" s="1"/>
  <c r="BK202" i="24"/>
  <c r="J202" i="24" s="1"/>
  <c r="J104" i="24" s="1"/>
  <c r="BK188" i="3"/>
  <c r="J188" i="3" s="1"/>
  <c r="J102" i="3" s="1"/>
  <c r="BK133" i="4"/>
  <c r="J133" i="4"/>
  <c r="J99" i="4" s="1"/>
  <c r="BK133" i="6"/>
  <c r="J133" i="6" s="1"/>
  <c r="J99" i="6" s="1"/>
  <c r="BK136" i="6"/>
  <c r="J136" i="6"/>
  <c r="J101" i="6" s="1"/>
  <c r="BK1271" i="10"/>
  <c r="J1271" i="10" s="1"/>
  <c r="J108" i="10" s="1"/>
  <c r="BK1302" i="10"/>
  <c r="J1302" i="10" s="1"/>
  <c r="J112" i="10" s="1"/>
  <c r="BK1358" i="10"/>
  <c r="J1358" i="10" s="1"/>
  <c r="J116" i="10" s="1"/>
  <c r="BK1367" i="10"/>
  <c r="J1367" i="10" s="1"/>
  <c r="J117" i="10" s="1"/>
  <c r="BK130" i="12"/>
  <c r="J130" i="12" s="1"/>
  <c r="J99" i="12" s="1"/>
  <c r="BK204" i="14"/>
  <c r="J204" i="14"/>
  <c r="J106" i="14" s="1"/>
  <c r="BK124" i="15"/>
  <c r="J124" i="15" s="1"/>
  <c r="J99" i="15" s="1"/>
  <c r="BK214" i="18"/>
  <c r="J214" i="18" s="1"/>
  <c r="J102" i="18" s="1"/>
  <c r="BK218" i="18"/>
  <c r="J218" i="18" s="1"/>
  <c r="J103" i="18" s="1"/>
  <c r="BK163" i="4"/>
  <c r="J163" i="4" s="1"/>
  <c r="J103" i="4" s="1"/>
  <c r="BK127" i="5"/>
  <c r="J127" i="5"/>
  <c r="J99" i="5" s="1"/>
  <c r="BK143" i="7"/>
  <c r="J143" i="7" s="1"/>
  <c r="J100" i="7" s="1"/>
  <c r="BK1305" i="10"/>
  <c r="J1305" i="10"/>
  <c r="J114" i="10" s="1"/>
  <c r="BK770" i="11"/>
  <c r="J770" i="11" s="1"/>
  <c r="J104" i="11" s="1"/>
  <c r="BK132" i="13"/>
  <c r="J132" i="13" s="1"/>
  <c r="J101" i="13" s="1"/>
  <c r="BK129" i="14"/>
  <c r="J129" i="14" s="1"/>
  <c r="J99" i="14" s="1"/>
  <c r="BK221" i="18"/>
  <c r="J221" i="18" s="1"/>
  <c r="J105" i="18" s="1"/>
  <c r="BF123" i="26"/>
  <c r="BF126" i="26"/>
  <c r="BF128" i="26"/>
  <c r="BF133" i="26"/>
  <c r="J91" i="26"/>
  <c r="E109" i="26"/>
  <c r="BF124" i="26"/>
  <c r="BF125" i="26"/>
  <c r="BF129" i="26"/>
  <c r="BF130" i="26"/>
  <c r="BF131" i="26"/>
  <c r="BF134" i="26"/>
  <c r="F94" i="26"/>
  <c r="BF127" i="26"/>
  <c r="BF132" i="26"/>
  <c r="BF135" i="26"/>
  <c r="BF136" i="26"/>
  <c r="E85" i="25"/>
  <c r="F94" i="25"/>
  <c r="BF130" i="25"/>
  <c r="BF132" i="25"/>
  <c r="BF133" i="25"/>
  <c r="BF139" i="25"/>
  <c r="BF142" i="25"/>
  <c r="BF144" i="25"/>
  <c r="BF145" i="25"/>
  <c r="BF147" i="25"/>
  <c r="BF148" i="25"/>
  <c r="BF151" i="25"/>
  <c r="BF152" i="25"/>
  <c r="BF154" i="25"/>
  <c r="BF159" i="25"/>
  <c r="BF163" i="25"/>
  <c r="BF168" i="25"/>
  <c r="BF170" i="25"/>
  <c r="BF182" i="25"/>
  <c r="F120" i="25"/>
  <c r="BF129" i="25"/>
  <c r="BF138" i="25"/>
  <c r="BF140" i="25"/>
  <c r="BF141" i="25"/>
  <c r="BF143" i="25"/>
  <c r="BF155" i="25"/>
  <c r="BF162" i="25"/>
  <c r="BF169" i="25"/>
  <c r="BF174" i="25"/>
  <c r="BF180" i="25"/>
  <c r="J91" i="25"/>
  <c r="BF127" i="25"/>
  <c r="BF128" i="25"/>
  <c r="BF135" i="25"/>
  <c r="BF136" i="25"/>
  <c r="BF137" i="25"/>
  <c r="BF146" i="25"/>
  <c r="BF149" i="25"/>
  <c r="BF153" i="25"/>
  <c r="BF157" i="25"/>
  <c r="BF158" i="25"/>
  <c r="BF165" i="25"/>
  <c r="BF166" i="25"/>
  <c r="BF173" i="25"/>
  <c r="BF176" i="25"/>
  <c r="BF177" i="25"/>
  <c r="BF131" i="25"/>
  <c r="BF134" i="25"/>
  <c r="BF150" i="25"/>
  <c r="BF156" i="25"/>
  <c r="BF160" i="25"/>
  <c r="BF161" i="25"/>
  <c r="BF164" i="25"/>
  <c r="BF167" i="25"/>
  <c r="BF171" i="25"/>
  <c r="BF172" i="25"/>
  <c r="BF175" i="25"/>
  <c r="BF179" i="25"/>
  <c r="BF131" i="24"/>
  <c r="BF135" i="24"/>
  <c r="BF142" i="24"/>
  <c r="BF145" i="24"/>
  <c r="BF160" i="24"/>
  <c r="BF162" i="24"/>
  <c r="BF173" i="24"/>
  <c r="BF177" i="24"/>
  <c r="BF184" i="24"/>
  <c r="BF186" i="24"/>
  <c r="BF187" i="24"/>
  <c r="BF188" i="24"/>
  <c r="BF198" i="24"/>
  <c r="BF207" i="24"/>
  <c r="J91" i="24"/>
  <c r="F124" i="24"/>
  <c r="BF136" i="24"/>
  <c r="BF140" i="24"/>
  <c r="BF153" i="24"/>
  <c r="BF161" i="24"/>
  <c r="BF164" i="24"/>
  <c r="BF170" i="24"/>
  <c r="BF174" i="24"/>
  <c r="BF176" i="24"/>
  <c r="BF183" i="24"/>
  <c r="BF190" i="24"/>
  <c r="BF192" i="24"/>
  <c r="BF195" i="24"/>
  <c r="BF199" i="24"/>
  <c r="BF205" i="24"/>
  <c r="BF206" i="24"/>
  <c r="BF132" i="24"/>
  <c r="BF133" i="24"/>
  <c r="BF137" i="24"/>
  <c r="BF141" i="24"/>
  <c r="BF148" i="24"/>
  <c r="BF158" i="24"/>
  <c r="BF159" i="24"/>
  <c r="BF168" i="24"/>
  <c r="BF169" i="24"/>
  <c r="BF180" i="24"/>
  <c r="BF191" i="24"/>
  <c r="BF193" i="24"/>
  <c r="BF194" i="24"/>
  <c r="BF196" i="24"/>
  <c r="BF197" i="24"/>
  <c r="E85" i="24"/>
  <c r="BF130" i="24"/>
  <c r="BF134" i="24"/>
  <c r="BF138" i="24"/>
  <c r="BF139" i="24"/>
  <c r="BF149" i="24"/>
  <c r="BF165" i="24"/>
  <c r="BF166" i="24"/>
  <c r="BF167" i="24"/>
  <c r="BF171" i="24"/>
  <c r="BF172" i="24"/>
  <c r="BF181" i="24"/>
  <c r="BF182" i="24"/>
  <c r="BF185" i="24"/>
  <c r="BF189" i="24"/>
  <c r="BF200" i="24"/>
  <c r="BF201" i="24"/>
  <c r="BF203" i="24"/>
  <c r="J91" i="23"/>
  <c r="F121" i="23"/>
  <c r="BF129" i="23"/>
  <c r="BF130" i="23"/>
  <c r="BF132" i="23"/>
  <c r="BF135" i="23"/>
  <c r="BF145" i="23"/>
  <c r="BF147" i="23"/>
  <c r="BF149" i="23"/>
  <c r="BF131" i="23"/>
  <c r="BF133" i="23"/>
  <c r="BF136" i="23"/>
  <c r="BF138" i="23"/>
  <c r="BF140" i="23"/>
  <c r="BF141" i="23"/>
  <c r="BF143" i="23"/>
  <c r="E85" i="23"/>
  <c r="BF128" i="23"/>
  <c r="BF146" i="23"/>
  <c r="F94" i="23"/>
  <c r="BF137" i="23"/>
  <c r="BF142" i="23"/>
  <c r="BF144" i="23"/>
  <c r="J127" i="21"/>
  <c r="J100" i="21" s="1"/>
  <c r="F94" i="22"/>
  <c r="E110" i="22"/>
  <c r="J116" i="22"/>
  <c r="BF124" i="22"/>
  <c r="BF145" i="22"/>
  <c r="BF126" i="22"/>
  <c r="BF127" i="22"/>
  <c r="J119" i="21"/>
  <c r="BF128" i="21"/>
  <c r="BF131" i="21"/>
  <c r="BF133" i="21"/>
  <c r="BF135" i="21"/>
  <c r="BF136" i="21"/>
  <c r="BF139" i="21"/>
  <c r="BF146" i="21"/>
  <c r="BF150" i="21"/>
  <c r="BF156" i="21"/>
  <c r="BF157" i="21"/>
  <c r="BF158" i="21"/>
  <c r="BF167" i="21"/>
  <c r="BF170" i="21"/>
  <c r="BF172" i="21"/>
  <c r="BF177" i="21"/>
  <c r="BF183" i="21"/>
  <c r="BF190" i="21"/>
  <c r="BF198" i="21"/>
  <c r="BF201" i="21"/>
  <c r="BF202" i="21"/>
  <c r="BF203" i="21"/>
  <c r="BF207" i="21"/>
  <c r="BF208" i="21"/>
  <c r="BF211" i="21"/>
  <c r="BF220" i="21"/>
  <c r="BF225" i="21"/>
  <c r="BF227" i="21"/>
  <c r="BF231" i="21"/>
  <c r="BF236" i="21"/>
  <c r="BF239" i="21"/>
  <c r="BF240" i="21"/>
  <c r="BF241" i="21"/>
  <c r="BF246" i="21"/>
  <c r="BF249" i="21"/>
  <c r="BF252" i="21"/>
  <c r="BF254" i="21"/>
  <c r="E85" i="21"/>
  <c r="F94" i="21"/>
  <c r="BF132" i="21"/>
  <c r="BF140" i="21"/>
  <c r="BF141" i="21"/>
  <c r="BF144" i="21"/>
  <c r="BF147" i="21"/>
  <c r="BF151" i="21"/>
  <c r="BF155" i="21"/>
  <c r="BF160" i="21"/>
  <c r="BF162" i="21"/>
  <c r="BF163" i="21"/>
  <c r="BF165" i="21"/>
  <c r="BF179" i="21"/>
  <c r="BF180" i="21"/>
  <c r="BF185" i="21"/>
  <c r="BF199" i="21"/>
  <c r="BF200" i="21"/>
  <c r="BF210" i="21"/>
  <c r="BF213" i="21"/>
  <c r="BF218" i="21"/>
  <c r="BF224" i="21"/>
  <c r="BF234" i="21"/>
  <c r="BF235" i="21"/>
  <c r="BF243" i="21"/>
  <c r="BF250" i="21"/>
  <c r="BF253" i="21"/>
  <c r="BF137" i="21"/>
  <c r="BF145" i="21"/>
  <c r="BF149" i="21"/>
  <c r="BF152" i="21"/>
  <c r="BF153" i="21"/>
  <c r="BF154" i="21"/>
  <c r="BF159" i="21"/>
  <c r="BF161" i="21"/>
  <c r="BF164" i="21"/>
  <c r="BF166" i="21"/>
  <c r="BF168" i="21"/>
  <c r="BF169" i="21"/>
  <c r="BF171" i="21"/>
  <c r="BF173" i="21"/>
  <c r="BF178" i="21"/>
  <c r="BF186" i="21"/>
  <c r="BF187" i="21"/>
  <c r="BF188" i="21"/>
  <c r="BF189" i="21"/>
  <c r="BF192" i="21"/>
  <c r="BF193" i="21"/>
  <c r="BF194" i="21"/>
  <c r="BF196" i="21"/>
  <c r="BF197" i="21"/>
  <c r="BF204" i="21"/>
  <c r="BF214" i="21"/>
  <c r="BF215" i="21"/>
  <c r="BF219" i="21"/>
  <c r="BF222" i="21"/>
  <c r="BF223" i="21"/>
  <c r="BF229" i="21"/>
  <c r="BF230" i="21"/>
  <c r="BF233" i="21"/>
  <c r="BF238" i="21"/>
  <c r="BF244" i="21"/>
  <c r="BF245" i="21"/>
  <c r="BF247" i="21"/>
  <c r="BF248" i="21"/>
  <c r="BF251" i="21"/>
  <c r="BF129" i="21"/>
  <c r="BF130" i="21"/>
  <c r="BF134" i="21"/>
  <c r="BF138" i="21"/>
  <c r="BF142" i="21"/>
  <c r="BF143" i="21"/>
  <c r="BF148" i="21"/>
  <c r="BF174" i="21"/>
  <c r="BF175" i="21"/>
  <c r="BF176" i="21"/>
  <c r="BF182" i="21"/>
  <c r="BF184" i="21"/>
  <c r="BF191" i="21"/>
  <c r="BF195" i="21"/>
  <c r="BF205" i="21"/>
  <c r="BF206" i="21"/>
  <c r="BF209" i="21"/>
  <c r="BF212" i="21"/>
  <c r="BF216" i="21"/>
  <c r="BF217" i="21"/>
  <c r="BF221" i="21"/>
  <c r="BF226" i="21"/>
  <c r="BF228" i="21"/>
  <c r="BF237" i="21"/>
  <c r="BF242" i="21"/>
  <c r="E113" i="20"/>
  <c r="BF129" i="20"/>
  <c r="BF133" i="20"/>
  <c r="BF140" i="20"/>
  <c r="BF145" i="20"/>
  <c r="BF146" i="20"/>
  <c r="BF159" i="20"/>
  <c r="BF160" i="20"/>
  <c r="BF165" i="20"/>
  <c r="BF173" i="20"/>
  <c r="BF180" i="20"/>
  <c r="BF182" i="20"/>
  <c r="BF183" i="20"/>
  <c r="BF187" i="20"/>
  <c r="J91" i="20"/>
  <c r="BF132" i="20"/>
  <c r="BF136" i="20"/>
  <c r="BF137" i="20"/>
  <c r="BF141" i="20"/>
  <c r="BF142" i="20"/>
  <c r="BF156" i="20"/>
  <c r="BF157" i="20"/>
  <c r="BF161" i="20"/>
  <c r="BF162" i="20"/>
  <c r="BF166" i="20"/>
  <c r="BF170" i="20"/>
  <c r="BF177" i="20"/>
  <c r="BF186" i="20"/>
  <c r="BF188" i="20"/>
  <c r="BF189" i="20"/>
  <c r="F122" i="20"/>
  <c r="BF128" i="20"/>
  <c r="BF130" i="20"/>
  <c r="BF134" i="20"/>
  <c r="BF135" i="20"/>
  <c r="BF139" i="20"/>
  <c r="BF143" i="20"/>
  <c r="BF147" i="20"/>
  <c r="BF149" i="20"/>
  <c r="BF150" i="20"/>
  <c r="BF153" i="20"/>
  <c r="BF155" i="20"/>
  <c r="BF158" i="20"/>
  <c r="BF164" i="20"/>
  <c r="BF167" i="20"/>
  <c r="BF168" i="20"/>
  <c r="BF171" i="20"/>
  <c r="BF172" i="20"/>
  <c r="BF174" i="20"/>
  <c r="BF175" i="20"/>
  <c r="BF176" i="20"/>
  <c r="BF185" i="20"/>
  <c r="BF190" i="20"/>
  <c r="BF131" i="20"/>
  <c r="BF138" i="20"/>
  <c r="BF144" i="20"/>
  <c r="BF148" i="20"/>
  <c r="BF152" i="20"/>
  <c r="BF154" i="20"/>
  <c r="BF163" i="20"/>
  <c r="BF178" i="20"/>
  <c r="BF179" i="20"/>
  <c r="BF181" i="20"/>
  <c r="BF184" i="20"/>
  <c r="E85" i="19"/>
  <c r="F124" i="19"/>
  <c r="BF137" i="19"/>
  <c r="BF144" i="19"/>
  <c r="BF146" i="19"/>
  <c r="BF156" i="19"/>
  <c r="BF158" i="19"/>
  <c r="BF162" i="19"/>
  <c r="BF165" i="19"/>
  <c r="BF176" i="19"/>
  <c r="BF183" i="19"/>
  <c r="BF188" i="19"/>
  <c r="BF195" i="19"/>
  <c r="BF201" i="19"/>
  <c r="BF202" i="19"/>
  <c r="BF206" i="19"/>
  <c r="BF214" i="19"/>
  <c r="BF215" i="19"/>
  <c r="BF221" i="19"/>
  <c r="BF226" i="19"/>
  <c r="BF233" i="19"/>
  <c r="BF234" i="19"/>
  <c r="BF235" i="19"/>
  <c r="BF237" i="19"/>
  <c r="BF239" i="19"/>
  <c r="BF241" i="19"/>
  <c r="BF243" i="19"/>
  <c r="BF245" i="19"/>
  <c r="BF246" i="19"/>
  <c r="BF250" i="19"/>
  <c r="BF257" i="19"/>
  <c r="BF258" i="19"/>
  <c r="BF260" i="19"/>
  <c r="BF261" i="19"/>
  <c r="BF262" i="19"/>
  <c r="BF263" i="19"/>
  <c r="BF129" i="19"/>
  <c r="BF131" i="19"/>
  <c r="BF141" i="19"/>
  <c r="BF142" i="19"/>
  <c r="BF143" i="19"/>
  <c r="BF145" i="19"/>
  <c r="BF148" i="19"/>
  <c r="BF154" i="19"/>
  <c r="BF159" i="19"/>
  <c r="BF161" i="19"/>
  <c r="BF167" i="19"/>
  <c r="BF168" i="19"/>
  <c r="BF173" i="19"/>
  <c r="BF175" i="19"/>
  <c r="BF178" i="19"/>
  <c r="BF179" i="19"/>
  <c r="BF180" i="19"/>
  <c r="BF182" i="19"/>
  <c r="BF184" i="19"/>
  <c r="BF186" i="19"/>
  <c r="BF190" i="19"/>
  <c r="BF197" i="19"/>
  <c r="BF199" i="19"/>
  <c r="BF204" i="19"/>
  <c r="BF219" i="19"/>
  <c r="BF220" i="19"/>
  <c r="BF238" i="19"/>
  <c r="BF242" i="19"/>
  <c r="BF248" i="19"/>
  <c r="BF251" i="19"/>
  <c r="BF256" i="19"/>
  <c r="BF267" i="19"/>
  <c r="BF270" i="19"/>
  <c r="BF272" i="19"/>
  <c r="J121" i="19"/>
  <c r="BF132" i="19"/>
  <c r="BF133" i="19"/>
  <c r="BF138" i="19"/>
  <c r="BF147" i="19"/>
  <c r="BF153" i="19"/>
  <c r="BF157" i="19"/>
  <c r="BF160" i="19"/>
  <c r="BF164" i="19"/>
  <c r="BF166" i="19"/>
  <c r="BF169" i="19"/>
  <c r="BF174" i="19"/>
  <c r="BF189" i="19"/>
  <c r="BF193" i="19"/>
  <c r="BF200" i="19"/>
  <c r="BF203" i="19"/>
  <c r="BF205" i="19"/>
  <c r="BF207" i="19"/>
  <c r="BF210" i="19"/>
  <c r="BF211" i="19"/>
  <c r="BF212" i="19"/>
  <c r="BF216" i="19"/>
  <c r="BF217" i="19"/>
  <c r="BF218" i="19"/>
  <c r="BF222" i="19"/>
  <c r="BF223" i="19"/>
  <c r="BF225" i="19"/>
  <c r="BF229" i="19"/>
  <c r="BF230" i="19"/>
  <c r="BF232" i="19"/>
  <c r="BF236" i="19"/>
  <c r="BF247" i="19"/>
  <c r="BF252" i="19"/>
  <c r="BF259" i="19"/>
  <c r="BF268" i="19"/>
  <c r="BF134" i="19"/>
  <c r="BF135" i="19"/>
  <c r="BF136" i="19"/>
  <c r="BF139" i="19"/>
  <c r="BF140" i="19"/>
  <c r="BF149" i="19"/>
  <c r="BF151" i="19"/>
  <c r="BF152" i="19"/>
  <c r="BF155" i="19"/>
  <c r="BF163" i="19"/>
  <c r="BF171" i="19"/>
  <c r="BF172" i="19"/>
  <c r="BF177" i="19"/>
  <c r="BF181" i="19"/>
  <c r="BF185" i="19"/>
  <c r="BF187" i="19"/>
  <c r="BF191" i="19"/>
  <c r="BF192" i="19"/>
  <c r="BF194" i="19"/>
  <c r="BF196" i="19"/>
  <c r="BF198" i="19"/>
  <c r="BF208" i="19"/>
  <c r="BF209" i="19"/>
  <c r="BF213" i="19"/>
  <c r="BF224" i="19"/>
  <c r="BF228" i="19"/>
  <c r="BF231" i="19"/>
  <c r="BF240" i="19"/>
  <c r="BF244" i="19"/>
  <c r="BF249" i="19"/>
  <c r="BF253" i="19"/>
  <c r="BF254" i="19"/>
  <c r="BF255" i="19"/>
  <c r="BF265" i="19"/>
  <c r="BF266" i="19"/>
  <c r="BF269" i="19"/>
  <c r="J91" i="18"/>
  <c r="BF169" i="18"/>
  <c r="BF178" i="18"/>
  <c r="BF188" i="18"/>
  <c r="BF219" i="18"/>
  <c r="E115" i="18"/>
  <c r="BF200" i="18"/>
  <c r="F94" i="18"/>
  <c r="BF130" i="18"/>
  <c r="BF204" i="18"/>
  <c r="BF206" i="18"/>
  <c r="BF208" i="18"/>
  <c r="BF215" i="18"/>
  <c r="BF157" i="18"/>
  <c r="BF222" i="18"/>
  <c r="E113" i="17"/>
  <c r="BF184" i="17"/>
  <c r="BF190" i="17"/>
  <c r="BF198" i="17"/>
  <c r="BF203" i="17"/>
  <c r="BF207" i="17"/>
  <c r="BF242" i="17"/>
  <c r="J119" i="17"/>
  <c r="BF188" i="17"/>
  <c r="BF199" i="17"/>
  <c r="BF247" i="17"/>
  <c r="BF249" i="17"/>
  <c r="F122" i="17"/>
  <c r="BF128" i="17"/>
  <c r="BF194" i="17"/>
  <c r="BF226" i="17"/>
  <c r="BF253" i="17"/>
  <c r="BF181" i="17"/>
  <c r="BF254" i="17"/>
  <c r="J91" i="16"/>
  <c r="F94" i="16"/>
  <c r="BF147" i="16"/>
  <c r="E110" i="16"/>
  <c r="BF167" i="16"/>
  <c r="BF189" i="16"/>
  <c r="BF190" i="16"/>
  <c r="BF124" i="16"/>
  <c r="BF126" i="16"/>
  <c r="BF210" i="15"/>
  <c r="E111" i="15"/>
  <c r="F120" i="15"/>
  <c r="BF198" i="15"/>
  <c r="J91" i="15"/>
  <c r="BF125" i="15"/>
  <c r="BF145" i="15"/>
  <c r="BF161" i="15"/>
  <c r="BF187" i="15"/>
  <c r="BF128" i="15"/>
  <c r="BF152" i="15"/>
  <c r="BF172" i="15"/>
  <c r="BF180" i="15"/>
  <c r="BF209" i="15"/>
  <c r="E116" i="14"/>
  <c r="BF132" i="14"/>
  <c r="BF178" i="14"/>
  <c r="BF188" i="14"/>
  <c r="BF195" i="14"/>
  <c r="BF198" i="14"/>
  <c r="BF205" i="14"/>
  <c r="J91" i="14"/>
  <c r="BF144" i="14"/>
  <c r="BF150" i="14"/>
  <c r="BF154" i="14"/>
  <c r="BF160" i="14"/>
  <c r="BF172" i="14"/>
  <c r="BF201" i="14"/>
  <c r="BF203" i="14"/>
  <c r="BF130" i="14"/>
  <c r="BF159" i="14"/>
  <c r="BF181" i="14"/>
  <c r="F94" i="14"/>
  <c r="BF163" i="14"/>
  <c r="BF179" i="14"/>
  <c r="BF196" i="14"/>
  <c r="BF202" i="14"/>
  <c r="E85" i="13"/>
  <c r="BF200" i="13"/>
  <c r="BF203" i="13"/>
  <c r="BF214" i="13"/>
  <c r="BF231" i="13"/>
  <c r="BF246" i="13"/>
  <c r="BF291" i="13"/>
  <c r="BF363" i="13"/>
  <c r="BF388" i="13"/>
  <c r="BF394" i="13"/>
  <c r="BF421" i="13"/>
  <c r="BF448" i="13"/>
  <c r="BF532" i="13"/>
  <c r="BF566" i="13"/>
  <c r="BF600" i="13"/>
  <c r="BF617" i="13"/>
  <c r="BF618" i="13"/>
  <c r="BF620" i="13"/>
  <c r="J91" i="13"/>
  <c r="F125" i="13"/>
  <c r="BF162" i="13"/>
  <c r="BF216" i="13"/>
  <c r="BF287" i="13"/>
  <c r="BF376" i="13"/>
  <c r="BF382" i="13"/>
  <c r="BF399" i="13"/>
  <c r="BF416" i="13"/>
  <c r="BF431" i="13"/>
  <c r="BF495" i="13"/>
  <c r="BF522" i="13"/>
  <c r="BF591" i="13"/>
  <c r="BF608" i="13"/>
  <c r="BF130" i="13"/>
  <c r="BF133" i="13"/>
  <c r="BF199" i="13"/>
  <c r="BF217" i="13"/>
  <c r="BF232" i="13"/>
  <c r="BF235" i="13"/>
  <c r="BF275" i="13"/>
  <c r="BF281" i="13"/>
  <c r="BF327" i="13"/>
  <c r="BF370" i="13"/>
  <c r="BF425" i="13"/>
  <c r="BF471" i="13"/>
  <c r="BF516" i="13"/>
  <c r="BF541" i="13"/>
  <c r="BF557" i="13"/>
  <c r="BF583" i="13"/>
  <c r="BF219" i="13"/>
  <c r="BF238" i="13"/>
  <c r="BF263" i="13"/>
  <c r="BF269" i="13"/>
  <c r="BF405" i="13"/>
  <c r="BF411" i="13"/>
  <c r="BF549" i="13"/>
  <c r="BF574" i="13"/>
  <c r="E85" i="12"/>
  <c r="J91" i="12"/>
  <c r="BF212" i="12"/>
  <c r="BF240" i="12"/>
  <c r="BF267" i="12"/>
  <c r="BF273" i="12"/>
  <c r="BF275" i="12"/>
  <c r="BF284" i="12"/>
  <c r="BF287" i="12"/>
  <c r="BF310" i="12"/>
  <c r="BF315" i="12"/>
  <c r="BF366" i="12"/>
  <c r="BF392" i="12"/>
  <c r="BF443" i="12"/>
  <c r="BF446" i="12"/>
  <c r="BF523" i="12"/>
  <c r="BF146" i="12"/>
  <c r="BF234" i="12"/>
  <c r="BF245" i="12"/>
  <c r="BF268" i="12"/>
  <c r="BF278" i="12"/>
  <c r="BF285" i="12"/>
  <c r="BF294" i="12"/>
  <c r="BF404" i="12"/>
  <c r="BF435" i="12"/>
  <c r="BF444" i="12"/>
  <c r="BF520" i="12"/>
  <c r="F126" i="12"/>
  <c r="BF131" i="12"/>
  <c r="BF134" i="12"/>
  <c r="BF138" i="12"/>
  <c r="BF151" i="12"/>
  <c r="BF220" i="12"/>
  <c r="BF224" i="12"/>
  <c r="BF248" i="12"/>
  <c r="BF256" i="12"/>
  <c r="BF270" i="12"/>
  <c r="BF317" i="12"/>
  <c r="BF359" i="12"/>
  <c r="BF370" i="12"/>
  <c r="BF396" i="12"/>
  <c r="BF400" i="12"/>
  <c r="BF526" i="12"/>
  <c r="BF137" i="12"/>
  <c r="BF217" i="12"/>
  <c r="BF252" i="12"/>
  <c r="BF263" i="12"/>
  <c r="BF337" i="12"/>
  <c r="BF340" i="12"/>
  <c r="BF356" i="12"/>
  <c r="BF594" i="12"/>
  <c r="BF597" i="12"/>
  <c r="BF607" i="12"/>
  <c r="BF612" i="12"/>
  <c r="BF618" i="12"/>
  <c r="BF619" i="12"/>
  <c r="BF236" i="11"/>
  <c r="BF265" i="11"/>
  <c r="BF268" i="11"/>
  <c r="BF336" i="11"/>
  <c r="BF360" i="11"/>
  <c r="BF653" i="11"/>
  <c r="BF656" i="11"/>
  <c r="BF765" i="11"/>
  <c r="BF818" i="11"/>
  <c r="BF848" i="11"/>
  <c r="BF856" i="11"/>
  <c r="BF888" i="11"/>
  <c r="BF898" i="11"/>
  <c r="J91" i="11"/>
  <c r="F131" i="11"/>
  <c r="BF138" i="11"/>
  <c r="BF162" i="11"/>
  <c r="BF232" i="11"/>
  <c r="BF366" i="11"/>
  <c r="BF426" i="11"/>
  <c r="BF648" i="11"/>
  <c r="BF663" i="11"/>
  <c r="BF669" i="11"/>
  <c r="BF696" i="11"/>
  <c r="BF787" i="11"/>
  <c r="BF790" i="11"/>
  <c r="BF796" i="11"/>
  <c r="BF859" i="11"/>
  <c r="BF880" i="11"/>
  <c r="BF943" i="11"/>
  <c r="BF984" i="11"/>
  <c r="E85" i="11"/>
  <c r="BF136" i="11"/>
  <c r="BF154" i="11"/>
  <c r="BF271" i="11"/>
  <c r="BF332" i="11"/>
  <c r="BF371" i="11"/>
  <c r="BF423" i="11"/>
  <c r="BF802" i="11"/>
  <c r="BF812" i="11"/>
  <c r="BF814" i="11"/>
  <c r="BF836" i="11"/>
  <c r="BF877" i="11"/>
  <c r="BF911" i="11"/>
  <c r="BF941" i="11"/>
  <c r="BF988" i="11"/>
  <c r="BF150" i="11"/>
  <c r="BF192" i="11"/>
  <c r="BF196" i="11"/>
  <c r="BF350" i="11"/>
  <c r="BF357" i="11"/>
  <c r="BF419" i="11"/>
  <c r="BF691" i="11"/>
  <c r="BF700" i="11"/>
  <c r="BF771" i="11"/>
  <c r="BF778" i="11"/>
  <c r="BF803" i="11"/>
  <c r="BF805" i="11"/>
  <c r="BF817" i="11"/>
  <c r="BF820" i="11"/>
  <c r="BF918" i="11"/>
  <c r="BF927" i="11"/>
  <c r="BF934" i="11"/>
  <c r="BF940" i="11"/>
  <c r="BF992" i="11"/>
  <c r="BF996" i="11"/>
  <c r="BF1025" i="11"/>
  <c r="BF1029" i="11"/>
  <c r="BF1030" i="11"/>
  <c r="BF1032" i="11"/>
  <c r="BF1041" i="11"/>
  <c r="BF1046" i="11"/>
  <c r="BF1049" i="11"/>
  <c r="BF1052" i="11"/>
  <c r="F94" i="10"/>
  <c r="BF240" i="10"/>
  <c r="BF415" i="10"/>
  <c r="BF440" i="10"/>
  <c r="BF469" i="10"/>
  <c r="BF565" i="10"/>
  <c r="BF610" i="10"/>
  <c r="BF626" i="10"/>
  <c r="BF661" i="10"/>
  <c r="BF710" i="10"/>
  <c r="BF728" i="10"/>
  <c r="BF750" i="10"/>
  <c r="BF768" i="10"/>
  <c r="BF777" i="10"/>
  <c r="BF800" i="10"/>
  <c r="BF853" i="10"/>
  <c r="BF915" i="10"/>
  <c r="BF939" i="10"/>
  <c r="BF1001" i="10"/>
  <c r="BF1013" i="10"/>
  <c r="BF1037" i="10"/>
  <c r="BF1137" i="10"/>
  <c r="BF1272" i="10"/>
  <c r="BF1291" i="10"/>
  <c r="BF1301" i="10"/>
  <c r="BF1303" i="10"/>
  <c r="BF1337" i="10"/>
  <c r="BF1359" i="10"/>
  <c r="BF1402" i="10"/>
  <c r="BF1407" i="10"/>
  <c r="BF1450" i="10"/>
  <c r="BF1480" i="10"/>
  <c r="BF1484" i="10"/>
  <c r="BF1537" i="10"/>
  <c r="BF1602" i="10"/>
  <c r="BF1612" i="10"/>
  <c r="BF1622" i="10"/>
  <c r="BF1663" i="10"/>
  <c r="BF1719" i="10"/>
  <c r="BF1762" i="10"/>
  <c r="J91" i="10"/>
  <c r="BF177" i="10"/>
  <c r="BF180" i="10"/>
  <c r="BF297" i="10"/>
  <c r="BF358" i="10"/>
  <c r="BF619" i="10"/>
  <c r="BF690" i="10"/>
  <c r="BF697" i="10"/>
  <c r="BF745" i="10"/>
  <c r="BF857" i="10"/>
  <c r="BF926" i="10"/>
  <c r="BF1075" i="10"/>
  <c r="BF1079" i="10"/>
  <c r="BF1170" i="10"/>
  <c r="BF1173" i="10"/>
  <c r="BF1268" i="10"/>
  <c r="BF1290" i="10"/>
  <c r="BF1298" i="10"/>
  <c r="BF147" i="10"/>
  <c r="BF405" i="10"/>
  <c r="BF421" i="10"/>
  <c r="BF535" i="10"/>
  <c r="BF622" i="10"/>
  <c r="BF639" i="10"/>
  <c r="BF655" i="10"/>
  <c r="BF703" i="10"/>
  <c r="BF804" i="10"/>
  <c r="BF1112" i="10"/>
  <c r="BF1167" i="10"/>
  <c r="BF1224" i="10"/>
  <c r="BF1262" i="10"/>
  <c r="BF1284" i="10"/>
  <c r="BF1293" i="10"/>
  <c r="BF1294" i="10"/>
  <c r="BF1297" i="10"/>
  <c r="BF1306" i="10"/>
  <c r="BF1368" i="10"/>
  <c r="E85" i="10"/>
  <c r="BF184" i="10"/>
  <c r="BF511" i="10"/>
  <c r="BF683" i="10"/>
  <c r="BF717" i="10"/>
  <c r="BF723" i="10"/>
  <c r="BF733" i="10"/>
  <c r="BF739" i="10"/>
  <c r="BF797" i="10"/>
  <c r="BF849" i="10"/>
  <c r="BF886" i="10"/>
  <c r="BF1054" i="10"/>
  <c r="BF1280" i="10"/>
  <c r="BF1287" i="10"/>
  <c r="BF1321" i="10"/>
  <c r="BF146" i="9"/>
  <c r="E85" i="9"/>
  <c r="J91" i="9"/>
  <c r="F94" i="9"/>
  <c r="BF126" i="9"/>
  <c r="BF152" i="9"/>
  <c r="BF157" i="9"/>
  <c r="BF140" i="9"/>
  <c r="BF144" i="9"/>
  <c r="BF148" i="9"/>
  <c r="BF155" i="9"/>
  <c r="J122" i="8"/>
  <c r="BF135" i="8"/>
  <c r="BF137" i="8"/>
  <c r="BF142" i="8"/>
  <c r="BF145" i="8"/>
  <c r="BF150" i="8"/>
  <c r="BF151" i="8"/>
  <c r="BF154" i="8"/>
  <c r="BF157" i="8"/>
  <c r="BF164" i="8"/>
  <c r="BF169" i="8"/>
  <c r="BF171" i="8"/>
  <c r="BF176" i="8"/>
  <c r="BF179" i="8"/>
  <c r="BF181" i="8"/>
  <c r="BF183" i="8"/>
  <c r="BF187" i="8"/>
  <c r="BF195" i="8"/>
  <c r="BF203" i="8"/>
  <c r="BF215" i="8"/>
  <c r="BF227" i="8"/>
  <c r="BF233" i="8"/>
  <c r="BF235" i="8"/>
  <c r="BF238" i="8"/>
  <c r="BF240" i="8"/>
  <c r="BF242" i="8"/>
  <c r="BF243" i="8"/>
  <c r="BF252" i="8"/>
  <c r="BF255" i="8"/>
  <c r="BF256" i="8"/>
  <c r="BF262" i="8"/>
  <c r="BF263" i="8"/>
  <c r="BF273" i="8"/>
  <c r="BF275" i="8"/>
  <c r="BF293" i="8"/>
  <c r="BF301" i="8"/>
  <c r="BF303" i="8"/>
  <c r="BF304" i="8"/>
  <c r="BF306" i="8"/>
  <c r="BF309" i="8"/>
  <c r="BF310" i="8"/>
  <c r="BF314" i="8"/>
  <c r="BF315" i="8"/>
  <c r="BF316" i="8"/>
  <c r="BF327" i="8"/>
  <c r="BF329" i="8"/>
  <c r="BF330" i="8"/>
  <c r="BF331" i="8"/>
  <c r="BF334" i="8"/>
  <c r="BF336" i="8"/>
  <c r="BF339" i="8"/>
  <c r="BF341" i="8"/>
  <c r="BF343" i="8"/>
  <c r="BF346" i="8"/>
  <c r="BF348" i="8"/>
  <c r="BF352" i="8"/>
  <c r="BF356" i="8"/>
  <c r="BF358" i="8"/>
  <c r="BF361" i="8"/>
  <c r="BF366" i="8"/>
  <c r="BF375" i="8"/>
  <c r="BF376" i="8"/>
  <c r="BF384" i="8"/>
  <c r="BF387" i="8"/>
  <c r="BF389" i="8"/>
  <c r="E116" i="8"/>
  <c r="BF131" i="8"/>
  <c r="BF133" i="8"/>
  <c r="BF143" i="8"/>
  <c r="BF147" i="8"/>
  <c r="BF153" i="8"/>
  <c r="BF166" i="8"/>
  <c r="BF170" i="8"/>
  <c r="BF173" i="8"/>
  <c r="BF174" i="8"/>
  <c r="BF184" i="8"/>
  <c r="BF188" i="8"/>
  <c r="BF191" i="8"/>
  <c r="BF192" i="8"/>
  <c r="BF196" i="8"/>
  <c r="BF205" i="8"/>
  <c r="BF209" i="8"/>
  <c r="BF210" i="8"/>
  <c r="BF216" i="8"/>
  <c r="BF224" i="8"/>
  <c r="BF228" i="8"/>
  <c r="BF229" i="8"/>
  <c r="BF230" i="8"/>
  <c r="BF236" i="8"/>
  <c r="BF237" i="8"/>
  <c r="BF241" i="8"/>
  <c r="BF246" i="8"/>
  <c r="BF250" i="8"/>
  <c r="BF251" i="8"/>
  <c r="BF259" i="8"/>
  <c r="BF260" i="8"/>
  <c r="BF261" i="8"/>
  <c r="BF265" i="8"/>
  <c r="BF266" i="8"/>
  <c r="BF268" i="8"/>
  <c r="BF278" i="8"/>
  <c r="BF280" i="8"/>
  <c r="BF281" i="8"/>
  <c r="BF282" i="8"/>
  <c r="BF285" i="8"/>
  <c r="BF287" i="8"/>
  <c r="BF290" i="8"/>
  <c r="BF298" i="8"/>
  <c r="BF305" i="8"/>
  <c r="BF313" i="8"/>
  <c r="BF320" i="8"/>
  <c r="BF321" i="8"/>
  <c r="BF323" i="8"/>
  <c r="BF324" i="8"/>
  <c r="BF326" i="8"/>
  <c r="BF332" i="8"/>
  <c r="BF337" i="8"/>
  <c r="BF345" i="8"/>
  <c r="BF349" i="8"/>
  <c r="BF368" i="8"/>
  <c r="BF369" i="8"/>
  <c r="BF379" i="8"/>
  <c r="BF380" i="8"/>
  <c r="BF386" i="8"/>
  <c r="F94" i="8"/>
  <c r="BF132" i="8"/>
  <c r="BF138" i="8"/>
  <c r="BF139" i="8"/>
  <c r="BF149" i="8"/>
  <c r="BF155" i="8"/>
  <c r="BF156" i="8"/>
  <c r="BF162" i="8"/>
  <c r="BF163" i="8"/>
  <c r="BF165" i="8"/>
  <c r="BF167" i="8"/>
  <c r="BF168" i="8"/>
  <c r="BF172" i="8"/>
  <c r="BF177" i="8"/>
  <c r="BF178" i="8"/>
  <c r="BF182" i="8"/>
  <c r="BF185" i="8"/>
  <c r="BF186" i="8"/>
  <c r="BF197" i="8"/>
  <c r="BF198" i="8"/>
  <c r="BF200" i="8"/>
  <c r="BF201" i="8"/>
  <c r="BF212" i="8"/>
  <c r="BF214" i="8"/>
  <c r="BF217" i="8"/>
  <c r="BF218" i="8"/>
  <c r="BF221" i="8"/>
  <c r="BF223" i="8"/>
  <c r="BF225" i="8"/>
  <c r="BF231" i="8"/>
  <c r="BF232" i="8"/>
  <c r="BF234" i="8"/>
  <c r="BF244" i="8"/>
  <c r="BF248" i="8"/>
  <c r="BF253" i="8"/>
  <c r="BF254" i="8"/>
  <c r="BF258" i="8"/>
  <c r="BF264" i="8"/>
  <c r="BF270" i="8"/>
  <c r="BF272" i="8"/>
  <c r="BF283" i="8"/>
  <c r="BF284" i="8"/>
  <c r="BF289" i="8"/>
  <c r="BF292" i="8"/>
  <c r="BF295" i="8"/>
  <c r="BF297" i="8"/>
  <c r="BF299" i="8"/>
  <c r="BF302" i="8"/>
  <c r="BF311" i="8"/>
  <c r="BF317" i="8"/>
  <c r="BF319" i="8"/>
  <c r="BF325" i="8"/>
  <c r="BF338" i="8"/>
  <c r="BF340" i="8"/>
  <c r="BF347" i="8"/>
  <c r="BF350" i="8"/>
  <c r="BF354" i="8"/>
  <c r="BF357" i="8"/>
  <c r="BF359" i="8"/>
  <c r="BF360" i="8"/>
  <c r="BF362" i="8"/>
  <c r="BF371" i="8"/>
  <c r="BF372" i="8"/>
  <c r="BF373" i="8"/>
  <c r="BF374" i="8"/>
  <c r="BF378" i="8"/>
  <c r="BF381" i="8"/>
  <c r="BF383" i="8"/>
  <c r="BF385" i="8"/>
  <c r="BF134" i="8"/>
  <c r="BF136" i="8"/>
  <c r="BF140" i="8"/>
  <c r="BF141" i="8"/>
  <c r="BF144" i="8"/>
  <c r="BF146" i="8"/>
  <c r="BF148" i="8"/>
  <c r="BF152" i="8"/>
  <c r="BF158" i="8"/>
  <c r="BF159" i="8"/>
  <c r="BF160" i="8"/>
  <c r="BF161" i="8"/>
  <c r="BF175" i="8"/>
  <c r="BF180" i="8"/>
  <c r="BF189" i="8"/>
  <c r="BF190" i="8"/>
  <c r="BF193" i="8"/>
  <c r="BF194" i="8"/>
  <c r="BF199" i="8"/>
  <c r="BF202" i="8"/>
  <c r="BF204" i="8"/>
  <c r="BF207" i="8"/>
  <c r="BF208" i="8"/>
  <c r="BF211" i="8"/>
  <c r="BF213" i="8"/>
  <c r="BF219" i="8"/>
  <c r="BF220" i="8"/>
  <c r="BF222" i="8"/>
  <c r="BF226" i="8"/>
  <c r="BF239" i="8"/>
  <c r="BF245" i="8"/>
  <c r="BF247" i="8"/>
  <c r="BF249" i="8"/>
  <c r="BF257" i="8"/>
  <c r="BF267" i="8"/>
  <c r="BF269" i="8"/>
  <c r="BF271" i="8"/>
  <c r="BF274" i="8"/>
  <c r="BF276" i="8"/>
  <c r="BF277" i="8"/>
  <c r="BF279" i="8"/>
  <c r="BF286" i="8"/>
  <c r="BF288" i="8"/>
  <c r="BF291" i="8"/>
  <c r="BF296" i="8"/>
  <c r="BF300" i="8"/>
  <c r="BF307" i="8"/>
  <c r="BF308" i="8"/>
  <c r="BF312" i="8"/>
  <c r="BF318" i="8"/>
  <c r="BF322" i="8"/>
  <c r="BF333" i="8"/>
  <c r="BF335" i="8"/>
  <c r="BF342" i="8"/>
  <c r="BF344" i="8"/>
  <c r="BF351" i="8"/>
  <c r="BF353" i="8"/>
  <c r="BF355" i="8"/>
  <c r="BF363" i="8"/>
  <c r="BF365" i="8"/>
  <c r="BF367" i="8"/>
  <c r="BF370" i="8"/>
  <c r="BF382" i="8"/>
  <c r="E85" i="7"/>
  <c r="J135" i="7"/>
  <c r="F138" i="7"/>
  <c r="BF146" i="7"/>
  <c r="BF157" i="7"/>
  <c r="BF160" i="7"/>
  <c r="BF161" i="7"/>
  <c r="BF174" i="7"/>
  <c r="BF176" i="7"/>
  <c r="BF181" i="7"/>
  <c r="BF183" i="7"/>
  <c r="BF188" i="7"/>
  <c r="BF203" i="7"/>
  <c r="BF205" i="7"/>
  <c r="BF206" i="7"/>
  <c r="BF209" i="7"/>
  <c r="BF211" i="7"/>
  <c r="BF226" i="7"/>
  <c r="BF227" i="7"/>
  <c r="BF230" i="7"/>
  <c r="BF232" i="7"/>
  <c r="BF253" i="7"/>
  <c r="BF258" i="7"/>
  <c r="BF261" i="7"/>
  <c r="BF265" i="7"/>
  <c r="BF268" i="7"/>
  <c r="BF271" i="7"/>
  <c r="BF276" i="7"/>
  <c r="BF279" i="7"/>
  <c r="BF285" i="7"/>
  <c r="BF289" i="7"/>
  <c r="BF303" i="7"/>
  <c r="BF317" i="7"/>
  <c r="BF319" i="7"/>
  <c r="BF327" i="7"/>
  <c r="BF348" i="7"/>
  <c r="BF353" i="7"/>
  <c r="BF354" i="7"/>
  <c r="BF361" i="7"/>
  <c r="BF363" i="7"/>
  <c r="BF365" i="7"/>
  <c r="BF370" i="7"/>
  <c r="BF371" i="7"/>
  <c r="BF372" i="7"/>
  <c r="BF148" i="7"/>
  <c r="BF150" i="7"/>
  <c r="BF152" i="7"/>
  <c r="BF154" i="7"/>
  <c r="BF156" i="7"/>
  <c r="BF172" i="7"/>
  <c r="BF173" i="7"/>
  <c r="BF179" i="7"/>
  <c r="BF182" i="7"/>
  <c r="BF200" i="7"/>
  <c r="BF212" i="7"/>
  <c r="BF216" i="7"/>
  <c r="BF220" i="7"/>
  <c r="BF221" i="7"/>
  <c r="BF225" i="7"/>
  <c r="BF228" i="7"/>
  <c r="BF260" i="7"/>
  <c r="BF264" i="7"/>
  <c r="BF272" i="7"/>
  <c r="BF280" i="7"/>
  <c r="BF281" i="7"/>
  <c r="BF283" i="7"/>
  <c r="BF284" i="7"/>
  <c r="BF295" i="7"/>
  <c r="BF296" i="7"/>
  <c r="BF299" i="7"/>
  <c r="BF302" i="7"/>
  <c r="BF305" i="7"/>
  <c r="BF321" i="7"/>
  <c r="BF339" i="7"/>
  <c r="BF342" i="7"/>
  <c r="BF344" i="7"/>
  <c r="BF349" i="7"/>
  <c r="BF355" i="7"/>
  <c r="BF357" i="7"/>
  <c r="BF358" i="7"/>
  <c r="BF362" i="7"/>
  <c r="BF367" i="7"/>
  <c r="BF147" i="7"/>
  <c r="BF149" i="7"/>
  <c r="BF151" i="7"/>
  <c r="BF153" i="7"/>
  <c r="BF155" i="7"/>
  <c r="BF158" i="7"/>
  <c r="BF164" i="7"/>
  <c r="BF169" i="7"/>
  <c r="BF171" i="7"/>
  <c r="BF178" i="7"/>
  <c r="BF184" i="7"/>
  <c r="BF207" i="7"/>
  <c r="BF208" i="7"/>
  <c r="BF213" i="7"/>
  <c r="BF214" i="7"/>
  <c r="BF215" i="7"/>
  <c r="BF222" i="7"/>
  <c r="BF223" i="7"/>
  <c r="BF224" i="7"/>
  <c r="BF229" i="7"/>
  <c r="BF233" i="7"/>
  <c r="BF234" i="7"/>
  <c r="BF237" i="7"/>
  <c r="BF239" i="7"/>
  <c r="BF256" i="7"/>
  <c r="BF263" i="7"/>
  <c r="BF267" i="7"/>
  <c r="BF273" i="7"/>
  <c r="BF274" i="7"/>
  <c r="BF275" i="7"/>
  <c r="BF277" i="7"/>
  <c r="BF301" i="7"/>
  <c r="BF304" i="7"/>
  <c r="BF320" i="7"/>
  <c r="BF322" i="7"/>
  <c r="BF325" i="7"/>
  <c r="BF326" i="7"/>
  <c r="BF350" i="7"/>
  <c r="BF351" i="7"/>
  <c r="BF356" i="7"/>
  <c r="BF364" i="7"/>
  <c r="BF366" i="7"/>
  <c r="BF368" i="7"/>
  <c r="BF369" i="7"/>
  <c r="BF144" i="7"/>
  <c r="BF159" i="7"/>
  <c r="BF162" i="7"/>
  <c r="BF170" i="7"/>
  <c r="BF175" i="7"/>
  <c r="BF177" i="7"/>
  <c r="BF180" i="7"/>
  <c r="BF186" i="7"/>
  <c r="BF189" i="7"/>
  <c r="BF190" i="7"/>
  <c r="BF192" i="7"/>
  <c r="BF201" i="7"/>
  <c r="BF210" i="7"/>
  <c r="BF218" i="7"/>
  <c r="BF219" i="7"/>
  <c r="BF235" i="7"/>
  <c r="BF236" i="7"/>
  <c r="BF238" i="7"/>
  <c r="BF241" i="7"/>
  <c r="BF254" i="7"/>
  <c r="BF255" i="7"/>
  <c r="BF257" i="7"/>
  <c r="BF262" i="7"/>
  <c r="BF266" i="7"/>
  <c r="BF270" i="7"/>
  <c r="BF282" i="7"/>
  <c r="BF286" i="7"/>
  <c r="BF288" i="7"/>
  <c r="BF297" i="7"/>
  <c r="BF298" i="7"/>
  <c r="BF306" i="7"/>
  <c r="BF307" i="7"/>
  <c r="BF308" i="7"/>
  <c r="BF310" i="7"/>
  <c r="BF311" i="7"/>
  <c r="BF318" i="7"/>
  <c r="BF328" i="7"/>
  <c r="BF330" i="7"/>
  <c r="BF347" i="7"/>
  <c r="BF352" i="7"/>
  <c r="BF360" i="7"/>
  <c r="J91" i="6"/>
  <c r="F129" i="6"/>
  <c r="BF137" i="6"/>
  <c r="BF154" i="6"/>
  <c r="BF156" i="6"/>
  <c r="BF158" i="6"/>
  <c r="BF160" i="6"/>
  <c r="BF162" i="6"/>
  <c r="BF163" i="6"/>
  <c r="BF166" i="6"/>
  <c r="BF167" i="6"/>
  <c r="BF169" i="6"/>
  <c r="BF178" i="6"/>
  <c r="BF181" i="6"/>
  <c r="BF185" i="6"/>
  <c r="BF189" i="6"/>
  <c r="BF192" i="6"/>
  <c r="E85" i="6"/>
  <c r="BF141" i="6"/>
  <c r="BF142" i="6"/>
  <c r="BF146" i="6"/>
  <c r="BF147" i="6"/>
  <c r="BF150" i="6"/>
  <c r="BF153" i="6"/>
  <c r="BF159" i="6"/>
  <c r="BF165" i="6"/>
  <c r="BF171" i="6"/>
  <c r="BF173" i="6"/>
  <c r="BF174" i="6"/>
  <c r="BF177" i="6"/>
  <c r="BF182" i="6"/>
  <c r="BF183" i="6"/>
  <c r="BF186" i="6"/>
  <c r="BF134" i="6"/>
  <c r="BF144" i="6"/>
  <c r="BF148" i="6"/>
  <c r="BF155" i="6"/>
  <c r="BF164" i="6"/>
  <c r="BF172" i="6"/>
  <c r="BF188" i="6"/>
  <c r="BF195" i="6"/>
  <c r="BF143" i="6"/>
  <c r="BF145" i="6"/>
  <c r="BF151" i="6"/>
  <c r="BF152" i="6"/>
  <c r="BF161" i="6"/>
  <c r="BF168" i="6"/>
  <c r="BF176" i="6"/>
  <c r="BF179" i="6"/>
  <c r="BF187" i="6"/>
  <c r="BF190" i="6"/>
  <c r="BF191" i="6"/>
  <c r="BF194" i="6"/>
  <c r="BF196" i="6"/>
  <c r="E85" i="5"/>
  <c r="J120" i="5"/>
  <c r="BF128" i="5"/>
  <c r="BF138" i="5"/>
  <c r="BF161" i="5"/>
  <c r="BF165" i="5"/>
  <c r="BF169" i="5"/>
  <c r="BF173" i="5"/>
  <c r="BF177" i="5"/>
  <c r="BF178" i="5"/>
  <c r="BF180" i="5"/>
  <c r="BF199" i="5"/>
  <c r="F94" i="5"/>
  <c r="BF130" i="5"/>
  <c r="BF133" i="5"/>
  <c r="BF149" i="5"/>
  <c r="BF157" i="5"/>
  <c r="BF192" i="5"/>
  <c r="BF193" i="5"/>
  <c r="BF194" i="5"/>
  <c r="BF205" i="5"/>
  <c r="BF209" i="5"/>
  <c r="BF218" i="5"/>
  <c r="BF219" i="5"/>
  <c r="BF220" i="5"/>
  <c r="BF226" i="5"/>
  <c r="BF233" i="5"/>
  <c r="BF237" i="5"/>
  <c r="BF242" i="5"/>
  <c r="E85" i="4"/>
  <c r="J91" i="4"/>
  <c r="BF157" i="4"/>
  <c r="BF164" i="4"/>
  <c r="BF201" i="4"/>
  <c r="BF258" i="4"/>
  <c r="BF273" i="4"/>
  <c r="J127" i="3"/>
  <c r="J100" i="3"/>
  <c r="F94" i="4"/>
  <c r="BF141" i="4"/>
  <c r="BF203" i="4"/>
  <c r="BF204" i="4"/>
  <c r="BF220" i="4"/>
  <c r="BF230" i="4"/>
  <c r="BF240" i="4"/>
  <c r="BF183" i="4"/>
  <c r="BF184" i="4"/>
  <c r="BF235" i="4"/>
  <c r="BF259" i="4"/>
  <c r="BF264" i="4"/>
  <c r="BF305" i="4"/>
  <c r="BF309" i="4"/>
  <c r="BF313" i="4"/>
  <c r="BF134" i="4"/>
  <c r="BF137" i="4"/>
  <c r="BF160" i="4"/>
  <c r="BF167" i="4"/>
  <c r="BF182" i="4"/>
  <c r="BF186" i="4"/>
  <c r="BF206" i="4"/>
  <c r="BF225" i="4"/>
  <c r="BF241" i="4"/>
  <c r="BF243" i="4"/>
  <c r="BF257" i="4"/>
  <c r="BF268" i="4"/>
  <c r="BF277" i="4"/>
  <c r="BF291" i="4"/>
  <c r="BF306" i="4"/>
  <c r="J118" i="3"/>
  <c r="BF126" i="3"/>
  <c r="BF132" i="3"/>
  <c r="BF149" i="3"/>
  <c r="BF151" i="3"/>
  <c r="BF171" i="3"/>
  <c r="BK139" i="2"/>
  <c r="J139" i="2" s="1"/>
  <c r="J102" i="2" s="1"/>
  <c r="E112" i="3"/>
  <c r="BF128" i="3"/>
  <c r="BF178" i="3"/>
  <c r="BF181" i="3"/>
  <c r="F94" i="3"/>
  <c r="BF136" i="3"/>
  <c r="BF185" i="3"/>
  <c r="BF189" i="3"/>
  <c r="J91" i="2"/>
  <c r="F94" i="2"/>
  <c r="BF136" i="2"/>
  <c r="BF174" i="2"/>
  <c r="BF203" i="2"/>
  <c r="BF204" i="2"/>
  <c r="BF222" i="2"/>
  <c r="BF246" i="2"/>
  <c r="BF251" i="2"/>
  <c r="BF211" i="2"/>
  <c r="BF221" i="2"/>
  <c r="BF224" i="2"/>
  <c r="BF242" i="2"/>
  <c r="BF250" i="2"/>
  <c r="BF264" i="2"/>
  <c r="BF130" i="2"/>
  <c r="BF133" i="2"/>
  <c r="BF141" i="2"/>
  <c r="BF164" i="2"/>
  <c r="BF165" i="2"/>
  <c r="BF172" i="2"/>
  <c r="BF220" i="2"/>
  <c r="BF236" i="2"/>
  <c r="BF237" i="2"/>
  <c r="BF240" i="2"/>
  <c r="BF257" i="2"/>
  <c r="E85" i="2"/>
  <c r="BF171" i="2"/>
  <c r="BF209" i="2"/>
  <c r="BF214" i="2"/>
  <c r="BF216" i="2"/>
  <c r="BF253" i="2"/>
  <c r="BF271" i="2"/>
  <c r="BF272" i="2"/>
  <c r="F35" i="2"/>
  <c r="AZ96" i="1" s="1"/>
  <c r="F35" i="3"/>
  <c r="AZ97" i="1"/>
  <c r="J35" i="4"/>
  <c r="AV98" i="1" s="1"/>
  <c r="F35" i="5"/>
  <c r="AZ99" i="1" s="1"/>
  <c r="J35" i="5"/>
  <c r="AV99" i="1" s="1"/>
  <c r="F38" i="6"/>
  <c r="BC100" i="1"/>
  <c r="F37" i="7"/>
  <c r="BB101" i="1" s="1"/>
  <c r="F35" i="8"/>
  <c r="AZ102" i="1" s="1"/>
  <c r="F39" i="9"/>
  <c r="BD104" i="1" s="1"/>
  <c r="F37" i="9"/>
  <c r="BB104" i="1" s="1"/>
  <c r="F38" i="10"/>
  <c r="BC105" i="1" s="1"/>
  <c r="F39" i="10"/>
  <c r="BD105" i="1" s="1"/>
  <c r="F39" i="11"/>
  <c r="BD106" i="1" s="1"/>
  <c r="F35" i="12"/>
  <c r="AZ107" i="1"/>
  <c r="F38" i="12"/>
  <c r="BC107" i="1" s="1"/>
  <c r="F37" i="13"/>
  <c r="BB108" i="1"/>
  <c r="F38" i="14"/>
  <c r="BC109" i="1" s="1"/>
  <c r="F37" i="14"/>
  <c r="BB109" i="1"/>
  <c r="F39" i="15"/>
  <c r="BD110" i="1" s="1"/>
  <c r="J35" i="16"/>
  <c r="AV111" i="1" s="1"/>
  <c r="F38" i="17"/>
  <c r="BC112" i="1" s="1"/>
  <c r="F38" i="18"/>
  <c r="BC113" i="1"/>
  <c r="F39" i="18"/>
  <c r="BD113" i="1" s="1"/>
  <c r="F37" i="19"/>
  <c r="BB114" i="1"/>
  <c r="F38" i="20"/>
  <c r="BC115" i="1" s="1"/>
  <c r="F35" i="21"/>
  <c r="AZ116" i="1"/>
  <c r="F38" i="22"/>
  <c r="BC117" i="1" s="1"/>
  <c r="F37" i="22"/>
  <c r="BB117" i="1" s="1"/>
  <c r="F37" i="23"/>
  <c r="BB118" i="1" s="1"/>
  <c r="F38" i="23"/>
  <c r="BC118" i="1"/>
  <c r="F35" i="24"/>
  <c r="AZ119" i="1" s="1"/>
  <c r="F35" i="25"/>
  <c r="AZ120" i="1"/>
  <c r="F39" i="26"/>
  <c r="F37" i="26"/>
  <c r="J35" i="2"/>
  <c r="AV96" i="1" s="1"/>
  <c r="F37" i="3"/>
  <c r="BB97" i="1" s="1"/>
  <c r="J35" i="3"/>
  <c r="AV97" i="1" s="1"/>
  <c r="F35" i="4"/>
  <c r="AZ98" i="1"/>
  <c r="F37" i="5"/>
  <c r="BB99" i="1" s="1"/>
  <c r="J35" i="6"/>
  <c r="AV100" i="1"/>
  <c r="F35" i="7"/>
  <c r="AZ101" i="1" s="1"/>
  <c r="F39" i="7"/>
  <c r="BD101" i="1"/>
  <c r="F39" i="8"/>
  <c r="BD102" i="1" s="1"/>
  <c r="F38" i="9"/>
  <c r="BC104" i="1" s="1"/>
  <c r="J35" i="9"/>
  <c r="AV104" i="1" s="1"/>
  <c r="F37" i="10"/>
  <c r="BB105" i="1"/>
  <c r="F38" i="11"/>
  <c r="BC106" i="1" s="1"/>
  <c r="F37" i="11"/>
  <c r="BB106" i="1"/>
  <c r="F39" i="12"/>
  <c r="BD107" i="1" s="1"/>
  <c r="F38" i="13"/>
  <c r="BC108" i="1"/>
  <c r="F35" i="13"/>
  <c r="AZ108" i="1" s="1"/>
  <c r="F35" i="14"/>
  <c r="AZ109" i="1" s="1"/>
  <c r="F38" i="15"/>
  <c r="BC110" i="1" s="1"/>
  <c r="J35" i="15"/>
  <c r="AV110" i="1"/>
  <c r="F35" i="16"/>
  <c r="AZ111" i="1" s="1"/>
  <c r="J35" i="17"/>
  <c r="AV112" i="1"/>
  <c r="F37" i="18"/>
  <c r="BB113" i="1" s="1"/>
  <c r="F35" i="19"/>
  <c r="AZ114" i="1"/>
  <c r="F35" i="20"/>
  <c r="AZ115" i="1" s="1"/>
  <c r="J35" i="21"/>
  <c r="AV116" i="1" s="1"/>
  <c r="F38" i="21"/>
  <c r="BC116" i="1" s="1"/>
  <c r="J35" i="24"/>
  <c r="AV119" i="1"/>
  <c r="F38" i="25"/>
  <c r="BC120" i="1" s="1"/>
  <c r="F37" i="25"/>
  <c r="BB120" i="1"/>
  <c r="F37" i="2"/>
  <c r="BB96" i="1" s="1"/>
  <c r="F39" i="2"/>
  <c r="BD96" i="1" s="1"/>
  <c r="F39" i="4"/>
  <c r="BD98" i="1" s="1"/>
  <c r="F38" i="5"/>
  <c r="BC99" i="1" s="1"/>
  <c r="F37" i="6"/>
  <c r="BB100" i="1" s="1"/>
  <c r="J35" i="7"/>
  <c r="AV101" i="1" s="1"/>
  <c r="J35" i="8"/>
  <c r="AV102" i="1" s="1"/>
  <c r="F38" i="8"/>
  <c r="BC102" i="1" s="1"/>
  <c r="J35" i="10"/>
  <c r="AV105" i="1" s="1"/>
  <c r="F35" i="11"/>
  <c r="AZ106" i="1" s="1"/>
  <c r="J35" i="12"/>
  <c r="AV107" i="1" s="1"/>
  <c r="J35" i="13"/>
  <c r="AV108" i="1" s="1"/>
  <c r="J35" i="14"/>
  <c r="AV109" i="1" s="1"/>
  <c r="F37" i="15"/>
  <c r="BB110" i="1" s="1"/>
  <c r="F38" i="16"/>
  <c r="BC111" i="1" s="1"/>
  <c r="F39" i="16"/>
  <c r="BD111" i="1" s="1"/>
  <c r="F35" i="17"/>
  <c r="AZ112" i="1" s="1"/>
  <c r="F35" i="18"/>
  <c r="AZ113" i="1" s="1"/>
  <c r="F39" i="19"/>
  <c r="BD114" i="1" s="1"/>
  <c r="J35" i="19"/>
  <c r="AV114" i="1" s="1"/>
  <c r="F37" i="20"/>
  <c r="BB115" i="1" s="1"/>
  <c r="J35" i="20"/>
  <c r="AV115" i="1" s="1"/>
  <c r="F39" i="21"/>
  <c r="BD116" i="1" s="1"/>
  <c r="F39" i="22"/>
  <c r="BD117" i="1" s="1"/>
  <c r="F39" i="23"/>
  <c r="BD118" i="1" s="1"/>
  <c r="J35" i="23"/>
  <c r="AV118" i="1" s="1"/>
  <c r="F38" i="24"/>
  <c r="BC119" i="1" s="1"/>
  <c r="J35" i="25"/>
  <c r="AV120" i="1" s="1"/>
  <c r="F38" i="26"/>
  <c r="F35" i="26"/>
  <c r="F38" i="2"/>
  <c r="BC96" i="1" s="1"/>
  <c r="AS94" i="1"/>
  <c r="F38" i="3"/>
  <c r="BC97" i="1" s="1"/>
  <c r="F39" i="3"/>
  <c r="BD97" i="1"/>
  <c r="F37" i="4"/>
  <c r="BB98" i="1" s="1"/>
  <c r="F38" i="4"/>
  <c r="BC98" i="1"/>
  <c r="F39" i="5"/>
  <c r="BD99" i="1" s="1"/>
  <c r="F35" i="6"/>
  <c r="AZ100" i="1"/>
  <c r="F39" i="6"/>
  <c r="BD100" i="1" s="1"/>
  <c r="F38" i="7"/>
  <c r="BC101" i="1"/>
  <c r="F37" i="8"/>
  <c r="BB102" i="1" s="1"/>
  <c r="F35" i="9"/>
  <c r="AZ104" i="1" s="1"/>
  <c r="F35" i="10"/>
  <c r="AZ105" i="1" s="1"/>
  <c r="J35" i="11"/>
  <c r="AV106" i="1"/>
  <c r="F37" i="12"/>
  <c r="BB107" i="1" s="1"/>
  <c r="F39" i="13"/>
  <c r="BD108" i="1"/>
  <c r="F39" i="14"/>
  <c r="BD109" i="1" s="1"/>
  <c r="F35" i="15"/>
  <c r="AZ110" i="1"/>
  <c r="F37" i="16"/>
  <c r="BB111" i="1" s="1"/>
  <c r="F39" i="17"/>
  <c r="BD112" i="1"/>
  <c r="F37" i="17"/>
  <c r="BB112" i="1" s="1"/>
  <c r="J35" i="18"/>
  <c r="AV113" i="1"/>
  <c r="F38" i="19"/>
  <c r="BC114" i="1" s="1"/>
  <c r="F39" i="20"/>
  <c r="BD115" i="1"/>
  <c r="F37" i="21"/>
  <c r="BB116" i="1" s="1"/>
  <c r="F35" i="22"/>
  <c r="AZ117" i="1"/>
  <c r="J35" i="22"/>
  <c r="AV117" i="1" s="1"/>
  <c r="F35" i="23"/>
  <c r="AZ118" i="1"/>
  <c r="F37" i="24"/>
  <c r="BB119" i="1" s="1"/>
  <c r="F39" i="24"/>
  <c r="BD119" i="1"/>
  <c r="F39" i="25"/>
  <c r="BD120" i="1" s="1"/>
  <c r="J35" i="26"/>
  <c r="R126" i="21" l="1"/>
  <c r="R125" i="21" s="1"/>
  <c r="P126" i="21"/>
  <c r="P125" i="21" s="1"/>
  <c r="AU116" i="1" s="1"/>
  <c r="BK129" i="8"/>
  <c r="J129" i="8" s="1"/>
  <c r="J99" i="8" s="1"/>
  <c r="R128" i="24"/>
  <c r="R127" i="24" s="1"/>
  <c r="R128" i="19"/>
  <c r="R127" i="19" s="1"/>
  <c r="P125" i="25"/>
  <c r="P124" i="25" s="1"/>
  <c r="AU120" i="1" s="1"/>
  <c r="T129" i="14"/>
  <c r="R129" i="8"/>
  <c r="R128" i="8" s="1"/>
  <c r="P142" i="7"/>
  <c r="BK246" i="12"/>
  <c r="J246" i="12" s="1"/>
  <c r="J103" i="12" s="1"/>
  <c r="T135" i="11"/>
  <c r="R142" i="7"/>
  <c r="T125" i="3"/>
  <c r="T124" i="3" s="1"/>
  <c r="P128" i="18"/>
  <c r="P127" i="18" s="1"/>
  <c r="AU113" i="1" s="1"/>
  <c r="P135" i="11"/>
  <c r="T126" i="20"/>
  <c r="T125" i="20" s="1"/>
  <c r="R129" i="14"/>
  <c r="P129" i="14"/>
  <c r="P128" i="14" s="1"/>
  <c r="AU109" i="1" s="1"/>
  <c r="BK128" i="19"/>
  <c r="J128" i="19" s="1"/>
  <c r="J99" i="19" s="1"/>
  <c r="T128" i="19"/>
  <c r="T127" i="19" s="1"/>
  <c r="R135" i="11"/>
  <c r="P125" i="3"/>
  <c r="P124" i="3" s="1"/>
  <c r="AU97" i="1" s="1"/>
  <c r="BK128" i="24"/>
  <c r="BK127" i="24" s="1"/>
  <c r="J127" i="24" s="1"/>
  <c r="J98" i="24" s="1"/>
  <c r="P128" i="19"/>
  <c r="P127" i="19" s="1"/>
  <c r="AU114" i="1" s="1"/>
  <c r="T142" i="7"/>
  <c r="P323" i="7"/>
  <c r="P141" i="7" s="1"/>
  <c r="AU101" i="1" s="1"/>
  <c r="R201" i="13"/>
  <c r="T323" i="7"/>
  <c r="R139" i="6"/>
  <c r="R132" i="6"/>
  <c r="P135" i="4"/>
  <c r="T126" i="23"/>
  <c r="T125" i="23" s="1"/>
  <c r="T201" i="13"/>
  <c r="T128" i="13"/>
  <c r="P201" i="13"/>
  <c r="P128" i="13" s="1"/>
  <c r="AU108" i="1" s="1"/>
  <c r="P139" i="6"/>
  <c r="P132" i="6"/>
  <c r="AU100" i="1" s="1"/>
  <c r="R124" i="9"/>
  <c r="R136" i="5"/>
  <c r="R126" i="5" s="1"/>
  <c r="BK125" i="3"/>
  <c r="BK124" i="3" s="1"/>
  <c r="J124" i="3" s="1"/>
  <c r="J98" i="3" s="1"/>
  <c r="P125" i="17"/>
  <c r="AU112" i="1" s="1"/>
  <c r="T246" i="12"/>
  <c r="T129" i="12" s="1"/>
  <c r="P788" i="11"/>
  <c r="P134" i="11" s="1"/>
  <c r="AU106" i="1" s="1"/>
  <c r="T165" i="4"/>
  <c r="T132" i="4"/>
  <c r="P161" i="14"/>
  <c r="P246" i="12"/>
  <c r="P129" i="12" s="1"/>
  <c r="AU107" i="1" s="1"/>
  <c r="P129" i="8"/>
  <c r="P128" i="8" s="1"/>
  <c r="AU102" i="1" s="1"/>
  <c r="R165" i="4"/>
  <c r="R139" i="2"/>
  <c r="R128" i="2"/>
  <c r="P128" i="24"/>
  <c r="P127" i="24" s="1"/>
  <c r="AU119" i="1" s="1"/>
  <c r="R246" i="12"/>
  <c r="R129" i="12"/>
  <c r="P126" i="23"/>
  <c r="P125" i="23" s="1"/>
  <c r="AU118" i="1" s="1"/>
  <c r="T145" i="10"/>
  <c r="T144" i="10" s="1"/>
  <c r="R323" i="7"/>
  <c r="R141" i="7"/>
  <c r="T139" i="6"/>
  <c r="T132" i="6" s="1"/>
  <c r="R135" i="4"/>
  <c r="R132" i="4" s="1"/>
  <c r="T139" i="2"/>
  <c r="T128" i="2" s="1"/>
  <c r="R126" i="23"/>
  <c r="R125" i="23" s="1"/>
  <c r="R182" i="17"/>
  <c r="R788" i="11"/>
  <c r="R134" i="11"/>
  <c r="P145" i="10"/>
  <c r="P144" i="10" s="1"/>
  <c r="AU105" i="1" s="1"/>
  <c r="P136" i="5"/>
  <c r="P126" i="5" s="1"/>
  <c r="AU99" i="1" s="1"/>
  <c r="P139" i="2"/>
  <c r="P128" i="2" s="1"/>
  <c r="AU96" i="1" s="1"/>
  <c r="T128" i="24"/>
  <c r="T127" i="24" s="1"/>
  <c r="BK126" i="20"/>
  <c r="J126" i="20" s="1"/>
  <c r="J99" i="20" s="1"/>
  <c r="T788" i="11"/>
  <c r="T134" i="11" s="1"/>
  <c r="R145" i="10"/>
  <c r="R144" i="10"/>
  <c r="T161" i="14"/>
  <c r="T128" i="14" s="1"/>
  <c r="R128" i="13"/>
  <c r="P165" i="4"/>
  <c r="T128" i="18"/>
  <c r="T127" i="18" s="1"/>
  <c r="T124" i="9"/>
  <c r="R125" i="17"/>
  <c r="R125" i="25"/>
  <c r="R124" i="25" s="1"/>
  <c r="P124" i="9"/>
  <c r="AU104" i="1"/>
  <c r="T136" i="5"/>
  <c r="T126" i="5" s="1"/>
  <c r="BK126" i="21"/>
  <c r="J126" i="21" s="1"/>
  <c r="J99" i="21" s="1"/>
  <c r="R126" i="20"/>
  <c r="R125" i="20" s="1"/>
  <c r="T129" i="8"/>
  <c r="T128" i="8" s="1"/>
  <c r="T126" i="21"/>
  <c r="T125" i="21" s="1"/>
  <c r="P126" i="20"/>
  <c r="P125" i="20" s="1"/>
  <c r="AU115" i="1" s="1"/>
  <c r="T182" i="17"/>
  <c r="T125" i="17" s="1"/>
  <c r="R161" i="14"/>
  <c r="R128" i="14"/>
  <c r="BK135" i="11"/>
  <c r="J135" i="11" s="1"/>
  <c r="J99" i="11" s="1"/>
  <c r="BK131" i="2"/>
  <c r="J131" i="2" s="1"/>
  <c r="J100" i="2" s="1"/>
  <c r="BK165" i="4"/>
  <c r="J165" i="4"/>
  <c r="J104" i="4" s="1"/>
  <c r="BK136" i="5"/>
  <c r="J136" i="5" s="1"/>
  <c r="J101" i="5" s="1"/>
  <c r="BK145" i="10"/>
  <c r="J145" i="10"/>
  <c r="J99" i="10" s="1"/>
  <c r="BK132" i="12"/>
  <c r="J132" i="12" s="1"/>
  <c r="J100" i="12" s="1"/>
  <c r="BK182" i="17"/>
  <c r="J182" i="17" s="1"/>
  <c r="J101" i="17" s="1"/>
  <c r="BK128" i="18"/>
  <c r="J128" i="18" s="1"/>
  <c r="J99" i="18" s="1"/>
  <c r="BK220" i="18"/>
  <c r="J220" i="18" s="1"/>
  <c r="J104" i="18" s="1"/>
  <c r="BK125" i="25"/>
  <c r="J125" i="25" s="1"/>
  <c r="J99" i="25" s="1"/>
  <c r="BK139" i="6"/>
  <c r="J139" i="6"/>
  <c r="J102" i="6" s="1"/>
  <c r="BK124" i="9"/>
  <c r="J124" i="9" s="1"/>
  <c r="J98" i="9" s="1"/>
  <c r="BK201" i="13"/>
  <c r="J201" i="13"/>
  <c r="J103" i="13" s="1"/>
  <c r="BK126" i="17"/>
  <c r="J126" i="17" s="1"/>
  <c r="J99" i="17" s="1"/>
  <c r="BK126" i="23"/>
  <c r="J126" i="23" s="1"/>
  <c r="J99" i="23" s="1"/>
  <c r="BK135" i="6"/>
  <c r="J135" i="6" s="1"/>
  <c r="J100" i="6" s="1"/>
  <c r="BK142" i="7"/>
  <c r="J142" i="7" s="1"/>
  <c r="J99" i="7" s="1"/>
  <c r="BK323" i="7"/>
  <c r="J323" i="7" s="1"/>
  <c r="J115" i="7" s="1"/>
  <c r="BK1304" i="10"/>
  <c r="J1304" i="10"/>
  <c r="J113" i="10" s="1"/>
  <c r="BK788" i="11"/>
  <c r="J788" i="11" s="1"/>
  <c r="J106" i="11" s="1"/>
  <c r="BK126" i="15"/>
  <c r="J126" i="15"/>
  <c r="J100" i="15" s="1"/>
  <c r="BK122" i="16"/>
  <c r="J122" i="16" s="1"/>
  <c r="J32" i="16" s="1"/>
  <c r="AG111" i="1" s="1"/>
  <c r="BK121" i="26"/>
  <c r="J121" i="26" s="1"/>
  <c r="J32" i="26" s="1"/>
  <c r="BK135" i="4"/>
  <c r="J135" i="4" s="1"/>
  <c r="J100" i="4" s="1"/>
  <c r="BK307" i="4"/>
  <c r="J307" i="4"/>
  <c r="J109" i="4" s="1"/>
  <c r="BK131" i="13"/>
  <c r="J131" i="13" s="1"/>
  <c r="J100" i="13" s="1"/>
  <c r="BK161" i="14"/>
  <c r="J161" i="14"/>
  <c r="J102" i="14" s="1"/>
  <c r="BK127" i="19"/>
  <c r="J127" i="19" s="1"/>
  <c r="J98" i="19" s="1"/>
  <c r="BK122" i="22"/>
  <c r="J122" i="22" s="1"/>
  <c r="J98" i="22" s="1"/>
  <c r="J128" i="24"/>
  <c r="J99" i="24" s="1"/>
  <c r="BK129" i="12"/>
  <c r="J129" i="12" s="1"/>
  <c r="J98" i="12" s="1"/>
  <c r="BK128" i="8"/>
  <c r="J128" i="8" s="1"/>
  <c r="J98" i="8" s="1"/>
  <c r="F36" i="2"/>
  <c r="BA96" i="1"/>
  <c r="F36" i="5"/>
  <c r="BA99" i="1" s="1"/>
  <c r="F36" i="7"/>
  <c r="BA101" i="1"/>
  <c r="BB95" i="1"/>
  <c r="BC95" i="1"/>
  <c r="AY95" i="1" s="1"/>
  <c r="F36" i="9"/>
  <c r="BA104" i="1" s="1"/>
  <c r="J36" i="10"/>
  <c r="AW105" i="1" s="1"/>
  <c r="AT105" i="1" s="1"/>
  <c r="F36" i="14"/>
  <c r="BA109" i="1" s="1"/>
  <c r="J36" i="15"/>
  <c r="AW110" i="1"/>
  <c r="AT110" i="1" s="1"/>
  <c r="F36" i="16"/>
  <c r="BA111" i="1" s="1"/>
  <c r="J36" i="17"/>
  <c r="AW112" i="1" s="1"/>
  <c r="AT112" i="1" s="1"/>
  <c r="F36" i="19"/>
  <c r="BA114" i="1"/>
  <c r="F36" i="22"/>
  <c r="BA117" i="1" s="1"/>
  <c r="J36" i="23"/>
  <c r="AW118" i="1"/>
  <c r="AT118" i="1" s="1"/>
  <c r="F36" i="24"/>
  <c r="BA119" i="1" s="1"/>
  <c r="J32" i="24"/>
  <c r="AG119" i="1" s="1"/>
  <c r="J36" i="25"/>
  <c r="AW120" i="1" s="1"/>
  <c r="AT120" i="1" s="1"/>
  <c r="F36" i="3"/>
  <c r="BA97" i="1" s="1"/>
  <c r="F36" i="4"/>
  <c r="BA98" i="1"/>
  <c r="F36" i="6"/>
  <c r="BA100" i="1" s="1"/>
  <c r="J36" i="8"/>
  <c r="AW102" i="1" s="1"/>
  <c r="AT102" i="1" s="1"/>
  <c r="F36" i="11"/>
  <c r="BA106" i="1" s="1"/>
  <c r="F36" i="12"/>
  <c r="BA107" i="1" s="1"/>
  <c r="J36" i="13"/>
  <c r="AW108" i="1" s="1"/>
  <c r="AT108" i="1" s="1"/>
  <c r="J36" i="19"/>
  <c r="AW114" i="1"/>
  <c r="AT114" i="1" s="1"/>
  <c r="J36" i="22"/>
  <c r="AW117" i="1" s="1"/>
  <c r="AT117" i="1" s="1"/>
  <c r="F36" i="23"/>
  <c r="BA118" i="1"/>
  <c r="J36" i="24"/>
  <c r="AW119" i="1" s="1"/>
  <c r="AT119" i="1" s="1"/>
  <c r="F36" i="25"/>
  <c r="BA120" i="1" s="1"/>
  <c r="J36" i="3"/>
  <c r="AW97" i="1" s="1"/>
  <c r="AT97" i="1" s="1"/>
  <c r="J36" i="4"/>
  <c r="AW98" i="1" s="1"/>
  <c r="AT98" i="1" s="1"/>
  <c r="J36" i="6"/>
  <c r="AW100" i="1" s="1"/>
  <c r="AT100" i="1" s="1"/>
  <c r="F36" i="8"/>
  <c r="BA102" i="1" s="1"/>
  <c r="J36" i="11"/>
  <c r="AW106" i="1" s="1"/>
  <c r="AT106" i="1" s="1"/>
  <c r="J36" i="12"/>
  <c r="AW107" i="1" s="1"/>
  <c r="AT107" i="1" s="1"/>
  <c r="F36" i="13"/>
  <c r="BA108" i="1" s="1"/>
  <c r="F36" i="18"/>
  <c r="BA113" i="1"/>
  <c r="F36" i="20"/>
  <c r="BA115" i="1" s="1"/>
  <c r="J36" i="21"/>
  <c r="AW116" i="1" s="1"/>
  <c r="AT116" i="1" s="1"/>
  <c r="F36" i="26"/>
  <c r="BD103" i="1"/>
  <c r="BC103" i="1"/>
  <c r="AY103" i="1" s="1"/>
  <c r="J36" i="2"/>
  <c r="AW96" i="1" s="1"/>
  <c r="AT96" i="1" s="1"/>
  <c r="J36" i="5"/>
  <c r="AW99" i="1" s="1"/>
  <c r="AT99" i="1" s="1"/>
  <c r="J36" i="7"/>
  <c r="AW101" i="1"/>
  <c r="AT101" i="1" s="1"/>
  <c r="AZ95" i="1"/>
  <c r="AV95" i="1" s="1"/>
  <c r="BD95" i="1"/>
  <c r="J36" i="9"/>
  <c r="AW104" i="1" s="1"/>
  <c r="AT104" i="1" s="1"/>
  <c r="F36" i="10"/>
  <c r="BA105" i="1" s="1"/>
  <c r="J36" i="14"/>
  <c r="AW109" i="1" s="1"/>
  <c r="AT109" i="1" s="1"/>
  <c r="F36" i="15"/>
  <c r="BA110" i="1"/>
  <c r="J36" i="16"/>
  <c r="AW111" i="1" s="1"/>
  <c r="AT111" i="1" s="1"/>
  <c r="F36" i="17"/>
  <c r="BA112" i="1"/>
  <c r="J36" i="18"/>
  <c r="AW113" i="1" s="1"/>
  <c r="AT113" i="1" s="1"/>
  <c r="J36" i="20"/>
  <c r="AW115" i="1" s="1"/>
  <c r="AT115" i="1" s="1"/>
  <c r="F36" i="21"/>
  <c r="BA116" i="1" s="1"/>
  <c r="J36" i="26"/>
  <c r="AZ103" i="1"/>
  <c r="AV103" i="1" s="1"/>
  <c r="BB103" i="1"/>
  <c r="AX103" i="1" s="1"/>
  <c r="AN111" i="1" l="1"/>
  <c r="T141" i="7"/>
  <c r="BK128" i="2"/>
  <c r="J128" i="2" s="1"/>
  <c r="J98" i="2" s="1"/>
  <c r="P132" i="4"/>
  <c r="AU98" i="1" s="1"/>
  <c r="AU95" i="1" s="1"/>
  <c r="BK123" i="15"/>
  <c r="J123" i="15"/>
  <c r="BK132" i="4"/>
  <c r="J132" i="4" s="1"/>
  <c r="J98" i="4" s="1"/>
  <c r="BK132" i="6"/>
  <c r="J132" i="6" s="1"/>
  <c r="J98" i="6" s="1"/>
  <c r="BK126" i="5"/>
  <c r="J126" i="5"/>
  <c r="J98" i="5" s="1"/>
  <c r="BK128" i="13"/>
  <c r="J128" i="13" s="1"/>
  <c r="J32" i="13" s="1"/>
  <c r="AG108" i="1" s="1"/>
  <c r="BK128" i="14"/>
  <c r="J128" i="14" s="1"/>
  <c r="J98" i="14" s="1"/>
  <c r="BK134" i="11"/>
  <c r="J134" i="11" s="1"/>
  <c r="J98" i="11" s="1"/>
  <c r="J98" i="26"/>
  <c r="BK125" i="21"/>
  <c r="J125" i="21" s="1"/>
  <c r="J98" i="21" s="1"/>
  <c r="BK141" i="7"/>
  <c r="J141" i="7"/>
  <c r="J98" i="7" s="1"/>
  <c r="BK125" i="20"/>
  <c r="J125" i="20" s="1"/>
  <c r="J98" i="20" s="1"/>
  <c r="BK127" i="18"/>
  <c r="J127" i="18" s="1"/>
  <c r="J98" i="18" s="1"/>
  <c r="BK124" i="25"/>
  <c r="J124" i="25" s="1"/>
  <c r="J32" i="25" s="1"/>
  <c r="AG120" i="1" s="1"/>
  <c r="BK144" i="10"/>
  <c r="J144" i="10" s="1"/>
  <c r="J98" i="10" s="1"/>
  <c r="J98" i="16"/>
  <c r="J125" i="3"/>
  <c r="J99" i="3" s="1"/>
  <c r="BK125" i="17"/>
  <c r="J125" i="17" s="1"/>
  <c r="J98" i="17" s="1"/>
  <c r="BK125" i="23"/>
  <c r="J125" i="23" s="1"/>
  <c r="J32" i="23" s="1"/>
  <c r="AG118" i="1" s="1"/>
  <c r="J41" i="26"/>
  <c r="AN119" i="1"/>
  <c r="J41" i="24"/>
  <c r="J41" i="16"/>
  <c r="AU103" i="1"/>
  <c r="J32" i="19"/>
  <c r="AG114" i="1" s="1"/>
  <c r="J32" i="12"/>
  <c r="AG107" i="1" s="1"/>
  <c r="AZ94" i="1"/>
  <c r="W29" i="1" s="1"/>
  <c r="BD94" i="1"/>
  <c r="W33" i="1" s="1"/>
  <c r="J32" i="15"/>
  <c r="AG110" i="1" s="1"/>
  <c r="J32" i="9"/>
  <c r="AG104" i="1" s="1"/>
  <c r="J32" i="8"/>
  <c r="AG102" i="1" s="1"/>
  <c r="AN102" i="1" s="1"/>
  <c r="BB94" i="1"/>
  <c r="AX94" i="1" s="1"/>
  <c r="BC94" i="1"/>
  <c r="W32" i="1" s="1"/>
  <c r="J32" i="3"/>
  <c r="AG97" i="1" s="1"/>
  <c r="J32" i="22"/>
  <c r="AG117" i="1" s="1"/>
  <c r="AX95" i="1"/>
  <c r="BA103" i="1"/>
  <c r="AW103" i="1" s="1"/>
  <c r="AT103" i="1" s="1"/>
  <c r="BA95" i="1"/>
  <c r="AW95" i="1" s="1"/>
  <c r="AT95" i="1" s="1"/>
  <c r="J32" i="2" l="1"/>
  <c r="AG96" i="1" s="1"/>
  <c r="J41" i="19"/>
  <c r="J41" i="23"/>
  <c r="J41" i="13"/>
  <c r="J41" i="9"/>
  <c r="J41" i="22"/>
  <c r="J41" i="3"/>
  <c r="J41" i="25"/>
  <c r="J41" i="15"/>
  <c r="J98" i="15"/>
  <c r="J98" i="13"/>
  <c r="J98" i="25"/>
  <c r="J98" i="23"/>
  <c r="J41" i="12"/>
  <c r="AN107" i="1"/>
  <c r="J41" i="8"/>
  <c r="J41" i="2"/>
  <c r="AN96" i="1"/>
  <c r="AN110" i="1"/>
  <c r="AN118" i="1"/>
  <c r="AN120" i="1"/>
  <c r="AN108" i="1"/>
  <c r="AN114" i="1"/>
  <c r="AN117" i="1"/>
  <c r="AN97" i="1"/>
  <c r="AN104" i="1"/>
  <c r="AU94" i="1"/>
  <c r="J32" i="7"/>
  <c r="AG101" i="1" s="1"/>
  <c r="AN101" i="1" s="1"/>
  <c r="J32" i="10"/>
  <c r="AG105" i="1" s="1"/>
  <c r="J32" i="11"/>
  <c r="AG106" i="1" s="1"/>
  <c r="J32" i="14"/>
  <c r="AG109" i="1" s="1"/>
  <c r="J32" i="4"/>
  <c r="AG98" i="1" s="1"/>
  <c r="W31" i="1"/>
  <c r="J32" i="21"/>
  <c r="AG116" i="1" s="1"/>
  <c r="AN116" i="1" s="1"/>
  <c r="J32" i="17"/>
  <c r="AG112" i="1" s="1"/>
  <c r="J32" i="6"/>
  <c r="AG100" i="1" s="1"/>
  <c r="J32" i="18"/>
  <c r="AG113" i="1" s="1"/>
  <c r="J32" i="5"/>
  <c r="AG99" i="1" s="1"/>
  <c r="AV94" i="1"/>
  <c r="AK29" i="1" s="1"/>
  <c r="J32" i="20"/>
  <c r="AG115" i="1" s="1"/>
  <c r="AN115" i="1" s="1"/>
  <c r="BA94" i="1"/>
  <c r="AW94" i="1" s="1"/>
  <c r="AK30" i="1" s="1"/>
  <c r="AY94" i="1"/>
  <c r="J41" i="11" l="1"/>
  <c r="J41" i="5"/>
  <c r="J41" i="4"/>
  <c r="J41" i="14"/>
  <c r="J41" i="6"/>
  <c r="J41" i="20"/>
  <c r="J41" i="18"/>
  <c r="J41" i="10"/>
  <c r="J41" i="17"/>
  <c r="J41" i="7"/>
  <c r="J41" i="21"/>
  <c r="AN105" i="1"/>
  <c r="AN112" i="1"/>
  <c r="AN98" i="1"/>
  <c r="AN100" i="1"/>
  <c r="AN106" i="1"/>
  <c r="AN99" i="1"/>
  <c r="AN109" i="1"/>
  <c r="AN113" i="1"/>
  <c r="AG95" i="1"/>
  <c r="W30" i="1"/>
  <c r="AG103" i="1"/>
  <c r="AN103" i="1" s="1"/>
  <c r="AT94" i="1"/>
  <c r="AN95" i="1" l="1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<sst xmlns="http://schemas.openxmlformats.org/spreadsheetml/2006/main" count="66562" uniqueCount="6354">
  <si>
    <t>Export Komplet</t>
  </si>
  <si>
    <t/>
  </si>
  <si>
    <t>2.0</t>
  </si>
  <si>
    <t>False</t>
  </si>
  <si>
    <t>{4dc6854b-b3e8-439a-8807-b114a34d2f1f}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</si>
  <si>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</si>
  <si>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</si>
  <si>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</si>
  <si>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</si>
  <si>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</si>
  <si>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</si>
  <si>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</si>
  <si>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</si>
  <si>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422024D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</si>
  <si>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</si>
  <si>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</si>
  <si>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PD PRE MODERNIZÁCIU A STAVEBNÉ ÚPRAVY-  ŠD NOVÁ DOBA  PRI SPU V NITRE</t>
  </si>
  <si>
    <t>JKSO:</t>
  </si>
  <si>
    <t>KS:</t>
  </si>
  <si>
    <t>Miesto:</t>
  </si>
  <si>
    <t xml:space="preserve">Nitra </t>
  </si>
  <si>
    <t>Dátum:</t>
  </si>
  <si>
    <t>6. 6. 2024</t>
  </si>
  <si>
    <t>Objednávateľ:</t>
  </si>
  <si>
    <t>IČO:</t>
  </si>
  <si>
    <t xml:space="preserve">SPU v Nitre , A.Hlinku č.2, 949 76  NITRA </t>
  </si>
  <si>
    <t>IČ DPH:</t>
  </si>
  <si>
    <t>Zhotoviteľ:</t>
  </si>
  <si>
    <t>Vyplň údaj</t>
  </si>
  <si>
    <t>Projektant:</t>
  </si>
  <si>
    <t xml:space="preserve">STAPRING , a.s. </t>
  </si>
  <si>
    <t>True</t>
  </si>
  <si>
    <t>Spracovateľ:</t>
  </si>
  <si>
    <t xml:space="preserve">K.Šinská + profesie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</si>
  <si>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</si>
  <si>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</si>
  <si>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</si>
  <si>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</si>
  <si>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</si>
  <si>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</si>
  <si>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</si>
  <si>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</si>
  <si>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</si>
  <si>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</si>
  <si>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</si>
  <si>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</si>
  <si>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</si>
  <si>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</si>
  <si>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</si>
  <si>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</si>
  <si>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</si>
  <si>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</si>
  <si>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</si>
  <si>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</si>
  <si>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</si>
  <si>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</si>
  <si>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</si>
  <si>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</si>
  <si>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</si>
  <si>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</si>
  <si>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</si>
  <si>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</si>
  <si>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</si>
  <si>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</si>
  <si>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</si>
  <si>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</si>
  <si>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</si>
  <si>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</si>
  <si>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</si>
  <si>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</si>
  <si>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</si>
  <si>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</si>
  <si>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</si>
  <si>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</si>
  <si>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</si>
  <si>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</si>
  <si>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</si>
  <si>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</si>
  <si>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</si>
  <si>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1Z</t>
  </si>
  <si>
    <t xml:space="preserve">1Z  ZELENA ČASŤ PRÁC </t>
  </si>
  <si>
    <t>STA</t>
  </si>
  <si>
    <t>1</t>
  </si>
  <si>
    <t>{96aa2171-bcb5-498c-99d7-32c19e55d670}</t>
  </si>
  <si>
    <t>/</t>
  </si>
  <si>
    <t>E1.1Z</t>
  </si>
  <si>
    <t>E1.1Z 1.Strecha  v.č.A04  C , v.č.A15  -  S1  zateplenie strešného plášťa</t>
  </si>
  <si>
    <t>Časť</t>
  </si>
  <si>
    <t>2</t>
  </si>
  <si>
    <t>{fd457c96-a593-42ca-98b7-0ac9f858a3f2}</t>
  </si>
  <si>
    <t>E1.2Z</t>
  </si>
  <si>
    <t>E1.2Z 1. Vonkajšie povrchové úpravy stien FASADA SZ  v.č.A31,32,33</t>
  </si>
  <si>
    <t>{4dd2c922-be9d-4167-8368-8f4d651a2c0d}</t>
  </si>
  <si>
    <t>E1.3Z</t>
  </si>
  <si>
    <t>E1.3Z 1.Konštrukcie plastové okenné výplne  v.č.A25</t>
  </si>
  <si>
    <t>{2f8c8d4c-13da-4fcc-9153-d6c9c73f4615}</t>
  </si>
  <si>
    <t>E1.4Z</t>
  </si>
  <si>
    <t>E1.4Z 1.Konšrukcie hlíníkové výplne v.č.A26</t>
  </si>
  <si>
    <t>{c95bc995-a0b3-45f3-b47b-38ef25362059}</t>
  </si>
  <si>
    <t>E1.5Z</t>
  </si>
  <si>
    <t>E1.5Z 5.Ústredné vykurovanie A,B</t>
  </si>
  <si>
    <t>{efc19a3c-e259-4678-901c-e9211ff90430}</t>
  </si>
  <si>
    <t>E1.6Z</t>
  </si>
  <si>
    <t xml:space="preserve">E1.6Z 6.Vzduchotechnika A,B,C </t>
  </si>
  <si>
    <t>{25be6ccb-a151-444e-bdb8-173cabca1a09}</t>
  </si>
  <si>
    <t>E1.7Z</t>
  </si>
  <si>
    <t>E1.7Z 7.Elektroinštalácia  A,A,B,C +ŠD Bernolák</t>
  </si>
  <si>
    <t>{5c0f6de7-e58d-4dda-a6d1-44e1c10b18e8}</t>
  </si>
  <si>
    <t>2N</t>
  </si>
  <si>
    <t xml:space="preserve">2N  NEZELENA ČASŤ PRÁC </t>
  </si>
  <si>
    <t>{157a1312-c6bf-47a6-9ea1-486f64973fae}</t>
  </si>
  <si>
    <t>E1.1a</t>
  </si>
  <si>
    <t xml:space="preserve">E1.1a Prípravné práce, odpojenie  +  BOZ búracie práce, zariadenie staveniska, autorský dozor </t>
  </si>
  <si>
    <t>{e90d5207-473c-49cd-a2f4-828358ccef35}</t>
  </si>
  <si>
    <t>E1.1b</t>
  </si>
  <si>
    <t xml:space="preserve">E1.1b  ŠD BLOK  A, A´,B,C - Búracie práce - stavebná časť </t>
  </si>
  <si>
    <t>{7b52b995-fa39-4016-91c2-2aa52be80426}</t>
  </si>
  <si>
    <t>E1.1c</t>
  </si>
  <si>
    <t>E1.1c  Povrchové úpravy vn. stien A,B,C, domurovanie murív</t>
  </si>
  <si>
    <t>{ff248823-66d5-4102-bf05-6007edcc081b}</t>
  </si>
  <si>
    <t>E1.1d</t>
  </si>
  <si>
    <t xml:space="preserve">E1.1d  Podlahy  A,A,B </t>
  </si>
  <si>
    <t>{220907b8-cebc-49d6-9340-b991392d1307}</t>
  </si>
  <si>
    <t>E1.1e</t>
  </si>
  <si>
    <t>E1.1e  Drevenné konštrukcie v.č.A23</t>
  </si>
  <si>
    <t>{cfca4c2d-cc85-4a29-a664-8bb4520fd682}</t>
  </si>
  <si>
    <t>E1.1f</t>
  </si>
  <si>
    <t>E1.1f  Konštrukcie kovové  dvere v.č.A24</t>
  </si>
  <si>
    <t>{d2b92264-d189-47fd-9697-4093f37d328f}</t>
  </si>
  <si>
    <t>E1.1g</t>
  </si>
  <si>
    <t>E1.1g  Konšrukcie hlíníkové výplne v.č.A26</t>
  </si>
  <si>
    <t>{6a75e600-54ce-4e2a-a540-d1cb965cab1d}</t>
  </si>
  <si>
    <t>E1.1h</t>
  </si>
  <si>
    <t>E1.1h Zábradlie pol.06,07,08 v.č.A28, A29</t>
  </si>
  <si>
    <t>{5dfb15c8-837f-4ee7-af5b-fb0f94e78106}</t>
  </si>
  <si>
    <t>E1.1ch</t>
  </si>
  <si>
    <t>E1.1ch Vyčistenie budovy príprava na kolaudáciu, Požiarne prestupy , Hasice prístroje</t>
  </si>
  <si>
    <t>{8cbd9095-940e-4c65-8cab-aca4e4bd2a8b}</t>
  </si>
  <si>
    <t>E1.3</t>
  </si>
  <si>
    <t>E1.3 Statika A, B,C  v.č.S01,S02,S03</t>
  </si>
  <si>
    <t>{bce02d60-562f-4b56-a7b1-319bd030f84a}</t>
  </si>
  <si>
    <t>E1.4</t>
  </si>
  <si>
    <t>E1.4 Zdravotechnika A,B,C</t>
  </si>
  <si>
    <t>{b55b978b-a957-4b6b-9425-eb43c135959e}</t>
  </si>
  <si>
    <t>E1.8a</t>
  </si>
  <si>
    <t>E1.8a  Štruktúrovaná kabeláž , kamerový system a monitorovací systém A,B,C</t>
  </si>
  <si>
    <t>{156d5241-900f-4293-9fea-cf40d5c7ef09}</t>
  </si>
  <si>
    <t>E1.8b</t>
  </si>
  <si>
    <t xml:space="preserve">E1.8b  EPS a HSP </t>
  </si>
  <si>
    <t>{d3424ddd-13cd-4702-8eaf-aab110a6eb3f}</t>
  </si>
  <si>
    <t>E1.9</t>
  </si>
  <si>
    <t>E1.9 Výťahy  V1, V2  - A</t>
  </si>
  <si>
    <t>{505190f9-973d-4f62-8f4b-0260f7d25717}</t>
  </si>
  <si>
    <t>E2.1</t>
  </si>
  <si>
    <t>E2.1 SO02 SPEVNENÉ PLOCHY  REKONŠTRUKCIA CHODNÍKA</t>
  </si>
  <si>
    <t>{1cf44dc0-588c-4a76-8508-9ea614f94bf4}</t>
  </si>
  <si>
    <t>E2.2</t>
  </si>
  <si>
    <t xml:space="preserve">E2.2 SO03 AREÁLOVÉ PRÍPOJKY SPLAŠKOVEJ KANALIZÁCIE </t>
  </si>
  <si>
    <t>{44e4ad49-3af9-4e0e-97b5-8a96b58e7b19}</t>
  </si>
  <si>
    <t>E2.5</t>
  </si>
  <si>
    <t xml:space="preserve">E2.5 SO06 SADOVÉ ÚPRAVY </t>
  </si>
  <si>
    <t>{ecb21ccd-fa86-4047-9382-5d2087138c3d}</t>
  </si>
  <si>
    <t>{02cccd76-86a7-4f9c-93d5-4896d7b67d97}</t>
  </si>
  <si>
    <t>S3strecha</t>
  </si>
  <si>
    <t>S3 strecha  na vyleze kota 27,75</t>
  </si>
  <si>
    <t>m2</t>
  </si>
  <si>
    <t>14,7</t>
  </si>
  <si>
    <t>strechaVŠ</t>
  </si>
  <si>
    <t>Strecha  VŠ nové konštrk</t>
  </si>
  <si>
    <t>94</t>
  </si>
  <si>
    <t>KRYCÍ LIST ROZPOČTU</t>
  </si>
  <si>
    <t>Objekt:</t>
  </si>
  <si>
    <t xml:space="preserve">1Z - 1Z  ZELENA ČASŤ PRÁC </t>
  </si>
  <si>
    <t>Časť:</t>
  </si>
  <si>
    <t>E1.1Z - E1.1Z 1.Strecha  v.č.A04  C , v.č.A15  -  S1  zateplenie strešného plášťa</t>
  </si>
  <si>
    <t>Nitra</t>
  </si>
  <si>
    <t>SPU v NITRE , A.Hlinku č.2 , 94901 NITRA</t>
  </si>
  <si>
    <t xml:space="preserve">STAPRING a.s.,Cintorínska 9,811 Bratislava </t>
  </si>
  <si>
    <t xml:space="preserve">K.Šinská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</si>
  <si>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</si>
  <si>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</si>
  <si>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</si>
  <si>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</si>
  <si>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</si>
  <si>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</si>
  <si>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94L - Lešenia</t>
  </si>
  <si>
    <t>PSV - Práce a dodávky PSV</t>
  </si>
  <si>
    <t xml:space="preserve">    712 - Izolácie striech, povlakové krytiny</t>
  </si>
  <si>
    <t xml:space="preserve">    712.1 - STRECHA  na VŠ </t>
  </si>
  <si>
    <t xml:space="preserve">    712.2 - STRECHA  na S3 výlez na strechu </t>
  </si>
  <si>
    <t xml:space="preserve">    713 - Izolácie tepelné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</si>
  <si>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</si>
  <si>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</si>
  <si>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</si>
  <si>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</si>
  <si>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</si>
  <si>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</si>
  <si>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</si>
  <si>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</si>
  <si>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</si>
  <si>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</si>
  <si>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</si>
  <si>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</si>
  <si>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</si>
  <si>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</si>
  <si>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</si>
  <si>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M</t>
  </si>
  <si>
    <t>Poz1POZN.</t>
  </si>
  <si>
    <t>V prípade  výskytu obchodných  názvov výrobkov a technoloógií, tieto  majú inform. charakter a slúžia ako minimálny štandart. Sú uvedené ako ref. kvalita a môžu byťnahradené EKVIVALENTOM výrobkom ,ktorý má rovnaké alebo lepšie vlastnosti -ODSUHLASIŤ S GP.</t>
  </si>
  <si>
    <t>8</t>
  </si>
  <si>
    <t>4</t>
  </si>
  <si>
    <t>954073357</t>
  </si>
  <si>
    <t>94L</t>
  </si>
  <si>
    <t>Lešenia</t>
  </si>
  <si>
    <t>K</t>
  </si>
  <si>
    <t>171</t>
  </si>
  <si>
    <t>Žeriav na kolesovom podvozku 28t</t>
  </si>
  <si>
    <t>Sh</t>
  </si>
  <si>
    <t>-952807157</t>
  </si>
  <si>
    <t>VV</t>
  </si>
  <si>
    <t>5</t>
  </si>
  <si>
    <t>Súčet</t>
  </si>
  <si>
    <t>3</t>
  </si>
  <si>
    <t>949941101</t>
  </si>
  <si>
    <t xml:space="preserve">Montažna plošina do 12m diesel/nož. </t>
  </si>
  <si>
    <t>deň</t>
  </si>
  <si>
    <t>-183758288</t>
  </si>
  <si>
    <t>PSV</t>
  </si>
  <si>
    <t>Práce a dodávky PSV</t>
  </si>
  <si>
    <t>712</t>
  </si>
  <si>
    <t>Izolácie striech, povlakové krytiny</t>
  </si>
  <si>
    <t>712872560.S</t>
  </si>
  <si>
    <t>Zhotovenie povlakovej krytiny striech vytiahnutím izol. povlaku TPO fóliou na konštrukcie prevyšujúce úroveň strechy prilepenou na celej ploche so zvarením spoja-oprava po prestupoch VZT - v.č.A04</t>
  </si>
  <si>
    <t>16</t>
  </si>
  <si>
    <t>1568331956</t>
  </si>
  <si>
    <t>" v mieste výfukových a vetracích  hlavíc</t>
  </si>
  <si>
    <t xml:space="preserve">" vyspravenie  strešnej folie </t>
  </si>
  <si>
    <t xml:space="preserve">"  do ceny započítať všetky potrebné práce pre opravu strechy po prierazoch </t>
  </si>
  <si>
    <t xml:space="preserve">" NOVÉ PRIERAZY </t>
  </si>
  <si>
    <t xml:space="preserve">" DETAIL SYSTÉMOVÉ RIEŠENIE  napr. BAUDER THERMOFOL  </t>
  </si>
  <si>
    <t>" výfuková hlavica Spr.200 V2  6x</t>
  </si>
  <si>
    <t>" vetracia hlavica OV100  V1  6x</t>
  </si>
  <si>
    <t xml:space="preserve"> " S  skladba EXIST  strechy :</t>
  </si>
  <si>
    <t>"  PRIŤAŽOVACIA VRSTVA Z PLAVENÉHO ŠTRKU 50 MM</t>
  </si>
  <si>
    <t>"  IZOLAČNÝ PÁS Z MäKČENÉHO PVC BauderTHERMOFOL U15 HR. 1,5 MM</t>
  </si>
  <si>
    <t>"  TEPELNÁ IZOLÁCIA NOBASIL ( ALT. ROCKWOOL ) HR. 200 MM</t>
  </si>
  <si>
    <t>"  PAROZÁBRANA PE FÓLIA 0,10 MM</t>
  </si>
  <si>
    <t xml:space="preserve">"pôvodná konštrukcia </t>
  </si>
  <si>
    <t>" JESTVUJÚCA ŽIVIČNÁ KRYTINA</t>
  </si>
  <si>
    <t>"  POROBETÓNOVÉ STREŠNÉ DOSKY HR. 150 MM</t>
  </si>
  <si>
    <t>"  ŠKVAROVÝ NÁSYP DO SPÁDU 60 AŽ 300 MM</t>
  </si>
  <si>
    <t>" kota +23,480</t>
  </si>
  <si>
    <t>(5*5)*6  " B</t>
  </si>
  <si>
    <t xml:space="preserve">" C </t>
  </si>
  <si>
    <t xml:space="preserve">(5*5)*1  "prestupy </t>
  </si>
  <si>
    <t xml:space="preserve">Medzisúčet v.č.A04   Strecha B, C  v.č.A15Buracie práce </t>
  </si>
  <si>
    <t>283290003100.S</t>
  </si>
  <si>
    <t xml:space="preserve">Hydroizolačná strešná fólia TPO hr. 1,2 - 1,8 mm, polyolefín alt.EKVIVALENT </t>
  </si>
  <si>
    <t>32</t>
  </si>
  <si>
    <t>-1909678112</t>
  </si>
  <si>
    <t>6</t>
  </si>
  <si>
    <t>712990400.S</t>
  </si>
  <si>
    <t>Vykonanie iskrovej skúšky striech z povlakových krytín, nevodivých fólií</t>
  </si>
  <si>
    <t>1475312116</t>
  </si>
  <si>
    <t>(5*5)*1 " C</t>
  </si>
  <si>
    <t>Medzisúčet v.č.A04   Strecha B, C v.č.A15</t>
  </si>
  <si>
    <t xml:space="preserve">Súčet v.č.A04 Buracie práce </t>
  </si>
  <si>
    <t>7</t>
  </si>
  <si>
    <t>998712103.S</t>
  </si>
  <si>
    <t>Presun hmôt pre izoláciu povlakovej krytiny v objektoch výšky nad 12 do 24 m</t>
  </si>
  <si>
    <t>t</t>
  </si>
  <si>
    <t>2001593151</t>
  </si>
  <si>
    <t>998712192.S</t>
  </si>
  <si>
    <t>Izolácia z povlak.krytín, prípl.za presun nad vymedz. najväčšiu dopravnú vzdialenosť do 100 m</t>
  </si>
  <si>
    <t>-967834328</t>
  </si>
  <si>
    <t>712.1</t>
  </si>
  <si>
    <t xml:space="preserve">STRECHA  na VŠ </t>
  </si>
  <si>
    <t>9</t>
  </si>
  <si>
    <t>712873360.Sx</t>
  </si>
  <si>
    <t>Zhotovenie povlakovej krytiny striech vytiahnutím izol. povlaku  fóliou prilepenou a prikotvenou na atiku  S3 (strecha pri výleze)</t>
  </si>
  <si>
    <t>-176609306</t>
  </si>
  <si>
    <t>" skladba S2:</t>
  </si>
  <si>
    <t xml:space="preserve">" hydroizolácia  napr. FATRAFOL  810 hr. 1,5mm elt. EKVIVALENT </t>
  </si>
  <si>
    <t xml:space="preserve">"geotextília 300g/m2 separačná vrstva </t>
  </si>
  <si>
    <t>" expandovaný polystyren  EPS 150S 2x150mm hr.300mm</t>
  </si>
  <si>
    <t xml:space="preserve">" parozábrana  napr. Fatra PAR P21 , spoje  s prelepením 0,2mm alt. Ekvivalent </t>
  </si>
  <si>
    <t xml:space="preserve">"  Pás asfaltový FOALBIT AL S 40 pre spodné vrstvy hydroizolačných systémov (parotesná zábrana a protiradónová izolácia) alt.EKVIVALENT </t>
  </si>
  <si>
    <t xml:space="preserve">" žb doska vid statika výťahových šachiet  hr.200mm nová konštrukcia </t>
  </si>
  <si>
    <t>" skladba  v.č.A22</t>
  </si>
  <si>
    <t>" do ceny započítať  oplechovanie atiky systémové riešenie  Detail v.č.A30 DK4</t>
  </si>
  <si>
    <t>" V1</t>
  </si>
  <si>
    <t xml:space="preserve">3*2,2" stropna doska </t>
  </si>
  <si>
    <t>"steny zv</t>
  </si>
  <si>
    <t>(0,25+0,25+0,72+0,3)*(2,9+2,9+1,6+1,6)</t>
  </si>
  <si>
    <t>Medzisúčet v.č.S02 statika</t>
  </si>
  <si>
    <t>" V2</t>
  </si>
  <si>
    <t>2*2</t>
  </si>
  <si>
    <t xml:space="preserve">"steny  zv </t>
  </si>
  <si>
    <t>(0,25+0,25+0,75+0,3)*(1,95+1,95+1,95+1,95)</t>
  </si>
  <si>
    <t>Medzisúčet v.č.S03 statika</t>
  </si>
  <si>
    <t>" Strecha mimo VŠ   S2</t>
  </si>
  <si>
    <t>7,2*6,5</t>
  </si>
  <si>
    <t>-3*2,2</t>
  </si>
  <si>
    <t>-2,2</t>
  </si>
  <si>
    <t>" zv.</t>
  </si>
  <si>
    <t>(0,25+0,375)*(7,2+7,2+8+8)</t>
  </si>
  <si>
    <t xml:space="preserve">Medzisúčet v.č.A15     vid rez 3-3 výlezom </t>
  </si>
  <si>
    <t>0,63</t>
  </si>
  <si>
    <t xml:space="preserve">Súčet  blok A   nvé dosky VŠ    v.č.A15  </t>
  </si>
  <si>
    <t>10</t>
  </si>
  <si>
    <t>628510000800</t>
  </si>
  <si>
    <t xml:space="preserve">Fólia strešná hydroizolačná napr.FIRESTONE EPDM hr. 1,52 mm, ohňovzdorná, MEDIDERMA alt.EKVIVALENT </t>
  </si>
  <si>
    <t>1425373357</t>
  </si>
  <si>
    <t>11</t>
  </si>
  <si>
    <t>712990040.S</t>
  </si>
  <si>
    <t>Položenie geotextílie vodorovne alebo zvislo na strechy ploché do 10°</t>
  </si>
  <si>
    <t>1606534204</t>
  </si>
  <si>
    <t>12</t>
  </si>
  <si>
    <t>693110004500.S</t>
  </si>
  <si>
    <t>Geotextília polypropylénová netkaná 300 g/m2</t>
  </si>
  <si>
    <t>2059110525</t>
  </si>
  <si>
    <t>94*1,15 'Prepočítané koeficientom množstva</t>
  </si>
  <si>
    <t>13</t>
  </si>
  <si>
    <t>712341559.S</t>
  </si>
  <si>
    <t>Zhotovenie povlak. krytiny striech plochých do 10° pásmi pritav. NAIP na celej ploche, oxidované pásy</t>
  </si>
  <si>
    <t>117601940</t>
  </si>
  <si>
    <t>14</t>
  </si>
  <si>
    <t>628310001200</t>
  </si>
  <si>
    <t xml:space="preserve">Pás asfaltový napr.FOALBIT AL S 40 pre spodné vrstvy hydroizolačných systémov (parotesná zábrana a protiradónová izolácia) alt.EKVIVALENT </t>
  </si>
  <si>
    <t>334261311</t>
  </si>
  <si>
    <t>15</t>
  </si>
  <si>
    <t>632200100.Sx</t>
  </si>
  <si>
    <t>Montáž dlažby 500x500 mm kladená na gumové podložky výšky nad  150 mm na plochých strechách</t>
  </si>
  <si>
    <t>527930134</t>
  </si>
  <si>
    <t xml:space="preserve">" osadenie betonových kociek  s pružnou podložkou </t>
  </si>
  <si>
    <t>(0,84*0,33)*18</t>
  </si>
  <si>
    <t>Súčet  v.č.A15</t>
  </si>
  <si>
    <t>592460022900.S</t>
  </si>
  <si>
    <t>Platňa betónová záhradná, rozmer 500x500x50 mm, prírodná</t>
  </si>
  <si>
    <t>-614981584</t>
  </si>
  <si>
    <t>17</t>
  </si>
  <si>
    <t>998712104.S</t>
  </si>
  <si>
    <t>Presun hmôt pre izoláciu povlakovej krytiny v objektoch výšky nad 24 do 36 m</t>
  </si>
  <si>
    <t>-717321656</t>
  </si>
  <si>
    <t>18</t>
  </si>
  <si>
    <t>-839817050</t>
  </si>
  <si>
    <t>712.2</t>
  </si>
  <si>
    <t xml:space="preserve">STRECHA  na S3 výlez na strechu </t>
  </si>
  <si>
    <t>19</t>
  </si>
  <si>
    <t>284533305</t>
  </si>
  <si>
    <t xml:space="preserve">" S3 </t>
  </si>
  <si>
    <t xml:space="preserve">" hydroizolácia napr. FATRAFOL 810 kotvená a vyvedená pod oplechovanie </t>
  </si>
  <si>
    <t xml:space="preserve">" systémové riešenie  </t>
  </si>
  <si>
    <t xml:space="preserve">" extrudovaný polystyren strecha atika hr.150mm </t>
  </si>
  <si>
    <t xml:space="preserve">" geotextília </t>
  </si>
  <si>
    <t xml:space="preserve">"pov. strecha </t>
  </si>
  <si>
    <t>2,675*2</t>
  </si>
  <si>
    <t>1*(2,675+2,675+2+2)</t>
  </si>
  <si>
    <t>Medzisúčet v.č.A15</t>
  </si>
  <si>
    <t>628510001000.S</t>
  </si>
  <si>
    <t>Fólia strešná hydroizolačná EPDM hr. 1 - 1,6 mm</t>
  </si>
  <si>
    <t>1731837760</t>
  </si>
  <si>
    <t>21</t>
  </si>
  <si>
    <t>2028393879</t>
  </si>
  <si>
    <t>22</t>
  </si>
  <si>
    <t>541490499</t>
  </si>
  <si>
    <t>14,7*1,15 'Prepočítané koeficientom množstva</t>
  </si>
  <si>
    <t>23</t>
  </si>
  <si>
    <t>712997001.S</t>
  </si>
  <si>
    <t xml:space="preserve">Montáž spádových atikových klinov polystyrenových do asfaltu a prikotvenie </t>
  </si>
  <si>
    <t>m</t>
  </si>
  <si>
    <t>-344805507</t>
  </si>
  <si>
    <t>1*(2,675+2,675+2+2)  " zv.čast</t>
  </si>
  <si>
    <t>0,3*(1,4+1,4+0,9+0,9) "vylez</t>
  </si>
  <si>
    <t>24</t>
  </si>
  <si>
    <t>28372000</t>
  </si>
  <si>
    <t xml:space="preserve">Extrudovaný polystyren ,kotvenie tanierovými hmnoždinkami a nalepenim  hr150mm </t>
  </si>
  <si>
    <t>-1369495911</t>
  </si>
  <si>
    <t>1*(2,675+2,675+2+2)*1,02</t>
  </si>
  <si>
    <t>0,3*(1,4+1,4+0,9+0,9)*1,02 "vylez</t>
  </si>
  <si>
    <t>25</t>
  </si>
  <si>
    <t>1541774950</t>
  </si>
  <si>
    <t>26</t>
  </si>
  <si>
    <t>319719982</t>
  </si>
  <si>
    <t>713</t>
  </si>
  <si>
    <t>Izolácie tepelné</t>
  </si>
  <si>
    <t>27</t>
  </si>
  <si>
    <t>713142230.S</t>
  </si>
  <si>
    <t>Montáž tepelnej izolácie striech plochých do 10° polystyrénom, dvojvrstvová prilep. za studena</t>
  </si>
  <si>
    <t>596468046</t>
  </si>
  <si>
    <t xml:space="preserve">" strecha vr. atiky  a zvislej časti </t>
  </si>
  <si>
    <t>28</t>
  </si>
  <si>
    <t>283720009200.S</t>
  </si>
  <si>
    <t>Doska EPS hr. 140 mm, pevnosť v tlaku 150 kPa, na zateplenie podláh a plochých striech</t>
  </si>
  <si>
    <t>-1563241967</t>
  </si>
  <si>
    <t xml:space="preserve">2*2 " stropná doska </t>
  </si>
  <si>
    <t>Medzisúčet v.č.S02,S03 statika</t>
  </si>
  <si>
    <t xml:space="preserve">Súčet  blok A  v.č.A15  </t>
  </si>
  <si>
    <t>29</t>
  </si>
  <si>
    <t>283720009300.S</t>
  </si>
  <si>
    <t>Doska EPS hr. 160 mm, pevnosť v tlaku 150 kPa, na zateplenie podláh a plochých striech</t>
  </si>
  <si>
    <t>-783981692</t>
  </si>
  <si>
    <t xml:space="preserve">" expandovaný polystyren  EPS 150S </t>
  </si>
  <si>
    <t xml:space="preserve">"  1x + zv.steny +atika </t>
  </si>
  <si>
    <t>Medzisúčet</t>
  </si>
  <si>
    <t>30</t>
  </si>
  <si>
    <t>998713104.S</t>
  </si>
  <si>
    <t>Presun hmôt pre izolácie tepelné v objektoch výšky nad 24 m do 36 m</t>
  </si>
  <si>
    <t>849299191</t>
  </si>
  <si>
    <t>31</t>
  </si>
  <si>
    <t>998713192.S</t>
  </si>
  <si>
    <t>Izolácie tepelné, prípl.za presun nad vymedz. najväčšiu dopravnú vzdial. do 100 m</t>
  </si>
  <si>
    <t>-1333652912</t>
  </si>
  <si>
    <t>F1KZSfasada</t>
  </si>
  <si>
    <t xml:space="preserve">F1 KZS fasada domurovanie </t>
  </si>
  <si>
    <t>60,345</t>
  </si>
  <si>
    <t>lešeniefasada</t>
  </si>
  <si>
    <t>LEšENIE FASADA</t>
  </si>
  <si>
    <t>M2</t>
  </si>
  <si>
    <t>2538,123</t>
  </si>
  <si>
    <t>E1.2Z - E1.2Z 1. Vonkajšie povrchové úpravy stien FASADA SZ  v.č.A31,32,33</t>
  </si>
  <si>
    <t xml:space="preserve">    6 - Úpravy povrchov, podlahy, osadenie</t>
  </si>
  <si>
    <t xml:space="preserve">    94L - LEŠENIA</t>
  </si>
  <si>
    <t xml:space="preserve">    99 - Presun hmôt HSV</t>
  </si>
  <si>
    <t>1037263774</t>
  </si>
  <si>
    <t>Úpravy povrchov, podlahy, osadenie</t>
  </si>
  <si>
    <t>622473302.S</t>
  </si>
  <si>
    <t>Čistenie fasády od mastnoty a nečistôt - stredný stupeň znečistenia  v.č.31,32,33  SZ /hlavný vstup, JZ(zelena čiara)</t>
  </si>
  <si>
    <t>202594843</t>
  </si>
  <si>
    <t>" dk -3,15  hk +23,19</t>
  </si>
  <si>
    <t>3298,25</t>
  </si>
  <si>
    <t>Súčet   Pohlady  fadsada  SZ, JZ vid schema  v.č.31</t>
  </si>
  <si>
    <t>622491407</t>
  </si>
  <si>
    <t>Fasádny náter akrylátový napr. BAUMIT PuraColor, dvojnásobný</t>
  </si>
  <si>
    <t>-1700060893</t>
  </si>
  <si>
    <t>622461033.S</t>
  </si>
  <si>
    <t>Vonkajšia omietka stien pastovitá silikátová roztieraná, hr. 2 mm</t>
  </si>
  <si>
    <t>499727103</t>
  </si>
  <si>
    <t xml:space="preserve">"domurovania </t>
  </si>
  <si>
    <t>(0,9*09) " m.č.159 1NP A</t>
  </si>
  <si>
    <t>(1,5*0,6) "m.č.173 1NP A</t>
  </si>
  <si>
    <t>(0,9*0,9)*8 " m.č.273-969   A</t>
  </si>
  <si>
    <t xml:space="preserve">(3*1,5)*3  "m.č.268,468,668  B </t>
  </si>
  <si>
    <t xml:space="preserve">(1,5*1,5)*3 "m.č.363,563,7,63 B </t>
  </si>
  <si>
    <t xml:space="preserve">(1,5*1,5)*1 "m.č.868 B </t>
  </si>
  <si>
    <t xml:space="preserve">(1,5*1,5)*1 "m.č.964 B </t>
  </si>
  <si>
    <t>40,230*0,5  " presah  30cm s pôvodnou KZS</t>
  </si>
  <si>
    <t>Súčet A16,17,18,19,20</t>
  </si>
  <si>
    <t>622481119.S</t>
  </si>
  <si>
    <t>Potiahnutie vonkajších stien sklotextilnou mriežkou s celoplošným prilepením</t>
  </si>
  <si>
    <t>469310159</t>
  </si>
  <si>
    <t>625251336</t>
  </si>
  <si>
    <t>Kontaktný zatepľovací systém hr. 100 mm napr. BAUMIT STAR MINERAL, tanierové hmoždinky - F1</t>
  </si>
  <si>
    <t>-56376741</t>
  </si>
  <si>
    <t>" F1  v.č.A22</t>
  </si>
  <si>
    <t>"  na domurované obvod. stieny 1.NP až 9.NP</t>
  </si>
  <si>
    <t>"  kontaktný zateplovací systém ETICS v skladbe minimálne ako</t>
  </si>
  <si>
    <t>" farebná silikátová omietka roztieraná/farebný odtieň prispôsobiť existujúcej omietke / 2 mm</t>
  </si>
  <si>
    <t>"  armovacia malta a armovacia mriežka hr. 3mm</t>
  </si>
  <si>
    <t>"  tepelná izolácia z minerálnej vlny + tanier. hmoždinky</t>
  </si>
  <si>
    <t>"  (napr.Nobasil SMART wall S C1,?D=0,035W/(m.K)) 100 mm</t>
  </si>
  <si>
    <t>LEŠENIA</t>
  </si>
  <si>
    <t>941941052.S</t>
  </si>
  <si>
    <t>Montáž lešenia ľahkého pracovného radového s podlahami šírky nad 1,20 m do 1,50 m, výšky nad 10 do 24 m</t>
  </si>
  <si>
    <t>1141442842</t>
  </si>
  <si>
    <t xml:space="preserve">"lešenia   -   dodávateľ stavby podla harmonogramu prác </t>
  </si>
  <si>
    <t xml:space="preserve">" presuvať lešenie podľa harmonogramu </t>
  </si>
  <si>
    <t>(3,15+23,19)*78,64</t>
  </si>
  <si>
    <t>(3,15+23,19)*(8,5+2,6+6,62)</t>
  </si>
  <si>
    <t>Súčet   Pohlady  fadsada  SZ v.č.31</t>
  </si>
  <si>
    <t>941941392.S</t>
  </si>
  <si>
    <t xml:space="preserve">Príplatok prenájom lešenia </t>
  </si>
  <si>
    <t>1175832767</t>
  </si>
  <si>
    <t>lešeniefasada*1</t>
  </si>
  <si>
    <t>941941852.S</t>
  </si>
  <si>
    <t>Demontáž lešenia ľahkého pracovného radového s podlahami šírky nad 1,20 do 1,50 m, výšky nad 10 do 24 m</t>
  </si>
  <si>
    <t>537627651</t>
  </si>
  <si>
    <t>-548438951</t>
  </si>
  <si>
    <t>99</t>
  </si>
  <si>
    <t>Presun hmôt HSV</t>
  </si>
  <si>
    <t>999281111.S</t>
  </si>
  <si>
    <t>Presun hmôt pre opravy a údržbu objektov vrátane vonkajších plášťov výšky do 25 m</t>
  </si>
  <si>
    <t>1507037417</t>
  </si>
  <si>
    <t>E1.3Z - E1.3Z 1.Konštrukcie plastové okenné výplne  v.č.A25</t>
  </si>
  <si>
    <t xml:space="preserve">    711 - Izolácie proti vode a vlhkosti</t>
  </si>
  <si>
    <t xml:space="preserve">    764 - Konštrukcie klampiarske</t>
  </si>
  <si>
    <t xml:space="preserve">    766 - Konštrukcie stolárske</t>
  </si>
  <si>
    <t>M - Práce a dodávky M</t>
  </si>
  <si>
    <t xml:space="preserve">    22-M - Montáže oznamovacích a zabezpečovacích zariadení</t>
  </si>
  <si>
    <t>1552781002</t>
  </si>
  <si>
    <t>612425921.S</t>
  </si>
  <si>
    <t>Omietka vápenná vnútorného ostenia okenného alebo dverného hladká</t>
  </si>
  <si>
    <t>-1392812077</t>
  </si>
  <si>
    <t xml:space="preserve">"vyspravenie ostení  po vyburani  pri osadzovaní nových výplní </t>
  </si>
  <si>
    <t>0,375*3187</t>
  </si>
  <si>
    <t>632452281.S</t>
  </si>
  <si>
    <t>Cementový poter (vhodný aj ako spádový), pevnosti v tlaku 30 MPa, hr. 5 mm</t>
  </si>
  <si>
    <t>-390022900</t>
  </si>
  <si>
    <t xml:space="preserve">"poter pod parapety </t>
  </si>
  <si>
    <t>" PL1</t>
  </si>
  <si>
    <t>0,375*3*334</t>
  </si>
  <si>
    <t>" PL2</t>
  </si>
  <si>
    <t>0,375*2*16</t>
  </si>
  <si>
    <t>" PL4</t>
  </si>
  <si>
    <t>0,375*3*7</t>
  </si>
  <si>
    <t>" PL5</t>
  </si>
  <si>
    <t>0,375*2*1</t>
  </si>
  <si>
    <t>Súčet v.č. A25</t>
  </si>
  <si>
    <t>64</t>
  </si>
  <si>
    <t>-608076588</t>
  </si>
  <si>
    <t>813377383</t>
  </si>
  <si>
    <t>82526185</t>
  </si>
  <si>
    <t>711</t>
  </si>
  <si>
    <t>Izolácie proti vode a vlhkosti</t>
  </si>
  <si>
    <t>711411011.S</t>
  </si>
  <si>
    <t>Zhotovenie izolácie proti tlakovej vode na vodorovnej ploche dvojnásobným náterom z kryštalickej izolácie</t>
  </si>
  <si>
    <t>-909343070</t>
  </si>
  <si>
    <t xml:space="preserve">" izolacia proti vode parapety  </t>
  </si>
  <si>
    <t>245640000100.S</t>
  </si>
  <si>
    <t>Hmota hydroizolačná kryštalická</t>
  </si>
  <si>
    <t>kg</t>
  </si>
  <si>
    <t>-1289691734</t>
  </si>
  <si>
    <t>998711103.S</t>
  </si>
  <si>
    <t>Presun hmôt pre izoláciu proti vode v objektoch výšky nad 12 do 60 m</t>
  </si>
  <si>
    <t>-1680664469</t>
  </si>
  <si>
    <t>998711199.S</t>
  </si>
  <si>
    <t>Izolácia proti vode, prípl.za presun nad vymedz. najväčšiu dopr. vzdial. za k. ď. i začatých 100m</t>
  </si>
  <si>
    <t>611321811</t>
  </si>
  <si>
    <t>713132133.S</t>
  </si>
  <si>
    <t>Montáž tepelnej izolácie stien polystyrénom, bodovým prilepením</t>
  </si>
  <si>
    <t>-265068663</t>
  </si>
  <si>
    <t>0,2*3*334</t>
  </si>
  <si>
    <t>0,2*2*16</t>
  </si>
  <si>
    <t>0,2*3*7</t>
  </si>
  <si>
    <t>0,2*2*1</t>
  </si>
  <si>
    <t>283720003200</t>
  </si>
  <si>
    <t>Fasádna izolačná doska EPS 70F hr. 10 mm</t>
  </si>
  <si>
    <t>-1934796455</t>
  </si>
  <si>
    <t>211,4*1,02 'Prepočítané koeficientom množstva</t>
  </si>
  <si>
    <t>998713103.S</t>
  </si>
  <si>
    <t>Presun hmôt pre izolácie tepelné v objektoch výšky nad 12 m do 24 m</t>
  </si>
  <si>
    <t>280064516</t>
  </si>
  <si>
    <t>1266065929</t>
  </si>
  <si>
    <t>764</t>
  </si>
  <si>
    <t>Konštrukcie klampiarske</t>
  </si>
  <si>
    <t>764410530.S</t>
  </si>
  <si>
    <t>Oplechovanie parapetov z poplastovaného plechu, vrátane rohov r.š. 250 mm</t>
  </si>
  <si>
    <t>-109231419</t>
  </si>
  <si>
    <t>3*334</t>
  </si>
  <si>
    <t>2*16</t>
  </si>
  <si>
    <t>3*7</t>
  </si>
  <si>
    <t>2*1</t>
  </si>
  <si>
    <t>553PL1</t>
  </si>
  <si>
    <t>Vonkajší parapet z poplastovaného ocelového plechu PVC š. 250 mm</t>
  </si>
  <si>
    <t>-246969726</t>
  </si>
  <si>
    <t xml:space="preserve">" PL1  dl.3m </t>
  </si>
  <si>
    <t>" VONKAJŠÍ PARAPET - POPLASTOVANÝ OCELOVÝ PLECH 3000/250 MM</t>
  </si>
  <si>
    <t>553PL2</t>
  </si>
  <si>
    <t>-2086936896</t>
  </si>
  <si>
    <t>" PL2  dl.2m</t>
  </si>
  <si>
    <t>" VONKAJŠÍ PARAPET - POPLASTOVANÝ OCELOVÝ PLECH 1000/250 MM</t>
  </si>
  <si>
    <t>553PL4</t>
  </si>
  <si>
    <t>1077655110</t>
  </si>
  <si>
    <t>" PL4  dl.3m</t>
  </si>
  <si>
    <t>553PL5</t>
  </si>
  <si>
    <t>2011694757</t>
  </si>
  <si>
    <t>" PL5  dl.1,5m</t>
  </si>
  <si>
    <t>1,5*1</t>
  </si>
  <si>
    <t>998764103.S</t>
  </si>
  <si>
    <t>Presun hmôt pre konštrukcie klampiarske v objektoch výšky nad 12 do 24 m</t>
  </si>
  <si>
    <t>1277501116</t>
  </si>
  <si>
    <t>998764192.S</t>
  </si>
  <si>
    <t>Konštrukcie klampiarske, prípl.za presun nad vymedz. najväč. dopr. vzdial. do 100 m</t>
  </si>
  <si>
    <t>1149921484</t>
  </si>
  <si>
    <t>766</t>
  </si>
  <si>
    <t>Konštrukcie stolárske</t>
  </si>
  <si>
    <t>766621400.S</t>
  </si>
  <si>
    <t>Montáž okien plastových s hydroizolačnými páskami (exteriérová a interiérová)</t>
  </si>
  <si>
    <t>-430259433</t>
  </si>
  <si>
    <t>(3+3+1,5+1,5)*334</t>
  </si>
  <si>
    <t>(2+2+1,5+1,5)*16</t>
  </si>
  <si>
    <t>(3+3+1,5+1,5)*7</t>
  </si>
  <si>
    <t>(1,5+1,5+1,5+1,5)*1</t>
  </si>
  <si>
    <t>Súčet  v.č.A25</t>
  </si>
  <si>
    <t>283290006100.S</t>
  </si>
  <si>
    <t>Tesniaca paropriepustná fólia polymér-flísová, š. 290 mm, dĺ. 30 m, pre tesnenie pripájacej škáry okenného rámu a muriva z exteriéru</t>
  </si>
  <si>
    <t>-624160228</t>
  </si>
  <si>
    <t>283290006200.S</t>
  </si>
  <si>
    <t>Tesniaca paronepriepustná fólia polymér-flísová, š. 70 mm, dĺ. 30 m, pre tesnenie pripájacej škáry okenného rámu a muriva z interiéru</t>
  </si>
  <si>
    <t>1462829191</t>
  </si>
  <si>
    <t>611PL1</t>
  </si>
  <si>
    <t>OKNO PLASTOVÉ  3000/1500mm ZLOŽENÉ Z TROCH OKIEN,LAVÉ A PRAVÉ OKNO JE OTVÁRAVÉ,STREDNÉ OKNO JE OTVÁRAVOSKLOPNÉ OKNÁ-POLOHOVATELNÉ KOVANIE PRE ZABEZPEČENIE VÝMENY VZDUCHU,ZASKLENIE PROTISLNEČNÝM IZOLAČNÝM TROJSKLOM -pc   podla CP</t>
  </si>
  <si>
    <t>ks</t>
  </si>
  <si>
    <t>1272154129</t>
  </si>
  <si>
    <t>334</t>
  </si>
  <si>
    <t>611PL2</t>
  </si>
  <si>
    <t>OKNO PLASTOVÉ DVOJKRÍDLOVÉ 2000/1500, OTVÁRAVOSKLOPNÉ OKNO-POLOHOVATELNÉ KOVANIE PRE ZABEZPEĆNIE VÝMENY VZDUCHU, ZASKLENIE PROTISLNEČNÝM IZOLAČNÝM TROJSKLOM  pc podla CP</t>
  </si>
  <si>
    <t>-139796661</t>
  </si>
  <si>
    <t>611PL4</t>
  </si>
  <si>
    <t>OKNO PLASTOVÉ  3000/1500mm ZLOŽENÉ Z TROCH OKIEN,LAVÉ A PRAVÉ OKNO JE OTVÁRAVÉ,STREDNÉ OKNO JE OTVÁRAVOSKLOPNÉ OKNÁ-POLOHOVATELNÉ KOVANIE PRE ZABEZPEČENIE VÝMENY VZDUCHU,ZASKLENIE PROTISLNEČNÝM IZOLAČNÝM TROJSKLOM, pc podla CP</t>
  </si>
  <si>
    <t>-367220354</t>
  </si>
  <si>
    <t>611PL5</t>
  </si>
  <si>
    <t>OKNO PLASTOVÉ DVOJKRÍDLOVÉ 1500/1500, OTVÁRAVOSKLOPNÉ OKNO-POLOHOVATELNÉ KOVANIE PRE ZABEZPEĆNIE VÝMENY VZDUCHU, ZASKLENIE PROTISLNEČNÝM IZOLAČNÝM TROJSKLOM</t>
  </si>
  <si>
    <t>-1177036933</t>
  </si>
  <si>
    <t>766694141.S</t>
  </si>
  <si>
    <t>Montáž parapetnej dosky plastovej šírky do 300 mm, dĺžky do 1000 mm</t>
  </si>
  <si>
    <t>1192997140</t>
  </si>
  <si>
    <t>611560000100.S</t>
  </si>
  <si>
    <t>Parapetná doska plastová, šírka 100 mm, komôrková vnútorná, zlatý dub, mramor, mahagon, svetlý buk, orech</t>
  </si>
  <si>
    <t>18187778</t>
  </si>
  <si>
    <t>998766103.S</t>
  </si>
  <si>
    <t>Presun hmot pre konštrukcie stolárske v objektoch výšky nad 12 do 24 m</t>
  </si>
  <si>
    <t>-1402406360</t>
  </si>
  <si>
    <t>998766192.S</t>
  </si>
  <si>
    <t>Konštrukcie stolárske, prípl.za presun nad najvačšiu dopravnú vzdialenosť do 100 m</t>
  </si>
  <si>
    <t>1122194118</t>
  </si>
  <si>
    <t>Práce a dodávky M</t>
  </si>
  <si>
    <t>22-M</t>
  </si>
  <si>
    <t>Montáže oznamovacích a zabezpečovacích zariadení</t>
  </si>
  <si>
    <t>33</t>
  </si>
  <si>
    <t>220800032.S</t>
  </si>
  <si>
    <t>Mont.zámku elektromagnet.-vonk.vyhotovenie na záver UKM 12 resp.UPM trojfázového</t>
  </si>
  <si>
    <t>-1337045012</t>
  </si>
  <si>
    <t>" DOPLNENIE ELEKTRONICKÉHO ZÁMKU/BEZKLÚČOVÝ SYSTÉM/</t>
  </si>
  <si>
    <t>34</t>
  </si>
  <si>
    <t>549730000300.S</t>
  </si>
  <si>
    <t xml:space="preserve">PL3  - Magnetický zámok protiplechom exist.dvere </t>
  </si>
  <si>
    <t>256</t>
  </si>
  <si>
    <t>1619597276</t>
  </si>
  <si>
    <t>" PL3</t>
  </si>
  <si>
    <t>E1.4Z - E1.4Z 1.Konšrukcie hlíníkové výplne v.č.A26</t>
  </si>
  <si>
    <t xml:space="preserve">    767 - Konštrukcie doplnkové kovové</t>
  </si>
  <si>
    <t xml:space="preserve">    783 - Nátery</t>
  </si>
  <si>
    <t>-19231665</t>
  </si>
  <si>
    <t>-1759154347</t>
  </si>
  <si>
    <t>-1116780839</t>
  </si>
  <si>
    <t>764410740.S</t>
  </si>
  <si>
    <t>Oplechovanie parapetov z hliníkového  Al plechu, vrátane rohov r.š. 220 mm VONKAJŠI RAL 5024</t>
  </si>
  <si>
    <t>-1210104351</t>
  </si>
  <si>
    <t>" Al1</t>
  </si>
  <si>
    <t>5,5*1</t>
  </si>
  <si>
    <t>" Al2</t>
  </si>
  <si>
    <t>5,5*6</t>
  </si>
  <si>
    <t>" Al3</t>
  </si>
  <si>
    <t>2,64*16</t>
  </si>
  <si>
    <t>764410760.S</t>
  </si>
  <si>
    <t>Oplechovanie parapetov z hliníkového  Al plechu, vrátane rohov r.š. 350 mm - VNUTORNY RAL5024</t>
  </si>
  <si>
    <t>1959865047</t>
  </si>
  <si>
    <t>611AL1p</t>
  </si>
  <si>
    <t>Vnútorná parapetná doska al plechu, šírka 350 mm, povrch. úprava AL profilov + parapet. farba modrá RAL 5024</t>
  </si>
  <si>
    <t>1667316107</t>
  </si>
  <si>
    <t>" AL1 vnútorný parapet 5500/350/2mm</t>
  </si>
  <si>
    <t>611AL2p</t>
  </si>
  <si>
    <t>-1464628598</t>
  </si>
  <si>
    <t>" AL2 vnútorný parapet 5500/350/2mm</t>
  </si>
  <si>
    <t>553AL1p</t>
  </si>
  <si>
    <t>VONKAJŠIA PARAPETNÁ DOSKA Z AL PLECHU š. 220 mm, POVRCHOVÁ ÚPRAVA AL PROFILOV + PARAPETOV FARBA - MODRÁ  RAL 5024</t>
  </si>
  <si>
    <t>-552049018</t>
  </si>
  <si>
    <t>" Al1 5500/220/2mm</t>
  </si>
  <si>
    <t>5,5</t>
  </si>
  <si>
    <t>553AL2p</t>
  </si>
  <si>
    <t>-166506437</t>
  </si>
  <si>
    <t>" Al2 5500/220/2mm</t>
  </si>
  <si>
    <t>553AL3p</t>
  </si>
  <si>
    <t>VONKAJŠIA PARAPETNÁ DOSKA Z AL PLECHU š. 300 mm, POVRCHOVÁ ÚPRAVA AL PROFILOV + PARAPETOV FARBA - MODRÁ  RAL 5024</t>
  </si>
  <si>
    <t>1307789055</t>
  </si>
  <si>
    <t>" Al3 2640/300/2mm</t>
  </si>
  <si>
    <t>998764102.S</t>
  </si>
  <si>
    <t>Presun hmôt pre konštrukcie klampiarske v objektoch výšky nad 6 do 12 m</t>
  </si>
  <si>
    <t>-270497045</t>
  </si>
  <si>
    <t>-37771007</t>
  </si>
  <si>
    <t>767</t>
  </si>
  <si>
    <t>Konštrukcie doplnkové kovové</t>
  </si>
  <si>
    <t>767612100.S</t>
  </si>
  <si>
    <t>Montáž okien hliníkových s hydroizolačnými páskami (exteriérová a interiérová)</t>
  </si>
  <si>
    <t>748531605</t>
  </si>
  <si>
    <t>" ext. zask. al stena</t>
  </si>
  <si>
    <t>" AL1</t>
  </si>
  <si>
    <t xml:space="preserve">(5,5+5,5+1,5+1,5)*1 </t>
  </si>
  <si>
    <t>" AL2</t>
  </si>
  <si>
    <t>(5,5+5,5+2,45+2,45)*6</t>
  </si>
  <si>
    <t>" AL3</t>
  </si>
  <si>
    <t>(2,64+2,64+2,7+2,7)*16</t>
  </si>
  <si>
    <t>Súčet v.č.A26</t>
  </si>
  <si>
    <t>332809819</t>
  </si>
  <si>
    <t>1680396578</t>
  </si>
  <si>
    <t>553Al1</t>
  </si>
  <si>
    <t xml:space="preserve">HLINIKOVÉ OKNO 5500/1500 ( 5500/1500mm)- PRIEČ. HLINÍKOVÁ FASÁDA CW - 50, S PRERUŠENÝM TEPELNÝM MOSTOM, CELOZASKLENÁ FASÁDA,ZASKLENIE  IZOLAČNÉ DVOJSKLO 6-16-6 MM, SÚČINITEĽ PRECHODU TEPLA AL STENY - Usteny = 1,6 W/(m².K) RAL5024 </t>
  </si>
  <si>
    <t>-791576504</t>
  </si>
  <si>
    <t>" Al1  8,25m2</t>
  </si>
  <si>
    <t>553Al2</t>
  </si>
  <si>
    <t xml:space="preserve">HLINIKOVÉ OKNO 5500/2450 ( 5500/2450mm)- PRIEČ. HLINÍKOVÁ FASÁDA CW - 50, S PRERUŠENÝM TEPELNÝM MOSTOM, CELOZASKLENÁ FASÁDA,ZASKLENIE  IZOLAČNÉ DVOJSKLO 6-16-6 MM, SÚČINITEĽ PRECHODU TEPLA AL STENY - Usteny = 1,6 W/(m².K) RAL5024 </t>
  </si>
  <si>
    <t>-2043569645</t>
  </si>
  <si>
    <t>" Al2    13,475m2</t>
  </si>
  <si>
    <t>" na AL profily z interiéru je kotvené al madlo pr. 50mm</t>
  </si>
  <si>
    <t>553AL03</t>
  </si>
  <si>
    <t xml:space="preserve">HLINIKOVÉ OKNO 2640/2700 ( 2640/2700mm)- PRIEČ. HLINÍKOVÁ FASÁDA CW - 50, S PRERUŠENÝM TEPELNÝM MOSTOM, CELOZASKLENÁ FASÁDA,ZASKLENIE  IZOLAČNÉ DVOJSKLO 6-16-6 MM, SÚČINITEĽ PRECHODU TEPLA AL STENY - Usteny = 1,6 W/(m².K) RAL5024 </t>
  </si>
  <si>
    <t>-1495601808</t>
  </si>
  <si>
    <t>" Al03  7,128m2</t>
  </si>
  <si>
    <t>767646520.S</t>
  </si>
  <si>
    <t>Montáž dverí hliníkových, exteriérových, 1 m obvodu dverí</t>
  </si>
  <si>
    <t>1582839356</t>
  </si>
  <si>
    <t>" ext. zaskl. al stena</t>
  </si>
  <si>
    <t>" AL8</t>
  </si>
  <si>
    <t>(1,5+1,5+2,6+2,6)*1</t>
  </si>
  <si>
    <t>" AL9</t>
  </si>
  <si>
    <t>(1,6+1,6+2,05+2,05)*1</t>
  </si>
  <si>
    <t>1859215801</t>
  </si>
  <si>
    <t>277763580</t>
  </si>
  <si>
    <t>553AL8</t>
  </si>
  <si>
    <t>EXTERIEROVÁ ZASKLENÁ HLINÍKOVÁ STENA 1500/2600mm  S  2 kr DVERAMI 1500/2600, S PRERUŠENÝM TEPELNÝM MOSTOM, ZASKLENIE IZOLAČNÉ DVOJSKLO 6-16-6MM,BEZPEČNOSTNÉ ,BEZ PRAHU, KOVANIE DVERÍ-ELEKTRONICKÝ ZÁMOK/BEZKLÚČOVÝ SYSTÉM/  pc, podla CP</t>
  </si>
  <si>
    <t>1697488564</t>
  </si>
  <si>
    <t xml:space="preserve">" INTERIÉR A EXTERIÉR-KĽUČKA, </t>
  </si>
  <si>
    <t>" POVRCHOVÁ ÚPRAVA AL PROFILOV  FARBA -RAL 7024</t>
  </si>
  <si>
    <t>553AL9</t>
  </si>
  <si>
    <t>EXTERIEROVÁ ZASKLENÁ HLINÍKOVÁ STENA 1600/2050 S  2kr DVERAMI 1500/2050, S PRERUŠENÝM TEPELNÝM MOSTOM, ZASKLENIE IZOLAČNÉ DVOJSKLO 6-16-6MM,BEZPEČNOSTNÉ ,BEZ PRAHU, KOVANIE DVERÍ-ELEKTRONICKÝ ZÁMOK/BEZKLÚČOVÝ SYSTÉM/  pc , podla CP</t>
  </si>
  <si>
    <t>-278452725</t>
  </si>
  <si>
    <t>" AL9  3,28m2</t>
  </si>
  <si>
    <t xml:space="preserve">" kordinátor  zatvarania dverí </t>
  </si>
  <si>
    <t>998767103.S</t>
  </si>
  <si>
    <t>Presun hmôt pre kovové stavebné doplnkové konštrukcie v objektoch výšky nad 12 do 24 m</t>
  </si>
  <si>
    <t>-1141846621</t>
  </si>
  <si>
    <t>3,6</t>
  </si>
  <si>
    <t>-1,259</t>
  </si>
  <si>
    <t>998767192.S</t>
  </si>
  <si>
    <t>Kovové stav.dopln.konštr., prípl.za presun nad najväčšiu dopr. vzdial. do 100 m</t>
  </si>
  <si>
    <t>166767759</t>
  </si>
  <si>
    <t>783</t>
  </si>
  <si>
    <t>Nátery</t>
  </si>
  <si>
    <t>783271001.S</t>
  </si>
  <si>
    <t>Nátery kov.stav.doplnk.konštr. polyuretánové jednonásobné 2x s emailovaním.- 105μm</t>
  </si>
  <si>
    <t>1983043225</t>
  </si>
  <si>
    <t>" nátery al profilov a parapetov</t>
  </si>
  <si>
    <t>(5,5*0,22)*1</t>
  </si>
  <si>
    <t>(5,5*0,35)*1</t>
  </si>
  <si>
    <t>(0,05+0,3+0,05)*(5,5+1,5+5,5+1,5)*1</t>
  </si>
  <si>
    <t>(5,5*0,22)*6</t>
  </si>
  <si>
    <t>(5,5*0,35)*6</t>
  </si>
  <si>
    <t>(0,05+0,3+0,05)*(5,5+1,5+5,5+1,5)*6</t>
  </si>
  <si>
    <t>(2,64*0,3)*16</t>
  </si>
  <si>
    <t>(0,05+0,3+0,05)*(2,64+2,7+2,64+2,7)*16</t>
  </si>
  <si>
    <t>" AL4</t>
  </si>
  <si>
    <t>(0,1+0,3+0,1)*(1,5+2,44+2,1+2,44)*16</t>
  </si>
  <si>
    <t>" AL5</t>
  </si>
  <si>
    <t>(0,1+0,3+0,1)*(1,5+2,44+2,1+2,44)*4</t>
  </si>
  <si>
    <t>" AL6</t>
  </si>
  <si>
    <t>(0,1+0,3+0,1)*(1,5+2,44+2,1+2,44)*2</t>
  </si>
  <si>
    <t>" AL 7</t>
  </si>
  <si>
    <t>(0,1+0,3+0,1)*(1,5+2,6+1,5+2,6)*1</t>
  </si>
  <si>
    <t>(0,1+0,3+0,1)*(1,6+2,05+1,6+2,05)*1</t>
  </si>
  <si>
    <t>" AL10</t>
  </si>
  <si>
    <t>(0,1+0,3+0,1)*(1,5+2,44+1,5+2,44)*16</t>
  </si>
  <si>
    <t>E1.5Z - E1.5Z 5.Ústredné vykurovanie A,B</t>
  </si>
  <si>
    <t>Ing.P. Valent</t>
  </si>
  <si>
    <t xml:space="preserve">    9 - Ostatné konštrukcie a práce-búranie</t>
  </si>
  <si>
    <t xml:space="preserve">PSV - Práce a dodávky PSV   </t>
  </si>
  <si>
    <t xml:space="preserve">    713 - Izolácie tepelné   </t>
  </si>
  <si>
    <t xml:space="preserve">    733 - Ústredné kúrenie, rozvodné potrubie   </t>
  </si>
  <si>
    <t xml:space="preserve">    734 - Ústredné kúrenie, armatúry.   </t>
  </si>
  <si>
    <t xml:space="preserve">    735 - Ústredné kúrenie, vykurov. telesá   </t>
  </si>
  <si>
    <t xml:space="preserve">    767 - Konštrukcie doplnkové kovové   </t>
  </si>
  <si>
    <t xml:space="preserve">    783 - Dokončovacie práce - nátery   </t>
  </si>
  <si>
    <t xml:space="preserve">OST - Demontáž   </t>
  </si>
  <si>
    <t xml:space="preserve">HZS - HZS   </t>
  </si>
  <si>
    <t>1652661532</t>
  </si>
  <si>
    <t>Ostatné konštrukcie a práce-búranie</t>
  </si>
  <si>
    <t>979089715.S</t>
  </si>
  <si>
    <t xml:space="preserve">Prenájom kontajneru 16 m3- dovoz , odvoz a poplatky  za likv. odpadu </t>
  </si>
  <si>
    <t>-300340763</t>
  </si>
  <si>
    <t xml:space="preserve">Práce a dodávky PSV   </t>
  </si>
  <si>
    <t xml:space="preserve">Izolácie tepelné   </t>
  </si>
  <si>
    <t>713482111</t>
  </si>
  <si>
    <t>Montáž trubíc z PE,hr.do 10 mm,vnút.priemer do 38</t>
  </si>
  <si>
    <t>-276976750</t>
  </si>
  <si>
    <t>2837741549</t>
  </si>
  <si>
    <t>TUBOLIT izolácia - navlek 22-S-plus (400)  ARC-0072  Armacell  AZ FLEX</t>
  </si>
  <si>
    <t>-1908594448</t>
  </si>
  <si>
    <t>713482121</t>
  </si>
  <si>
    <t>Montáž trubíc z PE, hr.15-20 mm,vnút.priemer do 38</t>
  </si>
  <si>
    <t>575730165</t>
  </si>
  <si>
    <t>2837741542</t>
  </si>
  <si>
    <t>TUBOLIT izolácia - trubica   22/20-DG (72)  ARC-0051  Armacell  AZ FLEX</t>
  </si>
  <si>
    <t>1046742805</t>
  </si>
  <si>
    <t>p-tbl-pe-50-15-3</t>
  </si>
  <si>
    <t>Páska TUBOLIT PE -50mm/15m/3mm</t>
  </si>
  <si>
    <t>-1580387176</t>
  </si>
  <si>
    <t>l-520/1,0</t>
  </si>
  <si>
    <t>Lepidlo 520-1,0 l</t>
  </si>
  <si>
    <t>-203602326</t>
  </si>
  <si>
    <t>1686416926</t>
  </si>
  <si>
    <t>1994148138</t>
  </si>
  <si>
    <t>733</t>
  </si>
  <si>
    <t xml:space="preserve">Ústredné kúrenie, rozvodné potrubie   </t>
  </si>
  <si>
    <t>733111103</t>
  </si>
  <si>
    <t>Potrubie z rúrok závitových oceľových bezšvových bežných nízkotlakových DN 15</t>
  </si>
  <si>
    <t>1651355788</t>
  </si>
  <si>
    <t>733113113</t>
  </si>
  <si>
    <t>Potrubie z rúrok závitových Príplatok k cene za zhotovenie prípojky z oceľ. rúrok závitových DN 15</t>
  </si>
  <si>
    <t>-984407253</t>
  </si>
  <si>
    <t>733131113</t>
  </si>
  <si>
    <t>Kompenzátor osový vlnový so skrutkovaním V 4720 a - závitový G 1/2</t>
  </si>
  <si>
    <t>1853956738</t>
  </si>
  <si>
    <t>733190107</t>
  </si>
  <si>
    <t>Tlaková skúška potrubia z oceľových rúrok závitových</t>
  </si>
  <si>
    <t>1809345654</t>
  </si>
  <si>
    <t>733191111</t>
  </si>
  <si>
    <t>Manžeta priestupová pre rúrky DN 20</t>
  </si>
  <si>
    <t>197895001</t>
  </si>
  <si>
    <t>998733103.S</t>
  </si>
  <si>
    <t>Presun hmôt pre rozvody potrubia v objektoch výšky nad 6 do 24 m</t>
  </si>
  <si>
    <t>1788277445</t>
  </si>
  <si>
    <t>998733193.S</t>
  </si>
  <si>
    <t>Rozvody potrubia, prípl.za presun nad vymedz. najväčšiu dopravnú vzdial. do 100 m</t>
  </si>
  <si>
    <t>660380810</t>
  </si>
  <si>
    <t>734</t>
  </si>
  <si>
    <t xml:space="preserve">Ústredné kúrenie, armatúry.   </t>
  </si>
  <si>
    <t>734209104</t>
  </si>
  <si>
    <t>Montáž závitovej armatúry s 1 závitom G 3/4</t>
  </si>
  <si>
    <t>-1287251311</t>
  </si>
  <si>
    <t>484term-herkules</t>
  </si>
  <si>
    <t>Príslušenstvo vykurovania HERZ Termostat HERKULES M28x1,5</t>
  </si>
  <si>
    <t>-1485984066</t>
  </si>
  <si>
    <t>734209112</t>
  </si>
  <si>
    <t>Montáž závitovej armatúry s 2 závitmi do G 1/2</t>
  </si>
  <si>
    <t>1880408951</t>
  </si>
  <si>
    <t>4228461007</t>
  </si>
  <si>
    <t>Herz ventil rohový  TS-90 1/2"   obj.č.1772491</t>
  </si>
  <si>
    <t>1185167835</t>
  </si>
  <si>
    <t>4228461090</t>
  </si>
  <si>
    <t>Herz ventil spiatočkový RL-5, rohový 1/2   obj.č.1392401</t>
  </si>
  <si>
    <t>-1234586892</t>
  </si>
  <si>
    <t>734209114</t>
  </si>
  <si>
    <t>Montáž závitovej armatúry s 2 závitmi G 3/4</t>
  </si>
  <si>
    <t>116228013</t>
  </si>
  <si>
    <t>4228461385</t>
  </si>
  <si>
    <t>Herz ventil regulačný  STRÖMAX-GM 1/2", priamy, s meracími ventilčekmi  obj.č.1421701</t>
  </si>
  <si>
    <t>1195155033</t>
  </si>
  <si>
    <t>422d-rtd4007-15</t>
  </si>
  <si>
    <t>Regulátor tlakovej diferencie  4007 Herz, Dn 15</t>
  </si>
  <si>
    <t>-2071766766</t>
  </si>
  <si>
    <t>734211122</t>
  </si>
  <si>
    <t>Ventil odvzdušňovací závitový vykurovacích telies K 1172 do G 3/8</t>
  </si>
  <si>
    <t>976625575</t>
  </si>
  <si>
    <t>734294104</t>
  </si>
  <si>
    <t>Ružica delená krycia V 2556 do G 3/4</t>
  </si>
  <si>
    <t>1172588742</t>
  </si>
  <si>
    <t>998734103.S</t>
  </si>
  <si>
    <t>Presun hmôt pre armatúry v objektoch výšky nad 6 do 24 m</t>
  </si>
  <si>
    <t>1164806115</t>
  </si>
  <si>
    <t>998734193.S</t>
  </si>
  <si>
    <t>Armatúry, prípl.za presun nad vymedz. najväčšiu dopravnú vzdialenosť do 100 m</t>
  </si>
  <si>
    <t>1642746477</t>
  </si>
  <si>
    <t>735</t>
  </si>
  <si>
    <t xml:space="preserve">Ústredné kúrenie, vykurov. telesá   </t>
  </si>
  <si>
    <t>735154140</t>
  </si>
  <si>
    <t>Montáž vykurovacieho telesa panelového dvojradového výšky 600 mm/ dĺžky 400-600 mm</t>
  </si>
  <si>
    <t>-1563961460</t>
  </si>
  <si>
    <t>4845500875</t>
  </si>
  <si>
    <t>Vykurovacie rebríky KORADO-SATEC Radiátor oceľ.rebrík. KORALUX LINEAR CLASSIC KLC 450x1220 , č. KOLC450/1220</t>
  </si>
  <si>
    <t>305063834</t>
  </si>
  <si>
    <t>998735103.S</t>
  </si>
  <si>
    <t>Presun hmôt pre vykurovacie telesá v objektoch výšky nad 12 do 24 m</t>
  </si>
  <si>
    <t>17543009</t>
  </si>
  <si>
    <t>998735193.S</t>
  </si>
  <si>
    <t>Vykurovacie telesá, prípl.za presun nad vymedz. najväčšiu dopr. vzdial. do 100 m</t>
  </si>
  <si>
    <t>236671204</t>
  </si>
  <si>
    <t xml:space="preserve">Konštrukcie doplnkové kovové   </t>
  </si>
  <si>
    <t>767995101</t>
  </si>
  <si>
    <t>Montáž ostatných atypických kovových stavebných doplnkových konštrukcií do 5 kg</t>
  </si>
  <si>
    <t>-281489767</t>
  </si>
  <si>
    <t>35</t>
  </si>
  <si>
    <t>m-4</t>
  </si>
  <si>
    <t>Atypické konštrukcie -doplnkové kovové</t>
  </si>
  <si>
    <t>-382528925</t>
  </si>
  <si>
    <t>36</t>
  </si>
  <si>
    <t>-2046714467</t>
  </si>
  <si>
    <t>37</t>
  </si>
  <si>
    <t>672734188</t>
  </si>
  <si>
    <t xml:space="preserve">Dokončovacie práce - nátery   </t>
  </si>
  <si>
    <t>38</t>
  </si>
  <si>
    <t>783225100</t>
  </si>
  <si>
    <t>Nátery kov.stav.doplnk.konštr. syntetické farby šedej na vzduchu schnúce dvojnás. 1x s emailov.</t>
  </si>
  <si>
    <t>1196716394</t>
  </si>
  <si>
    <t>39</t>
  </si>
  <si>
    <t>783226100</t>
  </si>
  <si>
    <t>Nátery kov.stav.doplnk.konštr. syntetické farby šedej na vzduchu schnúce základný</t>
  </si>
  <si>
    <t>2068323456</t>
  </si>
  <si>
    <t>40</t>
  </si>
  <si>
    <t>783425750</t>
  </si>
  <si>
    <t>Nátery kov.potr.a armatúr syntetické potrubie do DN 100 mm základný</t>
  </si>
  <si>
    <t>-1662706022</t>
  </si>
  <si>
    <t>OST</t>
  </si>
  <si>
    <t xml:space="preserve">Demontáž   </t>
  </si>
  <si>
    <t>41</t>
  </si>
  <si>
    <t>733110803</t>
  </si>
  <si>
    <t>Demontáž potrubia z oceľových rúrok závitových do DN 15</t>
  </si>
  <si>
    <t>1448548969</t>
  </si>
  <si>
    <t>42</t>
  </si>
  <si>
    <t>733191914</t>
  </si>
  <si>
    <t>Oprava rozvodov potrubí z oceľových rúrok zaslepenie kovaním a zavarením DN 20</t>
  </si>
  <si>
    <t>-1743962594</t>
  </si>
  <si>
    <t>43</t>
  </si>
  <si>
    <t>733890803</t>
  </si>
  <si>
    <t>Vnútrostav. premiestnenie vybúraných hmôt rozvodov potrubia vodorovne do 100 m z obj. výš. do 24m</t>
  </si>
  <si>
    <t>-1608730364</t>
  </si>
  <si>
    <t>44</t>
  </si>
  <si>
    <t>734200821</t>
  </si>
  <si>
    <t>Demontáž armatúry závitovej s dvomi závitmi do G 1/2 -0,00045t</t>
  </si>
  <si>
    <t>2046997747</t>
  </si>
  <si>
    <t>45</t>
  </si>
  <si>
    <t>734890803</t>
  </si>
  <si>
    <t>Vnútrostaveniskové premiestnenie vybúraných hmôt armatúr do 24m</t>
  </si>
  <si>
    <t>-1962584218</t>
  </si>
  <si>
    <t>46</t>
  </si>
  <si>
    <t>735191910</t>
  </si>
  <si>
    <t>Napustenie vody do vykurovacieho systému vrátane potrubia o v. pl. vykurovacích telies</t>
  </si>
  <si>
    <t>186158071</t>
  </si>
  <si>
    <t>47</t>
  </si>
  <si>
    <t>735494811</t>
  </si>
  <si>
    <t>Vypúšťanie vody z vykurovacích sústav(bez kotlov,ohrievačov,zásobníkov a vyk.telies</t>
  </si>
  <si>
    <t>884021709</t>
  </si>
  <si>
    <t>48</t>
  </si>
  <si>
    <t>735890803</t>
  </si>
  <si>
    <t xml:space="preserve">Vnútrostaveniskové premiestnenie vybúraných hmôt vykurovacích telies do 24m, do kontajnera </t>
  </si>
  <si>
    <t>-789074105</t>
  </si>
  <si>
    <t>HZS</t>
  </si>
  <si>
    <t xml:space="preserve">HZS   </t>
  </si>
  <si>
    <t>49</t>
  </si>
  <si>
    <t>Dmp</t>
  </si>
  <si>
    <t>Drobné montážne práce</t>
  </si>
  <si>
    <t>hod</t>
  </si>
  <si>
    <t>-1503784051</t>
  </si>
  <si>
    <t>50</t>
  </si>
  <si>
    <t>UN-IP</t>
  </si>
  <si>
    <t>Úprava náteru a izolácie potrubia</t>
  </si>
  <si>
    <t>-1512139933</t>
  </si>
  <si>
    <t>51</t>
  </si>
  <si>
    <t>ZaSP</t>
  </si>
  <si>
    <t>Zaregulovanie a skúšobná prevádzka</t>
  </si>
  <si>
    <t>1539885811</t>
  </si>
  <si>
    <t xml:space="preserve">E1.6Z - E1.6Z 6.Vzduchotechnika A,B,C </t>
  </si>
  <si>
    <t>Ing.M.Minárik</t>
  </si>
  <si>
    <t>D1 - ŠD BLOK A, A´,B</t>
  </si>
  <si>
    <t xml:space="preserve">    HSV - Práce a dodávky HSV</t>
  </si>
  <si>
    <t xml:space="preserve">    769.1 - Zariadenie č.1 Podtlakové vetranie hygienických miestností</t>
  </si>
  <si>
    <t xml:space="preserve">    769.2 - Zariadenie č.2 Rekuperačné vetranie obytných miestností</t>
  </si>
  <si>
    <t xml:space="preserve">    769.3 - Zariadenie č.3 Podtlakové vetranie kuchyniek a miestnosti pre pranie a sušenie</t>
  </si>
  <si>
    <t xml:space="preserve">    769.4 - Zariadenie č.4 Rekuperačné vetranie študovní</t>
  </si>
  <si>
    <t xml:space="preserve">    769.5 - Zariadenie č.5 Klimatizácia izieb na 8. a 9.NP</t>
  </si>
  <si>
    <t xml:space="preserve">    769.6 - Zariadenie č.6 Klimatizácia miestností elektro (3.68, 6.72, 8.72)</t>
  </si>
  <si>
    <t xml:space="preserve">    769.7 - Zariadenie č.7 Klimatizácia miestností pre batérie (2.79)</t>
  </si>
  <si>
    <t>D2 - ŠD BLOK C</t>
  </si>
  <si>
    <t xml:space="preserve">    769.8 - Zariadenie č.2 Rekuperačné vetranie obytných miestností</t>
  </si>
  <si>
    <t xml:space="preserve">    769.9 - Zariadenie č.3 Podtlakové vetranie kuchyniek a miestnosti pre pranie a sušenie</t>
  </si>
  <si>
    <t>D1</t>
  </si>
  <si>
    <t>ŠD BLOK A, A´,B</t>
  </si>
  <si>
    <t>-2084907105</t>
  </si>
  <si>
    <t>769.1</t>
  </si>
  <si>
    <t>Zariadenie č.1 Podtlakové vetranie hygienických miestností</t>
  </si>
  <si>
    <t>1.01</t>
  </si>
  <si>
    <t xml:space="preserve">Montaž Radiálny ventilátor so spätnou klapkou, s nastaviteľným časovačom dobehu (1-25min.) na zabudovanie do podhľadu, V=55m3/h, dp=150Pa, akustický tlak vo vzdialenosti 3m - 30/22 dB(A), IP X4  (napr. TZB </t>
  </si>
  <si>
    <t>-1237764742</t>
  </si>
  <si>
    <t>1.02</t>
  </si>
  <si>
    <t>Výfuková protidažďová hlavica na potrubie s priemerom 200mm</t>
  </si>
  <si>
    <t>-2049625521</t>
  </si>
  <si>
    <t>1,02a</t>
  </si>
  <si>
    <t>Izolovaný strešný prechod pre potrubie s priemerom 200mm cez plochú strechu</t>
  </si>
  <si>
    <t>1452382754</t>
  </si>
  <si>
    <t>1.03</t>
  </si>
  <si>
    <t>Radiálny ventilátor potrubný, s nastaviteľným časovačom dobehu (2-30min.), V=220m3/h, dp=75Pa, akustický tlak vo vzdialenosti 3m - 29/34 dB(A), IP X4  (napr. TZB Produkt TT 125 PRO T alebo technicky a výkonovo porovnateľné zariadenie)</t>
  </si>
  <si>
    <t>-454147542</t>
  </si>
  <si>
    <t>1.03a</t>
  </si>
  <si>
    <t>Pružné manžety s priemerom 125mm</t>
  </si>
  <si>
    <t>-290805337</t>
  </si>
  <si>
    <t>1.04</t>
  </si>
  <si>
    <t>Tesná spätná klapka s priemerom 125mm</t>
  </si>
  <si>
    <t>-1375421640</t>
  </si>
  <si>
    <t>1.05</t>
  </si>
  <si>
    <t>Výustka hliníková, dvojradová, rámik do potrubia, rozmer 225x125mm, regulácia, RAL9003</t>
  </si>
  <si>
    <t>1424374152</t>
  </si>
  <si>
    <t>1.05a</t>
  </si>
  <si>
    <t>Kruhové potrubie hliníkové flexibilné s priemerom 80mm</t>
  </si>
  <si>
    <t>bm</t>
  </si>
  <si>
    <t>1593268642</t>
  </si>
  <si>
    <t>1.05b</t>
  </si>
  <si>
    <t>Kruhové potrubie z pozinkovaného plechu spiro s priemerom 80mm/30% tvarovky</t>
  </si>
  <si>
    <t>1488196321</t>
  </si>
  <si>
    <t>1.05c</t>
  </si>
  <si>
    <t>Kruhové potrubie z pozinkovaného plechu spiro s priemerom 125mm/30% tvarovky</t>
  </si>
  <si>
    <t>1566686955</t>
  </si>
  <si>
    <t>1.05d</t>
  </si>
  <si>
    <t>Kruhové potrubie z pozinkovaného plechu spiro s priemerom 200mm/30% tvarovky</t>
  </si>
  <si>
    <t>836516257</t>
  </si>
  <si>
    <t>1.05e</t>
  </si>
  <si>
    <t>Štvorhranné potrubie z pozinkovaného plechu SK1 - tvarovky</t>
  </si>
  <si>
    <t>-217792079</t>
  </si>
  <si>
    <t>1.05f</t>
  </si>
  <si>
    <t>Tepelná izolácia kaučuková hrúbky 15mm s hliníkovou fóliou</t>
  </si>
  <si>
    <t>-1478913710</t>
  </si>
  <si>
    <t>1.05g</t>
  </si>
  <si>
    <t>Plastové potrubie na odvod kondenzátu DN25, vrátane tvaroviek</t>
  </si>
  <si>
    <t>-144354798</t>
  </si>
  <si>
    <t>1.05h</t>
  </si>
  <si>
    <t>Zachytávač odvodu kondenzátu - záslepka s priemerom 200mm</t>
  </si>
  <si>
    <t>-492570420</t>
  </si>
  <si>
    <t>1.05ch</t>
  </si>
  <si>
    <t>Zachytávač odvodu kondenzátu - do priebežného potrubia s priemerom 200mm</t>
  </si>
  <si>
    <t>-1221322906</t>
  </si>
  <si>
    <t>1.05j</t>
  </si>
  <si>
    <t>Zaregulovanie a vyskúšanie zariadenia</t>
  </si>
  <si>
    <t>-391719744</t>
  </si>
  <si>
    <t xml:space="preserve">Radiálny ventilátor so spätnou klapkou, s nastaviteľným časovačom dobehu (1-25min.) na zabudovanie do podhľadu, V=55m3/h, dp=150Pa, akustický tlak vo vzdialenosti 3m - 30/22 dB(A), IP X4  (napr. TZB Produkt QXD T alebo technicky a výkonovo porovnateľné </t>
  </si>
  <si>
    <t>128</t>
  </si>
  <si>
    <t>-500516696</t>
  </si>
  <si>
    <t>88</t>
  </si>
  <si>
    <t xml:space="preserve">"  Radiálny ventilátor so spätnou klapkou, s nastaviteľným časovačom dobehu (1-25min.) na zabudovanie do podhľadu, V=55m3/h, dp=150Pa, akustický tlak </t>
  </si>
  <si>
    <t>"  akustický tlak vo vzdialenosti 3m - 30/22 dB(A), IP X4  (napr. TZB Produkt QXD T alebo technicky a výkonovo porovnateľné  zariadenie)</t>
  </si>
  <si>
    <t>1101423254</t>
  </si>
  <si>
    <t>929422272</t>
  </si>
  <si>
    <t>575646631</t>
  </si>
  <si>
    <t>-1003950194</t>
  </si>
  <si>
    <t>-469615224</t>
  </si>
  <si>
    <t>219985587</t>
  </si>
  <si>
    <t>934374055</t>
  </si>
  <si>
    <t>-1053688526</t>
  </si>
  <si>
    <t>-1065369774</t>
  </si>
  <si>
    <t>41619317</t>
  </si>
  <si>
    <t>152673467</t>
  </si>
  <si>
    <t>-542117764</t>
  </si>
  <si>
    <t>-1397693167</t>
  </si>
  <si>
    <t>-91077021</t>
  </si>
  <si>
    <t>160026782</t>
  </si>
  <si>
    <t>1.05i</t>
  </si>
  <si>
    <t>Montážny, spojovací, tesniaci a závesný materiál</t>
  </si>
  <si>
    <t>1038133289</t>
  </si>
  <si>
    <t>769.2</t>
  </si>
  <si>
    <t>Zariadenie č.2 Rekuperačné vetranie obytných miestností</t>
  </si>
  <si>
    <t>2.01</t>
  </si>
  <si>
    <t xml:space="preserve">Montaž Vetracia jednotka s rekuperáciou tepla s reverzným prietokom vzduchu, vnútorný plastový kryt RAL9010, infra ovládač, ventilátor s EC motorom V=60m3/h, regeneračný výmenník s keramickým jadrom (74% účinnosť), </t>
  </si>
  <si>
    <t>2008889071</t>
  </si>
  <si>
    <t>155</t>
  </si>
  <si>
    <t>2.01a</t>
  </si>
  <si>
    <t>Akustický protiveterný vonkajší kryt, RAL podľa fasády, Dnew=45dB (napr. TZB Produkt TRM150ISO alebo technicky a výkonovo porovnateľné zariadenie)</t>
  </si>
  <si>
    <t>536807678</t>
  </si>
  <si>
    <t>2.01c</t>
  </si>
  <si>
    <t>-1156115174</t>
  </si>
  <si>
    <t>2.01d</t>
  </si>
  <si>
    <t>Pracovná plošina do výšky 26m</t>
  </si>
  <si>
    <t>834542511</t>
  </si>
  <si>
    <t xml:space="preserve"> Vetracia jednotka s rekuperáciou tepla s reverzným prietokom vzduchu, vnútorný plastový kryt RAL9010, infra ovládač, ventilátor s EC motorom V=60m3/h, regeneračný výmenník s keramickým jadrom (74% účinnosť),</t>
  </si>
  <si>
    <t>-1591255630</t>
  </si>
  <si>
    <t>"Vetracia jednotka s rekuperáciou tepla s reverzným prietokom vzduchu, vnútorný plastový kryt RAL9010, infra ovládač, ventilátor s EC motorom V=60m3/h</t>
  </si>
  <si>
    <t xml:space="preserve"> " regeneračný výmenník s keramickým jadrom (74% účinnosť), umývateľné protiprachové filtre, teleskopické </t>
  </si>
  <si>
    <t>"  potrubie  s priemerom 160mm, dĺžka 300 až 560mm, tlačítko na jednotke pre nastavenie základných funkcií,</t>
  </si>
  <si>
    <t>"  automatická protimrazová ochrana rekuperátora, akustiký výkon 40dB(A), akustický tlak vo vzdialenosti 3m  - 10 až 29dB(A)</t>
  </si>
  <si>
    <t>"    , IPX4  (napr. TZB Produkt Quatum Next alebo technicky a výkonovo porovnateľné zariadenie)</t>
  </si>
  <si>
    <t>891365980</t>
  </si>
  <si>
    <t>2.01b</t>
  </si>
  <si>
    <t>-1604954753</t>
  </si>
  <si>
    <t>769.3</t>
  </si>
  <si>
    <t>Zariadenie č.3 Podtlakové vetranie kuchyniek a miestnosti pre pranie a sušenie</t>
  </si>
  <si>
    <t>3.01</t>
  </si>
  <si>
    <t xml:space="preserve">Montaž Radiálny ventilátor potrubný, s nastaviteľným časovačom dobehu (2-30min.), V=200m3/h, dp=80Pa, akustický tlak vo vzdialenosti 3m - 29/34 dB(A), IP </t>
  </si>
  <si>
    <t>-1557208509</t>
  </si>
  <si>
    <t>3.01a</t>
  </si>
  <si>
    <t>27082866</t>
  </si>
  <si>
    <t>3.02</t>
  </si>
  <si>
    <t>-502536668</t>
  </si>
  <si>
    <t>3.03</t>
  </si>
  <si>
    <t>-1616165739</t>
  </si>
  <si>
    <t>3.04</t>
  </si>
  <si>
    <t>Výfuková protidažďová hlavica na potrubie s priemerom 225mm</t>
  </si>
  <si>
    <t>923195138</t>
  </si>
  <si>
    <t>3.04a</t>
  </si>
  <si>
    <t>Izolovaný strešný prechod pre potrubie s priemerom 225mm cez plochú strechu</t>
  </si>
  <si>
    <t>668965926</t>
  </si>
  <si>
    <t>3.04b</t>
  </si>
  <si>
    <t>-741666522</t>
  </si>
  <si>
    <t>3.04c</t>
  </si>
  <si>
    <t>Kruhové potrubie z pozinkovaného plechu spiro s priemerom 225mm/30% tvarovky</t>
  </si>
  <si>
    <t>1020578097</t>
  </si>
  <si>
    <t>3.04d</t>
  </si>
  <si>
    <t>1840439645</t>
  </si>
  <si>
    <t>52</t>
  </si>
  <si>
    <t>3.04e</t>
  </si>
  <si>
    <t>207907361</t>
  </si>
  <si>
    <t>53</t>
  </si>
  <si>
    <t>3.04f</t>
  </si>
  <si>
    <t>1557160019</t>
  </si>
  <si>
    <t>54</t>
  </si>
  <si>
    <t>3.04g</t>
  </si>
  <si>
    <t>Zachytávač odvodu kondenzátu - záslepka s priemerom 225mm</t>
  </si>
  <si>
    <t>1622257629</t>
  </si>
  <si>
    <t>55</t>
  </si>
  <si>
    <t>3.04ch</t>
  </si>
  <si>
    <t>636064503</t>
  </si>
  <si>
    <t>56</t>
  </si>
  <si>
    <t>Radiálny ventilátor potrubný, s nastaviteľným časovačom dobehu (2-30min.), V=200m3/h, dp=80Pa, akustický tlak vo vzdialenosti 3m - 29/34 dB(A), IP X4  (napr. TZB Produkt TT 125 PRO T alebo technicky a výkonovo porovnateľné zariadenie)</t>
  </si>
  <si>
    <t>-2082232110</t>
  </si>
  <si>
    <t>57</t>
  </si>
  <si>
    <t>-1208048724</t>
  </si>
  <si>
    <t>58</t>
  </si>
  <si>
    <t>-1978719535</t>
  </si>
  <si>
    <t>59</t>
  </si>
  <si>
    <t>-1905580949</t>
  </si>
  <si>
    <t>60</t>
  </si>
  <si>
    <t>-1948561537</t>
  </si>
  <si>
    <t>61</t>
  </si>
  <si>
    <t>2076835554</t>
  </si>
  <si>
    <t>62</t>
  </si>
  <si>
    <t>1269558185</t>
  </si>
  <si>
    <t>63</t>
  </si>
  <si>
    <t>-1628665694</t>
  </si>
  <si>
    <t>1444418389</t>
  </si>
  <si>
    <t>65</t>
  </si>
  <si>
    <t>-307859153</t>
  </si>
  <si>
    <t>66</t>
  </si>
  <si>
    <t>-57813573</t>
  </si>
  <si>
    <t>67</t>
  </si>
  <si>
    <t>-2111053265</t>
  </si>
  <si>
    <t>68</t>
  </si>
  <si>
    <t>3.04h</t>
  </si>
  <si>
    <t>-1972876223</t>
  </si>
  <si>
    <t>769.4</t>
  </si>
  <si>
    <t>Zariadenie č.4 Rekuperačné vetranie študovní</t>
  </si>
  <si>
    <t>69</t>
  </si>
  <si>
    <t>4.01</t>
  </si>
  <si>
    <t xml:space="preserve">Montaž Vetracia jednotka so spätným získavaním tepla, vrátane entalpického výmenníka tepla pre spätné získavanie tepla a vlhkosti pre vnútorné prostredie. Obsahuje 4x snímače teploty a vlhkosti pre získanie údajov </t>
  </si>
  <si>
    <t>14034998</t>
  </si>
  <si>
    <t>70</t>
  </si>
  <si>
    <t>4.01a</t>
  </si>
  <si>
    <t>Vonkajší kryt sania a výfuku vzduchu s protihlukovou izoláciou</t>
  </si>
  <si>
    <t>747177019</t>
  </si>
  <si>
    <t>71</t>
  </si>
  <si>
    <t>4.01b</t>
  </si>
  <si>
    <t>Tubus s priemerom 160mm, dĺžka 500mm</t>
  </si>
  <si>
    <t>-1987644580</t>
  </si>
  <si>
    <t>72</t>
  </si>
  <si>
    <t>4.01c</t>
  </si>
  <si>
    <t>Adaptér pre separátny prívod a odvod v tubuse</t>
  </si>
  <si>
    <t>1999317206</t>
  </si>
  <si>
    <t>73</t>
  </si>
  <si>
    <t>4.01d</t>
  </si>
  <si>
    <t>Príslušenstvo pre nástennú montáž</t>
  </si>
  <si>
    <t>-152852752</t>
  </si>
  <si>
    <t>74</t>
  </si>
  <si>
    <t>4.01e</t>
  </si>
  <si>
    <t>Panel s ovládaním jednotky</t>
  </si>
  <si>
    <t>-996341202</t>
  </si>
  <si>
    <t>75</t>
  </si>
  <si>
    <t>4.01g</t>
  </si>
  <si>
    <t>-96756131</t>
  </si>
  <si>
    <t>76</t>
  </si>
  <si>
    <t>4.01h</t>
  </si>
  <si>
    <t>787600148</t>
  </si>
  <si>
    <t>77</t>
  </si>
  <si>
    <t>Vetracia jednotka so spätným získavaním tepla, vrátane entalpického výmenníka tepla pre spätné získavanie tepla a vlhkosti pre vnútorné prostredie. Obsahuje 4x snímače teploty a vlhkosti pre získanie údajov o podmienkach vnútorného a vonkajšieho prostredi</t>
  </si>
  <si>
    <t>-1647937198</t>
  </si>
  <si>
    <t xml:space="preserve">" Vetracia jednotka so spätným získavaním tepla, vrátane entalpického výmenníka tepla pre spätné získavanie tepla a vlhkosti pre vnútorné prostredie. </t>
  </si>
  <si>
    <t xml:space="preserve">"  Obsahuje 4x snímače teploty a vlhkosti pre získanie údajov o podmienkach vnútorného a vonkajšieho prostredia, </t>
  </si>
  <si>
    <t>"  skrinku prístroja z extrudovaného polypropylénu (EPP), tepelnú izoláciu, dva filtre triedy epm 1 55% (F7), dva ventilátory, radiálne ec-motory.</t>
  </si>
  <si>
    <t>"  Nástenná montáž. Vyústenie cez obvodovú stenu pomocou okrúhleho tubusu s priemerom 160 mm.</t>
  </si>
  <si>
    <t xml:space="preserve">"  Účinnosť spätného získavania tepla tepla: 72 %. Podľa EN 13141-8. </t>
  </si>
  <si>
    <t xml:space="preserve">"  Pri 70% maximálneho objemového prietoku podľa ErP- smernice EU- nariadenia 1254, merané s filtrami M5, </t>
  </si>
  <si>
    <t xml:space="preserve"> "  Vzduchový výkon - objemový prietok vzduchu na prívode a odvode, regulovateľný: 15-110 m³/h, </t>
  </si>
  <si>
    <t>"   Hladina akustického výkonu: 40 dB(A). Pri 70% maximálneho objemového prietoku podľa ErP- smernice EU-</t>
  </si>
  <si>
    <t>"   nariadenia 1254, merané s filtrami M5, Normovaný rozdiel hladín hluku:49 dB (Napr. LUNOS Nexxt alebo technicky a výkonovo porovnateľné zariadenie)</t>
  </si>
  <si>
    <t>78</t>
  </si>
  <si>
    <t>93020453</t>
  </si>
  <si>
    <t>79</t>
  </si>
  <si>
    <t>1067245596</t>
  </si>
  <si>
    <t>80</t>
  </si>
  <si>
    <t>1500213584</t>
  </si>
  <si>
    <t>81</t>
  </si>
  <si>
    <t>-1740156761</t>
  </si>
  <si>
    <t>82</t>
  </si>
  <si>
    <t>-1413781872</t>
  </si>
  <si>
    <t>83</t>
  </si>
  <si>
    <t>4.01f</t>
  </si>
  <si>
    <t>-1150498146</t>
  </si>
  <si>
    <t>769.5</t>
  </si>
  <si>
    <t>Zariadenie č.5 Klimatizácia izieb na 8. a 9.NP</t>
  </si>
  <si>
    <t>84</t>
  </si>
  <si>
    <t>5.01</t>
  </si>
  <si>
    <t xml:space="preserve">MOntaž Vonkajšia kondenzačná jednotka multisplit systému, chladiaci výkon Qch=7,2kW, hladina akustického tlaku vo vzdialenosti 1m od jednotky 48 dB(A) </t>
  </si>
  <si>
    <t>-1947380165</t>
  </si>
  <si>
    <t>85</t>
  </si>
  <si>
    <t>5.02</t>
  </si>
  <si>
    <t>Vnútorná nástenná jednotka multisplit systému, chladiaci výkon Qch=2,0kW, hladina akustického tlaku vo vzdialenosti 1m od jednotky 21 až 35 dB(A),  infračevený diaľkový ovládač (napr. Mitsubishi electric MSZ-AP20 alebo technicky a výkonovo porovnateľné za</t>
  </si>
  <si>
    <t>-894393388</t>
  </si>
  <si>
    <t>86</t>
  </si>
  <si>
    <t>5.02a</t>
  </si>
  <si>
    <t>Medené potrubie dvojica s priemerom 6/10mm s izoláciou hrúbky 9mm, vrátane komunikačných káblov, chladivo R32</t>
  </si>
  <si>
    <t>-137077866</t>
  </si>
  <si>
    <t>87</t>
  </si>
  <si>
    <t>5.02b</t>
  </si>
  <si>
    <t>Ochrana potrubia chladiva v exteriéri ochrannou odolnou páskou</t>
  </si>
  <si>
    <t>526920711</t>
  </si>
  <si>
    <t>5.02c</t>
  </si>
  <si>
    <t>Plastový inštalačný žľab 100x60 - trasa</t>
  </si>
  <si>
    <t>1858157218</t>
  </si>
  <si>
    <t>89</t>
  </si>
  <si>
    <t>5.02d</t>
  </si>
  <si>
    <t>-1103302134</t>
  </si>
  <si>
    <t>90</t>
  </si>
  <si>
    <t>5.02e</t>
  </si>
  <si>
    <t>Izolovaný strešný prechod pre potrubie s priemerom 160mm cez plochú strechu pre potrubia chladiva s protidažďovou strieškou</t>
  </si>
  <si>
    <t>1272944918</t>
  </si>
  <si>
    <t>91</t>
  </si>
  <si>
    <t>5.02g</t>
  </si>
  <si>
    <t>617295606</t>
  </si>
  <si>
    <t>92</t>
  </si>
  <si>
    <t>5.02h</t>
  </si>
  <si>
    <t>Žeriav do výšky 26m</t>
  </si>
  <si>
    <t>-1717069646</t>
  </si>
  <si>
    <t>93</t>
  </si>
  <si>
    <t>Vonkajšia kondenzačná jednotka multisplit systému, chladiaci výkon Qch=7,2kW, hladina akustického tlaku vo vzdialenosti 1m od jednotky 48 dB(A) (napr. Mitsubishi electric MXZ-4F72 alebo technicky a výkonovo porovnateľné zariadenie)</t>
  </si>
  <si>
    <t>1688162514</t>
  </si>
  <si>
    <t>Vnútorná nástenná jednotka multisplit systému, chladiaci výkon Qch=2,0kW, hladina akustického tlaku vo vzdialenosti 1m od jednotky 21 až 35 dB(A),  infračevený diaľkový ovládač (napr. Mitsubishi electric MSZ-AP20 alebo technicky a výkonovo porov. zariad.)</t>
  </si>
  <si>
    <t>-1989276164</t>
  </si>
  <si>
    <t>95</t>
  </si>
  <si>
    <t>2038386081</t>
  </si>
  <si>
    <t>96</t>
  </si>
  <si>
    <t>59725515</t>
  </si>
  <si>
    <t>97</t>
  </si>
  <si>
    <t>-1118308129</t>
  </si>
  <si>
    <t>98</t>
  </si>
  <si>
    <t>460753118</t>
  </si>
  <si>
    <t>1761395049</t>
  </si>
  <si>
    <t>100</t>
  </si>
  <si>
    <t>5.02f</t>
  </si>
  <si>
    <t>1606950001</t>
  </si>
  <si>
    <t>769.6</t>
  </si>
  <si>
    <t>Zariadenie č.6 Klimatizácia miestností elektro (3.68, 6.72, 8.72)</t>
  </si>
  <si>
    <t>101</t>
  </si>
  <si>
    <t>6.01</t>
  </si>
  <si>
    <t xml:space="preserve">Montaž Vonkajšia kondenzačná jednotka split systému, chladiaci výkon Qch=4,6kW, hladina akustického tlaku vo vzdialenosti 1m od jednotky 44 dB(A), chladenie pri vonkajšej teplote -15°C až 46°C </t>
  </si>
  <si>
    <t>1295456791</t>
  </si>
  <si>
    <t>102</t>
  </si>
  <si>
    <t>6.02</t>
  </si>
  <si>
    <t>Vnútorná nástenná jednotka split systému, chladiaci výkon Qch=4,6kW, hladina akustického tlaku vo vzdialenosti 1m od jednotky 34 až 43 dB(A), chladenie pri vonkajšej teplote -15°C až 46°C, infračevený diaľkový ovládač (napr. Mitsubishi electric PKA-M50 al</t>
  </si>
  <si>
    <t>-1383666875</t>
  </si>
  <si>
    <t>103</t>
  </si>
  <si>
    <t>6.02a</t>
  </si>
  <si>
    <t>Medené potrubie dvojica s priemerom 6/12mm s izoláciou hrúbky 9mm, vrátane komunikačných káblov, chladivo R32</t>
  </si>
  <si>
    <t>-1891533905</t>
  </si>
  <si>
    <t>104</t>
  </si>
  <si>
    <t>6.02b</t>
  </si>
  <si>
    <t>715781181</t>
  </si>
  <si>
    <t>105</t>
  </si>
  <si>
    <t>6.02c</t>
  </si>
  <si>
    <t>-811837240</t>
  </si>
  <si>
    <t>106</t>
  </si>
  <si>
    <t>6.02d</t>
  </si>
  <si>
    <t>Plastové potrubie na odvod kondenzátu DN25, vrátane tvaroviek, plastový inštalačný žľab 60x60 - trasa</t>
  </si>
  <si>
    <t>1384224365</t>
  </si>
  <si>
    <t>107</t>
  </si>
  <si>
    <t>6.02f</t>
  </si>
  <si>
    <t>1833879992</t>
  </si>
  <si>
    <t>108</t>
  </si>
  <si>
    <t>6.02g</t>
  </si>
  <si>
    <t>-602980333</t>
  </si>
  <si>
    <t>109</t>
  </si>
  <si>
    <t>Vonkajšia kondenzačná jednotka split systému, chladiaci výkon Qch=4,6kW, hladina akustického tlaku vo vzdialenosti 1m od jednotky 44 dB(A), chladenie pri vonkajšej teplote -15°C až 46°C (napr. Mitsubishi electric PUZ-ZM50 alebo techn. a výkon. porov.)</t>
  </si>
  <si>
    <t>-180803846</t>
  </si>
  <si>
    <t>110</t>
  </si>
  <si>
    <t>1312810653</t>
  </si>
  <si>
    <t>"  Vnútorná nástenná jednotka split systému, chladiaci výkon Qch=4,6kW, hladina akustického tlaku vo vzdialenosti 1m od jednotky 34 až 43 dB(A)</t>
  </si>
  <si>
    <t xml:space="preserve">"  chladenie pri vonkajšej teplote -15°C až 46°C, infračevený diaľkový ovládač (napr. Mitsubishi electric PKA-M50 alebo </t>
  </si>
  <si>
    <t>"   technicky a výkonovo porovnateľné zariadenie)</t>
  </si>
  <si>
    <t>111</t>
  </si>
  <si>
    <t>-538757378</t>
  </si>
  <si>
    <t>112</t>
  </si>
  <si>
    <t>-914697043</t>
  </si>
  <si>
    <t>113</t>
  </si>
  <si>
    <t>-638827999</t>
  </si>
  <si>
    <t>114</t>
  </si>
  <si>
    <t>1802269183</t>
  </si>
  <si>
    <t>115</t>
  </si>
  <si>
    <t>6.02e</t>
  </si>
  <si>
    <t>597110835</t>
  </si>
  <si>
    <t>769.7</t>
  </si>
  <si>
    <t>Zariadenie č.7 Klimatizácia miestností pre batérie (2.79)</t>
  </si>
  <si>
    <t>116</t>
  </si>
  <si>
    <t>7.01</t>
  </si>
  <si>
    <t xml:space="preserve">Montaž Vonkajšia kondenzačná jednotka split systému, chladiaci výkon Qch=3,6kW, hladina akustického tlaku vo vzdialenosti 1m od jednotky 44 dB(A), chladenie pri vonkajšej teplote -15°C až 46°C </t>
  </si>
  <si>
    <t>1091301037</t>
  </si>
  <si>
    <t>117</t>
  </si>
  <si>
    <t>7.02</t>
  </si>
  <si>
    <t>Vnútorná nástenná jednotka split systému, chladiaci výkon Qch=3,6kW, hladina akustického tlaku vo vzdialenosti 1m od jednotky 34 až 43 dB(A), chladenie pri vonkajšej teplote -15°C až 46°C, infračevený diaľkový ovládač (napr. Mitsubishi electric PKA-M35 al</t>
  </si>
  <si>
    <t>508606822</t>
  </si>
  <si>
    <t>118</t>
  </si>
  <si>
    <t>7.02a</t>
  </si>
  <si>
    <t>654375478</t>
  </si>
  <si>
    <t>119</t>
  </si>
  <si>
    <t>7.02b</t>
  </si>
  <si>
    <t>125871044</t>
  </si>
  <si>
    <t>120</t>
  </si>
  <si>
    <t>7.02d</t>
  </si>
  <si>
    <t>1980004262</t>
  </si>
  <si>
    <t>121</t>
  </si>
  <si>
    <t>7.02e</t>
  </si>
  <si>
    <t>Konzoly pre osadenie kondenzačnej jednotky na stene - pár</t>
  </si>
  <si>
    <t>1990475484</t>
  </si>
  <si>
    <t>122</t>
  </si>
  <si>
    <t>7.02f</t>
  </si>
  <si>
    <t>1655583720</t>
  </si>
  <si>
    <t>123</t>
  </si>
  <si>
    <t>7.02h</t>
  </si>
  <si>
    <t>-845459920</t>
  </si>
  <si>
    <t>124</t>
  </si>
  <si>
    <t>Vonkajšia kondenzačná jednotka split systému, chladiaci výkon Qch=3,6kW, hladina akustického tlaku vo vzdialenosti 1m od jednotky 44 dB(A), chladenie pri vonkajšej teplote -15°C až 46°C (napr. Mitsubishi electric PUZ-ZM35 alebo technicky a výkon.por. zar)</t>
  </si>
  <si>
    <t>-1519742055</t>
  </si>
  <si>
    <t>125</t>
  </si>
  <si>
    <t>1936552932</t>
  </si>
  <si>
    <t xml:space="preserve">" Vnútorná nástenná jednotka split systému, chladiaci výkon Qch=3,6kW, hladina akustického tlaku vo vzdialenosti 1m od jednotky 34 až 43 dB(A), </t>
  </si>
  <si>
    <t>"  chladenie pri vonkajšej teplote -15°C až 46°C, infračevený diaľkový ovládač (napr. Mitsubishi electric PKA-M35 alebo</t>
  </si>
  <si>
    <t>"  technicky a výkonovo porovnateľné zariadenie)</t>
  </si>
  <si>
    <t>126</t>
  </si>
  <si>
    <t>-232409097</t>
  </si>
  <si>
    <t>127</t>
  </si>
  <si>
    <t>-2053811632</t>
  </si>
  <si>
    <t>-632502992</t>
  </si>
  <si>
    <t>129</t>
  </si>
  <si>
    <t>482619516</t>
  </si>
  <si>
    <t>130</t>
  </si>
  <si>
    <t>1411786479</t>
  </si>
  <si>
    <t>131</t>
  </si>
  <si>
    <t>7.02g</t>
  </si>
  <si>
    <t>1597899832</t>
  </si>
  <si>
    <t>D2</t>
  </si>
  <si>
    <t>ŠD BLOK C</t>
  </si>
  <si>
    <t>769.8</t>
  </si>
  <si>
    <t>132</t>
  </si>
  <si>
    <t>C2.01</t>
  </si>
  <si>
    <t>Montaž Vetracia jednotka s rekuperáciou tepla s reverzným prietokom vzduchu, vnútorný plastový kryt RAL9010, infra ovládač, ventilátor s EC motorom V=60m3/h, regeneračný výmenník s keramickým jadrom (74% účinnosť)</t>
  </si>
  <si>
    <t>1125760825</t>
  </si>
  <si>
    <t>133</t>
  </si>
  <si>
    <t>C2.01a</t>
  </si>
  <si>
    <t>-2065240602</t>
  </si>
  <si>
    <t>134</t>
  </si>
  <si>
    <t>C2.01c</t>
  </si>
  <si>
    <t>-244834771</t>
  </si>
  <si>
    <t>135</t>
  </si>
  <si>
    <t>c2.01d</t>
  </si>
  <si>
    <t>1675826761</t>
  </si>
  <si>
    <t>136</t>
  </si>
  <si>
    <t>Vetracia jednotka s rekuperáciou tepla s reverzným prietokom vzduchu, vnútorný plastový kryt RAL9010, infra ovládač, ventilátor s EC motorom V=60m3/h, regeneračný výmenník s keramickým jadrom (74% účinnosť), umývateľné protiprachové filtre, teleskopické p</t>
  </si>
  <si>
    <t>-1649931362</t>
  </si>
  <si>
    <t>164</t>
  </si>
  <si>
    <t>"  Vetracia jednotka s rekuperáciou tepla s reverzným prietokom vzduchu, vnútorný plastový kryt RAL9010, infra ovládač,</t>
  </si>
  <si>
    <t>"  ventilátor s EC motorom V=60m3/h, regeneračný výmenník s keramickým jadrom (74% účinnosť), umývateľné protiprachové filtre,</t>
  </si>
  <si>
    <t xml:space="preserve">" eleskopické potrubie  s priemerom 160mm, dĺžka 300 až 560mm, </t>
  </si>
  <si>
    <t xml:space="preserve">"  tlačítko na jednotke pre nastavenie základných funkcií, automatická protimrazová ochrana rekuperátora, akustiký výkon 40dB(A), </t>
  </si>
  <si>
    <t xml:space="preserve">"  akustický tlak vo vzdialenosti 3m  - 10 až 29dB(A), IPX4  (napr. TZB Produkt </t>
  </si>
  <si>
    <t>"   Next alebo technicky a výkonovo porovnateľné zariadenie)</t>
  </si>
  <si>
    <t>137</t>
  </si>
  <si>
    <t>Akustický protiveterný vonkajší kryt , RAL  podla fasady Dnew=45dB (napr. TZB Produkt TRM150ISO alebo technicky a výkonovo porovnateľné zariadenie)</t>
  </si>
  <si>
    <t>-124699352</t>
  </si>
  <si>
    <t>138</t>
  </si>
  <si>
    <t>C2.01b</t>
  </si>
  <si>
    <t>545865215</t>
  </si>
  <si>
    <t>769.9</t>
  </si>
  <si>
    <t>139</t>
  </si>
  <si>
    <t>C3.01</t>
  </si>
  <si>
    <t>Montaž Radiálny ventilátor potrubný, s nastaviteľným časovačom dobehu (2-30min.), V=200m3/h, dp=80Pa, akustický tlak vo vzdialenosti 3m - 29/34 dB(A), IP X4  (napr. TZB Produkt TT 125 PRO T alebo technicky a výkonovo porovnateľné zariadenie)</t>
  </si>
  <si>
    <t>-219373515</t>
  </si>
  <si>
    <t>140</t>
  </si>
  <si>
    <t>C3.01a</t>
  </si>
  <si>
    <t>Pružné manžety s priemerom 125mm32</t>
  </si>
  <si>
    <t>352485237</t>
  </si>
  <si>
    <t>141</t>
  </si>
  <si>
    <t>C3.02</t>
  </si>
  <si>
    <t>-1189647168</t>
  </si>
  <si>
    <t>142</t>
  </si>
  <si>
    <t>C3.03</t>
  </si>
  <si>
    <t>-986878499</t>
  </si>
  <si>
    <t>143</t>
  </si>
  <si>
    <t>C3.04</t>
  </si>
  <si>
    <t>1583508553</t>
  </si>
  <si>
    <t>144</t>
  </si>
  <si>
    <t>C3.04a</t>
  </si>
  <si>
    <t>-1487424130</t>
  </si>
  <si>
    <t>145</t>
  </si>
  <si>
    <t>C3.04b</t>
  </si>
  <si>
    <t>-1163050675</t>
  </si>
  <si>
    <t>146</t>
  </si>
  <si>
    <t>C3.04c</t>
  </si>
  <si>
    <t>-440882490</t>
  </si>
  <si>
    <t>147</t>
  </si>
  <si>
    <t>C3.04d</t>
  </si>
  <si>
    <t>724771057</t>
  </si>
  <si>
    <t>148</t>
  </si>
  <si>
    <t>C3.04e</t>
  </si>
  <si>
    <t>618709928</t>
  </si>
  <si>
    <t>149</t>
  </si>
  <si>
    <t>C3.04f</t>
  </si>
  <si>
    <t>-631134809</t>
  </si>
  <si>
    <t>150</t>
  </si>
  <si>
    <t>C3.04g</t>
  </si>
  <si>
    <t>-1512192224</t>
  </si>
  <si>
    <t>151</t>
  </si>
  <si>
    <t>C3.04ch</t>
  </si>
  <si>
    <t>1072913821</t>
  </si>
  <si>
    <t>152</t>
  </si>
  <si>
    <t>1843999917</t>
  </si>
  <si>
    <t>153</t>
  </si>
  <si>
    <t>-63525430</t>
  </si>
  <si>
    <t>154</t>
  </si>
  <si>
    <t>584744288</t>
  </si>
  <si>
    <t>-1172783969</t>
  </si>
  <si>
    <t>156</t>
  </si>
  <si>
    <t>1756248344</t>
  </si>
  <si>
    <t>157</t>
  </si>
  <si>
    <t>-121467935</t>
  </si>
  <si>
    <t>158</t>
  </si>
  <si>
    <t>1669877995</t>
  </si>
  <si>
    <t>159</t>
  </si>
  <si>
    <t>640770452</t>
  </si>
  <si>
    <t>160</t>
  </si>
  <si>
    <t>773204284</t>
  </si>
  <si>
    <t>161</t>
  </si>
  <si>
    <t>-435185309</t>
  </si>
  <si>
    <t>162</t>
  </si>
  <si>
    <t>323074898</t>
  </si>
  <si>
    <t>163</t>
  </si>
  <si>
    <t>-999202971</t>
  </si>
  <si>
    <t>C3.04h</t>
  </si>
  <si>
    <t>-1328842749</t>
  </si>
  <si>
    <t>Ing.I.Belák</t>
  </si>
  <si>
    <t xml:space="preserve">    21-M - Elektromontáže  pavilón B, A, A´    </t>
  </si>
  <si>
    <t xml:space="preserve">    21-D - Dodávka materialu   pavilón B, A, A´</t>
  </si>
  <si>
    <t xml:space="preserve">    D1 - Elektromontáže  pavilón C</t>
  </si>
  <si>
    <t xml:space="preserve">    D2 - Dodávka materialu   pavilón C</t>
  </si>
  <si>
    <t xml:space="preserve">    D3 - Elektromontáže   ŠD Bernolák </t>
  </si>
  <si>
    <t xml:space="preserve">    D4 - Dodávka materialu  ŠD Bernolák </t>
  </si>
  <si>
    <t xml:space="preserve">    OST - Ostatné</t>
  </si>
  <si>
    <t>21-M</t>
  </si>
  <si>
    <t xml:space="preserve">Elektromontáže  pavilón B, A, A´    </t>
  </si>
  <si>
    <t>2100010301</t>
  </si>
  <si>
    <t>Inštalačná krabica prístrojová</t>
  </si>
  <si>
    <t>210010351</t>
  </si>
  <si>
    <t>Krabica rozbočovacia</t>
  </si>
  <si>
    <t>210020008</t>
  </si>
  <si>
    <t>Krabica rozbočovacia  požiarne odolná (vrátane poistky)</t>
  </si>
  <si>
    <t>210020012</t>
  </si>
  <si>
    <t>Trubka UV odolná do Ø32</t>
  </si>
  <si>
    <t>210020013</t>
  </si>
  <si>
    <t>Označovací štítok</t>
  </si>
  <si>
    <t>210020137</t>
  </si>
  <si>
    <t>Káblová príchytka OZO,OZMO,UDF,UEF (požiarna trasa)</t>
  </si>
  <si>
    <t>210020138</t>
  </si>
  <si>
    <t>Káblová príchytka SONAP 14x28</t>
  </si>
  <si>
    <t>210390334</t>
  </si>
  <si>
    <t>Káblový žľab 200x60 vrátane príslušenstva, trasa odolná pri požiari PS90</t>
  </si>
  <si>
    <t>210400204</t>
  </si>
  <si>
    <t>Káblový žľab 200x100 vrátane príslušenstva</t>
  </si>
  <si>
    <t>210410074</t>
  </si>
  <si>
    <t>Káblový žľab 400x100 vrátane príslušenstva</t>
  </si>
  <si>
    <t>210410075</t>
  </si>
  <si>
    <t>Káblový žľab 100x100 vrátane príslušenstva</t>
  </si>
  <si>
    <t>210429814</t>
  </si>
  <si>
    <t>Káblový rebrík 200x60 vrátane príslušenstva</t>
  </si>
  <si>
    <t>210439684</t>
  </si>
  <si>
    <t>Káblový rebrík 200x60 vrátane upevnovacieho systému trasa odolná pri požiari PS90</t>
  </si>
  <si>
    <t>210449554</t>
  </si>
  <si>
    <t>Žlab EKD 80x40HF</t>
  </si>
  <si>
    <t>210100001</t>
  </si>
  <si>
    <t>Ukončenie vodičov v rozvádzači  vrátane zapojenia a vodičovej koncovky do 2,5mm2</t>
  </si>
  <si>
    <t>210100002</t>
  </si>
  <si>
    <t>Ukončenie vodičov v rozvádzači  vrátane zapojenia a vodičovej koncovky do 6mm2</t>
  </si>
  <si>
    <t>210100003</t>
  </si>
  <si>
    <t>Ukončenie vodičov v rozvádzači  vrátane zapojenia a vodičovej koncovky do 16mm2</t>
  </si>
  <si>
    <t>210201001</t>
  </si>
  <si>
    <t>Montáž svietidla</t>
  </si>
  <si>
    <t>210201000</t>
  </si>
  <si>
    <t>Montáž Led pás</t>
  </si>
  <si>
    <t>210201010</t>
  </si>
  <si>
    <t>Montáž ústredne CBS</t>
  </si>
  <si>
    <t>21020101O</t>
  </si>
  <si>
    <t>Oživenie ústredne CBS</t>
  </si>
  <si>
    <t>210111251</t>
  </si>
  <si>
    <t>Spínač č.1</t>
  </si>
  <si>
    <t>210111272</t>
  </si>
  <si>
    <t>Prepínač č.5, 5B</t>
  </si>
  <si>
    <t>210112732</t>
  </si>
  <si>
    <t>Prepínač č.6</t>
  </si>
  <si>
    <t>210121258</t>
  </si>
  <si>
    <t>Montáž ovládacieho tlačidla</t>
  </si>
  <si>
    <t>210111011</t>
  </si>
  <si>
    <t>Zásuvka jednoduchá L+N+PE 16A 250V</t>
  </si>
  <si>
    <t>210111012</t>
  </si>
  <si>
    <t>Zásuvka dvojitá L+N+PE 16A 250V</t>
  </si>
  <si>
    <t>210111101</t>
  </si>
  <si>
    <t>Zásuvka 16A/400V</t>
  </si>
  <si>
    <t>210322114</t>
  </si>
  <si>
    <t>EPP svorkovnica</t>
  </si>
  <si>
    <t>211363227</t>
  </si>
  <si>
    <t>Kábel CHKE-R-J 5x10mm2 B2cas1d1a1</t>
  </si>
  <si>
    <t>211571563</t>
  </si>
  <si>
    <t>Kábel CHKE-R-J 5x6mm2 B2cas1d1a1</t>
  </si>
  <si>
    <t>211779899</t>
  </si>
  <si>
    <t>Kábel CHKE-R-J 5x4mm2 B2cas1d1a1</t>
  </si>
  <si>
    <t>211988234</t>
  </si>
  <si>
    <t>Kábel CHKE-R-J 5x1,5mm2 B2cas1d1a1</t>
  </si>
  <si>
    <t>211988235</t>
  </si>
  <si>
    <t>Kábel CHKE-R-J 5x2,5mm2 B2cas1d1a1</t>
  </si>
  <si>
    <t>212196571</t>
  </si>
  <si>
    <t>Kábel CHKE-R-J 3x6mm2 B2cas1d1a1</t>
  </si>
  <si>
    <t>211988211</t>
  </si>
  <si>
    <t>Kábel CHKE-R-J 3x1,5mm2 B2cas1d1a1</t>
  </si>
  <si>
    <t>211988212</t>
  </si>
  <si>
    <t>Kábel CHKE-R-J 3x2,5mm2 B2cas1d1a1</t>
  </si>
  <si>
    <t>211988213</t>
  </si>
  <si>
    <t>Kábel CHKE-V-J 3x2,5mm2 B2cas1d1a1 FE180/E60</t>
  </si>
  <si>
    <t>211988214</t>
  </si>
  <si>
    <t>Kábel CHKE-V-O 2x1,5mm2 B2cas1d1a1 FE180/E60</t>
  </si>
  <si>
    <t>211988215</t>
  </si>
  <si>
    <t>Kábel CHKE-V-O 2x2,5mm2 B2cas1d1a1 FE180/E60</t>
  </si>
  <si>
    <t>210800399</t>
  </si>
  <si>
    <t>Kábel 1-CXKH-R-J 1x4mm2 ZŽ B2cas1d1a1</t>
  </si>
  <si>
    <t>210800992</t>
  </si>
  <si>
    <t>Kábel 1-CXKH-R-J 1x6mm2 ZŽ B2cas1d1a1</t>
  </si>
  <si>
    <t>210800144</t>
  </si>
  <si>
    <t>Kábel 1-CXKH-R-J 1x16mm2 ZŽ B2cas1d1a1</t>
  </si>
  <si>
    <t>210800157</t>
  </si>
  <si>
    <t>Kábel 1-CXKH-R-J 1x25mm2 ZŽ B2cas1d1a1</t>
  </si>
  <si>
    <t>210800158</t>
  </si>
  <si>
    <t>Kábel JE-H(ST)H 6x2x0,8mm B2cas1d1a1 FE180/E60</t>
  </si>
  <si>
    <t>210800159</t>
  </si>
  <si>
    <t>Príplatok za zaťahovanie káblov</t>
  </si>
  <si>
    <t>210800155</t>
  </si>
  <si>
    <t>Svorka Bečov ZSA-16+CU pásik a vodičom CXKH-R 6zž</t>
  </si>
  <si>
    <t>210213325</t>
  </si>
  <si>
    <t>Svorka Bečov ZS-4 a vodičom CXKH-R 4zž</t>
  </si>
  <si>
    <t>210321654</t>
  </si>
  <si>
    <t>CENTRAL/ TOTAL / STOP - Tlačidlo</t>
  </si>
  <si>
    <t>210190001</t>
  </si>
  <si>
    <t>Rozvádzač RH - úprava</t>
  </si>
  <si>
    <t>210190002</t>
  </si>
  <si>
    <t>Rozvádzač R1-0B</t>
  </si>
  <si>
    <t>210190003</t>
  </si>
  <si>
    <t>Rozvádzač R2-0B</t>
  </si>
  <si>
    <t>210190004</t>
  </si>
  <si>
    <t>Rozvádzač R1-xB</t>
  </si>
  <si>
    <t>210190005</t>
  </si>
  <si>
    <t>Rozvádzač R2-xB</t>
  </si>
  <si>
    <t>210190006</t>
  </si>
  <si>
    <t>Rozvádzač R1-7B</t>
  </si>
  <si>
    <t>210190007</t>
  </si>
  <si>
    <t>Rozvádzač R1-8B</t>
  </si>
  <si>
    <t>210190008</t>
  </si>
  <si>
    <t>Rozvádzač R2-7B</t>
  </si>
  <si>
    <t>210190009</t>
  </si>
  <si>
    <t>Rozvádzač R2-8B</t>
  </si>
  <si>
    <t>210190010</t>
  </si>
  <si>
    <t>Rozvádzač RB1</t>
  </si>
  <si>
    <t>210190011</t>
  </si>
  <si>
    <t>Rozvádzač RB2</t>
  </si>
  <si>
    <t>210190012</t>
  </si>
  <si>
    <t>Rozvádzač RS-1A</t>
  </si>
  <si>
    <t>210190013</t>
  </si>
  <si>
    <t>Rozvádzač R3-xB</t>
  </si>
  <si>
    <t>210190014</t>
  </si>
  <si>
    <t>Rozvádzač RAPxy</t>
  </si>
  <si>
    <t>210190015</t>
  </si>
  <si>
    <t>Rozvádzač RAPx9</t>
  </si>
  <si>
    <t>210190016</t>
  </si>
  <si>
    <t>Protipožiarne upchávky</t>
  </si>
  <si>
    <t>210220001</t>
  </si>
  <si>
    <t>AlMgSiø8mm vodič priemeru 8mm</t>
  </si>
  <si>
    <t>210220459</t>
  </si>
  <si>
    <t>Podpera vedenia PV21</t>
  </si>
  <si>
    <t>210220301</t>
  </si>
  <si>
    <t>Svorka SS</t>
  </si>
  <si>
    <t>210220301.1</t>
  </si>
  <si>
    <t>Svorka SJ01</t>
  </si>
  <si>
    <t>210220014</t>
  </si>
  <si>
    <t>Jímacia tyč JP15</t>
  </si>
  <si>
    <t>210220301.2</t>
  </si>
  <si>
    <t>Ochranná strieška OS01</t>
  </si>
  <si>
    <t>OST-1</t>
  </si>
  <si>
    <t>Sekanie, prestupy, drážky, kapsy</t>
  </si>
  <si>
    <t>OST-4</t>
  </si>
  <si>
    <t>Demontážne práce vrátane odvozu na skládku</t>
  </si>
  <si>
    <t>OST-6</t>
  </si>
  <si>
    <t>Nepredvídane práce</t>
  </si>
  <si>
    <t>kpl</t>
  </si>
  <si>
    <t>PPV</t>
  </si>
  <si>
    <t>Podiel pridružených výkonov</t>
  </si>
  <si>
    <t>%</t>
  </si>
  <si>
    <t>21-D</t>
  </si>
  <si>
    <t>Dodávka materialu   pavilón B, A, A´</t>
  </si>
  <si>
    <t>34500001</t>
  </si>
  <si>
    <t>34500002</t>
  </si>
  <si>
    <t>34500003</t>
  </si>
  <si>
    <t>34500004</t>
  </si>
  <si>
    <t>34500005</t>
  </si>
  <si>
    <t>34500006</t>
  </si>
  <si>
    <t>Káblová príchytka UDF / UEF (požiarne trasy)</t>
  </si>
  <si>
    <t>34500007</t>
  </si>
  <si>
    <t>Káblová príchytka OZO,OZMO (požiarne trasy)</t>
  </si>
  <si>
    <t>34500008</t>
  </si>
  <si>
    <t>166</t>
  </si>
  <si>
    <t>34500009</t>
  </si>
  <si>
    <t>168</t>
  </si>
  <si>
    <t>34500010</t>
  </si>
  <si>
    <t>170</t>
  </si>
  <si>
    <t>34500011</t>
  </si>
  <si>
    <t>172</t>
  </si>
  <si>
    <t>34500012</t>
  </si>
  <si>
    <t>174</t>
  </si>
  <si>
    <t>34500013</t>
  </si>
  <si>
    <t>176</t>
  </si>
  <si>
    <t>34500014</t>
  </si>
  <si>
    <t>178</t>
  </si>
  <si>
    <t>34500015</t>
  </si>
  <si>
    <t>180</t>
  </si>
  <si>
    <t>34500016</t>
  </si>
  <si>
    <t>A - LED svietidlo zapustené,35W 3700lm, min.IP20,napr.Siteco APOLLO 41 51MH12W72422</t>
  </si>
  <si>
    <t>182</t>
  </si>
  <si>
    <t>34500017</t>
  </si>
  <si>
    <t>A1 - LED svietidlo prisadené,31W 3900lm,min.IP20,napr.Intalight216 PR 3900lm 31W 840 FO 600x600mm IP43</t>
  </si>
  <si>
    <t>184</t>
  </si>
  <si>
    <t>34500018</t>
  </si>
  <si>
    <t>B1 - LED svietidlo prisadené,44W 4400lm,min.IP20,napr.Intalight216 PR 4400lm 44W 840 FO 200x1200mm IP43</t>
  </si>
  <si>
    <t>186</t>
  </si>
  <si>
    <t>34500019</t>
  </si>
  <si>
    <t>B2- LED svietidlo prisadené,31W 3200lm,min.IP20,napr.Intalight216 PR 3200lm 31W 840 FO 200x1200mm IP43</t>
  </si>
  <si>
    <t>188</t>
  </si>
  <si>
    <t>34500020</t>
  </si>
  <si>
    <t>B3- LED svietidlo prisadené,20W 2250lm,min.IP20,napr.Intalight216 PR 2250lm 20W 840 FO 200x1200mm IP43</t>
  </si>
  <si>
    <t>190</t>
  </si>
  <si>
    <t>34500021</t>
  </si>
  <si>
    <t>C1- LED svietidlo prisadené,19W 2700lm,min.IP20,napr.Osmont DELIA 1 LED-1L14B07KN62 PC22 4000</t>
  </si>
  <si>
    <t>192</t>
  </si>
  <si>
    <t>34500022</t>
  </si>
  <si>
    <t>C2- LED svietidlo prisadené,24W 3500lm,min.IP20,napr.Osmont DELIA 2 LED-1L17C07KN73 PC19 4000</t>
  </si>
  <si>
    <t>194</t>
  </si>
  <si>
    <t>34500023</t>
  </si>
  <si>
    <t>C3- LED svietidlo prisadené,33W 5700lm,min.IP44,napr.Osmont DELIA 2 LED-1L16B07KN83 PC223 4000</t>
  </si>
  <si>
    <t>196</t>
  </si>
  <si>
    <t>34500024</t>
  </si>
  <si>
    <t>C4- LED svietidlo prisadené viaczdrojové,3x10W (LED žiarovka), min.IP20,napr.Osmont DELIA 3 IN-32KN94/PC24</t>
  </si>
  <si>
    <t>198</t>
  </si>
  <si>
    <t>34500025</t>
  </si>
  <si>
    <t>Cs- LED svietidlo prisadené so senzorom pohybu,19W 2700lm,min.IP44,napr.Osmont DELIA 1 LED-1L14B07KN62 PC22 HF 4000</t>
  </si>
  <si>
    <t>200</t>
  </si>
  <si>
    <t>34500026</t>
  </si>
  <si>
    <t>D-LED svietidlo zapustené - downlight, 9W 1120lm, min.IP44, napr.Intralight Pipes RVS 65F 700-1100lm 5-9W 150250mA 34V 840 55°IP44 white 250mA</t>
  </si>
  <si>
    <t>202</t>
  </si>
  <si>
    <t>34500027</t>
  </si>
  <si>
    <t>E1-LED svietidlo prisadené - prachotes.28W 3800lm, min.IP65, napr.Siteco Monsun 31 51FA207P430B</t>
  </si>
  <si>
    <t>204</t>
  </si>
  <si>
    <t>34500028</t>
  </si>
  <si>
    <t>E2-LED svietidlo prisadené - prachotes.50W 6700lm, min.IP65, napr.Siteco Monsun 31 51FA207P460B</t>
  </si>
  <si>
    <t>206</t>
  </si>
  <si>
    <t>34500029</t>
  </si>
  <si>
    <t>F-LED svietidlo prisadené, 20W 2600lm, min.IP20, napr.Siteco Ecopack 31 51LJ12MDM20A</t>
  </si>
  <si>
    <t>208</t>
  </si>
  <si>
    <t>34500030</t>
  </si>
  <si>
    <t>G-LED svietidlo prisadené, 8W 1010lm, min.IP43, napr.Osmont FLORA 4 LED-1L26B07DU14 127 B 4000</t>
  </si>
  <si>
    <t>210</t>
  </si>
  <si>
    <t>34500031</t>
  </si>
  <si>
    <t>H-LED prisadené, 54W 5880lm, min.IP20, napr.Intralight Kalis 65 WDI SOP 2900+3000lm 54W 840 L1125mm FO IP40 white</t>
  </si>
  <si>
    <t>212</t>
  </si>
  <si>
    <t>34500032</t>
  </si>
  <si>
    <t>L-LED pás, 9,6W/lm 1500lm/m 4000K, min IP20, napr. SMD2835 LS918</t>
  </si>
  <si>
    <t>214</t>
  </si>
  <si>
    <t>34500033</t>
  </si>
  <si>
    <t>L-zdroj LED pásu, 60W, 24V, napr. MEAN WELL LPV-60-24</t>
  </si>
  <si>
    <t>216</t>
  </si>
  <si>
    <t>34500034</t>
  </si>
  <si>
    <t>N-prisadené / zapustené núdzové LED svietidlo napojené z CBS (doba zálohy 1hod) + piktogram, 2W 6000K, 230V, 50Hz, IP65, napr.Awex Profi EXIT M + piktogram</t>
  </si>
  <si>
    <t>218</t>
  </si>
  <si>
    <t>34500035</t>
  </si>
  <si>
    <t>Nb - prisadené / zapustené antipanikové LED svietidlo napojené z CBS (doba zálohy 1hod) + piktogram,2W 350lm 230V, 50Hz, IP41, napr.AWEX Pluto N II</t>
  </si>
  <si>
    <t>220</t>
  </si>
  <si>
    <t>34500036</t>
  </si>
  <si>
    <t>CBS ústredňa, 24 okruhov, 48V, 33Ah-battery, max 3x734W/1hod master, napr.Awex FZVL2</t>
  </si>
  <si>
    <t>222</t>
  </si>
  <si>
    <t>34511111</t>
  </si>
  <si>
    <t>Spínač č.1, typ napr. Legrand Valena life 752101 + rámik</t>
  </si>
  <si>
    <t>224</t>
  </si>
  <si>
    <t>34511112</t>
  </si>
  <si>
    <t>Prepínač č.5, typ napr. Legrand Valena life 752105 + rámik</t>
  </si>
  <si>
    <t>226</t>
  </si>
  <si>
    <t>34511113</t>
  </si>
  <si>
    <t>Spínač č.5B , typ napr. Legrand Valena life 752108 + rámik</t>
  </si>
  <si>
    <t>228</t>
  </si>
  <si>
    <t>34511114</t>
  </si>
  <si>
    <t>Prepínač č.6, typ napr. Legrand Valena life 752106 + rámik</t>
  </si>
  <si>
    <t>230</t>
  </si>
  <si>
    <t>34511115</t>
  </si>
  <si>
    <t>Tlačidlo, typ napr.Legrand Valena life 752111 + rámik</t>
  </si>
  <si>
    <t>232</t>
  </si>
  <si>
    <t>34511116</t>
  </si>
  <si>
    <t>Zásuvka jednoduchá L+N+PE, 16A 250V, typ napr. Legrand Valena life 753180 + rámik</t>
  </si>
  <si>
    <t>234</t>
  </si>
  <si>
    <t>34511117</t>
  </si>
  <si>
    <t>Zásuvka dvojitá L+N+PE, 16A 250V, s pootočenou hornou zásuvkou 30°, typ napr.Legrand Valena life 753186</t>
  </si>
  <si>
    <t>236</t>
  </si>
  <si>
    <t>34511118</t>
  </si>
  <si>
    <t>Zásuvka 3L+N+PE, 16A/400V, typ napr. SEZ IZB 1653</t>
  </si>
  <si>
    <t>238</t>
  </si>
  <si>
    <t>34511119</t>
  </si>
  <si>
    <t>CENTRAL / TOTAL / STOP -tlačidlo</t>
  </si>
  <si>
    <t>240</t>
  </si>
  <si>
    <t>34511120</t>
  </si>
  <si>
    <t>242</t>
  </si>
  <si>
    <t>34155561</t>
  </si>
  <si>
    <t>244</t>
  </si>
  <si>
    <t>34155562</t>
  </si>
  <si>
    <t>246</t>
  </si>
  <si>
    <t>34155563</t>
  </si>
  <si>
    <t>248</t>
  </si>
  <si>
    <t>34155574</t>
  </si>
  <si>
    <t>250</t>
  </si>
  <si>
    <t>34155564</t>
  </si>
  <si>
    <t>252</t>
  </si>
  <si>
    <t>34155565</t>
  </si>
  <si>
    <t>254</t>
  </si>
  <si>
    <t>34155566</t>
  </si>
  <si>
    <t>34155567</t>
  </si>
  <si>
    <t>258</t>
  </si>
  <si>
    <t>34155568</t>
  </si>
  <si>
    <t>260</t>
  </si>
  <si>
    <t>34155569</t>
  </si>
  <si>
    <t>262</t>
  </si>
  <si>
    <t>34155599</t>
  </si>
  <si>
    <t>264</t>
  </si>
  <si>
    <t>34155570</t>
  </si>
  <si>
    <t>266</t>
  </si>
  <si>
    <t>34155571</t>
  </si>
  <si>
    <t>268</t>
  </si>
  <si>
    <t>34155573</t>
  </si>
  <si>
    <t>270</t>
  </si>
  <si>
    <t>34155574.1</t>
  </si>
  <si>
    <t>272</t>
  </si>
  <si>
    <t>34155575</t>
  </si>
  <si>
    <t>274</t>
  </si>
  <si>
    <t>34578787</t>
  </si>
  <si>
    <t>276</t>
  </si>
  <si>
    <t>34578788</t>
  </si>
  <si>
    <t>278</t>
  </si>
  <si>
    <t>35800001</t>
  </si>
  <si>
    <t>Rozvádzač RH - doplnenie výzbroje (modul oneskorenia a cievka podpäťová na hlavný istič, 2x istič B2/1, päticové relé 6A 4x prep., UPS, istič C16/3, istič C20/3) vrátane príslušenstva</t>
  </si>
  <si>
    <t>280</t>
  </si>
  <si>
    <t>35800002</t>
  </si>
  <si>
    <t>282</t>
  </si>
  <si>
    <t>950124</t>
  </si>
  <si>
    <t>284</t>
  </si>
  <si>
    <t>950125</t>
  </si>
  <si>
    <t>286</t>
  </si>
  <si>
    <t>950127</t>
  </si>
  <si>
    <t>288</t>
  </si>
  <si>
    <t>950128</t>
  </si>
  <si>
    <t>290</t>
  </si>
  <si>
    <t>950129</t>
  </si>
  <si>
    <t>292</t>
  </si>
  <si>
    <t>950130</t>
  </si>
  <si>
    <t>294</t>
  </si>
  <si>
    <t>950131</t>
  </si>
  <si>
    <t>296</t>
  </si>
  <si>
    <t>950132</t>
  </si>
  <si>
    <t>298</t>
  </si>
  <si>
    <t>950133</t>
  </si>
  <si>
    <t>300</t>
  </si>
  <si>
    <t>950134</t>
  </si>
  <si>
    <t>302</t>
  </si>
  <si>
    <t>950135</t>
  </si>
  <si>
    <t>304</t>
  </si>
  <si>
    <t>950136</t>
  </si>
  <si>
    <t>306</t>
  </si>
  <si>
    <t>950137</t>
  </si>
  <si>
    <t>308</t>
  </si>
  <si>
    <t>950149</t>
  </si>
  <si>
    <t>310</t>
  </si>
  <si>
    <t>14125365</t>
  </si>
  <si>
    <t>312</t>
  </si>
  <si>
    <t>14125366</t>
  </si>
  <si>
    <t>314</t>
  </si>
  <si>
    <t>14125367</t>
  </si>
  <si>
    <t>316</t>
  </si>
  <si>
    <t>14125368</t>
  </si>
  <si>
    <t>318</t>
  </si>
  <si>
    <t>14125369</t>
  </si>
  <si>
    <t>320</t>
  </si>
  <si>
    <t>14125370</t>
  </si>
  <si>
    <t>322</t>
  </si>
  <si>
    <t>PV</t>
  </si>
  <si>
    <t>Podružný material</t>
  </si>
  <si>
    <t>324</t>
  </si>
  <si>
    <t>Elektromontáže  pavilón C</t>
  </si>
  <si>
    <t>326</t>
  </si>
  <si>
    <t>328</t>
  </si>
  <si>
    <t>165</t>
  </si>
  <si>
    <t>330</t>
  </si>
  <si>
    <t>332</t>
  </si>
  <si>
    <t>167</t>
  </si>
  <si>
    <t>210020137.1</t>
  </si>
  <si>
    <t>Káblová príchytka OZ,OZM,UDF,UEF</t>
  </si>
  <si>
    <t>336</t>
  </si>
  <si>
    <t>169</t>
  </si>
  <si>
    <t>338</t>
  </si>
  <si>
    <t>340</t>
  </si>
  <si>
    <t>342</t>
  </si>
  <si>
    <t>344</t>
  </si>
  <si>
    <t>173</t>
  </si>
  <si>
    <t>346</t>
  </si>
  <si>
    <t>348</t>
  </si>
  <si>
    <t>175</t>
  </si>
  <si>
    <t>350</t>
  </si>
  <si>
    <t>352</t>
  </si>
  <si>
    <t>177</t>
  </si>
  <si>
    <t>354</t>
  </si>
  <si>
    <t>356</t>
  </si>
  <si>
    <t>179</t>
  </si>
  <si>
    <t>358</t>
  </si>
  <si>
    <t>360</t>
  </si>
  <si>
    <t>181</t>
  </si>
  <si>
    <t>362</t>
  </si>
  <si>
    <t>364</t>
  </si>
  <si>
    <t>183</t>
  </si>
  <si>
    <t>366</t>
  </si>
  <si>
    <t>210800159.1</t>
  </si>
  <si>
    <t>Príplatok za zatahovanie káblov</t>
  </si>
  <si>
    <t>368</t>
  </si>
  <si>
    <t>185</t>
  </si>
  <si>
    <t>370</t>
  </si>
  <si>
    <t>372</t>
  </si>
  <si>
    <t>187</t>
  </si>
  <si>
    <t>210190013.1</t>
  </si>
  <si>
    <t>Rozvádzač R3-xC</t>
  </si>
  <si>
    <t>374</t>
  </si>
  <si>
    <t>210190014.1</t>
  </si>
  <si>
    <t>Rozvádzače R1-xC - úprava</t>
  </si>
  <si>
    <t>376</t>
  </si>
  <si>
    <t>189</t>
  </si>
  <si>
    <t>210190015.1</t>
  </si>
  <si>
    <t>Rozvádzače R2-0C - úprava</t>
  </si>
  <si>
    <t>378</t>
  </si>
  <si>
    <t>210190016.1</t>
  </si>
  <si>
    <t>Rozvádzače R2-xC - úprava</t>
  </si>
  <si>
    <t>380</t>
  </si>
  <si>
    <t>191</t>
  </si>
  <si>
    <t>210190017</t>
  </si>
  <si>
    <t>382</t>
  </si>
  <si>
    <t>384</t>
  </si>
  <si>
    <t>193</t>
  </si>
  <si>
    <t>386</t>
  </si>
  <si>
    <t>388</t>
  </si>
  <si>
    <t>195</t>
  </si>
  <si>
    <t>390</t>
  </si>
  <si>
    <t>Dodávka materialu   pavilón C</t>
  </si>
  <si>
    <t>392</t>
  </si>
  <si>
    <t>197</t>
  </si>
  <si>
    <t>394</t>
  </si>
  <si>
    <t>396</t>
  </si>
  <si>
    <t>199</t>
  </si>
  <si>
    <t>398</t>
  </si>
  <si>
    <t>34500006.1</t>
  </si>
  <si>
    <t>Káblová príchytka UDF,UEF</t>
  </si>
  <si>
    <t>400</t>
  </si>
  <si>
    <t>201</t>
  </si>
  <si>
    <t>34500007.1</t>
  </si>
  <si>
    <t>Káblová príchytka OZ,OZM</t>
  </si>
  <si>
    <t>402</t>
  </si>
  <si>
    <t>34500012.1</t>
  </si>
  <si>
    <t>404</t>
  </si>
  <si>
    <t>34800012</t>
  </si>
  <si>
    <t>406</t>
  </si>
  <si>
    <t>203</t>
  </si>
  <si>
    <t>34800013</t>
  </si>
  <si>
    <t>408</t>
  </si>
  <si>
    <t>34800014</t>
  </si>
  <si>
    <t>410</t>
  </si>
  <si>
    <t>205</t>
  </si>
  <si>
    <t>34800015</t>
  </si>
  <si>
    <t>412</t>
  </si>
  <si>
    <t>34800022</t>
  </si>
  <si>
    <t>414</t>
  </si>
  <si>
    <t>207</t>
  </si>
  <si>
    <t>34800027</t>
  </si>
  <si>
    <t>416</t>
  </si>
  <si>
    <t>34800028</t>
  </si>
  <si>
    <t>418</t>
  </si>
  <si>
    <t>209</t>
  </si>
  <si>
    <t>34800029</t>
  </si>
  <si>
    <t>N-prisadené / zapustené núdzové LED svietidlo napojené z CBS (dobazálohy 1hod) + piktogram, 2W 6000K, 230V, 50Hz, IP65, napr.Awex Profi EXIT M + piktogram</t>
  </si>
  <si>
    <t>420</t>
  </si>
  <si>
    <t>34800030</t>
  </si>
  <si>
    <t>422</t>
  </si>
  <si>
    <t>211</t>
  </si>
  <si>
    <t>424</t>
  </si>
  <si>
    <t>426</t>
  </si>
  <si>
    <t>213</t>
  </si>
  <si>
    <t>428</t>
  </si>
  <si>
    <t>430</t>
  </si>
  <si>
    <t>215</t>
  </si>
  <si>
    <t>432</t>
  </si>
  <si>
    <t>434</t>
  </si>
  <si>
    <t>217</t>
  </si>
  <si>
    <t>436</t>
  </si>
  <si>
    <t>438</t>
  </si>
  <si>
    <t>219</t>
  </si>
  <si>
    <t>440</t>
  </si>
  <si>
    <t>442</t>
  </si>
  <si>
    <t>221</t>
  </si>
  <si>
    <t>444</t>
  </si>
  <si>
    <t>446</t>
  </si>
  <si>
    <t>223</t>
  </si>
  <si>
    <t>448</t>
  </si>
  <si>
    <t>950135.1</t>
  </si>
  <si>
    <t>450</t>
  </si>
  <si>
    <t>225</t>
  </si>
  <si>
    <t>950136.1</t>
  </si>
  <si>
    <t>Rozvádzač R1-xC - doplnenie výzbroje (odpínač + poistky, monitoring výpadku fáz - relé) vrátane príslušenstva</t>
  </si>
  <si>
    <t>452</t>
  </si>
  <si>
    <t>950137.1</t>
  </si>
  <si>
    <t>Rozvádzač R2-0C - doplnenie výzbroje (odpínač + poistky, monitoring výpadku fáz - relé, istič B16/1) vrátane príslušenstva</t>
  </si>
  <si>
    <t>454</t>
  </si>
  <si>
    <t>227</t>
  </si>
  <si>
    <t>950138</t>
  </si>
  <si>
    <t>Rozvádzač R2-xC - doplnenie výzbroje (istič B20/3) vrátane príslušenstva</t>
  </si>
  <si>
    <t>456</t>
  </si>
  <si>
    <t>458</t>
  </si>
  <si>
    <t>229</t>
  </si>
  <si>
    <t>460</t>
  </si>
  <si>
    <t>D3</t>
  </si>
  <si>
    <t>462</t>
  </si>
  <si>
    <t>231</t>
  </si>
  <si>
    <t>210020137.2</t>
  </si>
  <si>
    <t>Káblová príchytka UDF, UEF</t>
  </si>
  <si>
    <t>464</t>
  </si>
  <si>
    <t>466</t>
  </si>
  <si>
    <t>233</t>
  </si>
  <si>
    <t>468</t>
  </si>
  <si>
    <t>470</t>
  </si>
  <si>
    <t>235</t>
  </si>
  <si>
    <t>472</t>
  </si>
  <si>
    <t>474</t>
  </si>
  <si>
    <t>237</t>
  </si>
  <si>
    <t>21019000</t>
  </si>
  <si>
    <t>Rozvádzač RS-2.2 - úprava</t>
  </si>
  <si>
    <t>476</t>
  </si>
  <si>
    <t>478</t>
  </si>
  <si>
    <t>239</t>
  </si>
  <si>
    <t>480</t>
  </si>
  <si>
    <t>482</t>
  </si>
  <si>
    <t>241</t>
  </si>
  <si>
    <t>484</t>
  </si>
  <si>
    <t>D4</t>
  </si>
  <si>
    <t>486</t>
  </si>
  <si>
    <t>243</t>
  </si>
  <si>
    <t>34500006.2</t>
  </si>
  <si>
    <t>488</t>
  </si>
  <si>
    <t>490</t>
  </si>
  <si>
    <t>245</t>
  </si>
  <si>
    <t>492</t>
  </si>
  <si>
    <t>494</t>
  </si>
  <si>
    <t>247</t>
  </si>
  <si>
    <t>496</t>
  </si>
  <si>
    <t>35800001.1</t>
  </si>
  <si>
    <t>Rozvádzač RH - doplnenie výzbroje (2x istič B6/1, 2x istič B16/1, stýkač 2P 25A 4zap., relé 24V DC 1prep., zdroj 24V DC 20W) vrátane príslušenstva</t>
  </si>
  <si>
    <t>498</t>
  </si>
  <si>
    <t>249</t>
  </si>
  <si>
    <t>358000</t>
  </si>
  <si>
    <t>Rozvádzač RS-2.2 - doplnenie výzbroje (istič B16/1) vrátane príslušenstva</t>
  </si>
  <si>
    <t>500</t>
  </si>
  <si>
    <t>502</t>
  </si>
  <si>
    <t>251</t>
  </si>
  <si>
    <t>504</t>
  </si>
  <si>
    <t>Ostatné</t>
  </si>
  <si>
    <t>950141</t>
  </si>
  <si>
    <t>Odborná prehliadka a skúška - Revízna správa</t>
  </si>
  <si>
    <t>262144</t>
  </si>
  <si>
    <t>506</t>
  </si>
  <si>
    <t xml:space="preserve">2N - 2N  NEZELENA ČASŤ PRÁC </t>
  </si>
  <si>
    <t xml:space="preserve">E1.1a - E1.1a Prípravné práce, odpojenie  +  BOZ búracie práce, zariadenie staveniska, autorský dozor </t>
  </si>
  <si>
    <t xml:space="preserve"> K.Šinská</t>
  </si>
  <si>
    <t xml:space="preserve">IČ - Inžinierska činnosť </t>
  </si>
  <si>
    <t>0004 - Projektové práce</t>
  </si>
  <si>
    <t>HZS - Hodinové zúčtovacie sadzby</t>
  </si>
  <si>
    <t>VRN - Investičné náklady neobsiahnuté v cenách</t>
  </si>
  <si>
    <t>eur</t>
  </si>
  <si>
    <t>Hodinové zúčtovacie sadzby</t>
  </si>
  <si>
    <t>HZS2.S</t>
  </si>
  <si>
    <t xml:space="preserve">HZS - vypratanie objektu, vyčistenie a pod , príprava na stavebné práce ,  uloženie do kontajnerov , odvoz </t>
  </si>
  <si>
    <t>-808045430</t>
  </si>
  <si>
    <t xml:space="preserve">" 1NP </t>
  </si>
  <si>
    <t>" 5 ludí   8 hod x 3 dni</t>
  </si>
  <si>
    <t>5*8*3</t>
  </si>
  <si>
    <t>"2NP  A,B</t>
  </si>
  <si>
    <t>"podkrovie</t>
  </si>
  <si>
    <t>Prenájom kontajneru 16 m3 vr. dovozu, prenajmu a likvidacie</t>
  </si>
  <si>
    <t>-335964697</t>
  </si>
  <si>
    <t>VRN</t>
  </si>
  <si>
    <t>Investičné náklady neobsiahnuté v cenách</t>
  </si>
  <si>
    <t>000600018.S</t>
  </si>
  <si>
    <t xml:space="preserve">Zariadenie staveniska - prevádzkové prípojka elektrického prúdu - staveniska , meranie spotreby </t>
  </si>
  <si>
    <t>-1220946336</t>
  </si>
  <si>
    <t>000600021.S</t>
  </si>
  <si>
    <t xml:space="preserve">Zariadenie staveniska - prevádzkové oplotenie staveniska  -podla POV  v.č.3  SITUÁCIA POV </t>
  </si>
  <si>
    <t>1561961814</t>
  </si>
  <si>
    <t>50+50+60+60,000</t>
  </si>
  <si>
    <t>000600011.S</t>
  </si>
  <si>
    <t xml:space="preserve">Zariadenie staveniska - prevádzkové kancelárie 1ks prenajom , montaž , demontaž </t>
  </si>
  <si>
    <t>mes</t>
  </si>
  <si>
    <t>1668930229</t>
  </si>
  <si>
    <t>" prenajom 12 mesiacov</t>
  </si>
  <si>
    <t>000600012</t>
  </si>
  <si>
    <t xml:space="preserve">Zariadenie staveniska - šatne  2ks prenajom , montaž demontaž </t>
  </si>
  <si>
    <t>1664899903</t>
  </si>
  <si>
    <t>2*12</t>
  </si>
  <si>
    <t>000600013.S</t>
  </si>
  <si>
    <t xml:space="preserve">Zariadenie staveniska - prevádzkové sklady  1ks prenajom . montaž , demontaž </t>
  </si>
  <si>
    <t>1409526116</t>
  </si>
  <si>
    <t>000600TOI</t>
  </si>
  <si>
    <t xml:space="preserve">Zariadenie staveniska - prenajom WC  1ks prenajom, montaž , demontaž </t>
  </si>
  <si>
    <t>717094685</t>
  </si>
  <si>
    <t xml:space="preserve">12  " prenajom TOI TOI </t>
  </si>
  <si>
    <t>B28kerdlažba</t>
  </si>
  <si>
    <t xml:space="preserve">B37  keramická dlažba + malta </t>
  </si>
  <si>
    <t>734,714</t>
  </si>
  <si>
    <t>vykopSUT</t>
  </si>
  <si>
    <t>vykop v suterene</t>
  </si>
  <si>
    <t>m3</t>
  </si>
  <si>
    <t>4,858</t>
  </si>
  <si>
    <t xml:space="preserve">E1.1b - E1.1b  ŠD BLOK  A, A´,B,C - Búracie práce - stavebná časť </t>
  </si>
  <si>
    <t xml:space="preserve"> K.Šinská </t>
  </si>
  <si>
    <t xml:space="preserve">    1 - Zemné práce</t>
  </si>
  <si>
    <t xml:space="preserve">    97B - POVRCH STIEN obitie</t>
  </si>
  <si>
    <t xml:space="preserve">    97žb - Stavebné upravy - prestupy </t>
  </si>
  <si>
    <t xml:space="preserve">    96B - BURACIE PRACE-podlahy</t>
  </si>
  <si>
    <t xml:space="preserve">    96D - Demontaž drevenných  výplní - ext. int.</t>
  </si>
  <si>
    <t xml:space="preserve">    96Oc - Demontaž ocel.  výplní - exterier, int.</t>
  </si>
  <si>
    <t xml:space="preserve">    96P - Demontaž plastových výplní - exterier fasada</t>
  </si>
  <si>
    <t xml:space="preserve">    94L - Lešenie</t>
  </si>
  <si>
    <t xml:space="preserve">    97 - Presun sutí na stavenisku </t>
  </si>
  <si>
    <t xml:space="preserve">    97a - Presun sutí - na regulovanú skladku </t>
  </si>
  <si>
    <t xml:space="preserve">    979 - Poplatok za sute</t>
  </si>
  <si>
    <t xml:space="preserve">    725 - Zdravotechnika - zariaďovacie predmety</t>
  </si>
  <si>
    <t xml:space="preserve">    763 - Konštrukcie - drevostavby</t>
  </si>
  <si>
    <t xml:space="preserve">    776 - Podlahy povlakové</t>
  </si>
  <si>
    <t xml:space="preserve">    784 - Maľby</t>
  </si>
  <si>
    <t xml:space="preserve">    787 - Zasklievanie</t>
  </si>
  <si>
    <t>Zemné práce</t>
  </si>
  <si>
    <t>130201001.S</t>
  </si>
  <si>
    <t>Výkop jamy a ryhy v obmedzenom priestore horn. tr.3 ručne</t>
  </si>
  <si>
    <t>-789943830</t>
  </si>
  <si>
    <t>0,2*(0,6*0,6)</t>
  </si>
  <si>
    <t>0,2*0,6*(2,965+1,895+1)</t>
  </si>
  <si>
    <t>0,2*0,6*1,045</t>
  </si>
  <si>
    <t>Medzisúčetv.č.01 C    na kote -3,15  K10</t>
  </si>
  <si>
    <t>0,2*0,6*(2,825+0,5)</t>
  </si>
  <si>
    <t>0,2*0,6*(2,85+0,5)</t>
  </si>
  <si>
    <t>0,2*0,6*(0,305+1,12+0,385)</t>
  </si>
  <si>
    <t>0,2*0,47*1,625</t>
  </si>
  <si>
    <t>0,2*0,6*1,625</t>
  </si>
  <si>
    <t>0,2*0,6*0,6</t>
  </si>
  <si>
    <t>0,2*0,6*3,1</t>
  </si>
  <si>
    <t>Medzisúčet  v.č.A08  B-3,38</t>
  </si>
  <si>
    <t>162201211.S</t>
  </si>
  <si>
    <t>Vodorovné premiestnenie výkopku horniny tr. 1 až 4 stavebným fúrikom do 10 m v rovine alebo vo svahu do 1:5</t>
  </si>
  <si>
    <t>567706389</t>
  </si>
  <si>
    <t>162201219.S</t>
  </si>
  <si>
    <t>Príplatok za k.ď. 10m v rovine alebo vo svahu do 1:5 k vodorov. premiestneniu výkopku stavebným fúrikom horn. tr.1 až 4 s vyložením</t>
  </si>
  <si>
    <t>-1664501786</t>
  </si>
  <si>
    <t>vykopSUT*4</t>
  </si>
  <si>
    <t>97B</t>
  </si>
  <si>
    <t>POVRCH STIEN obitie</t>
  </si>
  <si>
    <t>978011111.S</t>
  </si>
  <si>
    <t>Otlčenie omietok stropov vnútorných vápenných alebo vápennocementových v rozsahu do 5 %,  -0,00200t</t>
  </si>
  <si>
    <t>89557955</t>
  </si>
  <si>
    <t>"Presné  výmery  a   odsleduje stav.dozor</t>
  </si>
  <si>
    <t xml:space="preserve">" odstrániť opadávajúce, vyduté  časti omietok  z celkovej plochy cca 50%  </t>
  </si>
  <si>
    <t xml:space="preserve"> "STROPY  50%</t>
  </si>
  <si>
    <t>" A</t>
  </si>
  <si>
    <t>68+21,24+24,92+21,68</t>
  </si>
  <si>
    <t>57,10</t>
  </si>
  <si>
    <t>8,02+2,14+5,4+21,15+1,73+15,47+4,79+2,25+19,89+16,18+7,46+3,06+7,45+15,41+15,93+3,92+3,75+10,65</t>
  </si>
  <si>
    <t>" B</t>
  </si>
  <si>
    <t>14,558*20+20,4+5,4+5,4+104,94</t>
  </si>
  <si>
    <t>Medzisúčet v.č.A09 1NP  A,A,B</t>
  </si>
  <si>
    <t>" A,A,B 2,4,6NP</t>
  </si>
  <si>
    <t>2,25+70,03+11,63+8,54+15,90+10,87+10,38+4,54    " A</t>
  </si>
  <si>
    <t>96,2+44,45+2,25+12,43+2,25+45,59  " A</t>
  </si>
  <si>
    <t>(14,1+2,6)*10</t>
  </si>
  <si>
    <t>17,19*8</t>
  </si>
  <si>
    <t>20,8+15,9+15,43+5,64+5,64</t>
  </si>
  <si>
    <t>108,98</t>
  </si>
  <si>
    <t>Medzisúčet   v.č.  A10  2,4,6NP  A,A,B</t>
  </si>
  <si>
    <t>2,7*4,93*3</t>
  </si>
  <si>
    <t xml:space="preserve"> " B</t>
  </si>
  <si>
    <t>(17,19*10)*3</t>
  </si>
  <si>
    <t>(14,1*8)*3</t>
  </si>
  <si>
    <t>20,8*3</t>
  </si>
  <si>
    <t>15,9+15,43+5,64+5,64</t>
  </si>
  <si>
    <t>105,35</t>
  </si>
  <si>
    <t xml:space="preserve">Medzisúčet  V.č.A11    3np,5np,7np  A ,B </t>
  </si>
  <si>
    <t>(14,1*10)*1</t>
  </si>
  <si>
    <t>(17,19*8)*1</t>
  </si>
  <si>
    <t>20,8</t>
  </si>
  <si>
    <t>15,9+16,2</t>
  </si>
  <si>
    <t>5,64+5,64</t>
  </si>
  <si>
    <t xml:space="preserve">Medzisúčet v.č. A12  8NP  A,B </t>
  </si>
  <si>
    <t xml:space="preserve">Medzisúčet  v.č.A13   9NP  A,B </t>
  </si>
  <si>
    <t xml:space="preserve">" C  1np </t>
  </si>
  <si>
    <t>11,85+14,55+14,55+5,4+14,18</t>
  </si>
  <si>
    <t xml:space="preserve">Medzisúčet v.č.A02  1NP  C </t>
  </si>
  <si>
    <t>" BLlok C   2-9np</t>
  </si>
  <si>
    <t>"stropov</t>
  </si>
  <si>
    <t>(8,34+12,15+15,71+15,19+5,64+5,64)*8</t>
  </si>
  <si>
    <t>Medzisúčet v.č A03 2-9np  C</t>
  </si>
  <si>
    <t>OMobitieSTROP</t>
  </si>
  <si>
    <t>978013161.S</t>
  </si>
  <si>
    <t>Otlčenie omietok stien vnútorných vápenných alebo vápennocementových v rozsahu do 50 %,  -0,02000t</t>
  </si>
  <si>
    <t>1911716852</t>
  </si>
  <si>
    <t>"Presné  výmery odsleduje stav.dozor</t>
  </si>
  <si>
    <t>" odstrániť opadávajúce, vyduté  časti omietok  z celkovej plochy cca 50%  stien</t>
  </si>
  <si>
    <t>" v miestach porušených omietok buracími prácami - posúdi stav. dozor podla skutočnosti !!!!!</t>
  </si>
  <si>
    <t>" BLOK  A, A´,B</t>
  </si>
  <si>
    <t>" v miestnostich  s bur.pracami</t>
  </si>
  <si>
    <t>2,64*(2,975*2+2,695*2)  "m.č.152</t>
  </si>
  <si>
    <t>2,64*(5,755*2+3,675*2)  "m.č.155</t>
  </si>
  <si>
    <t>2,64*(5,755*2+3,95*2)  "m.č.157</t>
  </si>
  <si>
    <t>2,64*(4,85*2+3*2)*20</t>
  </si>
  <si>
    <t>-0,8*2*20</t>
  </si>
  <si>
    <t>Medzisúčet  v.č.A09 A,A B</t>
  </si>
  <si>
    <t xml:space="preserve">" A,A.B </t>
  </si>
  <si>
    <t>2,64*(2,7+2,7+4,93+4,93)*3 "m.č.275,475,675    A</t>
  </si>
  <si>
    <t>2,64*(2,975+2,975+1,6+1,6)*3 " 273,473, 673</t>
  </si>
  <si>
    <t>2,64*(3+3+5,73+5,73)*3  " 235,435,635</t>
  </si>
  <si>
    <t>2,64*(3+3+5,4+5,4)*2  " 264,264,464,465,664,665</t>
  </si>
  <si>
    <t xml:space="preserve">Medzisúčet  v.č.A10  A,A,B </t>
  </si>
  <si>
    <t>2,64*(4,93*2+2,7*2)*3</t>
  </si>
  <si>
    <t>2,64*(3*2+5,73*2)*20*3</t>
  </si>
  <si>
    <t>2,64*(1,6+1,5)*3 "m.č.368</t>
  </si>
  <si>
    <t>2,64*(2,7*2+4,93*2)  "m.č.875</t>
  </si>
  <si>
    <t>2,64*(3*2+5,73*2)*20</t>
  </si>
  <si>
    <t>2,64*(3*2+1,88*2) "m.č.866</t>
  </si>
  <si>
    <t xml:space="preserve">2,64*(1,6+1,5) "m.č.872 výťah </t>
  </si>
  <si>
    <t>" BLOK C  1np</t>
  </si>
  <si>
    <t>2,5*(3+3+4,85+4,85)*2  "m.č.120,121</t>
  </si>
  <si>
    <t>2,5*(3+3+1,8+1,8)*2  " m.122</t>
  </si>
  <si>
    <t xml:space="preserve">Medzisúčet  v.č.A02  C </t>
  </si>
  <si>
    <t xml:space="preserve">"stien  a ostení </t>
  </si>
  <si>
    <t>2,5*(1,88+1,88+3+3)*8 " 232,432,330,432,530,632,730,832,930</t>
  </si>
  <si>
    <t>-(3*1,5)*8</t>
  </si>
  <si>
    <t>2,5*(1,88+1,88+3+3)*8" 2,33+331,133,531,633,731,833,931</t>
  </si>
  <si>
    <t>2,5*(5,4+5,4+3+3)*8 " 230,430,630,830,328,528,728,928</t>
  </si>
  <si>
    <t>-0,8*2*8</t>
  </si>
  <si>
    <t>2,5*(5,4+5,4+3+3)*8 " 231,431,631,831,329,529,729,929</t>
  </si>
  <si>
    <t xml:space="preserve">Medzisúčet v.č A03 2-9np  C </t>
  </si>
  <si>
    <t>OMobitieSTIEN</t>
  </si>
  <si>
    <t>978059531</t>
  </si>
  <si>
    <t>Odsekanie a odobratie obkladov stien z obkladačiek vnútorných vrátane podkladovej omietky nad 2 m2,  -0,06800t - B15, B19 B20, B21</t>
  </si>
  <si>
    <t>-911162868</t>
  </si>
  <si>
    <t>" INTERIER</t>
  </si>
  <si>
    <t xml:space="preserve">" Blok C </t>
  </si>
  <si>
    <t>"  Vybúranie keramického obkladu na výšku v= 1500mm</t>
  </si>
  <si>
    <t>" 230,430,630,830,328,528,728,928</t>
  </si>
  <si>
    <t>2,5*(1+1+1+1+1)*8</t>
  </si>
  <si>
    <t>1,5*(1,8+1)*8</t>
  </si>
  <si>
    <t>" 231,431,631,831,329,529,729,929</t>
  </si>
  <si>
    <t>1,5*2,95*8</t>
  </si>
  <si>
    <t>2,5*2*8</t>
  </si>
  <si>
    <t>1,5*(1+2,95)*8</t>
  </si>
  <si>
    <t>Medzisúčet v.č.A03  2-9np</t>
  </si>
  <si>
    <t>0,45*0,75*20</t>
  </si>
  <si>
    <t xml:space="preserve">Medzisúčet v.č.A09 1NP    </t>
  </si>
  <si>
    <t>" B15</t>
  </si>
  <si>
    <t xml:space="preserve">"  Vybúranie keramického obkladu na výšku </t>
  </si>
  <si>
    <t>0,45*0,75*20 "2np</t>
  </si>
  <si>
    <t>0,45*0,75*20 "4np</t>
  </si>
  <si>
    <t>0,45*0,75*20 "6np</t>
  </si>
  <si>
    <t xml:space="preserve">  " B20,21</t>
  </si>
  <si>
    <t>2,5*(2,5+3+2,5)  *3  "  265,465,665</t>
  </si>
  <si>
    <t xml:space="preserve">1,5*(2,9+2,9+1,05+1,05)*3 </t>
  </si>
  <si>
    <t>2,5*(2+3,6+2) *3  "m.č.264,464,664</t>
  </si>
  <si>
    <t>1,5*(5,4+3+1,8+1+1)*3</t>
  </si>
  <si>
    <t xml:space="preserve">Medzisúčet v.č.A10  2,4,6np  </t>
  </si>
  <si>
    <t>1,5*(4,93+4,93+2,7+1,9)*3  "m.č.371,571, 771</t>
  </si>
  <si>
    <t>0,45*0,75*20 "3np</t>
  </si>
  <si>
    <t>0,45*0,75*20 "5np</t>
  </si>
  <si>
    <t>0,45*0,75*20 "7np</t>
  </si>
  <si>
    <t>2,5*(2,5+3+2,5)  *3  " 361,561,761,</t>
  </si>
  <si>
    <t>1,5*(2+3,6+3+2) *3  "m.č.360,560,760</t>
  </si>
  <si>
    <t>2,5*(5,4+3+1,8+1+1)*3  " m.č.361,561,761</t>
  </si>
  <si>
    <t xml:space="preserve">Medzisúčet v.č.A11  3,5,7np  A,B </t>
  </si>
  <si>
    <t>1,5*(4,93+4,93+2,7+1,9)*3  "m.č.875</t>
  </si>
  <si>
    <t>0,45*0,75*20 "8np</t>
  </si>
  <si>
    <t xml:space="preserve">2,5*(2,5+3+2,5)  </t>
  </si>
  <si>
    <t>1,5*(2,9+2,9+1,05+1,05)</t>
  </si>
  <si>
    <t xml:space="preserve">1,5*(2+3,6+3+2) *3 </t>
  </si>
  <si>
    <t>2,5*(5,4+3+1,8+1+1)  " B19  m.č.865</t>
  </si>
  <si>
    <t xml:space="preserve">Medzisúčet v.č.A12 8NP  A,B </t>
  </si>
  <si>
    <t>2,5*(5,4+3+1,8+1+1)  " B19  m.č.961</t>
  </si>
  <si>
    <t xml:space="preserve">Medzisúčet v.č.A13 9NP  A,B </t>
  </si>
  <si>
    <t>KOobkladobitie</t>
  </si>
  <si>
    <t xml:space="preserve">Súčet  </t>
  </si>
  <si>
    <t>962031132.S</t>
  </si>
  <si>
    <t>Búranie priečok alebo vybúranie otvorov plochy nad 4 m2 z tehál pálených, plných alebo dutých hr. do 150 mm,  -0,19600t  -B9, B10</t>
  </si>
  <si>
    <t>-1949659615</t>
  </si>
  <si>
    <t>" B9  vyburanieobmurovky stupačiek  z tehlovéchomuriva  hr.100mm v.2640mm</t>
  </si>
  <si>
    <t>2,65*2,64  "m.č153</t>
  </si>
  <si>
    <t>2,64*(0,35+0,35) "m.č.127</t>
  </si>
  <si>
    <t>2,64*(0,35+0,35) "m.č.129</t>
  </si>
  <si>
    <t>2,64*(0,35+0,35) "m.č.133</t>
  </si>
  <si>
    <t>2,64*(0,35+0,35) "m.č.135</t>
  </si>
  <si>
    <t>2,64*(0,35+0,35) "m.č.139</t>
  </si>
  <si>
    <t>2,64*(0,35+0,35) "m.č.141</t>
  </si>
  <si>
    <t>2,64*(0,35+0,35) "m.č.143</t>
  </si>
  <si>
    <t>Medzisúčet blok B  v.č.A09 1np</t>
  </si>
  <si>
    <t>2,64*(0,35+0,35)*9  " 2np</t>
  </si>
  <si>
    <t>2,64*(0,4+0,2)</t>
  </si>
  <si>
    <t>2,64*(0,35+0,35)*9  " 4np</t>
  </si>
  <si>
    <t>2,64*(0,35+0,35)*9  " 6np</t>
  </si>
  <si>
    <t xml:space="preserve">Medzisúčet v.č.A10  2,4,6np A, B </t>
  </si>
  <si>
    <t>2,64*(0,35+0,35)*9  "3np</t>
  </si>
  <si>
    <t>2,64*(0,35+0,35)*9  " 5np</t>
  </si>
  <si>
    <t>2,64*(0,35+0,35)*9  "7np</t>
  </si>
  <si>
    <t xml:space="preserve">Medzisúčet v.č.A11  3,5,7NP  A,B </t>
  </si>
  <si>
    <t>2,64*(0,35+0,35)*9  "8np</t>
  </si>
  <si>
    <t xml:space="preserve">Medzisúčet v.č.A12 8NP </t>
  </si>
  <si>
    <t xml:space="preserve">Medzisúčet v.č.A13 9NP </t>
  </si>
  <si>
    <t xml:space="preserve">" B10 vyburanie murovanej tehlovej priečky hr.125mm </t>
  </si>
  <si>
    <t xml:space="preserve"> " A </t>
  </si>
  <si>
    <t>2,65*(0,9*2,02) "m.č.166</t>
  </si>
  <si>
    <t>2,65*1,5 "m.č.168</t>
  </si>
  <si>
    <t>2,65*1,225 "m.č.153</t>
  </si>
  <si>
    <t>2,65*(0,415+0,6+0,61) "m.č.155</t>
  </si>
  <si>
    <t>2,65*(3,95+1,5) " m.č.156</t>
  </si>
  <si>
    <t>2,65*1,25 " m.č.131</t>
  </si>
  <si>
    <t>Medzisúčet  blok  A,A, B  v.č.A09  1np</t>
  </si>
  <si>
    <t>962051116.S</t>
  </si>
  <si>
    <t>Búranie priečok alebo vybúranie otvorov plochy nad 4 m2 žb hr. do 150 mm,  -0,32400t- B8</t>
  </si>
  <si>
    <t>972390336</t>
  </si>
  <si>
    <t>" B8</t>
  </si>
  <si>
    <t>" vybúranie otvoru  v bet. stne hr.150mm , rozmer otvoru 800/2020</t>
  </si>
  <si>
    <t>8*(0,8*2,02)  " B</t>
  </si>
  <si>
    <t>Medzisúčet  v.č.A10  2,4,6np  A,A,B</t>
  </si>
  <si>
    <t>Medzisúčet  v.č.A11 3,5,7np  A,B</t>
  </si>
  <si>
    <t>962052211.VŠ</t>
  </si>
  <si>
    <t>Búranie muriva alebo vybúranie otvorov plochy nad 4 m2 železobet. nadzákladného,  -2,40000t.  - VŠ B</t>
  </si>
  <si>
    <t>660741846</t>
  </si>
  <si>
    <t>" B11</t>
  </si>
  <si>
    <t>"  Vybúranie žb steny hr.250mm</t>
  </si>
  <si>
    <t xml:space="preserve">0,25*3*9  " 1,2-9np   cela šachta   časť steny </t>
  </si>
  <si>
    <t>Súčet v.č.A10, A11, A12, A13</t>
  </si>
  <si>
    <t>962052211.Sx</t>
  </si>
  <si>
    <t xml:space="preserve">Búranie muriva alebo vybúranie otvorov plochy nad 4 m2 železobet. nadzákladného,  -2,40000t  - B,C  prestupy </t>
  </si>
  <si>
    <t>-699533712</t>
  </si>
  <si>
    <t>1*1*1  " v.č.A01  na kote -3,982, dk -4,17</t>
  </si>
  <si>
    <t>Medzisúčet  C  v.č.A01</t>
  </si>
  <si>
    <t xml:space="preserve">1*1*1   " k12 prestup cez základ </t>
  </si>
  <si>
    <t xml:space="preserve">1*1*1   " k11 prestup cez základ </t>
  </si>
  <si>
    <t>1*1*1 " K10</t>
  </si>
  <si>
    <t>1*1*1 " K9</t>
  </si>
  <si>
    <t>1*1*1 " K8</t>
  </si>
  <si>
    <t>1*1*1 " K7</t>
  </si>
  <si>
    <t>1*1*1 " K6</t>
  </si>
  <si>
    <t>1*1*1 " K5</t>
  </si>
  <si>
    <t>1*1*1 " K4</t>
  </si>
  <si>
    <t>1*1*1 " K3</t>
  </si>
  <si>
    <t>1*1*1 " K2</t>
  </si>
  <si>
    <t>1*1*1 " K1</t>
  </si>
  <si>
    <t>Medzisúčet v.č.A08  B</t>
  </si>
  <si>
    <t>971055008.S</t>
  </si>
  <si>
    <t>Rezanie konštrukcií zo železobetónu hr. panelu 150 mm stenovou pílou -0,01800t  - B6 , B7, B8</t>
  </si>
  <si>
    <t>902133637</t>
  </si>
  <si>
    <t>" B6</t>
  </si>
  <si>
    <t>" vybúranie otvoru  v bet. stne hr.150mm , rozmer otvoru 900/2020</t>
  </si>
  <si>
    <t>3*(2,02+0,9+2,02)  " 2,4,6np</t>
  </si>
  <si>
    <t>3*(2,02+0,9+2,02)  " 3,5,7 np</t>
  </si>
  <si>
    <t>1*(2,02+0,9+2,02) " 8</t>
  </si>
  <si>
    <t>1*(202+0,9+2,02) " 9</t>
  </si>
  <si>
    <t>" B7</t>
  </si>
  <si>
    <t>" vybúranie otvoru  v bet. stne hr.150mm , rozmer otvoru 900/2100</t>
  </si>
  <si>
    <t>2*(2,1+0,9+2,1)  " 3NPí+2,02)</t>
  </si>
  <si>
    <t>2 *(2,1+0,9+2,1) " 5NP</t>
  </si>
  <si>
    <t>2*(2,1+0,9+2,1)  " 7NP</t>
  </si>
  <si>
    <t>8*(2,02+0,8+2,02)  " B</t>
  </si>
  <si>
    <t>8*(2,02+0,8+2,02)*3  " B</t>
  </si>
  <si>
    <t>Medzisúčet  v.č.A11      3,5,7np  A,B</t>
  </si>
  <si>
    <t>13*(2,02+0,9+2,02)</t>
  </si>
  <si>
    <t>Medzisúčet v.č.A12  8Np  B</t>
  </si>
  <si>
    <t>19*(2,02+0,9+2,02)</t>
  </si>
  <si>
    <t>Medzisúčet v.č.A13  9Np  B</t>
  </si>
  <si>
    <t>971055014.S</t>
  </si>
  <si>
    <t>Rezanie konštrukcií zo železobetónu hr. panelu 200 mm stenovou pílou -0,02400t -B12</t>
  </si>
  <si>
    <t>410129550</t>
  </si>
  <si>
    <t>" B12</t>
  </si>
  <si>
    <t xml:space="preserve">(1,6+1,6+1,475+1,475)*10  " VŠ     časť stropu </t>
  </si>
  <si>
    <t>" vyburanie otvoru  cez žb strop hr140mm +podlaha 70mm  pre VŠ 1600x1475mm</t>
  </si>
  <si>
    <t xml:space="preserve">"  B </t>
  </si>
  <si>
    <t>0,3*(1,6*1,475)*10  " VŠ</t>
  </si>
  <si>
    <t>Medzisúčet  VŠ   sstrop A10,A11, A12, A13</t>
  </si>
  <si>
    <t>" B13</t>
  </si>
  <si>
    <t xml:space="preserve">" inšt. jadro  </t>
  </si>
  <si>
    <t>(0,35+0,35+0,35+0,35)*8</t>
  </si>
  <si>
    <t xml:space="preserve">(0,75+0,75+0,25+0,250)*14  " 1np  </t>
  </si>
  <si>
    <t xml:space="preserve">" Blok A,A,B </t>
  </si>
  <si>
    <t>" inšt. jadro  2,4,6np</t>
  </si>
  <si>
    <t>(0,35+0,35+0,35+0,35)*9*3</t>
  </si>
  <si>
    <t>(0,75+0,75+0,35+0,250)*1*3</t>
  </si>
  <si>
    <t>Medzisúčet v.č.A10  2,4,6np  A, A, B</t>
  </si>
  <si>
    <t xml:space="preserve">" Blok A,B </t>
  </si>
  <si>
    <t>" inšt. jadro  8np</t>
  </si>
  <si>
    <t>(0,35+0,35+0,35+0,35)*9</t>
  </si>
  <si>
    <t>(0,75+0,75+0,25+0,250)*1</t>
  </si>
  <si>
    <t xml:space="preserve">Medzisúčet v.č.A12  8NP  A,B </t>
  </si>
  <si>
    <t>" inšt. jadro  9np</t>
  </si>
  <si>
    <t>Medzisúčet v.č.A13  9NP  A,B</t>
  </si>
  <si>
    <t>(0,75+0,75+0,25+0,250)  " inšt.jadro 1np v.č.A02</t>
  </si>
  <si>
    <t>(0,75+0,75+0,25+0,250)*8  " inšt.jadro 2-9np  v,č,A03</t>
  </si>
  <si>
    <t>Medzisúčet     C   v.č.A02,A03</t>
  </si>
  <si>
    <t>974083104.Sx</t>
  </si>
  <si>
    <t>Rezanie betónových mazanín existujúcich nevystužených hĺbky nad 150 do 200 mm v.č.A01 C</t>
  </si>
  <si>
    <t>-2016042795</t>
  </si>
  <si>
    <t xml:space="preserve">"  ležaté rozvody  </t>
  </si>
  <si>
    <t>2,965+1,895+0,5</t>
  </si>
  <si>
    <t>1+1,04+1,045</t>
  </si>
  <si>
    <t>0,62+3,825</t>
  </si>
  <si>
    <t>0,6+0,6+0,6+0,6</t>
  </si>
  <si>
    <t xml:space="preserve">Medzisúčet  v.č.A01  C  suteren na kote -3,15  </t>
  </si>
  <si>
    <t>(0,6+0,6+0,6+0,6)*11  " K1-K12</t>
  </si>
  <si>
    <t>0,5+2,825+2,825</t>
  </si>
  <si>
    <t>2,85+2,85+0,5</t>
  </si>
  <si>
    <t>0,385+1,12+0,505+0,5+1,3+0,5</t>
  </si>
  <si>
    <t>1,625+1,625</t>
  </si>
  <si>
    <t>0,74+2,25+2,25+3,335+4,675</t>
  </si>
  <si>
    <t>2,1+2,1</t>
  </si>
  <si>
    <t>3,1+3,1</t>
  </si>
  <si>
    <t>Medzisúčet  K1  K12   B  v.č.A08</t>
  </si>
  <si>
    <t>961055111.S</t>
  </si>
  <si>
    <t xml:space="preserve">Búranie základov alebo vybúranie otvorov plochy  v základoch železobetónových,  -2,40000t  - podlahy </t>
  </si>
  <si>
    <t>-2113880744</t>
  </si>
  <si>
    <t>963012510.S</t>
  </si>
  <si>
    <t xml:space="preserve">Búranie stropov z dosiek alebo panelov zo železobetónu prefabrikovaných s dutinami hr. do 140 mm,  -2,10000t - B12  VŠ strop , B13 inšt. jadro </t>
  </si>
  <si>
    <t>-1234653244</t>
  </si>
  <si>
    <t>0,21*(0,35*0,35) "m.č.127</t>
  </si>
  <si>
    <t>0,21*(0,35*0,35) "m.č.129</t>
  </si>
  <si>
    <t>0,21*(0,35*0,35) "m.č.133</t>
  </si>
  <si>
    <t>0,21*(0,35*0,35) "m.č.135</t>
  </si>
  <si>
    <t>0,21*(0,35*0,35) "m.č.139</t>
  </si>
  <si>
    <t>0,21*(0,35*0,35) "m.č.141</t>
  </si>
  <si>
    <t>0,21*(0,35*0,35) "m.č.143</t>
  </si>
  <si>
    <t xml:space="preserve">0,21*(0,75*0,250)*14  " 1np  </t>
  </si>
  <si>
    <t>0,21*(0,35*0,35)*9*3</t>
  </si>
  <si>
    <t>0,21*(0,75*0,250)*1*3</t>
  </si>
  <si>
    <t>0,21*(0,35*0,35)*9</t>
  </si>
  <si>
    <t>0,21*(0,75*0,250)*1</t>
  </si>
  <si>
    <t>0,21*(0,75*0,250)  " inšt.jadro 1np v.č.A02</t>
  </si>
  <si>
    <t>0,21*(0,75*0,250)*8  " inšt.jadro 2-9np  v,č,A03</t>
  </si>
  <si>
    <t>9630125R1</t>
  </si>
  <si>
    <t>Búranie stropov z dosiek  - výťahová šachta nad strechou ,  -2,10000t  v.č.A15</t>
  </si>
  <si>
    <t>-1394281397</t>
  </si>
  <si>
    <t xml:space="preserve">" BP strop nad 10NP </t>
  </si>
  <si>
    <t xml:space="preserve">0,14*(0,25+5,75*5,75)  "stropna doska </t>
  </si>
  <si>
    <t>0,25*0,7*(5,75+5,75+5,75+5,75)  "atika</t>
  </si>
  <si>
    <t>" stena VŠ</t>
  </si>
  <si>
    <t xml:space="preserve">0,25*2*(5,75+5,75+5,75+5,75)  </t>
  </si>
  <si>
    <t>Súčet  v.č.A15 strecha</t>
  </si>
  <si>
    <t>9620861R1</t>
  </si>
  <si>
    <t>Búraniez pórobetónu strešna konštrukcia nad strechou   -0,15000t</t>
  </si>
  <si>
    <t>192809832</t>
  </si>
  <si>
    <t>0,15*(5,75*5,75)</t>
  </si>
  <si>
    <t>965082941.S</t>
  </si>
  <si>
    <t>Odstránenie násypu pod podlahami alebo na strechách, hr.nad 200 mm,  -1,40000t</t>
  </si>
  <si>
    <t>237754830</t>
  </si>
  <si>
    <t>" nasyp VŠ jestv.</t>
  </si>
  <si>
    <t>0,2*(5,75+5,75)</t>
  </si>
  <si>
    <t>963012R1</t>
  </si>
  <si>
    <t>Búranie stropov z dosiekvr. vešetkých vrstiev  ozn.S  v.č.A15,  -2,3000t</t>
  </si>
  <si>
    <t>414238614</t>
  </si>
  <si>
    <t>" skladba S  v.č.A15</t>
  </si>
  <si>
    <t>"pritťažovacia vrstva 50mm štrk</t>
  </si>
  <si>
    <t>" bauder PVC 1,5mm</t>
  </si>
  <si>
    <t>"tepelná izolácia 200mm</t>
  </si>
  <si>
    <t>"parozábrana  PE folia</t>
  </si>
  <si>
    <t>" jestv. živ. vrstva</t>
  </si>
  <si>
    <t>"porobetonové strešné dosky hr150mm</t>
  </si>
  <si>
    <t>" škvárový zásyp  (60-300mm)</t>
  </si>
  <si>
    <t xml:space="preserve">" prefabrikované panely hr.140mm </t>
  </si>
  <si>
    <t>(0,05+0,2+0,15+0,18+0,14)*1,6*3</t>
  </si>
  <si>
    <t xml:space="preserve">Súčet  v.č.A15  </t>
  </si>
  <si>
    <t>97žb</t>
  </si>
  <si>
    <t xml:space="preserve">Stavebné upravy - prestupy </t>
  </si>
  <si>
    <t>971056016.S</t>
  </si>
  <si>
    <t>Jadrové vrty diamantovými korunkami do D 170 mm do stien - železobetónových -0,00054t / VZT1, VZT2, VZT5  v.č.16,17,18,19,20  AB</t>
  </si>
  <si>
    <t>818841880</t>
  </si>
  <si>
    <t>" VZT 1</t>
  </si>
  <si>
    <t>"prieraz v stene  hr.320mm   D162</t>
  </si>
  <si>
    <t>"Os na ote -1np  +2,2  od podlahy  /v spade do ext)</t>
  </si>
  <si>
    <t>(5+18*8)  " D162mm</t>
  </si>
  <si>
    <t>164 " D162mm  C</t>
  </si>
  <si>
    <t>" VZT 2</t>
  </si>
  <si>
    <t>"Os na ote 8-9 np  +0,55  od podlahy ( v spade do ext)</t>
  </si>
  <si>
    <t xml:space="preserve">(3+3)  " D162mm </t>
  </si>
  <si>
    <t>" VZT 5 prieraz v stene hr.100mm</t>
  </si>
  <si>
    <t xml:space="preserve">" SH =1np  +2,318 od podlahy </t>
  </si>
  <si>
    <t>1  " D165</t>
  </si>
  <si>
    <t>Súčet   Prestupy -Stavebné úpravy  v.č.16,17,18,19,20</t>
  </si>
  <si>
    <t>971056017.S</t>
  </si>
  <si>
    <t>Jadrové vrty diamantovými korunkami do D 180 mm do stien - železobetónových -0,00061t VZT3</t>
  </si>
  <si>
    <t>127632129</t>
  </si>
  <si>
    <t xml:space="preserve">" VZT3  prieraz v stene hr.320mm  Pr.180mm </t>
  </si>
  <si>
    <t>" os na kote 2-9np +1,618  od podlahy ( v spade do ext.</t>
  </si>
  <si>
    <t xml:space="preserve">(4*8)  " pr.180mm </t>
  </si>
  <si>
    <t>971042231.S</t>
  </si>
  <si>
    <t>Vybúranie otvoru v betónových priečkach a stenách plochy do 0,0225 m2, do 150 mm,  -0,00700t- VZT4, VZT7, VZT8</t>
  </si>
  <si>
    <t>941225223</t>
  </si>
  <si>
    <t>"VZT4</t>
  </si>
  <si>
    <t xml:space="preserve">"  prieraz v sten hr.100mm  </t>
  </si>
  <si>
    <t>" os 1np  +2,385 od podlahy</t>
  </si>
  <si>
    <t>2  " 235x135mm</t>
  </si>
  <si>
    <t xml:space="preserve">"  VZT 7 </t>
  </si>
  <si>
    <t xml:space="preserve">"   Prieraz v stene hr.100,150mm </t>
  </si>
  <si>
    <t xml:space="preserve">" SH=8-9np  +2,15 od podlahy </t>
  </si>
  <si>
    <t>24+6  "  50x100mm</t>
  </si>
  <si>
    <t>"VZT 8</t>
  </si>
  <si>
    <t>"prieraz v stnen hr.150mm</t>
  </si>
  <si>
    <t xml:space="preserve">" OS =8-9np  +2,32 od podlahy </t>
  </si>
  <si>
    <t>16   "pr.60mm</t>
  </si>
  <si>
    <t>" VZT 9</t>
  </si>
  <si>
    <t xml:space="preserve">"prieraz v stene hr.100,150mm </t>
  </si>
  <si>
    <t>" SH =9np  +2,5 od podlahy</t>
  </si>
  <si>
    <t>2 "  50x100mm</t>
  </si>
  <si>
    <t>97205602R1</t>
  </si>
  <si>
    <t>Jadrové vrty diamantovými korunkami do stropov - železobetónových -0,00301t  -  VZT10 50/200mm</t>
  </si>
  <si>
    <t>-1329970346</t>
  </si>
  <si>
    <t xml:space="preserve">" VZT 10 </t>
  </si>
  <si>
    <t xml:space="preserve">"prieraz v strope  </t>
  </si>
  <si>
    <t xml:space="preserve">" v strope 1-9 NP až na strechu  </t>
  </si>
  <si>
    <t>10  "  pr.50x200mm</t>
  </si>
  <si>
    <t>97205602R2</t>
  </si>
  <si>
    <t>Jadrové vrty diamantovými korunkami do stropov - železobetónových -0,00118t - VZT11  pr.240mm</t>
  </si>
  <si>
    <t>-116111183</t>
  </si>
  <si>
    <t xml:space="preserve">"VZT 11 </t>
  </si>
  <si>
    <t xml:space="preserve">" v strope 9np na strechu </t>
  </si>
  <si>
    <t xml:space="preserve">13" pr.240mm </t>
  </si>
  <si>
    <t>2  " C</t>
  </si>
  <si>
    <t>972056015.S</t>
  </si>
  <si>
    <t>Jadrové vrty diamantovými korunkami  do stropov - železobetónových -0,00048t -VZT12  pr.160mm</t>
  </si>
  <si>
    <t>-1566521580</t>
  </si>
  <si>
    <t>" "VZT12</t>
  </si>
  <si>
    <t>"  Prieraz v strope  pr.160mm</t>
  </si>
  <si>
    <t xml:space="preserve">9  " VZT12  pr160  </t>
  </si>
  <si>
    <t>9710550R1</t>
  </si>
  <si>
    <t>Otvor  - stupačka pre požiarne káble  250/100mm  -0,06000t - El1</t>
  </si>
  <si>
    <t>-805406593</t>
  </si>
  <si>
    <t>" El1</t>
  </si>
  <si>
    <t xml:space="preserve">" Stupačka v strope  pož.odol. káble 250/100  hr210mm </t>
  </si>
  <si>
    <t xml:space="preserve">9 </t>
  </si>
  <si>
    <t>8  "C</t>
  </si>
  <si>
    <t>9710550R2</t>
  </si>
  <si>
    <t>Prieraz v stene hr.150+300mm  250/100mm  -  pod stropom 0,06000t - El2</t>
  </si>
  <si>
    <t>841405716</t>
  </si>
  <si>
    <t>" El2</t>
  </si>
  <si>
    <t>1 " C</t>
  </si>
  <si>
    <t>9710550R3</t>
  </si>
  <si>
    <t>Prieraz v stene hr.125,150mm  250/100mm  -  pod stropom 0,06000t - El3</t>
  </si>
  <si>
    <t>1155936730</t>
  </si>
  <si>
    <t>" El3</t>
  </si>
  <si>
    <t xml:space="preserve">" Prieraz v stene 250/100 pod stropom </t>
  </si>
  <si>
    <t>9710550R4</t>
  </si>
  <si>
    <t>Prieraz v stene hr.150+300mm  150/150mm  -  pod stropom 0,06000t - El4</t>
  </si>
  <si>
    <t>-1666460625</t>
  </si>
  <si>
    <t>" El4</t>
  </si>
  <si>
    <t xml:space="preserve">" Stupačka v strope  pož.odol. káble 150/150mm  hr210mm </t>
  </si>
  <si>
    <t>9710550R5</t>
  </si>
  <si>
    <t>Prieraz v stene hr.150+300mm  100/100mm  -  pod stropom 0,06000t - El5</t>
  </si>
  <si>
    <t>2115284286</t>
  </si>
  <si>
    <t>" El5</t>
  </si>
  <si>
    <t xml:space="preserve">" Stupačka v strope  pož.odol. káble 100/100mm  hr210mm </t>
  </si>
  <si>
    <t>9710560R1</t>
  </si>
  <si>
    <t>Jadrové vrty diamantovými korunkami  do stien  pr.50mm  - železobetónových -0,00007t   ZT20</t>
  </si>
  <si>
    <t>-164894486</t>
  </si>
  <si>
    <t>" ZT20 prieraz v žel.bet stene hr150mm</t>
  </si>
  <si>
    <t>" profesie ZTI</t>
  </si>
  <si>
    <t>2 " C</t>
  </si>
  <si>
    <t>9710560R2</t>
  </si>
  <si>
    <t>Jadrové vrty diamantovými korunkami  do stien  pr.60mm  - železobetónových -0,00007t  ZT21</t>
  </si>
  <si>
    <t>-1582970198</t>
  </si>
  <si>
    <t>" ZT21 prieraz v žel.bet stene hr150mm</t>
  </si>
  <si>
    <t>4  " C</t>
  </si>
  <si>
    <t>9710560UK</t>
  </si>
  <si>
    <t>Jadrové vrty diamantovými korunkami  do stien  pr.50mm  - železobetónových -0,00007t   UK1</t>
  </si>
  <si>
    <t>-1425130157</t>
  </si>
  <si>
    <t>"UK1   prieraz v žel.bet stene hr150mm</t>
  </si>
  <si>
    <t>" profesie UK</t>
  </si>
  <si>
    <t>2*23</t>
  </si>
  <si>
    <t>974049132.S</t>
  </si>
  <si>
    <t>Vysekanie rýh v betónových stenách do hĺbky 50 mm a š. do 70 mm,  -0,00800t  UK2, UK4</t>
  </si>
  <si>
    <t>1464962285</t>
  </si>
  <si>
    <t>"UK2</t>
  </si>
  <si>
    <t>" drážka v stene 50x50mm</t>
  </si>
  <si>
    <t xml:space="preserve">" dl.1m od 0,0m -1,0 nad podlahou </t>
  </si>
  <si>
    <t>20 " 3np</t>
  </si>
  <si>
    <t>20 " 5np</t>
  </si>
  <si>
    <t>20 " 7np</t>
  </si>
  <si>
    <t>20 " 9np</t>
  </si>
  <si>
    <t>" UK4</t>
  </si>
  <si>
    <t xml:space="preserve">" dl.1m od 1,5-2,5  nad podlahou </t>
  </si>
  <si>
    <t>1*20  " 2np</t>
  </si>
  <si>
    <t>1*20  " 4np</t>
  </si>
  <si>
    <t>1*20  " 6np</t>
  </si>
  <si>
    <t>1*20  " 8np</t>
  </si>
  <si>
    <t>9720560UK3</t>
  </si>
  <si>
    <t>Jadrové vrty diamantovými korunkami do D 50 mm do stropov - železobetónových -0,00005t UK3</t>
  </si>
  <si>
    <t>-1311886897</t>
  </si>
  <si>
    <t xml:space="preserve">" UK3 </t>
  </si>
  <si>
    <t>"prieraz v strope  2x50mm</t>
  </si>
  <si>
    <t>2*20  "2np</t>
  </si>
  <si>
    <t>2*20  "4np</t>
  </si>
  <si>
    <t>2*20  "6np</t>
  </si>
  <si>
    <t>2*20  "8np</t>
  </si>
  <si>
    <t>971056021.R1</t>
  </si>
  <si>
    <t>Jadrové vrty diamantovými korunkami do D 300 mm do stien - železobetónových -0,00170t  -ZTI  v.č.A08  B</t>
  </si>
  <si>
    <t>-377801084</t>
  </si>
  <si>
    <t xml:space="preserve">"  Prierazy v žb stien  hr.300mm </t>
  </si>
  <si>
    <t>2  " ZTI 1</t>
  </si>
  <si>
    <t>2  " ZTI 2</t>
  </si>
  <si>
    <t>2  " ZTI 3</t>
  </si>
  <si>
    <t>2  " ZTI 4</t>
  </si>
  <si>
    <t>2  " ZTI 5</t>
  </si>
  <si>
    <t>2  " ZTI 6</t>
  </si>
  <si>
    <t>2  " ZTI 7</t>
  </si>
  <si>
    <t>2  " ZTI 8</t>
  </si>
  <si>
    <t>2  " ZTI 9</t>
  </si>
  <si>
    <t>2  " ZTI 10</t>
  </si>
  <si>
    <t>2  " ZTI 11</t>
  </si>
  <si>
    <t>2  " ZTI 12</t>
  </si>
  <si>
    <t>2  " ZTI 13</t>
  </si>
  <si>
    <t>2  " ZTI 14</t>
  </si>
  <si>
    <t>2  " ZTI 15</t>
  </si>
  <si>
    <t>2  " ZTI 16</t>
  </si>
  <si>
    <t xml:space="preserve">Medzisúčet v.č.A08  B </t>
  </si>
  <si>
    <t>9710560EPS2</t>
  </si>
  <si>
    <t>Jadrové vrty diamantovými korunkami do D 50 mm do stien - železobetónových -0,00005t</t>
  </si>
  <si>
    <t>1916761461</t>
  </si>
  <si>
    <t>16  " EPS2</t>
  </si>
  <si>
    <t>1906098863</t>
  </si>
  <si>
    <t>96B</t>
  </si>
  <si>
    <t>BURACIE PRACE-podlahy</t>
  </si>
  <si>
    <t>965081812.S</t>
  </si>
  <si>
    <t xml:space="preserve">Búranie dlažieb, z kamen., cement., terazzových, čadičových alebo keramických, hr. nad 10 mm,  -0,06500t - B28  , B33  keram.dlažba </t>
  </si>
  <si>
    <t>-1050967951</t>
  </si>
  <si>
    <t xml:space="preserve">" B28  </t>
  </si>
  <si>
    <t>"vybúranie  nášlap.  vrstvy  keramická dlažba v hr.11mm</t>
  </si>
  <si>
    <t xml:space="preserve">"vr. lepiaca  cementová malta  v hr.15mm </t>
  </si>
  <si>
    <t>" Aˇ  1np</t>
  </si>
  <si>
    <t>4,12*6,05 " m.č.172</t>
  </si>
  <si>
    <t>2,9*(3,675+0,15+3,5) " m.č.171</t>
  </si>
  <si>
    <t>1,5*2,5+1,25*1,5 "m.č.168</t>
  </si>
  <si>
    <t>Medzisúčetv.č.A09 1NP</t>
  </si>
  <si>
    <t>" Blok  A</t>
  </si>
  <si>
    <t>15,9 *3" m.č.264</t>
  </si>
  <si>
    <t>15,43*3  "m.č.265</t>
  </si>
  <si>
    <t>5,64 *3"m.č.266</t>
  </si>
  <si>
    <t xml:space="preserve">Medzisúčet v.č.A10  2NP,4NP, 6NP  A,A,B </t>
  </si>
  <si>
    <t>" Blok  A,</t>
  </si>
  <si>
    <t>15,9 *3" m.č.360</t>
  </si>
  <si>
    <t>15,43*3  "m.č.361</t>
  </si>
  <si>
    <t>5,64 *3"m.č.362</t>
  </si>
  <si>
    <t>Medzisúčet v.č.A11  3NP,  5NP, 7NP  A,B</t>
  </si>
  <si>
    <t>15,9+16,2+5,64+5,64</t>
  </si>
  <si>
    <t>Medzisúčet v.č.A12   8NP   A,B</t>
  </si>
  <si>
    <t>Medzisúčet v.č.A13  9NP    A,B</t>
  </si>
  <si>
    <t xml:space="preserve">  " blok C  </t>
  </si>
  <si>
    <t>3*1,5  " medzipodesta  m.č.119</t>
  </si>
  <si>
    <t>Medzisúčet  v.č.A02 C 1NP</t>
  </si>
  <si>
    <t>(15,71+15,19+5,64+5,64)*8</t>
  </si>
  <si>
    <t xml:space="preserve">Medzisúčet  v.č.A03  2-9NP  C </t>
  </si>
  <si>
    <t xml:space="preserve">" B33  </t>
  </si>
  <si>
    <t>" Odstránenie podlahy  hr220mm  /ker.dlažba lep.malta</t>
  </si>
  <si>
    <t xml:space="preserve">" vyrovn. beton 70+100mm </t>
  </si>
  <si>
    <t>3*5,4  "m.č.865</t>
  </si>
  <si>
    <t>Medzisúčet v.č.A12  8NP B</t>
  </si>
  <si>
    <t>Medzisúčet v.č.A13  9NP B</t>
  </si>
  <si>
    <t>632311001.S</t>
  </si>
  <si>
    <t>Brúsenie nerovností nových betónových podláh - zbrúsenie povlaku hrúbky do 2 mm - B28</t>
  </si>
  <si>
    <t>1518848686</t>
  </si>
  <si>
    <t xml:space="preserve">" zbrúsenie 2mm + príplatok 1mm  /celkom 3mm  </t>
  </si>
  <si>
    <t>632311091.S</t>
  </si>
  <si>
    <t>Príplatok k brúseniu nerovností nových betónových podláh - za každý ďalší 1 mm hrúbky - B28</t>
  </si>
  <si>
    <t>2107621571</t>
  </si>
  <si>
    <t xml:space="preserve">" brusenie 2mm </t>
  </si>
  <si>
    <t>B28kerdlažba*2</t>
  </si>
  <si>
    <t>965042121.S</t>
  </si>
  <si>
    <t>Búranie podkladov pod dlažby, liatych dlažieb a mazanín,betón alebo liaty asfalt hr.do 100 mm -2,20000t B18</t>
  </si>
  <si>
    <t>-867851948</t>
  </si>
  <si>
    <t>"  B18</t>
  </si>
  <si>
    <t>0,07*(1,9*2,025)*9</t>
  </si>
  <si>
    <t>Medzisúčet v.č.A09  1np</t>
  </si>
  <si>
    <t>" Blok B  2,4,6np</t>
  </si>
  <si>
    <t>0,07*(1,9*2,025)*12</t>
  </si>
  <si>
    <t>0,07*(1,9*2,025)*112</t>
  </si>
  <si>
    <t>0,1*(3*5,4)*3  " 265,465,665</t>
  </si>
  <si>
    <t>0,1*(3*5,4)*3  " 264,464,664</t>
  </si>
  <si>
    <t>0,1*(1,8*1,9)*3  "</t>
  </si>
  <si>
    <t>Medzisúčet v.č.A10      2,4,6np  B</t>
  </si>
  <si>
    <t>" Blok B  3,5,7np</t>
  </si>
  <si>
    <t>0,07*(1,9*2,025)*12  " B</t>
  </si>
  <si>
    <t>0,1*(3*5,4)*3  " 361,561,761</t>
  </si>
  <si>
    <t>0,1*(3*5,4)*3  " 360,560,760</t>
  </si>
  <si>
    <t>Medzisúčet v.č.A11     3,5,7np  B</t>
  </si>
  <si>
    <t>" Blok B  8np</t>
  </si>
  <si>
    <t>0,1*(3*5,4)</t>
  </si>
  <si>
    <t>Medzisúčet v.č.A12 8NP</t>
  </si>
  <si>
    <t>Medzisúčet v.č.A13  9NP</t>
  </si>
  <si>
    <t>632311001.Sx</t>
  </si>
  <si>
    <t>Brúsenie nerovností nových betónových podláh - zbrúsenie povlaku hrúbky do 2 mm - B18</t>
  </si>
  <si>
    <t>1683411343</t>
  </si>
  <si>
    <t>(1,9*2,025)*9</t>
  </si>
  <si>
    <t>(1,9*2,025)*12</t>
  </si>
  <si>
    <t>(1,9*2,025)*112</t>
  </si>
  <si>
    <t>(3*5,4)*3  " 265,465,665</t>
  </si>
  <si>
    <t>(3*5,4)*3  " 264,464,664</t>
  </si>
  <si>
    <t>(1,8*1,9)*3  "</t>
  </si>
  <si>
    <t>(1,9*2,025)*12  " B</t>
  </si>
  <si>
    <t>(3*5,4)*3  " 361,561,761</t>
  </si>
  <si>
    <t>(3*5,4)*3  " 360,560,760</t>
  </si>
  <si>
    <t>(3*5,4)</t>
  </si>
  <si>
    <t>632311011.S</t>
  </si>
  <si>
    <t>Brúsenie povrchu podláh strojné - liateho terazza</t>
  </si>
  <si>
    <t>-472594942</t>
  </si>
  <si>
    <t xml:space="preserve">" zbrusenie TERAZZOstupne </t>
  </si>
  <si>
    <t>" schodisko    B</t>
  </si>
  <si>
    <t>" m.č.144 ,263,463,663</t>
  </si>
  <si>
    <t>" m.č.359,559,759</t>
  </si>
  <si>
    <t>" m.č.863</t>
  </si>
  <si>
    <t>" m.č.959</t>
  </si>
  <si>
    <t xml:space="preserve">1,6*3 *9 "  medzipodesta </t>
  </si>
  <si>
    <t>(0,3+0,2)*1,2*(9+9)*9</t>
  </si>
  <si>
    <t>965042221.S</t>
  </si>
  <si>
    <t>Búranie podkladov pod dlažby, liatych dlažieb a mazanín,betón,liaty asfalt hr.nad 100 mm, plochy do 1 m2 -2,20000t - B33</t>
  </si>
  <si>
    <t>689924177</t>
  </si>
  <si>
    <t>3*5,4*0,2  "m.č.865</t>
  </si>
  <si>
    <t xml:space="preserve">" vyrovn. beton 70+100mm +polytyren </t>
  </si>
  <si>
    <t>Medzisúčet v.č.A13  8NP 9</t>
  </si>
  <si>
    <t>96D</t>
  </si>
  <si>
    <t>Demontaž drevenných  výplní - ext. int.</t>
  </si>
  <si>
    <t>968061125.S</t>
  </si>
  <si>
    <t>Vyvesenie dreveného dverného krídla do suti plochy do 2 m2,presun do kontajnera-0,02400t /drevo - B3</t>
  </si>
  <si>
    <t>674836486</t>
  </si>
  <si>
    <t>" B1 vyvesenie dverí a odpratanie do kontajnera   600/1970mm</t>
  </si>
  <si>
    <t>" C</t>
  </si>
  <si>
    <t>4 * 800/1970</t>
  </si>
  <si>
    <t>4*8  " 600/1970</t>
  </si>
  <si>
    <t xml:space="preserve">Medzisúčet  v.č.A03 2-9NP C </t>
  </si>
  <si>
    <t>" B3</t>
  </si>
  <si>
    <t>Medzisúčet v.č.A02 C 1np</t>
  </si>
  <si>
    <t>" B3  blok A, A , B</t>
  </si>
  <si>
    <t xml:space="preserve"> " blok A´  -3,65 </t>
  </si>
  <si>
    <t>1  " m.č.173  800/1970  v.č.A09</t>
  </si>
  <si>
    <t>4  "m.č.168,163  600/1970</t>
  </si>
  <si>
    <t>2 " m.č.166,164</t>
  </si>
  <si>
    <t xml:space="preserve"> " blok B</t>
  </si>
  <si>
    <t>1  " m.č.153  600/1970</t>
  </si>
  <si>
    <t>1 " m.č.152  800/1970</t>
  </si>
  <si>
    <t>1 " m.č.154  800/1970</t>
  </si>
  <si>
    <t>1 "m.č.155</t>
  </si>
  <si>
    <t>1 "m.č.156</t>
  </si>
  <si>
    <t>1 "m.č.157</t>
  </si>
  <si>
    <t>1 "m.č.126</t>
  </si>
  <si>
    <t>1 "m.č.127</t>
  </si>
  <si>
    <t>1 "m.č.128</t>
  </si>
  <si>
    <t>1 "m.č.129</t>
  </si>
  <si>
    <t>1 "m.č.130</t>
  </si>
  <si>
    <t>1+1 "m.č.131</t>
  </si>
  <si>
    <t>1"m.č.132</t>
  </si>
  <si>
    <t>1"m.č.133</t>
  </si>
  <si>
    <t>1"m.č.134</t>
  </si>
  <si>
    <t>1"m.č.135</t>
  </si>
  <si>
    <t>1"m.č.136</t>
  </si>
  <si>
    <t>1"m.č.137</t>
  </si>
  <si>
    <t>1"m.č.138</t>
  </si>
  <si>
    <t>1"m.č.139</t>
  </si>
  <si>
    <t>1"m.č.140</t>
  </si>
  <si>
    <t>1"m.č.141</t>
  </si>
  <si>
    <t>1"m.č.142</t>
  </si>
  <si>
    <t>1"m.č.143</t>
  </si>
  <si>
    <t>1"m.č.145</t>
  </si>
  <si>
    <t>1"m.č.146</t>
  </si>
  <si>
    <t>Medzisúčet v.č.A09  A, A´, B   1np</t>
  </si>
  <si>
    <t xml:space="preserve">" B3  drevenné dverné krídlo +drev.prah </t>
  </si>
  <si>
    <t>25  " 2np</t>
  </si>
  <si>
    <t>25  " 4np</t>
  </si>
  <si>
    <t>25  " 6np</t>
  </si>
  <si>
    <t>Medzisúčetv.č. A10  A,A,B   2np,4np,6np</t>
  </si>
  <si>
    <t xml:space="preserve">" A,B </t>
  </si>
  <si>
    <t>26  " 3NP</t>
  </si>
  <si>
    <t xml:space="preserve">Medzisúčet v.č.A11      3np,5np,7np       A, B </t>
  </si>
  <si>
    <t>26  "8NP</t>
  </si>
  <si>
    <t>Medzisúčet v.č.  A12  8NP</t>
  </si>
  <si>
    <t>Medzisúčet v.č.  A13  9NP</t>
  </si>
  <si>
    <t>968061126.S</t>
  </si>
  <si>
    <t>Vyvesenie dreveného dverného krídla do suti plochy nad 2 m2, -0,02700t - B3</t>
  </si>
  <si>
    <t>-1955557786</t>
  </si>
  <si>
    <t xml:space="preserve">"  demontaž drevenné dverné krídlo +drev.prah 800/1970,600/1970 </t>
  </si>
  <si>
    <t>Medzisúčet  1np C   v.č.A02</t>
  </si>
  <si>
    <t xml:space="preserve">" 2kr.dvere1600/1970 B3 </t>
  </si>
  <si>
    <t>2*8</t>
  </si>
  <si>
    <t>Medzisúčet  2-9NP C  v.č.A03</t>
  </si>
  <si>
    <t>2*3</t>
  </si>
  <si>
    <t>766662811.S</t>
  </si>
  <si>
    <t>Demontáž  prahu dverí jednokrídlových,  -0,00100t - B3</t>
  </si>
  <si>
    <t>1645394941</t>
  </si>
  <si>
    <t>3  " m.č.120,121,122</t>
  </si>
  <si>
    <t xml:space="preserve">Medzisúčet  v.č.A02  1NP  C </t>
  </si>
  <si>
    <t>4*8 " B3     800/1970</t>
  </si>
  <si>
    <t xml:space="preserve">Medzisúčet v.č.A03 2-9NP C </t>
  </si>
  <si>
    <t>Medzisúčet v.č.A09  A ´, A, B  1np</t>
  </si>
  <si>
    <t xml:space="preserve">" B3  drev.prah </t>
  </si>
  <si>
    <t xml:space="preserve">Medzisúčetv.č. A10  A,A,B </t>
  </si>
  <si>
    <t>766662812.S</t>
  </si>
  <si>
    <t>Demontáž dverného krídla, prahu dverí dvojkrídlových,  -0,00200t - B3</t>
  </si>
  <si>
    <t>1715879258</t>
  </si>
  <si>
    <t>" B3  1600/1970</t>
  </si>
  <si>
    <t xml:space="preserve">Medzisúčet  v.č. A02  1NP C </t>
  </si>
  <si>
    <t>Medzisúčet v.č.A03 2-9NP C</t>
  </si>
  <si>
    <t>1  " A</t>
  </si>
  <si>
    <t>6 " A</t>
  </si>
  <si>
    <t>28 " B</t>
  </si>
  <si>
    <t xml:space="preserve">Medzisúčet v.č.A09  1np  A´,A,B  </t>
  </si>
  <si>
    <t xml:space="preserve">Medzisúčet v.č.A10     2np,4np,6np      A,  A, B </t>
  </si>
  <si>
    <t>9680623R1</t>
  </si>
  <si>
    <t>Vybúranie drevenej zasklennej steny  na chodbe  plochy nad 4 m2,  -0,04700t  - B5</t>
  </si>
  <si>
    <t>902390374</t>
  </si>
  <si>
    <t>" B5</t>
  </si>
  <si>
    <t xml:space="preserve">" Demontaž drevennej zasklennej steny  na chodbe </t>
  </si>
  <si>
    <t xml:space="preserve">" rozmer 1500/2440 vr.dverí 1400/2000mm </t>
  </si>
  <si>
    <t xml:space="preserve">" 2ks 1 podlažie </t>
  </si>
  <si>
    <t>(1,5*2,44)*2  " 2np  m.č.268</t>
  </si>
  <si>
    <t>(1,5*2,44)*2  " 4np  m.č.468</t>
  </si>
  <si>
    <t>(1,5*2,44)*2  " 6np  m.č.668</t>
  </si>
  <si>
    <t>Medzisúčet v.č.A10  A,A,B  2,4,6np</t>
  </si>
  <si>
    <t>(1,5*2,44)*2  " 3np  m.č.268</t>
  </si>
  <si>
    <t>(1,5*2,44)*2  " 5np  m.č.468</t>
  </si>
  <si>
    <t>(1,5*2,44)*2  " 7np  m.č.668</t>
  </si>
  <si>
    <t>Medzisúčet v.č.A11  A,A,B  3,5,7np</t>
  </si>
  <si>
    <t xml:space="preserve">(1,5*2,44)*2  " 8np  </t>
  </si>
  <si>
    <t>Medzisúčet v.č.A12  8np</t>
  </si>
  <si>
    <t xml:space="preserve">(1,5*2,44)*2  "9np  </t>
  </si>
  <si>
    <t>Medzisúčet v.č.A12  9np</t>
  </si>
  <si>
    <t>-1315980722</t>
  </si>
  <si>
    <t>2+3</t>
  </si>
  <si>
    <t>96Oc</t>
  </si>
  <si>
    <t>Demontaž ocel.  výplní - exterier, int.</t>
  </si>
  <si>
    <t>968072455.S</t>
  </si>
  <si>
    <t>Vybúranie kovových dverových zárubní plochy do 2 m2, odpratanie do kontajnera -0,07600t - B4</t>
  </si>
  <si>
    <t>381013189</t>
  </si>
  <si>
    <t>" B4 vyb. oc. zárubní  int.</t>
  </si>
  <si>
    <t>(0,9*2,02)*8</t>
  </si>
  <si>
    <t>(0,7*2,02)*8</t>
  </si>
  <si>
    <t xml:space="preserve">" A </t>
  </si>
  <si>
    <t>(0,9*2,02)*1</t>
  </si>
  <si>
    <t>(0,9*2,02)*6</t>
  </si>
  <si>
    <t>(0,8*2,02)*28</t>
  </si>
  <si>
    <t xml:space="preserve">Medzisúčet v.č.A09  1np   B </t>
  </si>
  <si>
    <t xml:space="preserve">" B4  oc. zárubna </t>
  </si>
  <si>
    <t>11*(0,9*2,02)  " 2np</t>
  </si>
  <si>
    <t>11*(0,9*2,02)  " 4np</t>
  </si>
  <si>
    <t>11*(0,9*2,02)  " 6np</t>
  </si>
  <si>
    <t>" B4 oc. zar.</t>
  </si>
  <si>
    <t>13  " 3NP</t>
  </si>
  <si>
    <t>13  " 5NP</t>
  </si>
  <si>
    <t>13  " 7NP</t>
  </si>
  <si>
    <t>13  "8NP</t>
  </si>
  <si>
    <t>Medzisúčet v.č.A12</t>
  </si>
  <si>
    <t>13  "9NP</t>
  </si>
  <si>
    <t>Medzisúčet v.č.A13</t>
  </si>
  <si>
    <t>968072456.S</t>
  </si>
  <si>
    <t>Vybúranie kovov. dverových zárubní plochy nad 2 m2, vr. vyvesenia dverí do sute  -0,06300t - B4, B26</t>
  </si>
  <si>
    <t>-1941505603</t>
  </si>
  <si>
    <t>" B4     2 kr.dvere 1700/2020</t>
  </si>
  <si>
    <t>(1,7*2,02)*8</t>
  </si>
  <si>
    <t xml:space="preserve">Medzisúčetv.č. A03 2 -9np   C </t>
  </si>
  <si>
    <t>" B26</t>
  </si>
  <si>
    <t xml:space="preserve">"vy. oc zarubne 1600/2050mm </t>
  </si>
  <si>
    <t>(1,6*2,05)*1 " m.č.172</t>
  </si>
  <si>
    <t>(1,6*2,05)*1 " m.č.</t>
  </si>
  <si>
    <t>Medzisúčet v.č.A09 1NP  A,A B</t>
  </si>
  <si>
    <t>" A,A,B</t>
  </si>
  <si>
    <t>" dvere 1600/1970(1700/2020)</t>
  </si>
  <si>
    <t>(1,7*2,02)*3*3</t>
  </si>
  <si>
    <t>Medzisúčet v.č.A10  2,4,6np A,A,B</t>
  </si>
  <si>
    <t>Medzisúčet v.č.A11  3,5,7np</t>
  </si>
  <si>
    <t>(1,7*2,02)*3*1</t>
  </si>
  <si>
    <t>Medzisúčet v.č.A13 9NP</t>
  </si>
  <si>
    <t xml:space="preserve">Súčet </t>
  </si>
  <si>
    <t>976071111.SX</t>
  </si>
  <si>
    <t>Vybúranie kovových madiel a zábradlí, (vybúranie zábradlia )   - 0,03700t - B30, B31 , B32 -  vid popis  časti prvkov zábradlia /zachovať stlpiky</t>
  </si>
  <si>
    <t>-1669643527</t>
  </si>
  <si>
    <t xml:space="preserve">" B30  B </t>
  </si>
  <si>
    <t xml:space="preserve">" demontaž oc. zábradlia (na podeste schodiska B , ponechať vodorovné madlo tr. pr.50mm dl.3m , odstraniť ex. náter </t>
  </si>
  <si>
    <t>3*8</t>
  </si>
  <si>
    <t>" odstrániť výplň  2x trubka pr.30mm dl.3,mm</t>
  </si>
  <si>
    <t>2*3*10*9</t>
  </si>
  <si>
    <t>Medzisúčet    A10,A11,A12,A13</t>
  </si>
  <si>
    <t xml:space="preserve">" B31  vid popis </t>
  </si>
  <si>
    <t>" dem.  oc. zábradlia (schodisko blok B v900mm</t>
  </si>
  <si>
    <t xml:space="preserve">"ponechať madlo -trubka  pr.50/3mm celk. dl.46,5m odstr. náter </t>
  </si>
  <si>
    <t>" odstrániť výplň vodorovná trubka 3x30/2 mm celkom111,0m</t>
  </si>
  <si>
    <t xml:space="preserve">"ponechať stlpik JOKL 60x20 dl.1450mm -48ks  celková dlžka 70m - odstrániť jestv náter  </t>
  </si>
  <si>
    <t>46,5</t>
  </si>
  <si>
    <t>" B31  dem.  oc. zábradlia (schodisko blok B v900mm</t>
  </si>
  <si>
    <t xml:space="preserve">Medzisúčet v.č.A09  B </t>
  </si>
  <si>
    <t>" B32  vid popis  aj madlo v cene dem.</t>
  </si>
  <si>
    <t>"Demontaž  ocel. zábradliaa (schodsko  A) v.1m</t>
  </si>
  <si>
    <t>" Madlo drevenný hranol 50x50 dl.123m</t>
  </si>
  <si>
    <t>" Výplň zvislá Z pas. 25/3mm, medzi dvoma pásnicami  pas. 25,3mm celkom dl.884m</t>
  </si>
  <si>
    <t>884</t>
  </si>
  <si>
    <t xml:space="preserve">Medzisúčet  v.č.A09 1np   A </t>
  </si>
  <si>
    <t>976061111.S</t>
  </si>
  <si>
    <t>Vybúranie zábradlí a madiel,  -0,01600t</t>
  </si>
  <si>
    <t>2132154767</t>
  </si>
  <si>
    <t>46,5  " A,B,C</t>
  </si>
  <si>
    <t>979089312.S</t>
  </si>
  <si>
    <t xml:space="preserve">Poplatok za skladovanie - kovy (meď, bronz, mosadz atď.) (17 04 ), ostatné/zberné suroviny odvoz </t>
  </si>
  <si>
    <t>-1681621804</t>
  </si>
  <si>
    <t>96P</t>
  </si>
  <si>
    <t>Demontaž plastových výplní - exterier fasada</t>
  </si>
  <si>
    <t>968082354.Sx</t>
  </si>
  <si>
    <t>Vybúranie plastových rámov okien dvojitých, plochy, vr.vyvesenia do suti, odpratanie do kontajnera -0,07400t - B1, B14, B24,B25</t>
  </si>
  <si>
    <t>-1958484099</t>
  </si>
  <si>
    <t>" UPOZORNENIE</t>
  </si>
  <si>
    <t>" pri buraní davať pozor , aby sa neporišil o ostenie a nadpražie fasadneho zateplenia !!!!!!!</t>
  </si>
  <si>
    <t>" B1  vyburanie  - demontaž  pastové okno  3000x1500 mm , vonk.parapet , vn. parapet "</t>
  </si>
  <si>
    <t>"  Pre každé podlažie 22 ks  8podl 2-9NP  C</t>
  </si>
  <si>
    <t>(3*1,5)*22</t>
  </si>
  <si>
    <t xml:space="preserve">Medzisúčet   V.č.A03  časť C  Pôdorys 2-9N  </t>
  </si>
  <si>
    <t>"   B14 dem Plastové okno</t>
  </si>
  <si>
    <t>(2,4+2,4+1,5+1,5)*2</t>
  </si>
  <si>
    <t>" B25  m.č.153</t>
  </si>
  <si>
    <t>(0,9+0,9+0,9+0,9)*1</t>
  </si>
  <si>
    <t>" B24  m.č.149</t>
  </si>
  <si>
    <t>(1,5+1,5+0,9+0,9)*1</t>
  </si>
  <si>
    <t>Medzisúčet v.č.A09 1NP A,A B</t>
  </si>
  <si>
    <t>" B1  2np,4np,6np</t>
  </si>
  <si>
    <t xml:space="preserve">" demontaž plastové okno 3000/1500mm  21ks 1 podlažie </t>
  </si>
  <si>
    <t>(3+3+1,5+1,5)*21  " 2np</t>
  </si>
  <si>
    <t>(3+3+1,5+1,5)*21  " 4np</t>
  </si>
  <si>
    <t>(3+3+1,5+1,5)*21  " 5np</t>
  </si>
  <si>
    <t>Medzisúčet v.č.A10  2np,4np,6np   A,A,B</t>
  </si>
  <si>
    <t>" B25</t>
  </si>
  <si>
    <t>(0,9+0,9+0,9+0,9)*3  " 2,4,6  m.č.272,473,672</t>
  </si>
  <si>
    <t>Medzisúčet  v.č. A10 2,4,6np  B</t>
  </si>
  <si>
    <t xml:space="preserve">" B1  vyburanie  - demontaž  pastové okno  3000x1500 mm , vonk.parapet , vn. parapet </t>
  </si>
  <si>
    <t>(3*1,5)*23  " 3NP</t>
  </si>
  <si>
    <t>(3*1,5)*23  " 5NP</t>
  </si>
  <si>
    <t>(3*1,5)*23  " 7NP</t>
  </si>
  <si>
    <t xml:space="preserve">Medzisúčet v.č.  A 11    3NP,  5NP, 7NP  A, B  </t>
  </si>
  <si>
    <t xml:space="preserve">Medzisúčet  v.č. A11  3,5,7NP  A,B </t>
  </si>
  <si>
    <t>(3*1,5)*23  " 8NP</t>
  </si>
  <si>
    <t xml:space="preserve">Medzisúčet v.č.  A 12    8NP  A, B  </t>
  </si>
  <si>
    <t>(0,9+0,9+0,9+0,9)*1 " m.č.872</t>
  </si>
  <si>
    <t>(3*1,5)*23  " 9NP</t>
  </si>
  <si>
    <t xml:space="preserve">Medzisúčet v.č.  A 13   9NP  A, B  </t>
  </si>
  <si>
    <t>(0,9+0,9+0,9+0,9)*1 " m.č.968</t>
  </si>
  <si>
    <t xml:space="preserve">Medzisúčet  v.č. A13    9NP  A,B </t>
  </si>
  <si>
    <t>Súčet legenda buracích prác platí pre všetky poschodia označené poschodia</t>
  </si>
  <si>
    <t>96808245R1</t>
  </si>
  <si>
    <t>Vybúranie plastových zasklennej steny  na schodisku  do suti   -0,08400t - B2  , B34</t>
  </si>
  <si>
    <t>1484302886</t>
  </si>
  <si>
    <t>" B2   Demontaž zasklennej steny na chodisku 1ks 1 podlažie x8 NP</t>
  </si>
  <si>
    <t>"  vonkajší parapet demontovať</t>
  </si>
  <si>
    <t xml:space="preserve">" vnútorný parpet -demontovať na spätné použitie </t>
  </si>
  <si>
    <t>(2,64*2,7)*8</t>
  </si>
  <si>
    <t xml:space="preserve">Medzisúčet  2-9NP  v.č.A03  C </t>
  </si>
  <si>
    <t>" B2  2np,4np,6np</t>
  </si>
  <si>
    <t>(2,64*2,7)*1  " 2np</t>
  </si>
  <si>
    <t>(2,64*2,7)*1  " 4np</t>
  </si>
  <si>
    <t>(2,64*2,7)*1  " 6np</t>
  </si>
  <si>
    <t>Medzisúčet v.č.A10    A,A,B</t>
  </si>
  <si>
    <t>" B2</t>
  </si>
  <si>
    <t>" vybúranie   ZS v schodisku  vn. parapet ponechať alt.demontovať a vratit spať</t>
  </si>
  <si>
    <t>(2,64*2,7)  " 3NP</t>
  </si>
  <si>
    <t>(2,64*2,7)  " 5NP</t>
  </si>
  <si>
    <t>(2,64*2,7)  " 7NP</t>
  </si>
  <si>
    <t xml:space="preserve">Medzisúčet  v.č.A11  A,B  </t>
  </si>
  <si>
    <t>" B34</t>
  </si>
  <si>
    <t xml:space="preserve">" vybúranie  plastovej zasklennej steny 5000x/2700mm  zaskl. iz.2 sklom </t>
  </si>
  <si>
    <t xml:space="preserve">(5*2,7)*2  " m.č.469,669  B </t>
  </si>
  <si>
    <t xml:space="preserve">Medzisúčet v.č.A10  A,A, B </t>
  </si>
  <si>
    <t>(5,5*2,7)  " 5Np</t>
  </si>
  <si>
    <t>(5,5*2,7)  " 7NP</t>
  </si>
  <si>
    <t xml:space="preserve"> " B35</t>
  </si>
  <si>
    <t>(5,5*2,7) " 3np</t>
  </si>
  <si>
    <t xml:space="preserve">Medzisúčet v.č.A11  A,B </t>
  </si>
  <si>
    <t xml:space="preserve">(5,5*2,7)  "  m.č.869  </t>
  </si>
  <si>
    <t xml:space="preserve">Medzisúčet v.č.A12   B </t>
  </si>
  <si>
    <t>(5,5*2,7)  "  m.č.965</t>
  </si>
  <si>
    <t>Medzisúčet v.č.A13 B</t>
  </si>
  <si>
    <t>968082456.S</t>
  </si>
  <si>
    <t>Vybúranie plastových dverových zárubní plochy nad 2 m2,  -0,06200t -B35</t>
  </si>
  <si>
    <t>2135747482</t>
  </si>
  <si>
    <t>" B35</t>
  </si>
  <si>
    <t>" vyb. plast dverí 2kr+sv.</t>
  </si>
  <si>
    <t>2*1,5*(2,1+0,5)"   m.č.167,161</t>
  </si>
  <si>
    <t>Medzisúčet v.č.A09  1NP  A</t>
  </si>
  <si>
    <t>710169450</t>
  </si>
  <si>
    <t>Lešenie</t>
  </si>
  <si>
    <t>941955004.S</t>
  </si>
  <si>
    <t>Lešenie ľahké pracovné pomocné s výškou lešeňovej podlahy nad 2,50 do 3,5 m-posuvné lešenie int.</t>
  </si>
  <si>
    <t>1125701837</t>
  </si>
  <si>
    <t xml:space="preserve">"POSUVNé LEšENIE pre int.  buracie práce </t>
  </si>
  <si>
    <t>100*9</t>
  </si>
  <si>
    <t>Medzisúčet  A</t>
  </si>
  <si>
    <t>200*9</t>
  </si>
  <si>
    <t xml:space="preserve">Medzisúčet  B </t>
  </si>
  <si>
    <t xml:space="preserve">Presun sutí na stavenisku </t>
  </si>
  <si>
    <t>979011201.S</t>
  </si>
  <si>
    <t>Plastový sklz na stavebnú sutinu výšky do 10 m</t>
  </si>
  <si>
    <t>280298568</t>
  </si>
  <si>
    <t xml:space="preserve">" suť zo strechy </t>
  </si>
  <si>
    <t>979011202.S</t>
  </si>
  <si>
    <t>Príplatok k cene za každý ďalší meter výšky (10x)</t>
  </si>
  <si>
    <t>-811300389</t>
  </si>
  <si>
    <t>979011232.S</t>
  </si>
  <si>
    <t>Demontáž sklzu na stavebnú sutinu výšky do 20 m</t>
  </si>
  <si>
    <t>1014840898</t>
  </si>
  <si>
    <t>979082111.S</t>
  </si>
  <si>
    <t>Vnútrostavenisková doprava sutiny a vybúraných hmôt do 10 m</t>
  </si>
  <si>
    <t>1638815058</t>
  </si>
  <si>
    <t>979082121.S</t>
  </si>
  <si>
    <t>Vnútrostavenisková doprava sutiny a vybúraných hmôt za každých ďalších 5 m (10x)</t>
  </si>
  <si>
    <t>784362797</t>
  </si>
  <si>
    <t>980,821*10 'Prepočítané koeficientom množstva</t>
  </si>
  <si>
    <t>979011111.S</t>
  </si>
  <si>
    <t>Zvislá doprava sutiny a vybúraných hmôt za prvé podlažie nad alebo pod základným podlažím</t>
  </si>
  <si>
    <t>688058472</t>
  </si>
  <si>
    <t>979011121.S</t>
  </si>
  <si>
    <t>Zvislá doprava sutiny a vybúraných hmôt za každé ďalšie podlažie  (8xpodl. + 1x strecha)</t>
  </si>
  <si>
    <t>-229688751</t>
  </si>
  <si>
    <t>980,821*9 'Prepočítané koeficientom množstva</t>
  </si>
  <si>
    <t>97a</t>
  </si>
  <si>
    <t xml:space="preserve">Presun sutí - na regulovanú skladku </t>
  </si>
  <si>
    <t>979081111.S</t>
  </si>
  <si>
    <t>Odvoz sutiny a vybúraných hmôt na skládku do 1 km</t>
  </si>
  <si>
    <t>1385742506</t>
  </si>
  <si>
    <t>979081121.S</t>
  </si>
  <si>
    <t>Odvoz sutiny a vybúraných hmôt na skládku za každý ďalší 1 km (20x)</t>
  </si>
  <si>
    <t>-1305796231</t>
  </si>
  <si>
    <t>979</t>
  </si>
  <si>
    <t>Poplatok za sute</t>
  </si>
  <si>
    <t>979089012.S</t>
  </si>
  <si>
    <t xml:space="preserve">Poplatok za skladovanie - betón, tehly, dlaždice (17 01) ostatné  /podľa vážných lístkov na reg.skladke </t>
  </si>
  <si>
    <t>-58795117</t>
  </si>
  <si>
    <t>283616294</t>
  </si>
  <si>
    <t>713000022.S</t>
  </si>
  <si>
    <t>Odstránenie tepelnej izolácie podláh kladenej voľne z polystyrénu hr. do 10 cm -0,0045t - B29</t>
  </si>
  <si>
    <t>-1167336375</t>
  </si>
  <si>
    <t xml:space="preserve">" blok B </t>
  </si>
  <si>
    <t>97,20</t>
  </si>
  <si>
    <t xml:space="preserve">Medzisúčet v.č.A11 3,5,7np  B </t>
  </si>
  <si>
    <t>Medzisúčet v.č.A13  9np</t>
  </si>
  <si>
    <t>725</t>
  </si>
  <si>
    <t>Zdravotechnika - zariaďovacie predmety</t>
  </si>
  <si>
    <t>725190102.S</t>
  </si>
  <si>
    <t>Demontáž sanitárnej priečky z HPL dosiek na WC kabíny/boxy 0,01595 t   - B23</t>
  </si>
  <si>
    <t>1680126244</t>
  </si>
  <si>
    <t xml:space="preserve">" B23 </t>
  </si>
  <si>
    <t xml:space="preserve">" dem. WC kabin  z Al prpfilov  aa HPL dosiek </t>
  </si>
  <si>
    <t>2,1*(2+1,25) "m.č.131</t>
  </si>
  <si>
    <t>Medzisúčet v.č. A09- 1np  B</t>
  </si>
  <si>
    <t>2,1*(1,25*5+4)*8  " vr dverí</t>
  </si>
  <si>
    <t>Medzisúčet  C v.č. A03-2-9np</t>
  </si>
  <si>
    <t>2,1*(1,25+1,25+1,25+1,25+4) *3 " m.č.264,464,664</t>
  </si>
  <si>
    <t>Medzisúčet  B v.č.A10  2,4,6np</t>
  </si>
  <si>
    <t>2,1*(1,25+1,25+1,25+1,25+4) *3 " m.č.360,560,760</t>
  </si>
  <si>
    <t>Medzisúčet  B v.č.A11  3,5,7np</t>
  </si>
  <si>
    <t>2,1*(1,25+1,25+1,25+1,25+4) *1 " m.č.864</t>
  </si>
  <si>
    <t>Medzisúčet  B v.č.A12  8np</t>
  </si>
  <si>
    <t>2,1*(1,25+1,25+1,25+1,25+4) *1 " m.č.961</t>
  </si>
  <si>
    <t>Medzisúčet  B v.č.A13  9np</t>
  </si>
  <si>
    <t>7252408R1</t>
  </si>
  <si>
    <t>Demontáž sprchovej zásteny  -0,08800t  B22</t>
  </si>
  <si>
    <t>súb.</t>
  </si>
  <si>
    <t>-5206640</t>
  </si>
  <si>
    <t>" B22</t>
  </si>
  <si>
    <t xml:space="preserve">Medzisúčet  C </t>
  </si>
  <si>
    <t>2   " m.č.265,</t>
  </si>
  <si>
    <t>2   " m.č.465</t>
  </si>
  <si>
    <t>2   " m.č.665</t>
  </si>
  <si>
    <t>Medzisúčet  B 2,4,6np  v,.č,A10</t>
  </si>
  <si>
    <t>2  "m.č.361</t>
  </si>
  <si>
    <t>2  "m.č.561</t>
  </si>
  <si>
    <t>2  "m.č.761</t>
  </si>
  <si>
    <t>Medzisúčet  B 3,5,7np  v,.č,A11</t>
  </si>
  <si>
    <t>Medzisúčet  B v.č.A12  8NP</t>
  </si>
  <si>
    <t>Medzisúčet  B v.č.A13  9NP</t>
  </si>
  <si>
    <t>763</t>
  </si>
  <si>
    <t>Konštrukcie - drevostavby</t>
  </si>
  <si>
    <t>76311952R1</t>
  </si>
  <si>
    <t>OTVOR  v SDK stene  hr75mm  sadrokartónovej priečky, jednoduchá nosná oc konštrukcia, jednoduché opláštenie, -0,03036t - VZT6</t>
  </si>
  <si>
    <t>-821106372</t>
  </si>
  <si>
    <t>" VZT 6</t>
  </si>
  <si>
    <t>"prieraz v sdk stene hr.75mm</t>
  </si>
  <si>
    <t xml:space="preserve">" os 2-9 +2,52  od podlahy </t>
  </si>
  <si>
    <t>10*6</t>
  </si>
  <si>
    <t>11*2</t>
  </si>
  <si>
    <t>764410850.S</t>
  </si>
  <si>
    <t>Demontáž oplechovania parapetov rš od 100 do 330 mm,  -0,00135t - B1</t>
  </si>
  <si>
    <t>-2053229969</t>
  </si>
  <si>
    <t>" B1 vonk.parapet popl. plech š250mm</t>
  </si>
  <si>
    <t>3*22</t>
  </si>
  <si>
    <t>0,9*2  " B25</t>
  </si>
  <si>
    <t>1,5*1 " B24</t>
  </si>
  <si>
    <t>Medzisúčet  v.č.A09 1np  A,A, B</t>
  </si>
  <si>
    <t>" A,A,B  2np,4np,6np</t>
  </si>
  <si>
    <t>3*21</t>
  </si>
  <si>
    <t>Medzisúčet v.č.A10   2np,4np,6np</t>
  </si>
  <si>
    <t>0,9*9  " B25</t>
  </si>
  <si>
    <t>3*23  " 3NP</t>
  </si>
  <si>
    <t>3*23  " 5NP</t>
  </si>
  <si>
    <t>3*23  " 7NP</t>
  </si>
  <si>
    <t>3*23  "8NP</t>
  </si>
  <si>
    <t>Medzisúčet v.č.  A 12  8NP  A,B</t>
  </si>
  <si>
    <t>3*23  "9NP</t>
  </si>
  <si>
    <t>Medzisúčet v.č.  A 13  9NP  A,B</t>
  </si>
  <si>
    <t>766694985.S</t>
  </si>
  <si>
    <t>Demontáž parapetnej dosky plastovej šírky do 300 mm, dĺžky do 1600 mm, -0,003t - B25, B24</t>
  </si>
  <si>
    <t>-582464458</t>
  </si>
  <si>
    <t>0,9 +0,9*3    " B25</t>
  </si>
  <si>
    <t>1,5 " B24</t>
  </si>
  <si>
    <t>Medzisúčet v.č.A09 1np  A,A,B</t>
  </si>
  <si>
    <t>76669498R1</t>
  </si>
  <si>
    <t>Demontáž parapetnej dosky drevenej šírky do 300 mm, dĺžky do 1600 mm, -0,003t - B1, B2</t>
  </si>
  <si>
    <t>-673690472</t>
  </si>
  <si>
    <t xml:space="preserve">Medzisúčet v.č.  A 10  A,B </t>
  </si>
  <si>
    <t>" B1</t>
  </si>
  <si>
    <t>3*23  " NP</t>
  </si>
  <si>
    <t>Medzisúčet  v.č.A11</t>
  </si>
  <si>
    <t>3*23  " 8NP</t>
  </si>
  <si>
    <t>3*23  " 9NP</t>
  </si>
  <si>
    <t xml:space="preserve">" Blok  C </t>
  </si>
  <si>
    <t>" B1 demontaž vn.parpetu   2-9np</t>
  </si>
  <si>
    <t>3*22*8</t>
  </si>
  <si>
    <t>Medzisúčet v.č.A30 C 2np-9np</t>
  </si>
  <si>
    <t>"blok B</t>
  </si>
  <si>
    <t xml:space="preserve">" demontaž ZS  V schodisku medzipodesta </t>
  </si>
  <si>
    <t>3*21  " 2np</t>
  </si>
  <si>
    <t>3*21  " 4np</t>
  </si>
  <si>
    <t>3*21  " 6np</t>
  </si>
  <si>
    <t xml:space="preserve">Medzisúčet v.č.A10   B </t>
  </si>
  <si>
    <t>2,7  " 3NP</t>
  </si>
  <si>
    <t>2,7  " 5NP</t>
  </si>
  <si>
    <t>2,7  " 7NP</t>
  </si>
  <si>
    <t xml:space="preserve">Medzisúčet  v.č.A11  B  </t>
  </si>
  <si>
    <t>2,7  " 8NP</t>
  </si>
  <si>
    <t xml:space="preserve">Medzisúčet v.č. A12   B </t>
  </si>
  <si>
    <t>2,7  " 9NP</t>
  </si>
  <si>
    <t xml:space="preserve">Medzisúčet v.č. A13   B </t>
  </si>
  <si>
    <t>7668118R1</t>
  </si>
  <si>
    <t>Demontáž kuchynskej linky   -0,01000t s odprataním do kontajnera - B17, B16</t>
  </si>
  <si>
    <t>521952031</t>
  </si>
  <si>
    <t xml:space="preserve">" B17  dolne aj horne skrinky  komplet </t>
  </si>
  <si>
    <t>1,8  "m. č.1.64  A</t>
  </si>
  <si>
    <t xml:space="preserve">Medzisúčet v.č.A09 1np A </t>
  </si>
  <si>
    <t>" B16</t>
  </si>
  <si>
    <t>3  "m.č.275</t>
  </si>
  <si>
    <t>3  "m.č.475</t>
  </si>
  <si>
    <t>3  "m.č.675</t>
  </si>
  <si>
    <t xml:space="preserve">Medzisúčet  v.č.A10  2,4,6np  A  </t>
  </si>
  <si>
    <t>1,8*2</t>
  </si>
  <si>
    <t>Medzisúčet v.č.A11  3,5,7   A</t>
  </si>
  <si>
    <t>"demontaž kuch linky dl.3</t>
  </si>
  <si>
    <t>3*3</t>
  </si>
  <si>
    <t>" B17 demontaž kuch.linky dl.1,8m</t>
  </si>
  <si>
    <t>1,8*3</t>
  </si>
  <si>
    <t xml:space="preserve">Medzisúčet  v.č.A11  3np, 5np, 7np   A, B </t>
  </si>
  <si>
    <t>3  "m.č.875</t>
  </si>
  <si>
    <t>1,8</t>
  </si>
  <si>
    <t>Medzisúčet  v.č.A12 8np A,B</t>
  </si>
  <si>
    <t>Medzisúčet  v.č.A13  9np A,B</t>
  </si>
  <si>
    <t>-2136078169</t>
  </si>
  <si>
    <t>776</t>
  </si>
  <si>
    <t>Podlahy povlakové</t>
  </si>
  <si>
    <t>776511820.S</t>
  </si>
  <si>
    <t>Odstránenie povlakových podláh z nášľapnej plochy lepených s podložkou,  -0,00100t - B27 , B33</t>
  </si>
  <si>
    <t>1851037613</t>
  </si>
  <si>
    <t xml:space="preserve">" B27 demontaž  PVC  vr.soklov </t>
  </si>
  <si>
    <t>" Blok A ´</t>
  </si>
  <si>
    <t>21,68 "m.č.173</t>
  </si>
  <si>
    <t xml:space="preserve"> " Blok A</t>
  </si>
  <si>
    <t>8,02+2,14+5,4+21,15+1,73+15,47+4,79+2,25+19,89+16,18+7,46+3,06+7,45+15,41+15,92+3,75+10,65</t>
  </si>
  <si>
    <t xml:space="preserve"> " Blok   B</t>
  </si>
  <si>
    <t>14,55*20</t>
  </si>
  <si>
    <t>20,4+5,4+5,4+104,94</t>
  </si>
  <si>
    <t>Medzisúčet v.č.A09  1np  A.A B</t>
  </si>
  <si>
    <t xml:space="preserve">" Blok A ´ </t>
  </si>
  <si>
    <t>10,87*3   "m.č.281</t>
  </si>
  <si>
    <t>10,38*3 "m.č. 282</t>
  </si>
  <si>
    <t>4,54*2*3 "m.č.283</t>
  </si>
  <si>
    <t xml:space="preserve">" Blok A </t>
  </si>
  <si>
    <t>44,45+12,43+45,59+13,36</t>
  </si>
  <si>
    <t>"Blok    B</t>
  </si>
  <si>
    <t>(14,1+14,10+17,19*8+14,1*8+5,64+108,98)*3</t>
  </si>
  <si>
    <t>(5,685*6,315+3,57*6,75)*3 "   m.č..269,469,669</t>
  </si>
  <si>
    <t xml:space="preserve">(1,95*2,175)*3 "  medzipodesta </t>
  </si>
  <si>
    <t>20,8*3 "m.č.263 sch</t>
  </si>
  <si>
    <t xml:space="preserve">Medzisúčet v.č.A10  2NP,4NP,6NP     A,A, B </t>
  </si>
  <si>
    <t>(70,03+8,54+10,87+2,25)*3</t>
  </si>
  <si>
    <t>17,19*10*3</t>
  </si>
  <si>
    <t>14,10*8*3</t>
  </si>
  <si>
    <t>(5,64+5,64)*3</t>
  </si>
  <si>
    <t>105,35*3</t>
  </si>
  <si>
    <t>Medzisúčet v.č.A11  3NP,5NP,7NP  A,A,B</t>
  </si>
  <si>
    <t>14,10*10</t>
  </si>
  <si>
    <t>105,35 "m.č.868</t>
  </si>
  <si>
    <t xml:space="preserve">Medzisúčet v.č.12  8NP  A,B </t>
  </si>
  <si>
    <t>105,35 "m.č.964</t>
  </si>
  <si>
    <t xml:space="preserve">Medzisúčet  v.č.A13  9NP  A,B </t>
  </si>
  <si>
    <t>(3*2,9) "m.č.123</t>
  </si>
  <si>
    <t>14,55+14,55+5,4+14,18 " m.č.120,121,122</t>
  </si>
  <si>
    <t xml:space="preserve">Medzisúčet v.č.A02 1NP  C </t>
  </si>
  <si>
    <t xml:space="preserve">5,64*8 " chodba </t>
  </si>
  <si>
    <t xml:space="preserve">Medzisúčet v.č.A03 2-9np  C </t>
  </si>
  <si>
    <t>776401800.S</t>
  </si>
  <si>
    <t>Demontáž soklíkov alebo líšt - B27</t>
  </si>
  <si>
    <t>-456687180</t>
  </si>
  <si>
    <t xml:space="preserve">" B27 odstr. soklikov PVC </t>
  </si>
  <si>
    <t xml:space="preserve">" A6,05*2+4,12*2+2,9*2+7,4*2  </t>
  </si>
  <si>
    <t>"   ´ A</t>
  </si>
  <si>
    <t>5,925*2+3,875*2</t>
  </si>
  <si>
    <t>3,75*2+4,125*2</t>
  </si>
  <si>
    <t>3,075*2+2,55*2</t>
  </si>
  <si>
    <t>1,2*2+2,55*2</t>
  </si>
  <si>
    <t>2,7*2+1,8*2</t>
  </si>
  <si>
    <t>2,75*2+3,875*2</t>
  </si>
  <si>
    <t>2,975*2+2,695*2</t>
  </si>
  <si>
    <t>1,225*2+1,75*2</t>
  </si>
  <si>
    <t>5,755*2+3,675*2</t>
  </si>
  <si>
    <t>4,13*2+3,95*2</t>
  </si>
  <si>
    <t>2,2*2+1,5*2</t>
  </si>
  <si>
    <t>1,625*2+1,5*2</t>
  </si>
  <si>
    <t>15*2+5,5*2</t>
  </si>
  <si>
    <t>(3*2+4,85*2)*20</t>
  </si>
  <si>
    <t>2,7*2+3*2</t>
  </si>
  <si>
    <t>Medzisúčet v.č A09 1np A,A B</t>
  </si>
  <si>
    <t>3,67+2+2,96*2   "m.č.281</t>
  </si>
  <si>
    <t>2,825*2+3,67*2 "m.č. 282</t>
  </si>
  <si>
    <t>1,605*2+2,825*2 "m.č.283</t>
  </si>
  <si>
    <t>(4,93*2+2,7*2)*2</t>
  </si>
  <si>
    <t>(3*2+5,73*2)*20*3</t>
  </si>
  <si>
    <t>(56,55*2+1,88*2)*3</t>
  </si>
  <si>
    <t>(2,73*2+3*2)*3</t>
  </si>
  <si>
    <t>(2,7+2,7+4,93+4,93)*3</t>
  </si>
  <si>
    <t>(6,295*2+2,975*2)*3</t>
  </si>
  <si>
    <t>(3+3+5,73+5,73)*20*3</t>
  </si>
  <si>
    <t>Medzisúčet v.č.11  3NP,5NP,6NP</t>
  </si>
  <si>
    <t>(2,7+2,7+4,93+4,93)</t>
  </si>
  <si>
    <t>(6,295*2+2,975*2)</t>
  </si>
  <si>
    <t>(3+3+5,73+5,73)*20</t>
  </si>
  <si>
    <t>(56,55*2+1,88*2)</t>
  </si>
  <si>
    <t>(2,73*2+3*2)</t>
  </si>
  <si>
    <t>Medzisúčet v.č.12 8NP</t>
  </si>
  <si>
    <t>Medzisúčet v.č.13  9NP</t>
  </si>
  <si>
    <t xml:space="preserve"> " C</t>
  </si>
  <si>
    <t>(4,85+4,85+3+3)*2+(3+3+1,8+1,8)*2  "m.č.120,121,122</t>
  </si>
  <si>
    <t>1,5*3  " medzipodesta C  v.č.A02</t>
  </si>
  <si>
    <t>(1,88*2+3*2)*8  " 2-9np C</t>
  </si>
  <si>
    <t>783201821.S</t>
  </si>
  <si>
    <t xml:space="preserve">Odstránenie starých náterov z kov. stavebných doplnkových konštr.opálením alebo oklepaním -B30,  B31 </t>
  </si>
  <si>
    <t>1740653151</t>
  </si>
  <si>
    <t>" B30</t>
  </si>
  <si>
    <t xml:space="preserve">" odstrániť zábradlie na podeste  Blok B  ponechať vodorovné madlo  tr.50mm dl.3  </t>
  </si>
  <si>
    <t xml:space="preserve">3,14*0,03*3*10  " vod. madla </t>
  </si>
  <si>
    <t>Medzisúčet v.č.A10,11,12,13</t>
  </si>
  <si>
    <t>" B31</t>
  </si>
  <si>
    <t>(3,14*0,05)*46,5  " madlo ponechať odstraniť exist.náter</t>
  </si>
  <si>
    <t xml:space="preserve">(0,06+0,06+0,02+0,02)*70 " odstr.ex. náter </t>
  </si>
  <si>
    <t xml:space="preserve">Medzisúčet  v.č.A02,A03  C </t>
  </si>
  <si>
    <t>783225100.S</t>
  </si>
  <si>
    <t xml:space="preserve">Nátery kov.stav.doplnk.konštr. syntetické na vzduchu schnúce dvojnás. 1x s emailov. - 105µm/jestv.konštr. </t>
  </si>
  <si>
    <t>-1751667805</t>
  </si>
  <si>
    <t>783801812.S</t>
  </si>
  <si>
    <t>Odstránenie starých náterov z omietok oškrabaním s obrúsením stien - B21</t>
  </si>
  <si>
    <t>-778270186</t>
  </si>
  <si>
    <t>" B21</t>
  </si>
  <si>
    <t xml:space="preserve">"stien  </t>
  </si>
  <si>
    <t>Medzisúčet v.č A03 2-9np</t>
  </si>
  <si>
    <t>1,5*(0,9+56,55+56,55+0,9)*3  " B</t>
  </si>
  <si>
    <t>1,5*3*3</t>
  </si>
  <si>
    <t>1,5*(6+1,88+6)*3</t>
  </si>
  <si>
    <t>Medzisúčet  v.č.A10  2,4,6np</t>
  </si>
  <si>
    <t>Medzisúčet  v.č.A11  3,5,7np</t>
  </si>
  <si>
    <t>1,5*(0,9+56,55+56,55+0,9)*1  " B</t>
  </si>
  <si>
    <t>1,5*3*1</t>
  </si>
  <si>
    <t>1,5*(6+1,88+6)*1</t>
  </si>
  <si>
    <t>Medzisúčet  v.č.A12  8np</t>
  </si>
  <si>
    <t>Medzisúčet  v.č.A13  9np</t>
  </si>
  <si>
    <t>"  Odstránenie olejového náteru  V=1500mm</t>
  </si>
  <si>
    <t>" m.č.230,430,630,830,328,528,728,928</t>
  </si>
  <si>
    <t>1,5*(0,6+5,4+3)*8</t>
  </si>
  <si>
    <t>Medzisúčet v.č.A03</t>
  </si>
  <si>
    <t>784</t>
  </si>
  <si>
    <t>Maľby</t>
  </si>
  <si>
    <t>784402801.S</t>
  </si>
  <si>
    <t xml:space="preserve">Odstránenie malieb oškrabaním, výšky do 3,80 m, -0,0003 t </t>
  </si>
  <si>
    <t>-329198951</t>
  </si>
  <si>
    <t xml:space="preserve"> "STROPY </t>
  </si>
  <si>
    <t>787</t>
  </si>
  <si>
    <t>Zasklievanie</t>
  </si>
  <si>
    <t>787100801.S</t>
  </si>
  <si>
    <t>Vysklievanie stien a priečok, balkónového zábradlia, výťahových šachiet skla plochého   -0,01000t B1,B2, B34</t>
  </si>
  <si>
    <t>997564942</t>
  </si>
  <si>
    <t xml:space="preserve">"  B1 vysklievnie sklo  do sute </t>
  </si>
  <si>
    <t>(1,5*1,5)*2*8</t>
  </si>
  <si>
    <t>Medzisúčet  v.č.A3 C</t>
  </si>
  <si>
    <t xml:space="preserve">" B2  vysklievanie </t>
  </si>
  <si>
    <t xml:space="preserve">Medzisúčet v.č.A3  C </t>
  </si>
  <si>
    <t xml:space="preserve">" B2  2np,4np,6np sklo </t>
  </si>
  <si>
    <t xml:space="preserve">" sklo   plastovej zasklennej steny 5000x/2700mm  zaskl. iz.2 sklom </t>
  </si>
  <si>
    <t xml:space="preserve">" B1  vyburanie  - vysklievanie   pastové okno  3000x1500 mm , vonk.parapet , vn. parapet </t>
  </si>
  <si>
    <t xml:space="preserve">" vysklievanie  </t>
  </si>
  <si>
    <t>979089715.SKLO</t>
  </si>
  <si>
    <t>Prenájom kontajneru 16 m3- SKLO</t>
  </si>
  <si>
    <t>-469509956</t>
  </si>
  <si>
    <t>malby</t>
  </si>
  <si>
    <t xml:space="preserve">malby </t>
  </si>
  <si>
    <t>25148,833</t>
  </si>
  <si>
    <t>R1aomSCH</t>
  </si>
  <si>
    <t>OMIETKA SCH. C</t>
  </si>
  <si>
    <t>228,15</t>
  </si>
  <si>
    <t>R1ramschC</t>
  </si>
  <si>
    <t>rameno sch. C</t>
  </si>
  <si>
    <t>R1schoAB</t>
  </si>
  <si>
    <t>rameno sch AB</t>
  </si>
  <si>
    <t>179,55</t>
  </si>
  <si>
    <t>R1stropAAB</t>
  </si>
  <si>
    <t xml:space="preserve">strop A,A, B  </t>
  </si>
  <si>
    <t>7002,97</t>
  </si>
  <si>
    <t>R1stropC</t>
  </si>
  <si>
    <t>R1, strop C</t>
  </si>
  <si>
    <t>684,23</t>
  </si>
  <si>
    <t>SDK1wcstena</t>
  </si>
  <si>
    <t xml:space="preserve">SDK1  WC stena kupelne </t>
  </si>
  <si>
    <t>201,4</t>
  </si>
  <si>
    <t>sdk5sadrstena</t>
  </si>
  <si>
    <t>SDK 5   potom KO</t>
  </si>
  <si>
    <t>70,62</t>
  </si>
  <si>
    <t>sdk6priečky</t>
  </si>
  <si>
    <t>sdk 6</t>
  </si>
  <si>
    <t>27,39</t>
  </si>
  <si>
    <t>E1.1c - E1.1c  Povrchové úpravy vn. stien A,B,C, domurovanie murív</t>
  </si>
  <si>
    <t>SDKobkladpodhl</t>
  </si>
  <si>
    <t xml:space="preserve">sdk obklad podhlad </t>
  </si>
  <si>
    <t>sdkstropR3</t>
  </si>
  <si>
    <t>sdk strop R3</t>
  </si>
  <si>
    <t>241,7</t>
  </si>
  <si>
    <t>U1U2OMstBAA</t>
  </si>
  <si>
    <t xml:space="preserve">Omietka stien B, A,A </t>
  </si>
  <si>
    <t>14284,815</t>
  </si>
  <si>
    <t>U1U2OMstienC</t>
  </si>
  <si>
    <t xml:space="preserve">Omietky stien C </t>
  </si>
  <si>
    <t>1795,971</t>
  </si>
  <si>
    <t>U4kerobklad</t>
  </si>
  <si>
    <t xml:space="preserve">keramický obklad </t>
  </si>
  <si>
    <t>670,5</t>
  </si>
  <si>
    <t>U4ompodKO</t>
  </si>
  <si>
    <t xml:space="preserve">omietka </t>
  </si>
  <si>
    <t>129,636</t>
  </si>
  <si>
    <t>U5omietkyNM</t>
  </si>
  <si>
    <t>nové omietky nové murivá</t>
  </si>
  <si>
    <t>973,147</t>
  </si>
  <si>
    <t>U6sprchyKO</t>
  </si>
  <si>
    <t>Ker.obklad sprchy</t>
  </si>
  <si>
    <t>617,76</t>
  </si>
  <si>
    <t xml:space="preserve">    3 - Zvislé a kompletné konštrukcie</t>
  </si>
  <si>
    <t xml:space="preserve">    6.AB - Úpravy povrchov, podlahy, osadenie</t>
  </si>
  <si>
    <t xml:space="preserve">    6.C - Úpravy povrchov, podlahy, osadenie</t>
  </si>
  <si>
    <t xml:space="preserve">    781 - Obklady</t>
  </si>
  <si>
    <t>-437066863</t>
  </si>
  <si>
    <t>Zvislé a kompletné konštrukcie</t>
  </si>
  <si>
    <t>311272564</t>
  </si>
  <si>
    <t>Murivo nosné (m3) z tvárnic YTONG Statik hr. 375 mm P4-550 PD, na MVC a maltu YTONG (375x249x499)</t>
  </si>
  <si>
    <t>1635535154</t>
  </si>
  <si>
    <t>0,375*(0,9*09) " m.č.159 1NP A</t>
  </si>
  <si>
    <t>0,375*(1,5*0,6) "m.č.173 1NP A</t>
  </si>
  <si>
    <t>0,375*(0,9*0,9)*8 " m.č.273-969   A</t>
  </si>
  <si>
    <t xml:space="preserve">0,375*(3*1,5)*3  "m.č.268,468,668  B </t>
  </si>
  <si>
    <t xml:space="preserve">0,375*(1,5*1,5)*3 "m.č.363,563,7,63 B </t>
  </si>
  <si>
    <t xml:space="preserve">0,375*(1,5*1,5)*1 "m.č.868 B </t>
  </si>
  <si>
    <t xml:space="preserve">0,375*(1,5*1,5)*1 "m.č.964 B </t>
  </si>
  <si>
    <t>311272561</t>
  </si>
  <si>
    <t>Murivo nosné (m3) z tvárnic YTONG Statik hr. 200 mm P4-550, na MVC a maltu YTONG (200x249x599)</t>
  </si>
  <si>
    <t>1493562063</t>
  </si>
  <si>
    <t xml:space="preserve">0,2*2,65*0,3 "m.č.131  stupyčky </t>
  </si>
  <si>
    <t>Medzisúčet v.č.A16  1NP  B</t>
  </si>
  <si>
    <t>342272104</t>
  </si>
  <si>
    <t>Priečky z tvárnic YTONG hr. 150 mm P2-500 hladkých, na MVC a maltu YTONG (150x249x599)</t>
  </si>
  <si>
    <t>2045515207</t>
  </si>
  <si>
    <t>" zamurovanie dverí</t>
  </si>
  <si>
    <t>(1*2,1)*10*3  " B    10x  3 posch  2,4,6NP</t>
  </si>
  <si>
    <t xml:space="preserve">Medzisúčet v.č.A17  2,4,6NP  B </t>
  </si>
  <si>
    <t>(1*2,1)*10*3  " B    10x  3 posch 3,5,7NP</t>
  </si>
  <si>
    <t xml:space="preserve">Medzisúčet v.č.A18  3,5,7NP   B </t>
  </si>
  <si>
    <t>342272102</t>
  </si>
  <si>
    <t>Priečky z tvárnic YTONG hr. 100 mm P2-500 hladkých, na MVC a maltu YTONG (100x249x599)</t>
  </si>
  <si>
    <t>-1431865259</t>
  </si>
  <si>
    <t>" domurovanie   stupačiek</t>
  </si>
  <si>
    <t>2,75*(1,755+2,1+1,755)*8  "m.č.287-971</t>
  </si>
  <si>
    <t>2,75*0,95*8</t>
  </si>
  <si>
    <t>-0,6*2*8</t>
  </si>
  <si>
    <t>Medzisúčet v.č.A17  2-9np   A</t>
  </si>
  <si>
    <t>2,75*0,35*10  " m.č.126-146</t>
  </si>
  <si>
    <t>2,75*0,825*1 "  m.č.131</t>
  </si>
  <si>
    <t>2,75*2,1</t>
  </si>
  <si>
    <t>-0,6*2</t>
  </si>
  <si>
    <t xml:space="preserve"> v.č.A16  1NP B</t>
  </si>
  <si>
    <t>2,75*(2+0,95)*10*3  "m.č.284   10x</t>
  </si>
  <si>
    <t>-0,8*2*10*3</t>
  </si>
  <si>
    <t>Medzisúčet v.č.A17  2,4,6NP</t>
  </si>
  <si>
    <t>2,75*(2+0,95)*10*3  "m.č.333 ,533,733  10x</t>
  </si>
  <si>
    <t>Medzisúčet v.č.A18 3,5,7NP</t>
  </si>
  <si>
    <t xml:space="preserve">2,75*(2+0,95)*10 "   Kupelne   m.č.877/835  </t>
  </si>
  <si>
    <t>-0,8*2*10</t>
  </si>
  <si>
    <t>Medzisúčet  v.č.A19  8NP</t>
  </si>
  <si>
    <t>2,75*(2+0,95)*10  "kupelne   m.č.972/933</t>
  </si>
  <si>
    <t>Medzisúčet  v.č.A20  9NP</t>
  </si>
  <si>
    <t>317165301</t>
  </si>
  <si>
    <t>Nenosný preklad YTONG šírky 100 mm, výšky 249 mm, dĺžky 1250 mm - d</t>
  </si>
  <si>
    <t>-578274567</t>
  </si>
  <si>
    <t>" d ytong preklad  NEP 100x250x1250 1-9</t>
  </si>
  <si>
    <t>342272103</t>
  </si>
  <si>
    <t>Priečky z tvárnic YTONG hr. 125 mm P2-500 hladkých, na MVC a maltu YTONG (125x249x599)</t>
  </si>
  <si>
    <t>-790535764</t>
  </si>
  <si>
    <t>" domurovanie  priečok</t>
  </si>
  <si>
    <t>1*2,1  "m.č.166</t>
  </si>
  <si>
    <t>2,75*1,5 " m.č.1.68</t>
  </si>
  <si>
    <t>2,75*(3,95+2+0,7)  "m.č.157,158</t>
  </si>
  <si>
    <t>2,75*1,8  "m.č.148</t>
  </si>
  <si>
    <t>-0,8*2</t>
  </si>
  <si>
    <t>Medzisúčet  v.č.A16  1NP</t>
  </si>
  <si>
    <t>2,75*(1,755+1,755) *8  "    8posch 275,475,675,371, 571,771, 876,971</t>
  </si>
  <si>
    <t>Medzisúčet v.č.A17   A,A</t>
  </si>
  <si>
    <t>2,75*3*8*3  "m.č.235/285  3posch</t>
  </si>
  <si>
    <t>-0,8*2*8*3</t>
  </si>
  <si>
    <t xml:space="preserve">2,75*3*10*3  "m.č.239/286 3 posch </t>
  </si>
  <si>
    <t>Medzisúčet  v.č.A17 2,4,6NP  B</t>
  </si>
  <si>
    <t xml:space="preserve">2,75*3*8*3    "m.č.333/373 3posch </t>
  </si>
  <si>
    <t xml:space="preserve">2,75*3*10*3  "  m.č.335/375   3posch </t>
  </si>
  <si>
    <t xml:space="preserve">Medzisúčet  v.č.A18 3,5,7NP B </t>
  </si>
  <si>
    <t>2,75*3*8 " m.č.878  8x  m.č.837,840,845,846,851,852,857,859</t>
  </si>
  <si>
    <t>2,75*1,9*10  "m.č.835,841,843,847,849,853,855,861,864,865</t>
  </si>
  <si>
    <t xml:space="preserve">Medzisúčet v.č.A19  8NP  B </t>
  </si>
  <si>
    <t>2,75*3*8  " m.č.934,937,941,943,947,949,953,955,960,961  10x</t>
  </si>
  <si>
    <t xml:space="preserve">2,75*1,9*10  " m.č.972/973  10x kupelne /izba </t>
  </si>
  <si>
    <t xml:space="preserve">Medzisúčet  m.č.A20  9NP  B </t>
  </si>
  <si>
    <t>317165302</t>
  </si>
  <si>
    <t xml:space="preserve">Nenosný preklad YTONG šírky 125 mm, výšky 249 mm, dĺžky 1250 mm - a    A,B,C </t>
  </si>
  <si>
    <t>662446880</t>
  </si>
  <si>
    <t>125  " 1-9np</t>
  </si>
  <si>
    <t>612460151.S</t>
  </si>
  <si>
    <t>Príprava vnútorného podkladu stien cementovým prednástrekom, hr. 1 mm - U4</t>
  </si>
  <si>
    <t>2097777754</t>
  </si>
  <si>
    <t xml:space="preserve">" U4  kupelne </t>
  </si>
  <si>
    <t xml:space="preserve">"   nové murivo YTONG   / hygienické  kupelne /nie sprchy </t>
  </si>
  <si>
    <t xml:space="preserve">" PODKLAD  OM </t>
  </si>
  <si>
    <t>" cementový nástrek 1mm</t>
  </si>
  <si>
    <t xml:space="preserve"> " VC omietka 10mm </t>
  </si>
  <si>
    <t xml:space="preserve">" vápennocementová jednovrstvová univerzálna omietka (pevnost v odtrhu min.0,5MPa)               </t>
  </si>
  <si>
    <t>"   sklotextilná mriežka 0,15kg/m2</t>
  </si>
  <si>
    <t xml:space="preserve">" VRCHNÁ ČAST KO </t>
  </si>
  <si>
    <t xml:space="preserve">"hydroizolačný náter proti ztekajúcej vode </t>
  </si>
  <si>
    <t>" lepiaci tmel vodeodolný</t>
  </si>
  <si>
    <t>"  KER.OBKLAD v.2m</t>
  </si>
  <si>
    <t>" cementová škárovacia hmota</t>
  </si>
  <si>
    <t xml:space="preserve">2,64*(2,7+2,7+2+2+0,7+0,1+0,7)  "m.č.157  byt školnika </t>
  </si>
  <si>
    <t>-0,9*0,6</t>
  </si>
  <si>
    <t>-0,9*2</t>
  </si>
  <si>
    <t>2,64*(2,5+2,5+1,5+1,5)  "m.č.168</t>
  </si>
  <si>
    <t>0,6*2</t>
  </si>
  <si>
    <t xml:space="preserve">2,64*(2,1+0,7+0,825+0,7) "  m.č.131  </t>
  </si>
  <si>
    <t xml:space="preserve">2,64*(0,7+0,825+0,7) "  m.č.131  </t>
  </si>
  <si>
    <t>Medzisúčet  v.č.A16 B 1NP</t>
  </si>
  <si>
    <t xml:space="preserve">" A  </t>
  </si>
  <si>
    <t>2,64*(1,8+0,95+0,4)*8  "m.č.275-971  8x</t>
  </si>
  <si>
    <t>Medzisúčet v.č.A17  A   2,3,4,5,6,7,8,9NP</t>
  </si>
  <si>
    <t>612460241.Sx</t>
  </si>
  <si>
    <t>Vnútorná omietka stien vc jadrová (hrubá), hr. 10 mm+ sklotextilná sieťka- U4/pod KO   NOVÉ MURIVA</t>
  </si>
  <si>
    <t>68468205</t>
  </si>
  <si>
    <t>612460121.S</t>
  </si>
  <si>
    <t>Príprava vnútorného podkladu stien penetráciou základnou</t>
  </si>
  <si>
    <t>102212390</t>
  </si>
  <si>
    <t>612460363.S</t>
  </si>
  <si>
    <t>Vnútorná omietka stien vápennocementová jednovrstvová, hr. 10 mm+ sklotextilná sieťka - U5  /NOVÉ MURIVA</t>
  </si>
  <si>
    <t>1958308777</t>
  </si>
  <si>
    <t xml:space="preserve">" U5  nové muriva izby </t>
  </si>
  <si>
    <t>"OMIETKY</t>
  </si>
  <si>
    <t xml:space="preserve">" penetračný náter </t>
  </si>
  <si>
    <t xml:space="preserve">" univerzálne stavebné lepidlo  s vloženoeu sieťkou </t>
  </si>
  <si>
    <t xml:space="preserve">"VC jednovrstvová univerzálna omietka </t>
  </si>
  <si>
    <t>" MALBY</t>
  </si>
  <si>
    <t xml:space="preserve">"  penetračný náter </t>
  </si>
  <si>
    <t xml:space="preserve">"   maliarsky náter  2x napr. PrIMALEX , farba biela </t>
  </si>
  <si>
    <t xml:space="preserve">" prechod medzi starým a novým murivom sklotext. sietka </t>
  </si>
  <si>
    <t>2,65*1,5 " m.č.162/168</t>
  </si>
  <si>
    <t>0,9*1,5 "m.č.159</t>
  </si>
  <si>
    <t>2,64*3,95  "m.č.157</t>
  </si>
  <si>
    <t>2,64*(2+0,95)  ".č.157/156</t>
  </si>
  <si>
    <t xml:space="preserve">" domurovanie </t>
  </si>
  <si>
    <t>2,65*0,35*10</t>
  </si>
  <si>
    <t xml:space="preserve">Medzisúčet v.č.A16  1Np  </t>
  </si>
  <si>
    <t xml:space="preserve"> "  A</t>
  </si>
  <si>
    <t xml:space="preserve">0,64*(1,755+1,6+1,755)*8  " m.č.275-971  </t>
  </si>
  <si>
    <t>(0,9*0,9)*8  "m.č.273-969</t>
  </si>
  <si>
    <t>Medzisúčet v.č.A17  2,3,4,5,6,7,8,9NP</t>
  </si>
  <si>
    <t xml:space="preserve">2,64*3*10*3  "   izby   nové muriva </t>
  </si>
  <si>
    <t>-0,8*2*3*10</t>
  </si>
  <si>
    <t>2,64*(2+1,1)*2*3  "m.č.285  2,4,6NP</t>
  </si>
  <si>
    <t>-(0,8*2)*2*3</t>
  </si>
  <si>
    <t>-(0,6*2)*1*3</t>
  </si>
  <si>
    <t>2,64*3*8*3   "chodby m.č.286</t>
  </si>
  <si>
    <t>-(0,8*2)*3*8*3</t>
  </si>
  <si>
    <t>Medzisúčet  v.č.A17  2,4,6NP</t>
  </si>
  <si>
    <t>2,64*(2+1,1)*2*3  "m.č.374  3,5,7NP</t>
  </si>
  <si>
    <t>2,64*3*8*3   "chodby m.č.375</t>
  </si>
  <si>
    <t>" zamurované dvere</t>
  </si>
  <si>
    <t>1*2,1*10</t>
  </si>
  <si>
    <t>Medzisúčet  v.č.A18 3,5,7NP</t>
  </si>
  <si>
    <t>2,64*(1,9+2,1)*10  " chodby</t>
  </si>
  <si>
    <t xml:space="preserve">-(0,8*2)*2*10 </t>
  </si>
  <si>
    <t xml:space="preserve">2,64*3*8  "izby </t>
  </si>
  <si>
    <t>-(0,8*2)*8</t>
  </si>
  <si>
    <t>612460302U7</t>
  </si>
  <si>
    <t>Vnútorná stierka stien sadrová, hr. 2 mm / sadrokartonvé priečky - U7</t>
  </si>
  <si>
    <t>1405356012</t>
  </si>
  <si>
    <t>62266121R1</t>
  </si>
  <si>
    <t>Náter Protiprašný náter na beton napr. STAVAKRYL /PAM -farba biela  - U10</t>
  </si>
  <si>
    <t>1963464887</t>
  </si>
  <si>
    <t>" U10</t>
  </si>
  <si>
    <t>" dk -2,85  hk +26,0</t>
  </si>
  <si>
    <t>(2,85+26)*(2,975*2+1,6*2)</t>
  </si>
  <si>
    <t>-(0,1*2)*9</t>
  </si>
  <si>
    <t>" dno</t>
  </si>
  <si>
    <t>2,975*1,6</t>
  </si>
  <si>
    <t>(2,85+26)*(1,5+1,5+1,5+1,5)</t>
  </si>
  <si>
    <t>-(0,9*2)*9</t>
  </si>
  <si>
    <t>1,5*1,5</t>
  </si>
  <si>
    <t>6124810D1</t>
  </si>
  <si>
    <t>Dilatačné lišty do steny , podlahy a stropu š.50mm -ozn.D1</t>
  </si>
  <si>
    <t>1561297990</t>
  </si>
  <si>
    <t>" D1 dilatačná lišta od stenyx a stropu  š. dil.škary 20mm</t>
  </si>
  <si>
    <t>"  steny 2x2,64 a strop š.1500mm</t>
  </si>
  <si>
    <t>3*2*2,64</t>
  </si>
  <si>
    <t>3*1,5</t>
  </si>
  <si>
    <t xml:space="preserve">Súčet   B </t>
  </si>
  <si>
    <t>6.AB</t>
  </si>
  <si>
    <t>611460112.Sx</t>
  </si>
  <si>
    <t xml:space="preserve">Príprava vnútorného podkladu stropov na betónové podklady kontaktným mostíkom -A, A,B </t>
  </si>
  <si>
    <t>-1369268446</t>
  </si>
  <si>
    <t>611460226.Sx</t>
  </si>
  <si>
    <t>Vnútorná stierka stropov vápenná, hr. 1 mm - ramena schodiska  - R1 -ramená sch -A,A, B</t>
  </si>
  <si>
    <t>1995588521</t>
  </si>
  <si>
    <t xml:space="preserve">"  sch ramená a medzipodesta  podhlad SCH </t>
  </si>
  <si>
    <t>3*4,85*9</t>
  </si>
  <si>
    <t>1,8*3*9</t>
  </si>
  <si>
    <t>Medzisúčet  SCH C rameno    1-9NP</t>
  </si>
  <si>
    <t>611460R1x</t>
  </si>
  <si>
    <t>Mechanické očistenie omietok - R1, R2  -A,A, B</t>
  </si>
  <si>
    <t>588026323</t>
  </si>
  <si>
    <t>"R1,R2 stropy</t>
  </si>
  <si>
    <t>611461115x</t>
  </si>
  <si>
    <t>Príprava vnútorného podkladu stropov,penetračný náter  - R1, R2   - A, A,B</t>
  </si>
  <si>
    <t>-715675279</t>
  </si>
  <si>
    <t xml:space="preserve">" Presné výmery odsleduje stav.dozor, podľa skutočnosti </t>
  </si>
  <si>
    <t>" R1, R2</t>
  </si>
  <si>
    <t xml:space="preserve">"očistenie   </t>
  </si>
  <si>
    <t xml:space="preserve">"   penetračný náter </t>
  </si>
  <si>
    <t xml:space="preserve">"   VC omietka stropov </t>
  </si>
  <si>
    <t>"MALBY</t>
  </si>
  <si>
    <t xml:space="preserve">" mliarsky náter 2x </t>
  </si>
  <si>
    <t>"BLOK A, A</t>
  </si>
  <si>
    <t>88,66</t>
  </si>
  <si>
    <t>8,2+5,4+21,15+1,73+14,10+5,4+4,76+12,30+16,18+7,46+3,06+7,45+15,41+15,92+3,95+3,95+10,65</t>
  </si>
  <si>
    <t>68+15,94+35,88+16,49</t>
  </si>
  <si>
    <t>Medzisúčet  1NP A,B  v.č.A16</t>
  </si>
  <si>
    <t>(112,17+44,45+10,16*2+4,76+45,59+9,28+3,01)*8</t>
  </si>
  <si>
    <t>(2,25+70,03+11,63+8,54+15,89+10,87+10,38+4,54)*8</t>
  </si>
  <si>
    <t xml:space="preserve">Medzisúčet  v.č.A17  B,A,A  </t>
  </si>
  <si>
    <t xml:space="preserve">"BLOK B </t>
  </si>
  <si>
    <t>" Blok B  1np</t>
  </si>
  <si>
    <t>(14,55*19)*1</t>
  </si>
  <si>
    <t>20,4+19,95+5,4+5,4+78,51</t>
  </si>
  <si>
    <t>" Blok B   2np,4np,6np</t>
  </si>
  <si>
    <t>8,025*10*3</t>
  </si>
  <si>
    <t>12,62*8*3</t>
  </si>
  <si>
    <t>(22,14+16,20+16,20+2,40+5,64)*3</t>
  </si>
  <si>
    <t>70,10*3</t>
  </si>
  <si>
    <t>(3,01+2,09*2+6,41*8)*3</t>
  </si>
  <si>
    <t>" B   3np,5np,7np</t>
  </si>
  <si>
    <t>(11,12*10)*3</t>
  </si>
  <si>
    <t>(8,53*8)*3</t>
  </si>
  <si>
    <t>(22,14+16,2+16,2+23,40+5,64)*3</t>
  </si>
  <si>
    <t>(3,01+2,09*3+6,41*8)*3</t>
  </si>
  <si>
    <t>Medzisúčet  v.č.A18  B 3NP,5NP,6NP</t>
  </si>
  <si>
    <t>" B  8np</t>
  </si>
  <si>
    <t>(8,025*8)*1</t>
  </si>
  <si>
    <t>(17,19+12,62*6+17,19)*1</t>
  </si>
  <si>
    <t>(22,14+12,33+12,35+5,64+5,64+3,01+6,36+23,4+70,1)</t>
  </si>
  <si>
    <t xml:space="preserve">Medzisúčet  v.č.A19  8NP  B </t>
  </si>
  <si>
    <t>" B  9np</t>
  </si>
  <si>
    <t xml:space="preserve">(11,12+12,8+14,10+10,28+11,12+11,12+10,28+10,28+11,12+11,12+10,28+10,28+11,12+11,12+10,28+14,10+12,8+11,12)*1 " </t>
  </si>
  <si>
    <t>(22,14+12,33+12,35+5,64+5,64+3,01*10+6,36*2+5,97*6+23,40+70,10)</t>
  </si>
  <si>
    <t>Medzisúčet  v.č.A20  B  9NP</t>
  </si>
  <si>
    <t>611460362.Sx</t>
  </si>
  <si>
    <t>Vnútorná omietka stropov  vápennocementová jednovrstvová, hr. 8 mm - R1, R2  - A,A,B</t>
  </si>
  <si>
    <t>-1762840629</t>
  </si>
  <si>
    <t>"R1 stropy</t>
  </si>
  <si>
    <t>612460112.Sx</t>
  </si>
  <si>
    <t>Príprava vnútorného podkladu stien kontaktným mostíkom - penetračný náter  - A,A, B</t>
  </si>
  <si>
    <t>-501821307</t>
  </si>
  <si>
    <t>61246037R1x</t>
  </si>
  <si>
    <t>Vnútorná omietka stien vápennocementová  hr. 10 mm- U1,U2  - A, A,B</t>
  </si>
  <si>
    <t>-1851177919</t>
  </si>
  <si>
    <t xml:space="preserve">"posúdi stavebný dozor   skutočný rozsah  </t>
  </si>
  <si>
    <t xml:space="preserve">"POVRCHOVÉ  ÚPRAVY   VNÚTORNĆH STIEN </t>
  </si>
  <si>
    <t xml:space="preserve">" na exist.steny    na starú omietku  </t>
  </si>
  <si>
    <t xml:space="preserve">" U1, U2  OMIETKY </t>
  </si>
  <si>
    <t xml:space="preserve">" V mieste  dobrých omietok sa oškrabe vrchná časť omietok U1 </t>
  </si>
  <si>
    <t>" po odstránení keramických obkladov a omietok   U2</t>
  </si>
  <si>
    <t xml:space="preserve">"  penetracia stien </t>
  </si>
  <si>
    <t xml:space="preserve">" vypennocementová omietka hr.10mm </t>
  </si>
  <si>
    <t xml:space="preserve">" v mieste  styku dvoch  rôznych podkladov  sklotextilná stieťka  š.300mm </t>
  </si>
  <si>
    <t xml:space="preserve">"MALBY vrchná časť </t>
  </si>
  <si>
    <t xml:space="preserve">" penetrácia </t>
  </si>
  <si>
    <t xml:space="preserve">" malby stien 2x farba biela </t>
  </si>
  <si>
    <t>" Blok B  1NP</t>
  </si>
  <si>
    <t>2,65*(3+3+4,85+4,85)*19   "m.č.126  až 1.30 1.32-143 , 145,146</t>
  </si>
  <si>
    <t>-(1,5*1,5)*19</t>
  </si>
  <si>
    <t>-(0,8*1,97)*19</t>
  </si>
  <si>
    <t>2,65*(2,65+2,65+3+3) "m.č.131</t>
  </si>
  <si>
    <t>-1,5*0,9</t>
  </si>
  <si>
    <t>-0,8*1,97</t>
  </si>
  <si>
    <t>2,64*(2,1+2,1+3+3)</t>
  </si>
  <si>
    <t>-0,6*1,97  "m.č.131</t>
  </si>
  <si>
    <t>" schodisko</t>
  </si>
  <si>
    <t>3*(6,8+6,8+3+3)*9 "m.č.144,263,463,663,359,559,7593,863,959</t>
  </si>
  <si>
    <t>-1,5*2,1</t>
  </si>
  <si>
    <t>-1,6*2,05</t>
  </si>
  <si>
    <t>2,64*(2,4+66+66+2,4)  "m.č.149</t>
  </si>
  <si>
    <t>-(1,5*0,9)*17</t>
  </si>
  <si>
    <t>" A, A</t>
  </si>
  <si>
    <t>3*(14,2+14,2+5,55+2,5) "m.č.150,160, 161</t>
  </si>
  <si>
    <t>3*(6,325+6,325+2,725)</t>
  </si>
  <si>
    <t>-1,5*2,6</t>
  </si>
  <si>
    <t>-1,5*1,5</t>
  </si>
  <si>
    <t>-(0,8*1,97)*2</t>
  </si>
  <si>
    <t>2,65*(1,85*2+1,225*2)  "m.č.154</t>
  </si>
  <si>
    <t>2,64*(5,755*2+3,675*2) "m.č.155</t>
  </si>
  <si>
    <t>-(1,5*1,5)*2</t>
  </si>
  <si>
    <t>2,65*(1,25*2+2*2)  "m.č.156</t>
  </si>
  <si>
    <t>2,64*(3,63*2+3,95*2)  "m.č.157</t>
  </si>
  <si>
    <t>2,64*(2*2+2,7*2) "m.č.158</t>
  </si>
  <si>
    <t>-0,6*1,97</t>
  </si>
  <si>
    <t>-0,6*0,6</t>
  </si>
  <si>
    <t>2,65*(4,5+4,5+1,25*2+1,5+1,2) " m.č.162</t>
  </si>
  <si>
    <t>-(0,8*1,97)*4</t>
  </si>
  <si>
    <t>-(0,6*1,97)*2</t>
  </si>
  <si>
    <t>2,64*(2,55*2+1,2*2) "m.č.163</t>
  </si>
  <si>
    <t>2,64*(2,4*2+3,074*2)  "m.č.164</t>
  </si>
  <si>
    <t>2,64*(3,75*2+4,125*2) "m.č.165</t>
  </si>
  <si>
    <t>-(0,8*1,97)</t>
  </si>
  <si>
    <t>2,64*(3,875*2+5,925*2)  "m.č.166</t>
  </si>
  <si>
    <t>2,64*(1,5*2+2,5*2) "m.č.167</t>
  </si>
  <si>
    <t>-(1,5*2,6)*2</t>
  </si>
  <si>
    <t>2,64*(2,5*2+1,5*2)  "m.č.168</t>
  </si>
  <si>
    <t>2,64*(2,75*2+3,875*2) "m.č.</t>
  </si>
  <si>
    <t>0,8*1,97</t>
  </si>
  <si>
    <t>2,65*(3,15*2+5,49*2) "m.č.173</t>
  </si>
  <si>
    <t>2,64*(11,5*2+6*2) "m.č.170</t>
  </si>
  <si>
    <t>-(1,5*0,6)*6</t>
  </si>
  <si>
    <t>-1*2</t>
  </si>
  <si>
    <t>2,64*(11,5*2+6,05*2)  "m.č.172</t>
  </si>
  <si>
    <t>(0,38+0,22+0,15+0,38+0,22)*16</t>
  </si>
  <si>
    <t>-(1,5*0,6)*2</t>
  </si>
  <si>
    <t xml:space="preserve">Medzisúčet  v.č.A17  1NP B,A,A  </t>
  </si>
  <si>
    <t>" B   2np,4np,6np</t>
  </si>
  <si>
    <t>2,64*1,9*2*10   "m.č. 285  pôv.stena  CH</t>
  </si>
  <si>
    <t>2,64*(1,4*2+3*2)*8*3  "m.č.286 8x  CH</t>
  </si>
  <si>
    <t>2,64*(2,675*2+3*2)*10*3  " 235,435,635</t>
  </si>
  <si>
    <t>-(1,5*1,5)+(0,9*2,1)*10*3  " balk.okno +dv.</t>
  </si>
  <si>
    <t>2,64*(4,2*2+3*2)*8*3  " izba  239,439,639</t>
  </si>
  <si>
    <t>-(1,4*1,5)*8</t>
  </si>
  <si>
    <t>-(0,8*1,97)*8</t>
  </si>
  <si>
    <t>2,64*(3*2+1,88*2)*3  "m.č.267,467,667</t>
  </si>
  <si>
    <t>-3*1,5*3</t>
  </si>
  <si>
    <t>-(0,8*2)*3</t>
  </si>
  <si>
    <t>2,64*(5,4*2+3*2)*3 "m.č.264,464,664</t>
  </si>
  <si>
    <t>-1,5*2,9</t>
  </si>
  <si>
    <t>2,64*(5,64*2+3*2)*3 "m.č.265,465,665</t>
  </si>
  <si>
    <t>(0,38+0,22+0,15+0,38+0,22)*16*3</t>
  </si>
  <si>
    <t xml:space="preserve">Medzisúčet  v.č.A17  2NP,4NP ,6NP   B </t>
  </si>
  <si>
    <t>" B  3np,5np,6np</t>
  </si>
  <si>
    <t>2,64*1,9*10*3 "m.č.374</t>
  </si>
  <si>
    <t>2,64*(3,7*2+3*2)*10*3  " m.č.333,533,733</t>
  </si>
  <si>
    <t>-(1,4*1,5)*10*3</t>
  </si>
  <si>
    <t>-(0,8*1,967)*10*3</t>
  </si>
  <si>
    <t>2,64*(3,2*2+3*2)*8*3 "m.č.335,535,735</t>
  </si>
  <si>
    <t>-(1,5*1,5)+(0,9*2,1)*8*3  " balk.okno +dv.</t>
  </si>
  <si>
    <t>2,64*(3*2+1,88*2) "m.č.363,563,763</t>
  </si>
  <si>
    <t>-(0,8*1,97)*2*3</t>
  </si>
  <si>
    <t>-(1,5*3)*2*3</t>
  </si>
  <si>
    <t>2,64*(5,4*2+3*2)*2*3  " m.č.361,561,761,360,560,760</t>
  </si>
  <si>
    <t>-(1,5*2,9)*2*3</t>
  </si>
  <si>
    <t>2,64*(37,72*2+1,88*2)  "m.č.364,564,764  CH</t>
  </si>
  <si>
    <t>-(3*1,5)*12</t>
  </si>
  <si>
    <t>-(1,5*2,44)*2</t>
  </si>
  <si>
    <t xml:space="preserve">2,64*(18,85*2+1,88*2) </t>
  </si>
  <si>
    <t>-(3*1,5)*6</t>
  </si>
  <si>
    <t>Medzisúčet  v.č.A18  3NP,5NP,7NP</t>
  </si>
  <si>
    <t xml:space="preserve">" B  8NP  </t>
  </si>
  <si>
    <t xml:space="preserve">2,64*(4,7*2+3*2)*10 </t>
  </si>
  <si>
    <t>-(1,5*1,5)+(0,9*2,1)*10  " balk.okno +dv.</t>
  </si>
  <si>
    <t>2,64*(3*2+1,5*2)*8  " m.č.8.78  8x</t>
  </si>
  <si>
    <t>-(0,8*1,97)*3*8</t>
  </si>
  <si>
    <t>2,64*(3*2+3,2*2)*8  "m.č.837</t>
  </si>
  <si>
    <t>-(1,5*1,5)+(0,9*2,1)*8  " balk.okno +dv.</t>
  </si>
  <si>
    <t>2,64*(3*2+5,7*2)*2  "  M.č.839, 858</t>
  </si>
  <si>
    <t>2,64*(1,88*2+3*2)  " M.č.868</t>
  </si>
  <si>
    <t>-(3*1,5)</t>
  </si>
  <si>
    <t>2,64*(1,88*2+3*2) "  M.č.866</t>
  </si>
  <si>
    <t>-3*1,5</t>
  </si>
  <si>
    <t>2,64*(5,4*2+3*2) "M.č.864</t>
  </si>
  <si>
    <t>2,64*(5,4*2+3*2) "M.č.865</t>
  </si>
  <si>
    <t>Medzisúčet  V.č. A19  8NP</t>
  </si>
  <si>
    <t xml:space="preserve">" 9NP  </t>
  </si>
  <si>
    <t>2,64*(5,7*2+3*2) "m.č.933</t>
  </si>
  <si>
    <t>-1,4*1,5</t>
  </si>
  <si>
    <t>2,64*(1,5*2+3*2)*2  "m.č.973 2x</t>
  </si>
  <si>
    <t>-(1,4*1,5)*2</t>
  </si>
  <si>
    <t>2,64*(3*2+4,2*2) " m.č.934</t>
  </si>
  <si>
    <t>2,64*(4,7*2+3*2)*2 "m.č.935,955</t>
  </si>
  <si>
    <t>-(1,5*1,5)+(0,9*2,1)*2  " balk.okno +dv.</t>
  </si>
  <si>
    <t>2,64*(1,88*2+3*2)*6   " m.č.974  6x</t>
  </si>
  <si>
    <t>2,64*(3,4*2+3*2) "  m.č.937</t>
  </si>
  <si>
    <t>-(1,5*1,5)+(0,9*2,1)  " balk.okno +dv.</t>
  </si>
  <si>
    <t>2,64*(5,7*2+3*2)*7  "m.č.939,940, 945 , 946,951,952,958</t>
  </si>
  <si>
    <t>-(1,4*1,5)*7</t>
  </si>
  <si>
    <t>-0,9*2*7</t>
  </si>
  <si>
    <t>2,64*(3,4*2+3*2)*8  "m.č.941,943,947,949,951,952,958</t>
  </si>
  <si>
    <t>2,64*(5,7*2+3*2)*2  "m.č.960,961</t>
  </si>
  <si>
    <t>-(3*1,5)*2</t>
  </si>
  <si>
    <t>2,64*(1,88*2+3*2)  "m.č.964</t>
  </si>
  <si>
    <t>2,64*(1,88*2+3*2) "m.č.962</t>
  </si>
  <si>
    <t>2,64*(37,72*2+1,88*2)  " chodba</t>
  </si>
  <si>
    <t>Medzisúčet   v.č.A20      9NP</t>
  </si>
  <si>
    <t>" A,A  2,3,4,5,6,7,8,9NP</t>
  </si>
  <si>
    <t>2,65*(17,568*2+5,55*2)*8  " m.č.269,365,469,565,669,765,869,965</t>
  </si>
  <si>
    <t>-(1,5*2,44)*8</t>
  </si>
  <si>
    <t>-0,9*2,04*2*8</t>
  </si>
  <si>
    <t>(0,8*1,97)*8</t>
  </si>
  <si>
    <t>2,64*(5,755*2+7,75*2)*8     "m.č.270-966</t>
  </si>
  <si>
    <t>-(1,5*1,5)*4*8</t>
  </si>
  <si>
    <t>2,64*(2,975*2+4,5*2)  "m.č.272-968</t>
  </si>
  <si>
    <t>-(0,9*0,9)*2*8</t>
  </si>
  <si>
    <t>2,64*(2,7*2+4,9*2)*8 " 275 -971</t>
  </si>
  <si>
    <t>-(1,5*1,5)*8</t>
  </si>
  <si>
    <t>-(0,98*1,97)*8</t>
  </si>
  <si>
    <t>2,65*(5,925*2+2,775*2)*8 "m.č.274-970</t>
  </si>
  <si>
    <t xml:space="preserve">2,64*(11,95*2+6*2)*8  "m.č.277 </t>
  </si>
  <si>
    <t>-1,5*2,1*8</t>
  </si>
  <si>
    <t>-(1,52*2,1)*6*8</t>
  </si>
  <si>
    <t xml:space="preserve">2,64*(2,986*2+3,67*2)*8 "m.č.282 </t>
  </si>
  <si>
    <t>-(1,5*1,5)*2*8</t>
  </si>
  <si>
    <t>2,64*(1,605*2+2,827*2)*8 "m.č.283</t>
  </si>
  <si>
    <t>2,64*(3,5*2+5,19*2)*8  "m.č.280</t>
  </si>
  <si>
    <t>2,64*(3,9*2+2,9*2)*8    "m.č.278</t>
  </si>
  <si>
    <t>-0,8*2*8*2</t>
  </si>
  <si>
    <t xml:space="preserve">2,64*(3,9*2+2,8*2)*8 " m.č.279  </t>
  </si>
  <si>
    <t>Medzisúčetv.č. A17    A,A  2,3,4,5,6,7,8,9NP</t>
  </si>
  <si>
    <t>612481119.Sx</t>
  </si>
  <si>
    <t>Potiahnutie vnútorných stien sklotextilnou mriežkou s celoplošným prilepením  U1,U2 - A,B  /cca30%</t>
  </si>
  <si>
    <t>364600490</t>
  </si>
  <si>
    <t xml:space="preserve">" v mieste  styku dcoch  rôznych podkladov  sklotextilná stieťka  š.300mm </t>
  </si>
  <si>
    <t>U1U2OMstBAA*0,3</t>
  </si>
  <si>
    <t>6.C</t>
  </si>
  <si>
    <t>611460112.S</t>
  </si>
  <si>
    <t>Príprava vnútorného podkladu stropov na betónové podklady kontaktným mostíkom -C</t>
  </si>
  <si>
    <t>-711195282</t>
  </si>
  <si>
    <t>611460226.S</t>
  </si>
  <si>
    <t>Vnútorná stierka stropov vápenná, hr. 1 mm - ramena schodiska  - R1 -ramená sch -C</t>
  </si>
  <si>
    <t>709489068</t>
  </si>
  <si>
    <t>"  sch ramená a medzipodesta  podhlad</t>
  </si>
  <si>
    <t>611460R1</t>
  </si>
  <si>
    <t>Mechanické očistenie omietok - R1, R2  - C</t>
  </si>
  <si>
    <t>1625709773</t>
  </si>
  <si>
    <t xml:space="preserve">" sklady , chodby </t>
  </si>
  <si>
    <t>611461115</t>
  </si>
  <si>
    <t>Príprava vnútorného podkladu stropov,penetračný náter  - R1, R2   - C</t>
  </si>
  <si>
    <t>1400383449</t>
  </si>
  <si>
    <t xml:space="preserve">"presné výmery odsleduje stavebný dozor </t>
  </si>
  <si>
    <t xml:space="preserve">"podla kvality pôvodných omietok </t>
  </si>
  <si>
    <t>" 1NP  C</t>
  </si>
  <si>
    <t>14,56+14,56+5,4+22,27</t>
  </si>
  <si>
    <t>Medzisúčet  1NP C  v.č.A05</t>
  </si>
  <si>
    <t>16,2+16,2+5,64+5,64+34,75  " 2np</t>
  </si>
  <si>
    <t>16,2+16,2+5,64+5,64+34,75  " 4np</t>
  </si>
  <si>
    <t>16,2+16,2+5,64+5,64+34,75  " 6np</t>
  </si>
  <si>
    <t>16,2+16,2+5,64+5,64+34,75  " 8np</t>
  </si>
  <si>
    <t>Medzisúčet  v.č.A06  C   2,4,6,8NP</t>
  </si>
  <si>
    <t>Medzisúčet  v.č.A07  C   3,5,7,9NP</t>
  </si>
  <si>
    <t>611460362.S</t>
  </si>
  <si>
    <t>Vnútorná omietka stropov  vápennocementová jednovrstvová, hr. 8 mm - R1, R2  - C</t>
  </si>
  <si>
    <t>-1705565736</t>
  </si>
  <si>
    <t>612460112.S</t>
  </si>
  <si>
    <t>Príprava vnútorného podkladu stien  podklady kontaktným mostíkom  penetračný náter  - C</t>
  </si>
  <si>
    <t>-1764924693</t>
  </si>
  <si>
    <t>61246037R1</t>
  </si>
  <si>
    <t>Vnútorná omietka stien vápennocementová  hr.10 mm- U1,U2  - C</t>
  </si>
  <si>
    <t>-985024348</t>
  </si>
  <si>
    <t xml:space="preserve">"  Penetračný náter </t>
  </si>
  <si>
    <t xml:space="preserve">" vápennocementová omietka hr.10mm </t>
  </si>
  <si>
    <t xml:space="preserve">" v schodisku  m.č.119 po strop </t>
  </si>
  <si>
    <t>2,85*9*(1,8+0,15+4,85+3+4,85+0,15+1,8+3) "schodisko</t>
  </si>
  <si>
    <t>-1,65*2,05</t>
  </si>
  <si>
    <t>-(1,5*1,5)</t>
  </si>
  <si>
    <t>-(2,64*1,5)*8</t>
  </si>
  <si>
    <t>-(0,8*2,02)*8</t>
  </si>
  <si>
    <t>Medzisúčet  C v.č.A05, 06,07</t>
  </si>
  <si>
    <t>2,64*(4,85*2+39*2)  "m.č.120</t>
  </si>
  <si>
    <t>2,64*(4,85*2+39*2)  " m.č.121</t>
  </si>
  <si>
    <t>2,64*(1,8*2+3*2)  "m.č.122</t>
  </si>
  <si>
    <t>-1,9*0,9</t>
  </si>
  <si>
    <t>2,64*(1,8*2+3*2)  "m.č.134</t>
  </si>
  <si>
    <t>Medzisúčet  v.č.A05 1NP</t>
  </si>
  <si>
    <t>2,64*(5,4*2+3*2)*4  "m.č.241-844</t>
  </si>
  <si>
    <t>-(3*1,5)*4</t>
  </si>
  <si>
    <t>-(0,8*2)*4</t>
  </si>
  <si>
    <t>2,64*(5,4*2+3*2)*4  "m.č.2242-842</t>
  </si>
  <si>
    <t>2,64*(3*2+1,88*2)*4 "m.č.244-844</t>
  </si>
  <si>
    <t>2,64*(3*2+1,88*2)*4 "m.č.2243-843</t>
  </si>
  <si>
    <t>Medzisúčet v.č.A06  2,4,6,8np</t>
  </si>
  <si>
    <t>2,64*(5,4*2+3,15*2)*4  "m.č.339-939</t>
  </si>
  <si>
    <t>2,64*(5,4*2+3,15*2)*4  "m.č.340-940</t>
  </si>
  <si>
    <t>2,64*(3,15*2+1,88*2)*4 "m.č.244-844</t>
  </si>
  <si>
    <t>2,64*(3,15*2+1,88*2)*4 "m.č.2243-843</t>
  </si>
  <si>
    <t>Medzisúčet v.č.A07 3,5,7,9NP</t>
  </si>
  <si>
    <t>612481119.S</t>
  </si>
  <si>
    <t>Potiahnutie vnútorných stien sklotextilnou mriežkou s celoplošným prilepením  U1,U2 - C  /cca 20%</t>
  </si>
  <si>
    <t>712721406</t>
  </si>
  <si>
    <t>U1U2OMstienC*0,2</t>
  </si>
  <si>
    <t>1662297152</t>
  </si>
  <si>
    <t xml:space="preserve">" pomocné lešenie </t>
  </si>
  <si>
    <t>50*9</t>
  </si>
  <si>
    <t>200*9  " A,A,B</t>
  </si>
  <si>
    <t>941955202.S</t>
  </si>
  <si>
    <t xml:space="preserve">Lešenie ľahké pracovné vo svetlíku alebo šachte </t>
  </si>
  <si>
    <t>1854826628</t>
  </si>
  <si>
    <t>-364764970</t>
  </si>
  <si>
    <t>711212001.S</t>
  </si>
  <si>
    <t>Jednozlož. hydroizolačná hmota disperzná, náter na vnútorne použitie zvislá - U4  pod KO /murivo</t>
  </si>
  <si>
    <t>1005076712</t>
  </si>
  <si>
    <t>71111314R1</t>
  </si>
  <si>
    <t xml:space="preserve">Izolácia kupelne  2-zložkovou stierkou hydroizolačnou minerálnou pružnou hr. 2 mm na ploche zvislej- U8 SPRCHY </t>
  </si>
  <si>
    <t>-1930568378</t>
  </si>
  <si>
    <t xml:space="preserve">"  U8  sprchy </t>
  </si>
  <si>
    <t>"   penetračný náter</t>
  </si>
  <si>
    <t xml:space="preserve"> "   Hydroizolačná   stierka alebo náter </t>
  </si>
  <si>
    <t>641183321</t>
  </si>
  <si>
    <t>998711192.S</t>
  </si>
  <si>
    <t>Izolácia proti vode, prípl.za presun nad vymedz. najväčšiu dopravnú vzdialenosť do 100 m</t>
  </si>
  <si>
    <t>230053793</t>
  </si>
  <si>
    <t>HZSPSV</t>
  </si>
  <si>
    <t xml:space="preserve">HSV - lepenie zdrkadiel  namiesto obkladu a parapet </t>
  </si>
  <si>
    <t>-727768799</t>
  </si>
  <si>
    <t xml:space="preserve">" ZR </t>
  </si>
  <si>
    <t xml:space="preserve">" zdrkadlo lepené na stenu  miesto obkladu  </t>
  </si>
  <si>
    <t>"dl.800 v.600</t>
  </si>
  <si>
    <t>1127</t>
  </si>
  <si>
    <t>Lepené  zrkadlo  60X80cm  ZR1</t>
  </si>
  <si>
    <t>477878010</t>
  </si>
  <si>
    <t>93  " ZR1  600x800mm</t>
  </si>
  <si>
    <t>611560000200.S</t>
  </si>
  <si>
    <t>Parapetná doska plastová, šírka 200 mm, komôrková vnútorná, zlatý dub, mramor, mahagon, svetlý buk, orech</t>
  </si>
  <si>
    <t>-2057990241</t>
  </si>
  <si>
    <t>1,2*93 " ZR1</t>
  </si>
  <si>
    <t>998725103.S</t>
  </si>
  <si>
    <t>Presun hmôt pre zariaďovacie predmety v objektoch výšky nad 12 do 24 m</t>
  </si>
  <si>
    <t>67434693</t>
  </si>
  <si>
    <t>998725192.S</t>
  </si>
  <si>
    <t>Zariaďovacie predmety, prípl.za presun nad vymedz. najväčšiu dopravnú vzdialenosť do 100m</t>
  </si>
  <si>
    <t>1583603276</t>
  </si>
  <si>
    <t>763135010</t>
  </si>
  <si>
    <t>Kazetový podhľad Rigips 600 x 600 mm, hrana A, konštrukcia viditeľná, doska napr.Casoprano Casobianca biela  alebo EKVIVALENT - R5</t>
  </si>
  <si>
    <t>1638655143</t>
  </si>
  <si>
    <t>"    R2       pod existujúci železobetónový strop / chodby  /</t>
  </si>
  <si>
    <t xml:space="preserve">"  sádrokartónové stropné kazety hr.12,5mm skladané </t>
  </si>
  <si>
    <t xml:space="preserve">"  v modulovom  rastri 600/600, hladké z bielych </t>
  </si>
  <si>
    <t>"  dosiek       12,5   mm, tvar hran D1</t>
  </si>
  <si>
    <t>"    zavesený pod železobetónový strop</t>
  </si>
  <si>
    <t>"   kovová nosná konštrukcia pod želbet stropom na závesy</t>
  </si>
  <si>
    <t xml:space="preserve">78,51  "m.č.149 chodba  B </t>
  </si>
  <si>
    <t>2,09*2 *3 "m.č.285</t>
  </si>
  <si>
    <t>6,41*8 *3 " m.č.286</t>
  </si>
  <si>
    <t>2,09*2 *3" m.č.374</t>
  </si>
  <si>
    <t>6,41*8*3 " m.č.375</t>
  </si>
  <si>
    <t>6,36*8 "M.č.878</t>
  </si>
  <si>
    <t>6,36*2 " m.č.973</t>
  </si>
  <si>
    <t>5,97*6 " m.č.974</t>
  </si>
  <si>
    <t>763138202.S</t>
  </si>
  <si>
    <t>Podhľad SDK montovaný jednourovn. oceľovej podkonštrukcií CD+UD, doska impregnovaná H2 12.5 mm - R3 /kupelne</t>
  </si>
  <si>
    <t>1315848294</t>
  </si>
  <si>
    <t>" R3       pod existujúci železobetónový strop / kúpeľne /</t>
  </si>
  <si>
    <t xml:space="preserve">"  SDK  stropné dosky do vlhkého prostredia hr.12,5mm </t>
  </si>
  <si>
    <t>"  zavesený  pod železobetónový strop</t>
  </si>
  <si>
    <t>"  kovová nosná konštrukcia pod želbet stropom na závesy</t>
  </si>
  <si>
    <t>"   B</t>
  </si>
  <si>
    <t>3,01*10*3  "m.č.284 v.č.A17  2,4,6,8NP</t>
  </si>
  <si>
    <t>3,01*10*3  "m.č.373  v.č.A18  3,5,7 NP</t>
  </si>
  <si>
    <t xml:space="preserve">3,1*10*1 " m.č.877    v.č.A19  8NP </t>
  </si>
  <si>
    <t xml:space="preserve">3,01*10 "  m.č.972  v.č.A20  9NP  </t>
  </si>
  <si>
    <t>Medzisúčet  B</t>
  </si>
  <si>
    <t>76313821R1</t>
  </si>
  <si>
    <t>Podhľad SDK obklad   CW 50+1x12,5mm  =75mm na zakrytie  zvislých rozvodov elektro 75/300mm  opl. SDK doskami pož.odolnými 30min</t>
  </si>
  <si>
    <t>-748240882</t>
  </si>
  <si>
    <t xml:space="preserve">" R7 ľahka  sdk  obklad  CW 50+1x12,5mm =75mm  na zykrytie rozvodov ELEKTRO  75+300+75mm </t>
  </si>
  <si>
    <t>" opláštenie sadrokartonovými pož. odoln. doskami  PO 30MIN !!!!!!</t>
  </si>
  <si>
    <t xml:space="preserve"> "  dl.964,12m </t>
  </si>
  <si>
    <t>(0,075+0,3+0,075)*964,12</t>
  </si>
  <si>
    <t>0,146</t>
  </si>
  <si>
    <t xml:space="preserve">Súčet  blok A,B,C </t>
  </si>
  <si>
    <t>763170073.S</t>
  </si>
  <si>
    <t>Revízne dvierka 600x600 mm protipožiarne EL30 pre SDK stropy</t>
  </si>
  <si>
    <t>918595818</t>
  </si>
  <si>
    <t>7631151SDK1</t>
  </si>
  <si>
    <t>SDK1 - Priečka SDK hr. 75 mm, kca CW+UW 50, jednoducho opláštená doskou impregnovanou H2 12,5 mm</t>
  </si>
  <si>
    <t>-1640702889</t>
  </si>
  <si>
    <t>" SDK1</t>
  </si>
  <si>
    <t>" Ľahká SDK priečka CW 50+2x12,5mmm =75mm</t>
  </si>
  <si>
    <t>"  konštrukcia pre závesné  WCsystémy kolajnica  hore a dole 4x stojky  dl.2650mm</t>
  </si>
  <si>
    <t xml:space="preserve">" opláštená sdk  doskami  hr.2x12,5mm +izolácia z min. vlny </t>
  </si>
  <si>
    <t xml:space="preserve">" zo strany kupelne použiť dosku AQUAPANEL 2x12mm </t>
  </si>
  <si>
    <t xml:space="preserve"> "A</t>
  </si>
  <si>
    <t xml:space="preserve">2,65*1,5*8  "m.č.275-971 </t>
  </si>
  <si>
    <t xml:space="preserve">2,65*0,8*10*3  " za WC stena </t>
  </si>
  <si>
    <t xml:space="preserve">2,65*0,8*10*3 "   za WC stena </t>
  </si>
  <si>
    <t>Medzisúčet  v.č.A18  3,5,7NP</t>
  </si>
  <si>
    <t xml:space="preserve">2,65*0,8*10 "   za WC stena </t>
  </si>
  <si>
    <t>Medzisúčet  v.č.A20   9Np</t>
  </si>
  <si>
    <t>7631266SDK2</t>
  </si>
  <si>
    <t xml:space="preserve">SDK2- Lahká akustická predstena , CW 50+2x12,5=75mm , pláštená akustickými doskami hr.12,5mm +min.izolácia  hr.50mm </t>
  </si>
  <si>
    <t>-1264201937</t>
  </si>
  <si>
    <t>2,65*3,63  " m.č.157   byt školnika</t>
  </si>
  <si>
    <t>Súčet v.č.A16  1NP</t>
  </si>
  <si>
    <t>7631154SD3</t>
  </si>
  <si>
    <t xml:space="preserve">SDK3 Pož.odolnosť EI 30 - Priečka SDK hr.100 mm,2x opláštená doskou protipožiarnou impregnovanou DFH2 12,5 mm, TI 60 mm- SDK3  EL1 </t>
  </si>
  <si>
    <t>-164813731</t>
  </si>
  <si>
    <t xml:space="preserve">" SDK 3 </t>
  </si>
  <si>
    <t>" ľahká  SDK prieča , CW 50+2x12,5mm=100MM +TI60mm</t>
  </si>
  <si>
    <t xml:space="preserve">" EL1  pož.odolnosť  30 min   </t>
  </si>
  <si>
    <t xml:space="preserve">" chodbe A/B   M.č.150/147  B </t>
  </si>
  <si>
    <t xml:space="preserve">2,65*(0,175+0,4+0,175)*9  " 9posch </t>
  </si>
  <si>
    <t>0,112</t>
  </si>
  <si>
    <t>Súčetv.č.A16</t>
  </si>
  <si>
    <t>7631687SDK4</t>
  </si>
  <si>
    <t xml:space="preserve">SDK 4 obklady  vr. nosnej konštr. zakrytie rozvodov UK pod stropom 300/200  - SDK4 </t>
  </si>
  <si>
    <t>-2026887373</t>
  </si>
  <si>
    <t>" SDK4</t>
  </si>
  <si>
    <t xml:space="preserve">"  ľahká SDK priečka podhlad obklad   VZT potrubiaa inšt. </t>
  </si>
  <si>
    <t>(16,20+16,2)*4  " 2,4,6,8 NP</t>
  </si>
  <si>
    <t>Medzisúčet V.č.a06</t>
  </si>
  <si>
    <t>(16,20+16,2)*4  " 3,5,7,9NP</t>
  </si>
  <si>
    <t>Medzisúčet v.č.A07</t>
  </si>
  <si>
    <t>7631266SDK5</t>
  </si>
  <si>
    <t>SDK5 - Lahká SDK priečka , hr.12,5mm , CW 75x2x12,5mm hr.100mm  konštrukcia pre vedenie  inštalácií a závesného umývadla WC v.1000mm /pod KO)</t>
  </si>
  <si>
    <t>-2040018773</t>
  </si>
  <si>
    <t xml:space="preserve">" SDK 5 v.1m </t>
  </si>
  <si>
    <t>(0,2+1)*0,8 "m.č.158</t>
  </si>
  <si>
    <t>(0,2+1)*0,8*2  "m.č.127,130</t>
  </si>
  <si>
    <t>(0,2+1)*(2,1+2,65)  "m.č.131</t>
  </si>
  <si>
    <t>(0,2+1)*2,1  " 131</t>
  </si>
  <si>
    <t>(0,2+1)*1,6"m.č.168</t>
  </si>
  <si>
    <t>Medzisúčet  v.č.A16 1NP</t>
  </si>
  <si>
    <t>(0,2+1)*0,8*10*3  " kupelne 2,4,6NP</t>
  </si>
  <si>
    <t>Medzisúčet  v.č.A17 B 2,4,6NP</t>
  </si>
  <si>
    <t>(0,2+1)*0,8*10*3 " kupelne 3,5,7N</t>
  </si>
  <si>
    <t>Medzisúčet  v.čA18  B 3,5,7NP</t>
  </si>
  <si>
    <t>7631200SDK6</t>
  </si>
  <si>
    <t xml:space="preserve">SDK6 - Ľahká priečka, CW 50+1x12,5mm  =75mm +TI 50  pre zakrytie  zvislých rozvodov  ZT , oláštenie sadrk.12,5mm </t>
  </si>
  <si>
    <t>573302474</t>
  </si>
  <si>
    <t>" SDK6  obklad potrubia  SH 2,25</t>
  </si>
  <si>
    <t>(0,8+0,3)*2,1 "m.č.131</t>
  </si>
  <si>
    <t>2,64*0,8*10 "m.č.126,127,130,134,135,138,139,142,143,146</t>
  </si>
  <si>
    <t>(0,35+0,8+0,35)*2,64  "m.č.169</t>
  </si>
  <si>
    <t xml:space="preserve">Medzisúčet v.č.A16  1NP  B </t>
  </si>
  <si>
    <t>7631154SD7</t>
  </si>
  <si>
    <t xml:space="preserve">SDK7 Pož.odolnosť EI 30 - Priečka SDK hr.100 mm,2x opláštená doskou  pož.odolnými doskami SDK </t>
  </si>
  <si>
    <t>-575949814</t>
  </si>
  <si>
    <t>" SDK 7</t>
  </si>
  <si>
    <t>"pre rozvody ELE</t>
  </si>
  <si>
    <t>(0,075+0,3+0,075)*434,5</t>
  </si>
  <si>
    <t>0,475</t>
  </si>
  <si>
    <t>763190010.S</t>
  </si>
  <si>
    <t>Úprava spojov medzi SDK konštrukciou a murivom, betónovou konštrukciou prepáskovaním a pretmelením</t>
  </si>
  <si>
    <t>1854821188</t>
  </si>
  <si>
    <t xml:space="preserve">" SDK </t>
  </si>
  <si>
    <t>80*9 " B 1,2,3,4,5,6,7,8,9</t>
  </si>
  <si>
    <t>30*9  " A , A</t>
  </si>
  <si>
    <t>763SDK</t>
  </si>
  <si>
    <t xml:space="preserve">Vnútorná stierka stien sadrová, hr. 1 mm /pre SDK steny + náter  </t>
  </si>
  <si>
    <t>565705287</t>
  </si>
  <si>
    <t>9,62  " SDK2</t>
  </si>
  <si>
    <t>18 " SDK3</t>
  </si>
  <si>
    <t>(0,3+0,2)*259,2 " SDK6</t>
  </si>
  <si>
    <t>27,39 " SDK7</t>
  </si>
  <si>
    <t>998763101.S</t>
  </si>
  <si>
    <t>Presun hmôt pre drevostavby v objektoch výšky do 24 m</t>
  </si>
  <si>
    <t>-473193105</t>
  </si>
  <si>
    <t>998763194.Sx</t>
  </si>
  <si>
    <t>Drevostavby, prípl.za presun nad vymedzenú najväčšiu dopr. vzdial. do 100 m</t>
  </si>
  <si>
    <t>46426167</t>
  </si>
  <si>
    <t>781</t>
  </si>
  <si>
    <t>Obklady</t>
  </si>
  <si>
    <t>781445122.S</t>
  </si>
  <si>
    <t>Montáž obkladov vnútor. stien z obklad. kladených do tmelu  veľ. 200x400/7mm mm  v.2m  - U3,U4 kupelne  KO  /murivo</t>
  </si>
  <si>
    <t>1551031411</t>
  </si>
  <si>
    <t>" U4 , U3</t>
  </si>
  <si>
    <t>2*(2,7+2,7+2+0,7+0,15+0,7+0,4)  "m.č.158</t>
  </si>
  <si>
    <t>2*(2,5+2,5+1,5+0,9)   "m.č.168</t>
  </si>
  <si>
    <t>2*(2,1+2,1+1,1+1,1) "m.č.13</t>
  </si>
  <si>
    <t>2*(2,65+3+2,65+2,2) "m.-č.131  wc</t>
  </si>
  <si>
    <t>Medzisúčet v.č.A16  A,A,B 1np</t>
  </si>
  <si>
    <t>" A  nové murovo +sdk 1</t>
  </si>
  <si>
    <t>2*(1,8+1,5+0,8+0,5)*8 "m.č.275-971</t>
  </si>
  <si>
    <t>Medzisúčet v.č.A17   A  2,3,4,5,6,7,8,9NP</t>
  </si>
  <si>
    <t>2*(1,8+1,5+0,8+0,5)*8 "m.č.2.84  10x  2NP</t>
  </si>
  <si>
    <t>-(0,6*2)*10</t>
  </si>
  <si>
    <t>2*(1,8+1,5+0,8+0,5)*8 "m.č.2.84  10x  4NP</t>
  </si>
  <si>
    <t>2*(1,8+1,5+0,8+0,5)*8 "m.č.2.84  10x  6np</t>
  </si>
  <si>
    <t xml:space="preserve">Medzisúčet  v.č.A17   2,4,6NP </t>
  </si>
  <si>
    <t>2*(1,8+1,5+0,8+0,5)*8 "m.č.3.73  10x  3NP</t>
  </si>
  <si>
    <t>2*(1,8+1,5+0,8+0,5)*8 "m.č.373  10x  5NP</t>
  </si>
  <si>
    <t>2*(1,8+1,5+0,8+0,5)*8 "m.č.2.84  10x  7np</t>
  </si>
  <si>
    <t>2*(1,8+1,5+0,8+0,5)*10</t>
  </si>
  <si>
    <t>SPOLU</t>
  </si>
  <si>
    <t>597640001510</t>
  </si>
  <si>
    <t>Obkládačky keramické , lxvxhr 200x400x7 mm, farba bledšia a tmavšia bežová  komb. s mazaikou vr.škarovania</t>
  </si>
  <si>
    <t>1438411296</t>
  </si>
  <si>
    <t xml:space="preserve">" U4  kermický obkld vl. lišt ukončovacich  a rohových , započítať doceny </t>
  </si>
  <si>
    <t>U4kerobklad*1,05</t>
  </si>
  <si>
    <t>781445122.Sx</t>
  </si>
  <si>
    <t>Montáž obkladov vnútor. stien z obklad. kladených do tmelu veľ. 200x400mm-  KO (pod SDK5 za umývadlami)</t>
  </si>
  <si>
    <t>836328831</t>
  </si>
  <si>
    <t xml:space="preserve">" KO  pod SDK5  za umývadlami </t>
  </si>
  <si>
    <t>1471483819</t>
  </si>
  <si>
    <t>sdk5sadrstena*1,05</t>
  </si>
  <si>
    <t>781445122.Sxx</t>
  </si>
  <si>
    <t xml:space="preserve">Montáž obkladov vnútor. stien z obklad. kladených do tmelu flex.cem. lepidlo veľ. 200x400mm- U3, U6 sprchy </t>
  </si>
  <si>
    <t>263289430</t>
  </si>
  <si>
    <t xml:space="preserve">"  U6 , U3     podklad  sdk + p;v.murivo -kúpelne  SPRCHOVY KUT </t>
  </si>
  <si>
    <t xml:space="preserve"> "  penetračný náter</t>
  </si>
  <si>
    <t xml:space="preserve"> "  Hydroizolačný stierka protitlakovej vode </t>
  </si>
  <si>
    <t xml:space="preserve">"KER.OBKLAD  sprchy </t>
  </si>
  <si>
    <t>"  Flexibilné cem.lepidlo  vodeodolné   2mm</t>
  </si>
  <si>
    <t xml:space="preserve">   "  keramický obklad 400/200 /7mm  v=2640mm</t>
  </si>
  <si>
    <t xml:space="preserve">   "  farba svetlo béžová v kombinácii s mozaikou 25x25 striedavo bledá a tmavšia bežová </t>
  </si>
  <si>
    <t xml:space="preserve">    "    vr. cementova skarovacia hmota vodeodolna</t>
  </si>
  <si>
    <t>2,64*(0,85+0,9+0,85)*10</t>
  </si>
  <si>
    <t>Medzisúčet v.č.A17   2,4,6NP</t>
  </si>
  <si>
    <t>Medzisúčet v.č.A19 8NP</t>
  </si>
  <si>
    <t>Medzisúčet v.č.A20 9NP</t>
  </si>
  <si>
    <t>-867365816</t>
  </si>
  <si>
    <t>U6sprchyKO*1,05</t>
  </si>
  <si>
    <t>0,352</t>
  </si>
  <si>
    <t>998781103.S</t>
  </si>
  <si>
    <t>Presun hmôt pre obklady keramické v objektoch výšky nad 12 do 24 m</t>
  </si>
  <si>
    <t>298559465</t>
  </si>
  <si>
    <t>998781192.S</t>
  </si>
  <si>
    <t>Obklady keramické, prípl.za presun nad vymedz. najväčšiu dopr. vzdial. do 100 m</t>
  </si>
  <si>
    <t>482325463</t>
  </si>
  <si>
    <t>783812110.S</t>
  </si>
  <si>
    <t>Nátery olejové farby bielej omietok stien dvojnás. 1x email a 2x plným tmel.- U9 /chodby , schodiska</t>
  </si>
  <si>
    <t>453328947</t>
  </si>
  <si>
    <t>" U9</t>
  </si>
  <si>
    <t xml:space="preserve">"      /  chodba/SCH </t>
  </si>
  <si>
    <t xml:space="preserve"> "    olejový náter do v=1500mm</t>
  </si>
  <si>
    <t>1,5*(14,2*2+5,55+3+1,2) *9  " sch A</t>
  </si>
  <si>
    <t xml:space="preserve">1,5*(1,8+1,8+66+66)*9  "chodba B </t>
  </si>
  <si>
    <t>-1,5*20*9</t>
  </si>
  <si>
    <t>1,5*(0,3+5+3+5+0,3)*9  " schodisko B</t>
  </si>
  <si>
    <t>783894612</t>
  </si>
  <si>
    <t>Náter farbami ekologickými riediteľnými vodou bielym pre náter sadrokartón. stropov 2x</t>
  </si>
  <si>
    <t>2112338510</t>
  </si>
  <si>
    <t>784418011.S</t>
  </si>
  <si>
    <t>Zakrývanie otvorov, podláh a zariadení fóliou v miestnostiach alebo na schodisku</t>
  </si>
  <si>
    <t>1512271147</t>
  </si>
  <si>
    <t>malby/3  " folia opkovane</t>
  </si>
  <si>
    <t>784410120.S</t>
  </si>
  <si>
    <t>Penetrovanie jednonásobné hrubozrnných,savých podkladov výšky do 3,80 m</t>
  </si>
  <si>
    <t>1834327618</t>
  </si>
  <si>
    <t>784424271.S</t>
  </si>
  <si>
    <t>Maľby vápenné dvojnásobné ručne nanášané, tónované s bielym stropom na podklad jemnozrnný do 3,80 m</t>
  </si>
  <si>
    <t>-907661333</t>
  </si>
  <si>
    <t>"R1, R2, U1,U2,U5</t>
  </si>
  <si>
    <t>" BLOK C</t>
  </si>
  <si>
    <t xml:space="preserve">"STROP </t>
  </si>
  <si>
    <t>" STENY</t>
  </si>
  <si>
    <t>Medzisúčet  C v.č.A05,06,07</t>
  </si>
  <si>
    <t xml:space="preserve">" BLOK    A,B </t>
  </si>
  <si>
    <t>"STROP</t>
  </si>
  <si>
    <t>"STENY</t>
  </si>
  <si>
    <t xml:space="preserve">Medzisúčet  A,A,B </t>
  </si>
  <si>
    <t>P1celkomPVC</t>
  </si>
  <si>
    <t>PVC vinyl hr.2mm  podlahy celkom</t>
  </si>
  <si>
    <t>5012,18</t>
  </si>
  <si>
    <t>P1vinylC</t>
  </si>
  <si>
    <t>P1 vinyl C  1,2,3,4,5,6,7,8,9NP</t>
  </si>
  <si>
    <t>430,63</t>
  </si>
  <si>
    <t>P2dlažbaA</t>
  </si>
  <si>
    <t>P2 dlažba 5A</t>
  </si>
  <si>
    <t>33,23</t>
  </si>
  <si>
    <t>P2dlažbaB</t>
  </si>
  <si>
    <t xml:space="preserve">P2 dlažba B </t>
  </si>
  <si>
    <t>352,45</t>
  </si>
  <si>
    <t>P2dlažbaC</t>
  </si>
  <si>
    <t>P2 dlažba C</t>
  </si>
  <si>
    <t>32,4</t>
  </si>
  <si>
    <t>P2dlažbacelkom</t>
  </si>
  <si>
    <t>P2 dlažba celkom</t>
  </si>
  <si>
    <t>418,08</t>
  </si>
  <si>
    <t>P6dlažbaHALA</t>
  </si>
  <si>
    <t xml:space="preserve">P6 dlažba hala </t>
  </si>
  <si>
    <t>1066,28</t>
  </si>
  <si>
    <t>sokelP1</t>
  </si>
  <si>
    <t>5035,214</t>
  </si>
  <si>
    <t xml:space="preserve">E1.1d - E1.1d  Podlahy  A,A,B </t>
  </si>
  <si>
    <t xml:space="preserve">    771 - Podlahy z dlaždíc</t>
  </si>
  <si>
    <t>440567101</t>
  </si>
  <si>
    <t>632001011.S</t>
  </si>
  <si>
    <t>Zhotovenie separačnej fólie v podlahových vrstvách z PE + okrajový pásik</t>
  </si>
  <si>
    <t>-935608584</t>
  </si>
  <si>
    <t>283230007500.S</t>
  </si>
  <si>
    <t>Oddeľovacia fólia na potery</t>
  </si>
  <si>
    <t>-579068829</t>
  </si>
  <si>
    <t>632001051.Sx</t>
  </si>
  <si>
    <t>Zhotovenie jednonásobného penetračného náteru pre potery a stierky</t>
  </si>
  <si>
    <t>-1382467719</t>
  </si>
  <si>
    <t xml:space="preserve">"penetračný náter pod samonivelačný  poter hr.3mm </t>
  </si>
  <si>
    <t xml:space="preserve">Medzisúčet  P1  vinyl </t>
  </si>
  <si>
    <t xml:space="preserve">P2dlažbacelkom  "chodby </t>
  </si>
  <si>
    <t xml:space="preserve">334,66  "kupelne </t>
  </si>
  <si>
    <t xml:space="preserve">Medzisúčet  dlažby </t>
  </si>
  <si>
    <t>632440565.Sx</t>
  </si>
  <si>
    <t>Anhydritová samonivelizačná stierka, pevnosti v tlaku 25 MPa,do hr. 3 mm napr. Teralit  alebo EKVIVALENT - P1</t>
  </si>
  <si>
    <t>-969193838</t>
  </si>
  <si>
    <t>"PODKLAD:</t>
  </si>
  <si>
    <t>" samonivelačný poter-teralit 3 mm</t>
  </si>
  <si>
    <t>631312661.Sx</t>
  </si>
  <si>
    <t>Mazanina z betónu prostého (m3) tr.C20/25  /bet.mazanina doplnenie podlah P1a, P1b</t>
  </si>
  <si>
    <t>980925843</t>
  </si>
  <si>
    <t xml:space="preserve">" skladba P1 b vyspravenie ryhy pre kanalizáciu </t>
  </si>
  <si>
    <t>" nova mazanina hr.70 mm</t>
  </si>
  <si>
    <t xml:space="preserve">"   izolácia proti zemnej vlhkosti  hr.1mm </t>
  </si>
  <si>
    <t>"oprava podlah po vyburaní</t>
  </si>
  <si>
    <t>631312141.S</t>
  </si>
  <si>
    <t xml:space="preserve">Doplnenie existujúcich mazanín prostým betónom (s dodaním hmôt) bez poteru rýh v mazaninách </t>
  </si>
  <si>
    <t>2007525061</t>
  </si>
  <si>
    <t>" ŠK 1</t>
  </si>
  <si>
    <t>" dražka v podlahe 40/40mm</t>
  </si>
  <si>
    <t>100*0,2*0,2</t>
  </si>
  <si>
    <t>632452622.S</t>
  </si>
  <si>
    <t xml:space="preserve">Cementová samonivelizačná stierka, pevnosti v tlaku 20 MPa, hr. 14 mm - P2 </t>
  </si>
  <si>
    <t>1851906832</t>
  </si>
  <si>
    <t>631312611.S</t>
  </si>
  <si>
    <t>Mazanina z betónu prostého (m3) tr. C 16/20 hr.nad 50 do 80 mm</t>
  </si>
  <si>
    <t>-2023919528</t>
  </si>
  <si>
    <t xml:space="preserve">" betonová mazanina hr.53mm </t>
  </si>
  <si>
    <t>P2dlažbacelkom*0,53</t>
  </si>
  <si>
    <t>632452240.S</t>
  </si>
  <si>
    <t xml:space="preserve">Cementový poter (vhodný aj ako spádový), pevnosti v tlaku 25 MPa, hr. 5 mm - P2a  v spade SPRCHY </t>
  </si>
  <si>
    <t>118864565</t>
  </si>
  <si>
    <t>(0,85*0,85)*10 " 2NP</t>
  </si>
  <si>
    <t>(0,85*0,85)*10 " 3NP</t>
  </si>
  <si>
    <t>(0,85*0,85)*10 " 4NP</t>
  </si>
  <si>
    <t>(0,85*0,85)*10 " 5NP</t>
  </si>
  <si>
    <t>(0,85*0,85)*10 " 6NP</t>
  </si>
  <si>
    <t>(0,85*0,85)*10 " 7NP</t>
  </si>
  <si>
    <t>(0,85*0,85)*10 " 8NP</t>
  </si>
  <si>
    <t>(0,85*0,85)*10 " 9NP</t>
  </si>
  <si>
    <t xml:space="preserve">Súčet  B </t>
  </si>
  <si>
    <t>625250511</t>
  </si>
  <si>
    <t xml:space="preserve">Systém napr. PCI Pecitherm - hydroizolačná stierka napr.PCI Seccoral 1K alebo EKVIVALENT </t>
  </si>
  <si>
    <t>165171302</t>
  </si>
  <si>
    <t>" P3  sprchy</t>
  </si>
  <si>
    <t xml:space="preserve">"    tesniace pásky do vnútornych kútov  styk s odvodňovacím žlabom  vodorvná časť </t>
  </si>
  <si>
    <t>0,2*(0,85+0,85+0,85+0,85)*10*8</t>
  </si>
  <si>
    <t>631323711.S</t>
  </si>
  <si>
    <t>Mazanina z betónu vystužená oceľovými vláknami tr.C25/30 hr. nad 80 do 120 mm - P4a</t>
  </si>
  <si>
    <t>158262324</t>
  </si>
  <si>
    <t>0,1*(1,5*1,5) " VŠ</t>
  </si>
  <si>
    <t>0,1*(2,95*1,6) " VŠ</t>
  </si>
  <si>
    <t>358758263</t>
  </si>
  <si>
    <t>711415115.S</t>
  </si>
  <si>
    <t>Izolácia proti tlakovej vode stierka 2-zložková na báze polymérmi modifikovanej bituménovej emulzie na ploche vodorovnej,dvojnásobná - VŠ   P4a</t>
  </si>
  <si>
    <t>1658407060</t>
  </si>
  <si>
    <t>(1,5*1,5) " VŠ</t>
  </si>
  <si>
    <t>(2,95*1,6) " VŠ</t>
  </si>
  <si>
    <t>711415120.S</t>
  </si>
  <si>
    <t>Izolácia proti tlakovej vode bitúmenovou emulziou na ploche zvislej- VŠ</t>
  </si>
  <si>
    <t>-1209224911</t>
  </si>
  <si>
    <t>0,5*(1,5+1,5+1,5+1,5) " VŠ</t>
  </si>
  <si>
    <t>0,5*(2,95+2,95+1,6+1,6) " VŠ</t>
  </si>
  <si>
    <t>711462301.S</t>
  </si>
  <si>
    <t>Izolácia proti povrchovej a podpovrchovej tlakovej vode 2-zložkovou stierkou hydroizolačnou minerálnou pružnou hr. 2,5 mm na ploche vodorovnej</t>
  </si>
  <si>
    <t>394662853</t>
  </si>
  <si>
    <t>" P2,P2a,P3</t>
  </si>
  <si>
    <t>"  sprchy 2 zložkové utesnenie  vr.rohov  náterová hydroizolácia 2 vrstvy</t>
  </si>
  <si>
    <t>" "tesniace pásky k žľabom  do vn.kútov v.2m</t>
  </si>
  <si>
    <t>711463301.S</t>
  </si>
  <si>
    <t>Izolácia proti povrchovej a podpovrchovej tlakovej vode 2-zložkovou stierkou hydroizolačnou minerálnou pružnou hr. 2,5 mm na ploche zvislej</t>
  </si>
  <si>
    <t>-1955615993</t>
  </si>
  <si>
    <t>0,5*(0,85+0,85+0,85+0,85)*10*8</t>
  </si>
  <si>
    <t>-2139418242</t>
  </si>
  <si>
    <t>1253213437</t>
  </si>
  <si>
    <t>713120010.S</t>
  </si>
  <si>
    <t xml:space="preserve">Zakrývanie tepelnej izolácie podláh fóliou </t>
  </si>
  <si>
    <t>51821539</t>
  </si>
  <si>
    <t>283230011400</t>
  </si>
  <si>
    <t>Krycia PE fólia hr. 0,12 mm, š. 2 m, pre podlahové vykurovanie, balenie 100 m2</t>
  </si>
  <si>
    <t>-1856933875</t>
  </si>
  <si>
    <t>418,08*1,15 'Prepočítané koeficientom množstva</t>
  </si>
  <si>
    <t>713122111.S</t>
  </si>
  <si>
    <t xml:space="preserve">Montáž tepelnej izolácie podláh polystyrénom, kladeným voľne v jednej vrstve </t>
  </si>
  <si>
    <t>-1369725404</t>
  </si>
  <si>
    <t>283820006600</t>
  </si>
  <si>
    <t>Kročajová izolácia napr. ETHAFOAM 2222 hr. 5 mm, vysoký útlm, vhodná ako deliaca vrstva v podlahových konštrukciách na vytvorenie systému plávajúcich podláh</t>
  </si>
  <si>
    <t>1910361956</t>
  </si>
  <si>
    <t>-1487495087</t>
  </si>
  <si>
    <t>-903017854</t>
  </si>
  <si>
    <t>771</t>
  </si>
  <si>
    <t>Podlahy z dlaždíc</t>
  </si>
  <si>
    <t>77141102R1</t>
  </si>
  <si>
    <t>Montáž soklíkov z obkladačiek schodiskových šikmých do malty v.100mm  P5 s</t>
  </si>
  <si>
    <t>1738891453</t>
  </si>
  <si>
    <t>" soklik P5</t>
  </si>
  <si>
    <t>" soklová obkladačka 600/9,5mm</t>
  </si>
  <si>
    <t xml:space="preserve">" farebne prispôsobiť dlažbe v sch </t>
  </si>
  <si>
    <t>(2,4+1,95+2,4)*8</t>
  </si>
  <si>
    <t>Súčet v.č.A16,A17</t>
  </si>
  <si>
    <t>597640008100.S</t>
  </si>
  <si>
    <t>Schodová tvarovka keramická, lxvxhr 598x9,5 mm</t>
  </si>
  <si>
    <t>-1750946234</t>
  </si>
  <si>
    <t xml:space="preserve">" P5  NS    SCHODISKO V HALE </t>
  </si>
  <si>
    <t>"postupnica svetlo šedá /napr. RAKO Stores R10/A   150/300/10mm</t>
  </si>
  <si>
    <t>" lepiaca malta  hr.3mm</t>
  </si>
  <si>
    <t>" EXIST.SCHODISKO</t>
  </si>
  <si>
    <t>(8+8)*0,3  "m.č.160</t>
  </si>
  <si>
    <t>Medzisúčet v.č.A16  1NP A</t>
  </si>
  <si>
    <t>(8+8)*0,3  " 2NP</t>
  </si>
  <si>
    <t>(8+8)*0,3  " 3NP</t>
  </si>
  <si>
    <t>(8+8)*0,3  " 4NP</t>
  </si>
  <si>
    <t>(8+8)*0,3 " 5NP</t>
  </si>
  <si>
    <t>(8+8)*0,3  " 6NP</t>
  </si>
  <si>
    <t>(8+8)*0,3 " 7NP</t>
  </si>
  <si>
    <t>(8+8)*0,3 " 8NP</t>
  </si>
  <si>
    <t>Medzisúčet  v.č.A17  2-9NP</t>
  </si>
  <si>
    <t>771575530.S</t>
  </si>
  <si>
    <t>Montáž podláh z dlaždíc keramických do tmelu veľ. 300 x 600 mm-P5 podesta sch</t>
  </si>
  <si>
    <t>1350353998</t>
  </si>
  <si>
    <t xml:space="preserve">" podesta </t>
  </si>
  <si>
    <t>2,2*1,95 " 1NP  v.č.A16</t>
  </si>
  <si>
    <t>2,175*1,95*8  " v.č.A17</t>
  </si>
  <si>
    <t>P5podesta</t>
  </si>
  <si>
    <t>597740003510</t>
  </si>
  <si>
    <t>Dlaždice keramické lxvxhr 298x598x10 mm</t>
  </si>
  <si>
    <t>-501787861</t>
  </si>
  <si>
    <t>38,22*1,06 'Prepočítané koeficientom množstva</t>
  </si>
  <si>
    <t>77127530R1</t>
  </si>
  <si>
    <t>Montáž obkladov schodiskových stupňov schodovkA 600/300- nástupnice -P5</t>
  </si>
  <si>
    <t>1245118335</t>
  </si>
  <si>
    <t>" dlaždice schodovky spekané neglazované 600/300</t>
  </si>
  <si>
    <t>"postupniva svetlo šedá /napr. RAKO Stores R10/A</t>
  </si>
  <si>
    <t xml:space="preserve">" cementová škárovacia hmota </t>
  </si>
  <si>
    <t xml:space="preserve">"podklad </t>
  </si>
  <si>
    <t xml:space="preserve">"poslydný stupeň farebne odlíšiť  </t>
  </si>
  <si>
    <t>(8+8)*2,2  "m.č.160</t>
  </si>
  <si>
    <t>(8+8)*2,175  " 2NP</t>
  </si>
  <si>
    <t>(8+8)*2,175  " 3NP</t>
  </si>
  <si>
    <t>(8+8)*2,175  " 4NP</t>
  </si>
  <si>
    <t>(8+8)*2,175  " 5NP</t>
  </si>
  <si>
    <t>(8+8)*2,175  " 6NP</t>
  </si>
  <si>
    <t>(8+8)*2,175  " 7NP</t>
  </si>
  <si>
    <t>(8+8)*2,175  " 8NP</t>
  </si>
  <si>
    <t>597640008000.S</t>
  </si>
  <si>
    <t>Dlaždice schodovka spekaná neglazovaná  lxvxhr 298x598x10 mm</t>
  </si>
  <si>
    <t>-1532791612</t>
  </si>
  <si>
    <t>290*0,6</t>
  </si>
  <si>
    <t>77127510R1</t>
  </si>
  <si>
    <t>Montáž obkladov schodiskových stupňov podstupnice 150/300mm-P5</t>
  </si>
  <si>
    <t>1244661086</t>
  </si>
  <si>
    <t>59774000</t>
  </si>
  <si>
    <t>Dlaždice keramické ,  lxvxhr 150/300 x10 mm, farba svetlo sivá, napr. RAKO</t>
  </si>
  <si>
    <t>-1659415340</t>
  </si>
  <si>
    <t>278,8*0,15*1,1</t>
  </si>
  <si>
    <t>771411010.S</t>
  </si>
  <si>
    <t>Montáž soklíkov z obkladačiek do malty veľ. 100 x 100 mm</t>
  </si>
  <si>
    <t>-262861925</t>
  </si>
  <si>
    <t xml:space="preserve">" P6 sokel </t>
  </si>
  <si>
    <t>14,2*2+5,5+6,325*2+0,65+0,35 "m.č.150</t>
  </si>
  <si>
    <t xml:space="preserve"> v.č.A16 1np A </t>
  </si>
  <si>
    <t>(17,568*2+5,5+5,5)*8  "m.č.269-965</t>
  </si>
  <si>
    <t>Medzisúčet v.č.A17  A</t>
  </si>
  <si>
    <t>597740003900</t>
  </si>
  <si>
    <t>Dlaždice keramické STONES, kalibrované, lxvxhr 598x598x10 mm, farba svetlo sivá, RAKO</t>
  </si>
  <si>
    <t>161432558</t>
  </si>
  <si>
    <t>416,638*0,1*1,1</t>
  </si>
  <si>
    <t>0,17</t>
  </si>
  <si>
    <t>771571232.S</t>
  </si>
  <si>
    <t>Montáž podláh z dlaždíc keramických do malty veľ. 600 x 600 mm - P6 podlaha v hale</t>
  </si>
  <si>
    <t>189898248</t>
  </si>
  <si>
    <t>" P6</t>
  </si>
  <si>
    <t>"dlaždice neglazované 600/600</t>
  </si>
  <si>
    <t xml:space="preserve">" povrch matný </t>
  </si>
  <si>
    <t>" farba svetlošedá /napr. RAKO Stores R10/A  hr.10mm</t>
  </si>
  <si>
    <t xml:space="preserve">"cementová škarovacia hmota </t>
  </si>
  <si>
    <t xml:space="preserve">" lepiaca malta 3mm </t>
  </si>
  <si>
    <t>88,60  "m.č.150   v.č.A16</t>
  </si>
  <si>
    <t>112,17  "m.č.269</t>
  </si>
  <si>
    <t>112,17  "m.č.365</t>
  </si>
  <si>
    <t>112,17  "m.č.469</t>
  </si>
  <si>
    <t>112,17  "m.č.565</t>
  </si>
  <si>
    <t>112,17  "m.č.669</t>
  </si>
  <si>
    <t>112,17  "m.č.765</t>
  </si>
  <si>
    <t>112,17  "m.č.869</t>
  </si>
  <si>
    <t>112,17  "m.č.965</t>
  </si>
  <si>
    <t xml:space="preserve">Medzisúčet v.č.A17 </t>
  </si>
  <si>
    <t>12,30+16,18 " m.č.160,161  ?   A</t>
  </si>
  <si>
    <t>15,96+35,88  " m.č.171,172</t>
  </si>
  <si>
    <t>-355566488</t>
  </si>
  <si>
    <t>P6dlažbaHALA*1,06</t>
  </si>
  <si>
    <t>0,882</t>
  </si>
  <si>
    <t>771411001.Sdopl</t>
  </si>
  <si>
    <t xml:space="preserve">Montáž soklíkov z obkladačiek do malty v.80mm  -sokel  P2 </t>
  </si>
  <si>
    <t>138855380</t>
  </si>
  <si>
    <t>" sokel P2  k dlažbe P2</t>
  </si>
  <si>
    <t>600</t>
  </si>
  <si>
    <t>sokelP2</t>
  </si>
  <si>
    <t>597740003510.S</t>
  </si>
  <si>
    <t>Dlaždice keramické, lxvxhr 298x598x10 mm(v.80mm)</t>
  </si>
  <si>
    <t>1194982692</t>
  </si>
  <si>
    <t>600*0,08*1,05</t>
  </si>
  <si>
    <t>50,4*0,9 'Prepočítané koeficientom množstva</t>
  </si>
  <si>
    <t>771541015.S</t>
  </si>
  <si>
    <t>Montáž podláh z dlaždíc gres kladených do malty veľ. 300 x 300 mm vr.škárovania cem. hmotou - P2 ,P2a,P3</t>
  </si>
  <si>
    <t>2132470785</t>
  </si>
  <si>
    <t xml:space="preserve">" P2    </t>
  </si>
  <si>
    <t>"   NS - dlaždice spekané neglazované,300/300,povrch matný, farba svetlo šedá hr .9 mm</t>
  </si>
  <si>
    <t>"  cementová škárovacia hmota</t>
  </si>
  <si>
    <t>"  protišmykovosť R10/A ,</t>
  </si>
  <si>
    <t xml:space="preserve">"lepiaca malta 3mm </t>
  </si>
  <si>
    <t>"  penetračný náter</t>
  </si>
  <si>
    <t xml:space="preserve">" nový podklad : </t>
  </si>
  <si>
    <t xml:space="preserve">"  betonová mazanina  hr.53mm </t>
  </si>
  <si>
    <t xml:space="preserve">" PE folia </t>
  </si>
  <si>
    <t xml:space="preserve">" kročajová izolácia XPS  5mm </t>
  </si>
  <si>
    <t xml:space="preserve">" Povodná konštrukcia žb  hr.140mm </t>
  </si>
  <si>
    <t xml:space="preserve">"Blok  C </t>
  </si>
  <si>
    <t>16,20 "m.č.241*4   v.č.A06</t>
  </si>
  <si>
    <t>16,20  "m.č.339*4  v,č. A07</t>
  </si>
  <si>
    <t xml:space="preserve">Medzisúčet  P2 C </t>
  </si>
  <si>
    <t>" BLOK B</t>
  </si>
  <si>
    <t>14,55  " m.č.131  v.č.A16</t>
  </si>
  <si>
    <t>16,2*3 "   m.č.264  3x  2,4,6NP  v.č.A17</t>
  </si>
  <si>
    <t>3,01*10*3 " m.č.284   10x 2,4,6NP</t>
  </si>
  <si>
    <t>16,2*3  "m.č.360  3,5,7np  v.č.A18</t>
  </si>
  <si>
    <t>3,01*10*3 " m.č.373  3,5,7np</t>
  </si>
  <si>
    <t>3,0*10  " m.č.877  8np v.č.A19</t>
  </si>
  <si>
    <t>3,01*10  "m.č.972  9np  v.č.A20</t>
  </si>
  <si>
    <t xml:space="preserve">Medzisúčet   B  </t>
  </si>
  <si>
    <t>" BLOK   A  A</t>
  </si>
  <si>
    <t>5,4  "m.č.158</t>
  </si>
  <si>
    <t>3,75 "m.č.168</t>
  </si>
  <si>
    <t>3,01*8  " m.č.2.87  2,3,4,5,6,7,8,9  v.č.A17</t>
  </si>
  <si>
    <t xml:space="preserve">Medzisúčet  A </t>
  </si>
  <si>
    <t>597740001910.S</t>
  </si>
  <si>
    <t xml:space="preserve">Dlaždice keramické, lxvxhr 298x298x9 mm,spekané neglazované farba šedá vr. škarovacej hmoty </t>
  </si>
  <si>
    <t>447817226</t>
  </si>
  <si>
    <t>P2dlažbaC*1,05</t>
  </si>
  <si>
    <t>P2dlažbaB*1,05</t>
  </si>
  <si>
    <t>P2dlažbaA*1,05</t>
  </si>
  <si>
    <t>0,035</t>
  </si>
  <si>
    <t>998771103.S</t>
  </si>
  <si>
    <t>Presun hmôt pre podlahy z dlaždíc v objektoch výšky nad 12 do 24 m</t>
  </si>
  <si>
    <t>1768654201</t>
  </si>
  <si>
    <t>998771192.S</t>
  </si>
  <si>
    <t>Podlahy z dlaždíc, prípl.za presun nad vymedz. najväčšiu dopravnú vzdialenosť do 100 m</t>
  </si>
  <si>
    <t>-44360202</t>
  </si>
  <si>
    <t>776411000.S</t>
  </si>
  <si>
    <t xml:space="preserve">Lepenie podlahových líšt soklových  - P1  soklová lišta  MDF  v.60mm </t>
  </si>
  <si>
    <t>544830237</t>
  </si>
  <si>
    <t>" P1</t>
  </si>
  <si>
    <t>"  pozn.: v mieste styku so stenou použiť okrajový pásik</t>
  </si>
  <si>
    <t>"   na celú hrúbku podlahy.Pred realizáciou predložiť</t>
  </si>
  <si>
    <t>"   fyzické vzorky na odsúhlasenie projektantovi</t>
  </si>
  <si>
    <t>"    soklík : soklová lišta MDF ,v=80mm,farebne prispôsobiť podlahe</t>
  </si>
  <si>
    <t>(4,8+4,8+3+3)*2*9</t>
  </si>
  <si>
    <t>(3+3+2+2)*2*9</t>
  </si>
  <si>
    <t>Medzisúčet  C  v.č.A05,A06,A07</t>
  </si>
  <si>
    <t>" 1NP</t>
  </si>
  <si>
    <t>(4,85+4,85+3+3)*18</t>
  </si>
  <si>
    <t>(1,8+1,8+3+3)*2  "m.č.148</t>
  </si>
  <si>
    <t>(78*2+3+3)  "m.č.149</t>
  </si>
  <si>
    <t>" 2,4,6NP</t>
  </si>
  <si>
    <t>(2+2+0,2+0,2)*2  "m.č.285</t>
  </si>
  <si>
    <t>(2,2+2,2+0,6+1,4)*8  "m.č.286</t>
  </si>
  <si>
    <t>(56,7+56,7+1,88+1,88) "m.č266,267</t>
  </si>
  <si>
    <t>(5,4+5,4+3+3) "m.č.264</t>
  </si>
  <si>
    <t>(3+3+4,205+4,205)*8</t>
  </si>
  <si>
    <t>(3+3+2,675+2,675)*10</t>
  </si>
  <si>
    <t>" 3,5,7NP</t>
  </si>
  <si>
    <t>(3+3+3,7+3,7)*10*3</t>
  </si>
  <si>
    <t>(3+3+3,2+3,2)*8*3</t>
  </si>
  <si>
    <t>(3+3+5,6+5,6)*2*3  "m.č.360,361</t>
  </si>
  <si>
    <t>(3+3+1,88+1,88)*2*3 "m.č.362,363</t>
  </si>
  <si>
    <t>(37,72*2+1,88+1,88)*3 "m.č.364</t>
  </si>
  <si>
    <t>(18,85*2+1,88+1,88)*3 "  m.č.362</t>
  </si>
  <si>
    <t>" 8NP</t>
  </si>
  <si>
    <t>(3+3+4,7+4,7)  " m.č.835</t>
  </si>
  <si>
    <t>(3+3+3,2+3,2)*9 "m.č.837</t>
  </si>
  <si>
    <t>(3+3+5,7+5,7)*2  "m.č.839</t>
  </si>
  <si>
    <t>(3+3+4,025+4,025)*8  " m.č.840</t>
  </si>
  <si>
    <t>(3+3+5,4+5,4) "  m.č.864</t>
  </si>
  <si>
    <t>(3+3+7,5+7,5+3+3)  " m.č.865,866</t>
  </si>
  <si>
    <t xml:space="preserve">(78*2+3+3) </t>
  </si>
  <si>
    <t>" 9NP</t>
  </si>
  <si>
    <t>(3+3+5,7+5,7) "m.č.933</t>
  </si>
  <si>
    <t>(3+3+4,2+4,2) "m.č.934</t>
  </si>
  <si>
    <t>(3+3+4,7+4,7) "m.č.935</t>
  </si>
  <si>
    <t>(3+3+5,7+5,7)   "m.č.937</t>
  </si>
  <si>
    <t>(3+3+5,7+5,7)*2 " m.č.939,940</t>
  </si>
  <si>
    <t>(3+3+3,4+3,4)*6 "m.č.941  6x</t>
  </si>
  <si>
    <t>(3+3+5,7+5,7)*7 " m.č.945,946,951,952,958,960,961</t>
  </si>
  <si>
    <t>(3+3+1,5+1,5)*2 " m.č.973 2x</t>
  </si>
  <si>
    <t>(3+3+1,5+1,5)*6  "m.č.974  6x</t>
  </si>
  <si>
    <t>(3+3+1,88+1,88)*2  "m.č.962,964</t>
  </si>
  <si>
    <t>(78*2+3+3) *3</t>
  </si>
  <si>
    <t>Medzisúčet B</t>
  </si>
  <si>
    <t xml:space="preserve">" BLOK A </t>
  </si>
  <si>
    <t>(2,975*2+2,695*2)  "m.č152</t>
  </si>
  <si>
    <t>(1,85*2+1,225*2) "  m.č.154</t>
  </si>
  <si>
    <t>(3,675*2+5,755*2) "m.č.155</t>
  </si>
  <si>
    <t>(2+0,5+0,95+0,4) "m.č.156</t>
  </si>
  <si>
    <t>(3,95*2+3,63*2)  " m..č157</t>
  </si>
  <si>
    <t>(3,5+3+2,5+1,5+1,25) "m.č.162</t>
  </si>
  <si>
    <t>(2,55*2+1,55*2) "m.č.163</t>
  </si>
  <si>
    <t>(3,074*2+2,55*2)   "m.č.164</t>
  </si>
  <si>
    <t>(4,125*2+3,75*2)  "m.č.165</t>
  </si>
  <si>
    <t>(5,925*2+3,875*2) "m.č.166</t>
  </si>
  <si>
    <t>(2,75*2+3,875*2)  " m.č.169</t>
  </si>
  <si>
    <t>" 2,3,4,5,6,7,8,9NP</t>
  </si>
  <si>
    <t>(5,755*2+7,75*2)*8  "m.č.270-966</t>
  </si>
  <si>
    <t>(2,975*2+4,5*2)*8  "m.č.272-968</t>
  </si>
  <si>
    <t>(5,925*2+7,75*2)*8   "m.š.274-970</t>
  </si>
  <si>
    <t>(2,7*2+4,9*2)*8 "m.č.275-971</t>
  </si>
  <si>
    <t>(2,962*2+3,67*2)*8  "m.č.281</t>
  </si>
  <si>
    <t>(3,67*2+2,827*2)*8 "m.č.282</t>
  </si>
  <si>
    <t>(1,605*2+2,827*2)*8  "m.č.283</t>
  </si>
  <si>
    <t>Medzisúčet A, A</t>
  </si>
  <si>
    <t>2834100179</t>
  </si>
  <si>
    <t>Soklová  MDF  v.60mm , farebne prispôsobiť podlahe</t>
  </si>
  <si>
    <t>525013810</t>
  </si>
  <si>
    <t>sokelP1*1,02</t>
  </si>
  <si>
    <t>776990105.S</t>
  </si>
  <si>
    <t>Vysávanie podkladu pred kladením povlakových podláh</t>
  </si>
  <si>
    <t>-1239861192</t>
  </si>
  <si>
    <t>776521100.S</t>
  </si>
  <si>
    <t>Lepenie povlakových podláh z PVC homogénnych pásov  P1, P1a</t>
  </si>
  <si>
    <t>-316239465</t>
  </si>
  <si>
    <t xml:space="preserve">"  P1 </t>
  </si>
  <si>
    <t>"   NS – homogénna vinilová podlahovina s povrchom PVC celoplošne lepená</t>
  </si>
  <si>
    <t>"   Tr.34(commercial),ISO 10581 EN 649</t>
  </si>
  <si>
    <t>"   Váha min.2850g/m2,obrusnosť skupina T=2mm3</t>
  </si>
  <si>
    <t>"   Zostatková plocha stlačenia:o hodnota=0,02mm</t>
  </si>
  <si>
    <t>"   ISO 24243-1(EN 433)? 0,10mm</t>
  </si>
  <si>
    <t>"   Farba šedá 2 mm</t>
  </si>
  <si>
    <t xml:space="preserve">" sokel MDF  v80mm </t>
  </si>
  <si>
    <t>"   očistenie povrchu+P1vinylC</t>
  </si>
  <si>
    <t>"POV.PODLAHA exist.</t>
  </si>
  <si>
    <t>" Exist.mazanina</t>
  </si>
  <si>
    <t>" P1  C</t>
  </si>
  <si>
    <t>15+14,56+14,56+5,4+22,27  " 1NP</t>
  </si>
  <si>
    <t>16,20+5,64+5,64 +34,75  " 2NP</t>
  </si>
  <si>
    <t>16,20+5,64+5,64 +34,75  " 4NP</t>
  </si>
  <si>
    <t>16,20+5,64+5,64+ 34,75  " 6NP</t>
  </si>
  <si>
    <t>16,20+5,64+5,64+ 34,75  " 8NP</t>
  </si>
  <si>
    <t>16,20+5,64+5,64  " 3NP</t>
  </si>
  <si>
    <t>16,20+5,64+5,64  " 5NP</t>
  </si>
  <si>
    <t>16,20+5,64+5,64  " 7NP</t>
  </si>
  <si>
    <t>16,20+5,64+5,64  " 9NP</t>
  </si>
  <si>
    <t>Medzisúčet    C  1 - 9NP</t>
  </si>
  <si>
    <t xml:space="preserve">" P1   B </t>
  </si>
  <si>
    <t>14,55*19</t>
  </si>
  <si>
    <t>19,95+5,4+5,4</t>
  </si>
  <si>
    <t>78,51</t>
  </si>
  <si>
    <t>(16,2+23,4+5,64)*3</t>
  </si>
  <si>
    <t>(2,09*2+6,41*8)*3</t>
  </si>
  <si>
    <t>11,12*10*3</t>
  </si>
  <si>
    <t>9,53*8*3</t>
  </si>
  <si>
    <t>(16,2+23,40+5,64)*3</t>
  </si>
  <si>
    <t>2,09*2*3</t>
  </si>
  <si>
    <t>6,41*8*3</t>
  </si>
  <si>
    <t>8,025*10*1</t>
  </si>
  <si>
    <t>12,62*8*1</t>
  </si>
  <si>
    <t>17,19*2*3</t>
  </si>
  <si>
    <t>(12,33+12,35+5,64+5,64+6,36*8+3,01*10+23,40)</t>
  </si>
  <si>
    <t>70,10</t>
  </si>
  <si>
    <t>11,12+12,80+14,10+10,28+11,12+11,12+10,28+10,28+11,12+11,12+10,28</t>
  </si>
  <si>
    <t>10,28+11,12+11,12+10,28+14,10+11,12+22,14+12,33+12,35+5,64</t>
  </si>
  <si>
    <t>5,64+6,36*2+5,97*6+23,40</t>
  </si>
  <si>
    <t>P1vinylB</t>
  </si>
  <si>
    <t>Medzisúčet    B 1-9 NP</t>
  </si>
  <si>
    <t>"  P1, P1a   A, A</t>
  </si>
  <si>
    <t>" 1NP  v.č.A16  A,A</t>
  </si>
  <si>
    <t>8,02+5,4+21,15+1,73+14,10</t>
  </si>
  <si>
    <t>7,46+3,06+7,45+15,41+15,92+10,65</t>
  </si>
  <si>
    <t xml:space="preserve">16,49  " A  </t>
  </si>
  <si>
    <t xml:space="preserve">" 2,4,6 ,3,5,7  NP  A </t>
  </si>
  <si>
    <t>45,59*8</t>
  </si>
  <si>
    <t>10,16*5*8</t>
  </si>
  <si>
    <t>9,28*8</t>
  </si>
  <si>
    <t>(10,87+10,38+4,54)*8</t>
  </si>
  <si>
    <t>P1vinylA</t>
  </si>
  <si>
    <t>Medzisúčet   A 1-9  v.č.A16,A17</t>
  </si>
  <si>
    <t>284110003120</t>
  </si>
  <si>
    <t>Podlaha PVC homogénna Centra 43, hrúbka 2 mm, trieda záťaže 34/43, Bfl-s1, najvyššia trieda, nízka abrazívnosť,napr. GERFLOOR alebo EKVIVALENT - farba ŠEDÁ</t>
  </si>
  <si>
    <t>-1819573726</t>
  </si>
  <si>
    <t>P1celkomPVC*1,02</t>
  </si>
  <si>
    <t>776995111.S</t>
  </si>
  <si>
    <t>Ostatné práce - lepenie prechodových profilov - b , c</t>
  </si>
  <si>
    <t>1603374171</t>
  </si>
  <si>
    <t>"prechodvá lišta</t>
  </si>
  <si>
    <t>"pož.dvere nemajú prah</t>
  </si>
  <si>
    <t>"  prech.lišty b</t>
  </si>
  <si>
    <t>0,6*80</t>
  </si>
  <si>
    <t>" c prechodová lišta na vyrovnanie  7mm rozdielu v podlahe  dl.2,35</t>
  </si>
  <si>
    <t>2,35*49</t>
  </si>
  <si>
    <t>611b</t>
  </si>
  <si>
    <t>Lišta prechodová skrutkovacia, šírka 28 mm,s ryhovaným povrchom - vinil dlažba -b  vinil  dl.600mm</t>
  </si>
  <si>
    <t>-161695982</t>
  </si>
  <si>
    <t xml:space="preserve">" b prechodová lišta vinil /dlažba  dl.60cm </t>
  </si>
  <si>
    <t>80 *0,6</t>
  </si>
  <si>
    <t>48*1,01 'Prepočítané koeficientom množstva</t>
  </si>
  <si>
    <t>611c</t>
  </si>
  <si>
    <t xml:space="preserve">Lišta prechodová skrutkovacia, šírka 28 mm,s ryhovaným povrchom, výškový rozdiel  - c prechodová lišta  na vyrovnanie 7mm rozdileu v podlahe </t>
  </si>
  <si>
    <t>-1335838103</t>
  </si>
  <si>
    <t>0,85</t>
  </si>
  <si>
    <t>116*1,01 'Prepočítané koeficientom množstva</t>
  </si>
  <si>
    <t>998776103.S</t>
  </si>
  <si>
    <t>Presun hmôt pre podlahy povlakové v objektoch výšky nad 12 do 24 m</t>
  </si>
  <si>
    <t>614310466</t>
  </si>
  <si>
    <t>998776192.S</t>
  </si>
  <si>
    <t>Podlahy povlakové, prípl.za presun nad vymedz. najväčšiu dopr. vzdial. do 100 m</t>
  </si>
  <si>
    <t>-951177306</t>
  </si>
  <si>
    <t>E1.1e - E1.1e  Drevenné konštrukcie v.č.A23</t>
  </si>
  <si>
    <t>-1511751365</t>
  </si>
  <si>
    <t>642952110.S</t>
  </si>
  <si>
    <t>Osadenie drevených dverových zárubní a rámov, plochy otvoru do 2,5 m2</t>
  </si>
  <si>
    <t>-2066801662</t>
  </si>
  <si>
    <t>" D2</t>
  </si>
  <si>
    <t>38  " P</t>
  </si>
  <si>
    <t>43  "L</t>
  </si>
  <si>
    <t>" D3</t>
  </si>
  <si>
    <t>54 " P</t>
  </si>
  <si>
    <t>54 " L</t>
  </si>
  <si>
    <t>" D4</t>
  </si>
  <si>
    <t>2 " P</t>
  </si>
  <si>
    <t>1 " L</t>
  </si>
  <si>
    <t>" D7</t>
  </si>
  <si>
    <t>4 " L</t>
  </si>
  <si>
    <t>" D8</t>
  </si>
  <si>
    <t xml:space="preserve"> 16 " Drevená obložková zárubňa , bez prahu, stavebný otvor 900/2020, hrúbka steny 150 mm</t>
  </si>
  <si>
    <t>" D22</t>
  </si>
  <si>
    <t>2 " L</t>
  </si>
  <si>
    <t>" D23</t>
  </si>
  <si>
    <t>9 " P</t>
  </si>
  <si>
    <t>10 " L</t>
  </si>
  <si>
    <t>Súčet  v.č. A23</t>
  </si>
  <si>
    <t>611810002700.S</t>
  </si>
  <si>
    <t>Zárubňa vnútorná obložková, šírka 600-900 mm/ 1970 mm, DTD doska, povrch CPL laminát, pre stenu hrúbky 60-170 mm, pre jednokrídlové dvere</t>
  </si>
  <si>
    <t>-1469364886</t>
  </si>
  <si>
    <t xml:space="preserve">" D2 </t>
  </si>
  <si>
    <t xml:space="preserve"> " Drevená obložková zárubňa ,bez prahu, stavebný otvor 900/2020, hrúbka steny 100 mm</t>
  </si>
  <si>
    <t>38  " P  2-9np</t>
  </si>
  <si>
    <t>43  "L  2-9np</t>
  </si>
  <si>
    <t xml:space="preserve"> " Drevená obložková zárubňa ,bez prahu, stavebný otvor 900/2020, hrúbka steny 125 mm</t>
  </si>
  <si>
    <t xml:space="preserve">" D3 </t>
  </si>
  <si>
    <t>54 " P 2-7np</t>
  </si>
  <si>
    <t>54 " L  2-7np</t>
  </si>
  <si>
    <t>" D4 hr. st. 125mm</t>
  </si>
  <si>
    <t>2 " P  1np</t>
  </si>
  <si>
    <t>1 " L  1np</t>
  </si>
  <si>
    <t xml:space="preserve">" D7 </t>
  </si>
  <si>
    <t xml:space="preserve"> " Drevená obložková zárubňa ,bez prahu, stavebný otvor 900/2020, hrúbka steny 150 mm</t>
  </si>
  <si>
    <t>2 "P  8,9np</t>
  </si>
  <si>
    <t>4 " L  8,9np</t>
  </si>
  <si>
    <t xml:space="preserve">" D8 </t>
  </si>
  <si>
    <t>16  " L  8,9np</t>
  </si>
  <si>
    <t xml:space="preserve">Medzisúčet iba zárubna </t>
  </si>
  <si>
    <t>" Drevená obložková zárubňa ,bez prahu, stavebný otvor 900/2020, hrúbka steny 125 mm</t>
  </si>
  <si>
    <t>2 " L  1p</t>
  </si>
  <si>
    <t>9 " P  1np</t>
  </si>
  <si>
    <t>10 " L  1np</t>
  </si>
  <si>
    <t>Súčet v.č. A23</t>
  </si>
  <si>
    <t>998011003.S</t>
  </si>
  <si>
    <t>Presun hmôt pre budovy (801, 803, 812), zvislá konštr. z tehál, tvárnic, z kovu výšky do 24 m</t>
  </si>
  <si>
    <t>1661608701</t>
  </si>
  <si>
    <t>998011015.S</t>
  </si>
  <si>
    <t>Príplatok za zväčšený presun (801,803,812) zvislá konštr. z tehál, tvárnic, z kovu nad vymedzenú najväčšiu dopravnú vzdialenosť do 1000 m</t>
  </si>
  <si>
    <t>-1152446271</t>
  </si>
  <si>
    <t>725190101.S</t>
  </si>
  <si>
    <t>Montáž sanitárnej priečky z HPL dosiek hr.30mm na WC s nerezovým kovaním, s dverami š = 600mm</t>
  </si>
  <si>
    <t>1503583835</t>
  </si>
  <si>
    <t>" D19</t>
  </si>
  <si>
    <t>" Montované WC kabíny ,HPL dosky hr.30 mm s dverani š=600mm</t>
  </si>
  <si>
    <t>" na nastaviteľných nožičkách</t>
  </si>
  <si>
    <t>" výška od podlahy 150mm</t>
  </si>
  <si>
    <t>" povrchová úprava HPL laminát ,farebné riešenie :farba šedá</t>
  </si>
  <si>
    <t>" vr. dverí 600/18502ks</t>
  </si>
  <si>
    <t>1,85*(1,4+1,4+2)   " m.č.131  B 1Np</t>
  </si>
  <si>
    <t>0,12</t>
  </si>
  <si>
    <t>607D19</t>
  </si>
  <si>
    <t>Doska kompaktná z vysokotlakého laminátu (HPL) pre použitie v interiéri vo farbe s bielym jadrom, hrúbky 30 mm</t>
  </si>
  <si>
    <t>-724117002</t>
  </si>
  <si>
    <t>9*1,05 'Prepočítané koeficientom množstva</t>
  </si>
  <si>
    <t>814507280</t>
  </si>
  <si>
    <t>892645834</t>
  </si>
  <si>
    <t>766651101.Sx</t>
  </si>
  <si>
    <t>Montáž posuvných dverí pre jedno krídlo, priechod 0,6-1,2 m, posun na kovových lištách čiernej farby</t>
  </si>
  <si>
    <t>-1904746841</t>
  </si>
  <si>
    <t>" D9</t>
  </si>
  <si>
    <t>" Drevené dvere vnútorné posuvné hladké plné,jednokrídlové ,</t>
  </si>
  <si>
    <t>" posun na kovových lištách čiernej farby</t>
  </si>
  <si>
    <t>" povrchová úprava CPL laminát ,farba dub šedý</t>
  </si>
  <si>
    <t>" kotvenie závesného systému do betónovej steny hr.150mm</t>
  </si>
  <si>
    <t>" bez prahu,</t>
  </si>
  <si>
    <t>" stavebný otvor 900/2020, hrúbka steny 150 mm</t>
  </si>
  <si>
    <t xml:space="preserve">" kovanie pre posuvné dvere, </t>
  </si>
  <si>
    <t>5 " P</t>
  </si>
  <si>
    <t>5 " L</t>
  </si>
  <si>
    <t>553310013300.S</t>
  </si>
  <si>
    <t>Stavebné puzdro pre posuvné dvere, jedno zasúvacie púzdro pre jedno krídlo, čistý priechod 1100 mm</t>
  </si>
  <si>
    <t>610384342</t>
  </si>
  <si>
    <t>553420000200.S</t>
  </si>
  <si>
    <t>Systém posuvných dverí - sada pojazdov</t>
  </si>
  <si>
    <t>171809425</t>
  </si>
  <si>
    <t>553420000300.S</t>
  </si>
  <si>
    <t>Systém posuvných dverí - vodiaca lišta (surový profil)</t>
  </si>
  <si>
    <t>-2144077175</t>
  </si>
  <si>
    <t>611D9</t>
  </si>
  <si>
    <t xml:space="preserve">Drevené dvere (900+900/1970mm vnútorné posuvné hladké plné,jednokrídlové, posun na kovových lištách čiernej farby, povrchová úprava CPL laminát ,farba dub šedý, kotvenie záv. systému do betónovej steny hr.150mm </t>
  </si>
  <si>
    <t>-883944665</t>
  </si>
  <si>
    <t>" kovanie pre posuvné dvere</t>
  </si>
  <si>
    <t>"stavebný otvor 900/2020, hrúbka steny 150 mm, dv. 800/1970</t>
  </si>
  <si>
    <t>766662112.S</t>
  </si>
  <si>
    <t>Montáž dverového krídla otočného jednokrídlového poldrážkového, do existujúcej zárubne, vrátane kovania</t>
  </si>
  <si>
    <t>445424283</t>
  </si>
  <si>
    <t>" D1</t>
  </si>
  <si>
    <t>80  " P</t>
  </si>
  <si>
    <t>29  "L</t>
  </si>
  <si>
    <t>" D5</t>
  </si>
  <si>
    <t>1 " P</t>
  </si>
  <si>
    <t>" D21</t>
  </si>
  <si>
    <t>6 " P</t>
  </si>
  <si>
    <t>6 "L</t>
  </si>
  <si>
    <t>" D25</t>
  </si>
  <si>
    <t>16 " P</t>
  </si>
  <si>
    <t>549150000600.S</t>
  </si>
  <si>
    <t>Kľučka dverová a rozeta 2x, nehrdzavejúca oceľ, povrch nerez brúsený</t>
  </si>
  <si>
    <t>138348344</t>
  </si>
  <si>
    <t>109 "D1</t>
  </si>
  <si>
    <t>2 " D5</t>
  </si>
  <si>
    <t>12 " D21</t>
  </si>
  <si>
    <t>16 " D25</t>
  </si>
  <si>
    <t>611D1</t>
  </si>
  <si>
    <t xml:space="preserve">Drevené dvere800/1970m vnútorné hladké plné,jednokrídlové ,s polodrážkou do oceľovej zárubne , bez prahu, obojstranne dverná kľučka elektronický zámok / bezklučový systém / vstupných dverí do bunky,izby ,spoločnej kuchyne,práčovne a vstupných EI 30/C2+C_x000D_
</t>
  </si>
  <si>
    <t>1307754814</t>
  </si>
  <si>
    <t>" D1 dv. 800/1970, st. otvor 900/2000</t>
  </si>
  <si>
    <t>611D5</t>
  </si>
  <si>
    <t>Drevené dvere 900/1970mm vnútorné hladké plné,jednokrídlové,s polodrážkou do existujúcej oceľovej zárubne, povrchová úprava CPL laminát ,farba dub šedý, požiarna odolnosť dverí so zárubňou-EI 30/D3+C, zámok s vložkou, obojstranne dverná kľučka</t>
  </si>
  <si>
    <t>-648669259</t>
  </si>
  <si>
    <t>" D5 st. otv. 1000/2020, dv. 900/1970</t>
  </si>
  <si>
    <t>" bez prahu</t>
  </si>
  <si>
    <t>1" P</t>
  </si>
  <si>
    <t>611D21</t>
  </si>
  <si>
    <t>Drevené dvere  800/1970mm  vnútorné hladké plné,jednokrídlové,s polodrážkou do oceľovej zárubne, povrchová úprava CPL laminát ,farba dub šedý, požiarna odolnosť dverí so zárubňou-EI 30/D3+C, zámok s vložkou, obojstranne dverná kľučka</t>
  </si>
  <si>
    <t>79703050</t>
  </si>
  <si>
    <t>" D21 st. otv. 900/2020, dv. 800/1970</t>
  </si>
  <si>
    <t>6" P</t>
  </si>
  <si>
    <t>6 " L</t>
  </si>
  <si>
    <t>611D25</t>
  </si>
  <si>
    <t xml:space="preserve">Drevené dvere 800/1970 vnútorné hladké plné,jednokrídlové, s polodrážkou do oceľovej zárubne, povrchová úprava CPL laminát ,farba dub šedý, obojstranne dverná kľučka, S+C tesné proti prieniku dymu a zatvárací mechanizmus, </t>
  </si>
  <si>
    <t>1486716199</t>
  </si>
  <si>
    <t>" D25 hr. steny 150mm</t>
  </si>
  <si>
    <t>16 " L</t>
  </si>
  <si>
    <t>-118168515</t>
  </si>
  <si>
    <t>" D2 600/1970, st. otv. 700/2020</t>
  </si>
  <si>
    <t>" D3 800/1970, s. o. 900/2020</t>
  </si>
  <si>
    <t>" D4 dv. 600/1970, st. otvor 700/2020</t>
  </si>
  <si>
    <t>" D6</t>
  </si>
  <si>
    <t>1 "L</t>
  </si>
  <si>
    <t>" D20</t>
  </si>
  <si>
    <t>14 " P</t>
  </si>
  <si>
    <t>" D26</t>
  </si>
  <si>
    <t>-1691325639</t>
  </si>
  <si>
    <t>611D2</t>
  </si>
  <si>
    <t xml:space="preserve">Drevené dvere 600/1970mm vn.hladké plné,jednokrídlové, s polodrážkou do drevenej obložkovej zárubne, povrchová úprava CPL laminát ,farba dub šedý, obojstranne dverná kľučka,wc uzamykací systém, bezprahové pre prúdenie vzduchu,štrbina 10mm, bez prahu, </t>
  </si>
  <si>
    <t>1832508871</t>
  </si>
  <si>
    <t>" D2 dv. 600/1970, st. otvor 700/2020</t>
  </si>
  <si>
    <t>" hr. steny 100mm</t>
  </si>
  <si>
    <t>38 " P</t>
  </si>
  <si>
    <t>43 " L</t>
  </si>
  <si>
    <t>611D3</t>
  </si>
  <si>
    <t xml:space="preserve">Drevené dvere 800/1970mm vn. hladké s presklením,sklo hr.4mm,matné,jednokrídlové, s polodrážkou do drevenej obložkovej zárubne,povrchová úprava CPL laminát ,farba dub šedý, bez prahu, obojs. dverná kľučka, bezprahové pre prúdenie vzduchu,štrbina 10mm, </t>
  </si>
  <si>
    <t>2074986289</t>
  </si>
  <si>
    <t>" D3 800/1970, st. otvor 900/2020</t>
  </si>
  <si>
    <t>54 "P</t>
  </si>
  <si>
    <t>611D4</t>
  </si>
  <si>
    <t>Drevené dvere 600/1970mm  vnútorné hladké plné,jednokrídlové, s polodrážkou do drevenej obložkovej zárubne, povrchová úprava CPL laminát ,farba dub šedý, zámok s vložkou, obojstranne dverná kľučka,  bez prahu , hrúbka steny 125 mm</t>
  </si>
  <si>
    <t>-1975111152</t>
  </si>
  <si>
    <t>611D6</t>
  </si>
  <si>
    <t>Drevené dvere 800/1970mm vnútorné hladké plné,jednokrídlové, s polodrážkou do oceľovej zárubne, povrchová úprava CPL laminát ,farba dub šedý, zámok s vložkou, obojstranne dverná kľučka, bezprahové pre prúdenie vzduchu,štrbina 10mm, bez prahu</t>
  </si>
  <si>
    <t>1758659409</t>
  </si>
  <si>
    <t>" D6 dv. 800/1970, st. otvor 900/2020  hr100,150mm</t>
  </si>
  <si>
    <t>611D7</t>
  </si>
  <si>
    <t xml:space="preserve">Drevené dvere 800/1970mm vnútorné hladké s presklením,sklo hr.4mm,matné,jednokrídlové, s polodrážkou do drevenej obložkovej zárubne,povrchová úprava CPL laminát ,farba dub šedý, bez prahu, obojstr. dverná kľučka, bezprahové pre prúd.vzduchu,štrbina 10mm, </t>
  </si>
  <si>
    <t>60035655</t>
  </si>
  <si>
    <t>" D7 800/1970, st. otvor 900/2020, hr. steny 150mm</t>
  </si>
  <si>
    <t>2 "P</t>
  </si>
  <si>
    <t>611D20</t>
  </si>
  <si>
    <t>Drevené dvere  800/1970mm  vnútorné hladké plné,jednokrídlové, s polodrážkou do exist. oceľovej zárubne, povrchová úprava CPL laminát ,farba dub šedý, zámok s vložkou, obojstranne dverná kľučka</t>
  </si>
  <si>
    <t>198194263</t>
  </si>
  <si>
    <t>" D20 dv. 800/1970, st. otvor 900/2020</t>
  </si>
  <si>
    <t>611D22</t>
  </si>
  <si>
    <t xml:space="preserve">Drevené dvere 800/1970mmvnútorné hladké s presklením,sklo hr.4mm,matné,jednokrídlové, s polodrážkou do drevenej obložkovej zárubne,povrchová úprava CPL laminát ,farba dub šedý, bez prahu, obojst. dverná kľučka,elektronický zámok / bezklučový systém dverí </t>
  </si>
  <si>
    <t>1557460573</t>
  </si>
  <si>
    <t>" D22 800/1970, st. otvor 900/2020, hr. steny 125mm</t>
  </si>
  <si>
    <t>611D23</t>
  </si>
  <si>
    <t xml:space="preserve">Drevené dvere 800/1970mm vnútorné hladké s presklením,sklo hr.4mm,matné,jednokrídlové, s polodrážkou do drevenej obložkovej zárubne,povrchová úprava CPL laminát ,farba dub šedý, bez prahu, obojstranne dverná kľučka, zámok s vložkou </t>
  </si>
  <si>
    <t>-629715444</t>
  </si>
  <si>
    <t>" D23 800/1970, st. otvor 900/2020, hr. steny 125mm</t>
  </si>
  <si>
    <t>9 "P</t>
  </si>
  <si>
    <t>611D26</t>
  </si>
  <si>
    <t>Drevené dvere 600/1970mm  vnútorné hladké plné,jednokrídlové, s polodrážkou do oceľovej zárubne, povrchová úprava CPL laminát ,farba dub šedý,obojstranne dverná kľučka,wc uzamykací systém, bezprahové pre prúdenie vzduchu,štrbina 10mm, hr. steny 150mm</t>
  </si>
  <si>
    <t>1759278393</t>
  </si>
  <si>
    <t>" D26 dv. 600/1970, st. otvor 900/2020</t>
  </si>
  <si>
    <t>766662132.S</t>
  </si>
  <si>
    <t>Montáž dverového krídla otočného dvojkrídlového poldrážkového, do existujúcej zárubne, vrátane kovania</t>
  </si>
  <si>
    <t>-1228053161</t>
  </si>
  <si>
    <t>" D24 dv. 1600/1970, st. ot. 1700/2020</t>
  </si>
  <si>
    <t>1927449261</t>
  </si>
  <si>
    <t>" D24</t>
  </si>
  <si>
    <t>611D24</t>
  </si>
  <si>
    <t>Drevené dvere 1450/1970mm vn. hladké plné, dvojkrídlové, s polodrážkou do existujúcej ocelovej zárubne, povrchová úprava CPL laminát ,farba dub šedý, zámok s vložkou, obojstranne dverná kľučka, bez prahu, stavebný otvor 1700/2020</t>
  </si>
  <si>
    <t>1108771956</t>
  </si>
  <si>
    <t>766811003.Sx</t>
  </si>
  <si>
    <t>Montáž kuchynskej linky drevenej</t>
  </si>
  <si>
    <t>1467519111</t>
  </si>
  <si>
    <t>" KUCHYNSKÝ NÁBYTOK napr.SMILE DECODOM</t>
  </si>
  <si>
    <t>"   FARBA KORPUSU: šedý Onyx</t>
  </si>
  <si>
    <t xml:space="preserve">" montaž a dodávka na stavbu </t>
  </si>
  <si>
    <t>" D10</t>
  </si>
  <si>
    <t>(1,2+1,8)*6</t>
  </si>
  <si>
    <t xml:space="preserve">Medzisúčet  </t>
  </si>
  <si>
    <t>" D11</t>
  </si>
  <si>
    <t>(1,2+2,4)*4</t>
  </si>
  <si>
    <t>" D12</t>
  </si>
  <si>
    <t>2,4*17</t>
  </si>
  <si>
    <t>2,4*12</t>
  </si>
  <si>
    <t>615D10</t>
  </si>
  <si>
    <t>KUCHYNSKÝ linka NÁBYTOK napr.SMILE DECODOM  1200+1800mm  vid rozpis</t>
  </si>
  <si>
    <t>-1751935862</t>
  </si>
  <si>
    <t>" FARBA KORPUSU: šedý Onyx</t>
  </si>
  <si>
    <t>" FARBA PREDNEJ PLOCHY:šedý Onyx</t>
  </si>
  <si>
    <t>" horné skrinky : h=296 mm , v= 704 mm, š=600,300</t>
  </si>
  <si>
    <t>" dolná skrinka rohová : h=560 mm , v= 750 mm, š=1000</t>
  </si>
  <si>
    <t>" dolná skrinka so zásuvkami : h=560 mm , v= 750 mm, š=600</t>
  </si>
  <si>
    <t>" dolná skrinka pre zabudovanú rúru : h=560 mm , v=2067 mm, š=600</t>
  </si>
  <si>
    <t>" skrinka pre zabudovanú chladničku s mrazničkou:h=560mm ,v= 750mm,š=600</t>
  </si>
  <si>
    <t>" polica 2x : h=200 mm , v=130 mm, š=600</t>
  </si>
  <si>
    <t>" pracovná doska svetlo šedá : 38x600x1200+1200</t>
  </si>
  <si>
    <t>" zadný panel dub arlingston 1200/500+1800/500+600/200</t>
  </si>
  <si>
    <t>" kuchynská linka bude zavesená na betónovej stene,</t>
  </si>
  <si>
    <t>" vrátane drezu granit farba šedá,780/500/200,odsávača pár,elektrickej várnej</t>
  </si>
  <si>
    <t>" dosky a zabudovanej elektrickej rúry</t>
  </si>
  <si>
    <t>"odsávač pár : farba biela,s uhlíkovým filtrom, š=500mm,s osvetlením</t>
  </si>
  <si>
    <t>" elektrická vstavaná rúra :čierne sklo,š=595x595x566mm,napr.MORA VTS 556 BXB</t>
  </si>
  <si>
    <t>" elektrická várna doska sklokeramická s dvomi várnymi zónami</t>
  </si>
  <si>
    <t>6  " P</t>
  </si>
  <si>
    <t>615D11</t>
  </si>
  <si>
    <t>KUCHYNSKÁ linka NÁBYTOK napr.SMILE DECODOM  1200+2400mm  vid rozpis</t>
  </si>
  <si>
    <t>922008959</t>
  </si>
  <si>
    <t>" horné skrinky : h=296 mm , v= 704 mm, š=800,600,400</t>
  </si>
  <si>
    <t>" dolná skrinka rohová : h=560 mm , v= 750 mm, š=1000,350</t>
  </si>
  <si>
    <t>" dolná skrinka so zásuvkami : h=560 mm , v=2067 mm, š=400</t>
  </si>
  <si>
    <t>" dolná skrinka pre zabudovanú rúru : h=560 mm , v= 750 mm, š=600</t>
  </si>
  <si>
    <t>" skrinka pre umývačku:h=560mm ,v= 750mm,š=450</t>
  </si>
  <si>
    <t>" pracovná doska svetlošedá : 38x600x1200+1200</t>
  </si>
  <si>
    <t>" kuchynská linka bude zavesená na betónovej stene</t>
  </si>
  <si>
    <t>4" P</t>
  </si>
  <si>
    <t>615D12</t>
  </si>
  <si>
    <t>KUCHYNSKÁ linka NÁBYTOK napr.SMILE DECODOM  2400mm  vid rozpis</t>
  </si>
  <si>
    <t>1370813666</t>
  </si>
  <si>
    <t>" horné skrinky : h=296 mm , v= 704 mm, š=600,400</t>
  </si>
  <si>
    <t>" dolná skrinka : h=560 mm , v= 750 mm, š=600,800</t>
  </si>
  <si>
    <t>" dolná skrinka so zásuvkami : h=560 mm , v= 750 mm, š=400</t>
  </si>
  <si>
    <t>" pracovná doska svetlošedá : 38x600x2400</t>
  </si>
  <si>
    <t>" zadný panel dub arlingston 2400/500+600/200</t>
  </si>
  <si>
    <t>17  " P</t>
  </si>
  <si>
    <t>12 " L</t>
  </si>
  <si>
    <t>766821001D13</t>
  </si>
  <si>
    <t>Montáž vstavanej skrine pre zabudovanú chladničku s mrazničkou 1100/1780mm vid rozpis</t>
  </si>
  <si>
    <t>-959722516</t>
  </si>
  <si>
    <t>" montáž a dodávka na stavbu</t>
  </si>
  <si>
    <t xml:space="preserve">" D13 </t>
  </si>
  <si>
    <t>24   "  P</t>
  </si>
  <si>
    <t>24  " L</t>
  </si>
  <si>
    <t>615D13</t>
  </si>
  <si>
    <t>KUCHYNSKÝ NÁBYTOK napr.SMILE DECODOM skrinka pre zabudovanú chladničku s mrazničkou 560/1780/600mm+ potravin. skrinka 560/1780/500mm</t>
  </si>
  <si>
    <t>-908452993</t>
  </si>
  <si>
    <t>"  FARBA KORPUSU: šedý Onyx</t>
  </si>
  <si>
    <t>"  FARBA PREDNEJ PLOCHY:šedý Onyx</t>
  </si>
  <si>
    <t>" skrinka pre zabudovanú chladničku s mrazničkou:h=560mm ,v=1780mm,š=600</t>
  </si>
  <si>
    <t>"  potravinová skrinka :h=560mm ,v=1780mm,š=500</t>
  </si>
  <si>
    <t>766821001D14</t>
  </si>
  <si>
    <t>Montáž potravinovej skrine KUCHYNSKÝ NÁBYTOK napr.SMILE DECODOM</t>
  </si>
  <si>
    <t>430902880</t>
  </si>
  <si>
    <t>" D14</t>
  </si>
  <si>
    <t>" potravinová skrinka :h=560mm ,v=1780mm,š=600</t>
  </si>
  <si>
    <t>18 " P</t>
  </si>
  <si>
    <t>24 " L</t>
  </si>
  <si>
    <t>615D14</t>
  </si>
  <si>
    <t>Potravinová skrinka šedý ónyx 600/2000mm</t>
  </si>
  <si>
    <t>1969376593</t>
  </si>
  <si>
    <t>766821007D15</t>
  </si>
  <si>
    <t>Montáž vstavanej skrine, Z LAMINÁTOVÝCH DREVOTRIESKOVÝCH DOSIEK LDTD HR.18 mm, 1400/2030/500mm</t>
  </si>
  <si>
    <t>728819778</t>
  </si>
  <si>
    <t>" D 15</t>
  </si>
  <si>
    <t>" DVERE HR.10mm DVOJDIELNA,S HORNÝMI,SPODNÝMI POLICAMI A VEŠIAKOVOU ČASŤOU,</t>
  </si>
  <si>
    <t>" KOVANIE DVERÍ Z NEREZOVEJ OCELE</t>
  </si>
  <si>
    <t>" FARBA PREDNEJ PLOCHY: VANILKA,STREDNÁ ČASŤ FOTOTAPETA S MOTÍVOM PRÍRODY</t>
  </si>
  <si>
    <t>" V PREVLÁDAJÚCEJ ZELENEJ FARBE</t>
  </si>
  <si>
    <t>615D15</t>
  </si>
  <si>
    <t>Vstavaná skriňa na šaty, šxhrxv 1400x2030x500 mm</t>
  </si>
  <si>
    <t>-910969376</t>
  </si>
  <si>
    <t>" D15</t>
  </si>
  <si>
    <t>" VSTAVANÁ SKRIŇA Z LAMINÁTOVÝCH DREVOTRIESKOVÝCH DOSIEK LDTD HR.18 mm,</t>
  </si>
  <si>
    <t>" DVERE HR.10mm, DVOJDIELNA,S HORNÝMI,SPODNÝMI POLICAMI A VEŠIAKOVOU ČASŤOU</t>
  </si>
  <si>
    <t>766821007D16</t>
  </si>
  <si>
    <t>Montáž vstavanej skrine, Z LAMINÁTOVÝCH DREVOTRIESKOVÝCH DOSIEK LDTD HR.18 mm, 1100/2030/400mm</t>
  </si>
  <si>
    <t>-2076521312</t>
  </si>
  <si>
    <t>" D 16</t>
  </si>
  <si>
    <t>615D16</t>
  </si>
  <si>
    <t>Vstavaná skriňa na šaty, šxhrxv 1100x2030x400 mm</t>
  </si>
  <si>
    <t>1506970757</t>
  </si>
  <si>
    <t>" D16</t>
  </si>
  <si>
    <t>" DVERE HR.10mm, DVOJDIELNA,S HORNÝMI,SPODNÝMI POLICAMI A VEŠIAKOVOU ČASŤOU,</t>
  </si>
  <si>
    <t>766821007D17</t>
  </si>
  <si>
    <t>Montáž vstavanej skrine, Z LAMINÁTOVÝCH DREVOTRIESKOVÝCH DOSIEK LDTD HR.18 mm, 2100/500mm</t>
  </si>
  <si>
    <t>595852102</t>
  </si>
  <si>
    <t>" D 17</t>
  </si>
  <si>
    <t>" DVERE HR.10mm TRIJDIELNA,S HORNÝMI,SPODNÝMI POLICAMI A VEŠIAKOVOU ČASŤOU,</t>
  </si>
  <si>
    <t>615D17</t>
  </si>
  <si>
    <t>Vstavaná skriňa na šaty, šxhrxv 2100/500 mm</t>
  </si>
  <si>
    <t>-786936697</t>
  </si>
  <si>
    <t>" D17</t>
  </si>
  <si>
    <t>" DVERE HR.10mm, TROJDIELNA,S HORNÝMI,SPODNÝMI POLICAMI A VEŠIAKOVOU ČASŤOU,</t>
  </si>
  <si>
    <t>766821007D18</t>
  </si>
  <si>
    <t>118549538</t>
  </si>
  <si>
    <t>" D 18</t>
  </si>
  <si>
    <t>" DVERE HR.10mm TROJDIELNA,S HORNÝMI,SPODNÝMI POLICAMI A VEŠIAKOVOU ČASŤOU,</t>
  </si>
  <si>
    <t>615D18</t>
  </si>
  <si>
    <t>Vstavaná skriňa na šaty, šxhrxv 1400/2030/500 mm</t>
  </si>
  <si>
    <t>-2051470153</t>
  </si>
  <si>
    <t>" D18</t>
  </si>
  <si>
    <t>-987314014</t>
  </si>
  <si>
    <t>-1365427801</t>
  </si>
  <si>
    <t>783222100.S</t>
  </si>
  <si>
    <t>Nátery kov.stav.doplnk.konštr. syntetické farby šedej na vzduchu schnúce dvojnásobné - 70µm</t>
  </si>
  <si>
    <t>1272500238</t>
  </si>
  <si>
    <t>" náter zárubní</t>
  </si>
  <si>
    <t xml:space="preserve">(0,05+0,2+0,05)*(2,02+0,9+2,02)*(80+29) " D1 </t>
  </si>
  <si>
    <t>(0,05+0,2+0,05)*(2,02+1+2,02)*(1+1) " D5</t>
  </si>
  <si>
    <t>(0,05+0,2+0,05)*(2,02+0,9+2,02)*(5+1) " D6</t>
  </si>
  <si>
    <t>(0,05+0,2+0,05)*(2,02+0,9+2,02)*(14) " D20</t>
  </si>
  <si>
    <t>(0,05+0,2+0,05)*(2,02+0,9+2,02)*(6+6) " D21</t>
  </si>
  <si>
    <t>(0,05+0,2+0,05)*(2,02+1,55+2,02)*(2) " D24</t>
  </si>
  <si>
    <t>(0,05+0,2+0,05)*(2,02+0,9+2,02)*(16) " D25</t>
  </si>
  <si>
    <t>(0,05+0,2+0,05)*(2,02+0,9+2,02)*1 " D26</t>
  </si>
  <si>
    <t>E1.1f - E1.1f  Konštrukcie kovové  dvere v.č.A24</t>
  </si>
  <si>
    <t>-290809209</t>
  </si>
  <si>
    <t>642942111.S</t>
  </si>
  <si>
    <t>Osadenie oceľovej dverovej zárubne alebo rámu, plochy otvoru do 2,5 m2</t>
  </si>
  <si>
    <t>2117047563</t>
  </si>
  <si>
    <t xml:space="preserve">" 01  oceľové zárubne </t>
  </si>
  <si>
    <t>36   "L</t>
  </si>
  <si>
    <t>" 02 oceľové zárubne</t>
  </si>
  <si>
    <t>" 03 oceľové zárubne</t>
  </si>
  <si>
    <t>Súčet  v.č. A24</t>
  </si>
  <si>
    <t>55301</t>
  </si>
  <si>
    <t>01 - OCEĽOVÁ NEROZOBERATEĽNÁ ZÁRUBEŇ 800/1970mm PRE DVERE, JEDNOKRÍDLOVÉ S POLODRÁŽKOU EW30 D3+C,DO ŽELEZOBET.STENY HR. 150 MM BEZ PRAHU</t>
  </si>
  <si>
    <t>-1448592049</t>
  </si>
  <si>
    <t>" O1</t>
  </si>
  <si>
    <t>36 "L</t>
  </si>
  <si>
    <t>55302</t>
  </si>
  <si>
    <t>02 - OCEĽOVÁ NEROZOBERATEĽNÁ ZÁRUBEŇ 800/1970mm PRE DVERE, JEDNOKRÍDLOVÉ S POLODRÁŽKOU, DO PRIEČKY HR. 100 MM, BEZ PRAHU, 800/1970mm</t>
  </si>
  <si>
    <t>-1924782427</t>
  </si>
  <si>
    <t>" O2</t>
  </si>
  <si>
    <t>55303</t>
  </si>
  <si>
    <t>03 - OCEĽOVÁ NEROZOBERATEĽNÁ ZÁRUBEŇ  600/1970mm  PRE DVERE, JEDNOKRÍDLOVÉ S POLODRÁŽKOU, DO PRIEČKY HR. 100 MM,  BEZ PRAHU, 600/1970</t>
  </si>
  <si>
    <t>-364630281</t>
  </si>
  <si>
    <t>" 03 ocel. zárubna</t>
  </si>
  <si>
    <t>1757643210</t>
  </si>
  <si>
    <t>-613158547</t>
  </si>
  <si>
    <t>725245162.S</t>
  </si>
  <si>
    <t>Montáž sprchových dverí posuvných, trojdielne, s pevnou stenou, so sklenenou výplňou, 900/1900mm na sokel hr. 100mm</t>
  </si>
  <si>
    <t>1307454398</t>
  </si>
  <si>
    <t xml:space="preserve">" O5 </t>
  </si>
  <si>
    <t>" NEPRIEHLADNÝ PLAST HR.3,5MM,BIELY AL PROFIL</t>
  </si>
  <si>
    <t>" NA SOKEL HR. 100 MM</t>
  </si>
  <si>
    <t>" FARBA BIELA</t>
  </si>
  <si>
    <t>39 " L</t>
  </si>
  <si>
    <t>Súčet v.č.A24</t>
  </si>
  <si>
    <t>55205</t>
  </si>
  <si>
    <t>05- Sprchové dvere posúvne trojdielne rozmer 900/1900 mm, NEPRIEHLADNÝ PLAST HR.3,5MM,BIELY AL PROFIL, NA SOKEL HR. 100 MM, BIELA FARBA</t>
  </si>
  <si>
    <t>1286105863</t>
  </si>
  <si>
    <t>998725102.S</t>
  </si>
  <si>
    <t>Presun hmôt pre zariaďovacie predmety v objektoch výšky nad 6 do 12 m</t>
  </si>
  <si>
    <t>-85914080</t>
  </si>
  <si>
    <t>730180695</t>
  </si>
  <si>
    <t>763170011.S</t>
  </si>
  <si>
    <t>Montáž revíznych dvierok pre SDK steny veľkosti 0,10 - 0,25 m2, 400/400mm</t>
  </si>
  <si>
    <t>-886057504</t>
  </si>
  <si>
    <t>" revízne dvierka jednokrídlové</t>
  </si>
  <si>
    <t>" biela farba</t>
  </si>
  <si>
    <t>38 " L</t>
  </si>
  <si>
    <t>Súčet v.č. A24</t>
  </si>
  <si>
    <t>59004</t>
  </si>
  <si>
    <t>04- Dvierka revízne s pevnými pántami šxl 400x400 mm, do sadrokartónových systémov</t>
  </si>
  <si>
    <t>-2079682364</t>
  </si>
  <si>
    <t>998763303.S</t>
  </si>
  <si>
    <t>Presun hmôt pre sadrokartónové konštrukcie v objektoch výšky od 7 do 24 m</t>
  </si>
  <si>
    <t>1558412334</t>
  </si>
  <si>
    <t>998763391.S</t>
  </si>
  <si>
    <t>Príplatok za presun (69) nad vymedzenú najväčšiu dopravnú vzdialenosť, sadrokartonových konštrukcií po stavenisku do 1 km</t>
  </si>
  <si>
    <t>-1512557792</t>
  </si>
  <si>
    <t>767310100.S</t>
  </si>
  <si>
    <t>Montáž výlezu do plochej strechy</t>
  </si>
  <si>
    <t>-242556006</t>
  </si>
  <si>
    <t xml:space="preserve">1 " 09 výlez na strechu </t>
  </si>
  <si>
    <t>8916</t>
  </si>
  <si>
    <t>FAKRO DRL</t>
  </si>
  <si>
    <t>-1698321416</t>
  </si>
  <si>
    <t>998767102.S</t>
  </si>
  <si>
    <t>Presun hmôt pre kovové stavebné doplnkové konštrukcie v objektoch výšky nad 6 do 12 m</t>
  </si>
  <si>
    <t>-1839176301</t>
  </si>
  <si>
    <t>-254745845</t>
  </si>
  <si>
    <t>-1500183659</t>
  </si>
  <si>
    <t>" nátery zárubní RAL 5024 modrá</t>
  </si>
  <si>
    <t>(0,05+0,15+0,05)*(17+36) " O1</t>
  </si>
  <si>
    <t>(0,05+0,1+0,05)*(1) " O2</t>
  </si>
  <si>
    <t>(0,05+0,1+0,05)*1 " O3</t>
  </si>
  <si>
    <t>(0,4*0,4)*76 " O4</t>
  </si>
  <si>
    <t>E1.1g - E1.1g  Konšrukcie hlíníkové výplne v.č.A26</t>
  </si>
  <si>
    <t>767640031.S</t>
  </si>
  <si>
    <t xml:space="preserve">Montáž  interierových dverí hliníkových </t>
  </si>
  <si>
    <t>1711284163</t>
  </si>
  <si>
    <t>(1,5+1,5+2,44+2,44)*16</t>
  </si>
  <si>
    <t>(1,5+1,5+2,44+2,44)*4</t>
  </si>
  <si>
    <t>(1,5+1,5+2,44+2,44)*2</t>
  </si>
  <si>
    <t>" AL7</t>
  </si>
  <si>
    <t>Súčet  v.č.A26</t>
  </si>
  <si>
    <t>553AL4</t>
  </si>
  <si>
    <t>INTERIEROVÁ ZS HLINÍKOVÁ STENA 1500/2440mm S PO-BRÁNIACA ŠÍRENIU TEPLA 30MIN,EI1 30 C2+C  S DVOJKRÍDl. DVERAMI 1500/2100 A NADSVETLÍKOM, ZASKLENIE SKLO BEZPEČNOSTNÉ, BEZ PRAHU ,KOVANIE DVERÍ-ELEKTRONICKÝ ZÁMOK/BEZKLÚČOVÝ SYSTÉM/ .INT. -KĽUČKA pc podla CP</t>
  </si>
  <si>
    <t>-233791423</t>
  </si>
  <si>
    <t>" Al4</t>
  </si>
  <si>
    <t>" SAMOZATVÁRAČ POVRCHOVÁ ÚPRAVA AL PROFILOV  FARBA - RAL 5024 MODRÁ</t>
  </si>
  <si>
    <t>" EI1 30 C2+C</t>
  </si>
  <si>
    <t>553AL5</t>
  </si>
  <si>
    <t>INTERIEROVÁ ZASKLENÁ HLINÍKOVÁ STENA 1500/2440mm S PO-BRÁNIACA ŠÍRENIU TEPLA 30MIN,EI1 30 C2+C  S DVOJKRÍDl. DVERAMI 1500/2100 A NADSVETLÍKOM, ZASKLENIE SKLO BEZPEČNOSTNÉ, BEZ PRAHU ,KOVANIE DVERÍ-CYLINDRICKÝ ZÁMOK, .INT. -KĽUČKA SAMOZATVÁRAČ  pc, podla P</t>
  </si>
  <si>
    <t>-1884960095</t>
  </si>
  <si>
    <t>" Al5</t>
  </si>
  <si>
    <t>" v podhľade bude hliníková rámová konštrukcia opláštená cetris doskou hr.12,5mm</t>
  </si>
  <si>
    <t>" /PRESTUP INŠTALÁCIÍ CERTIFIKOVANE UTESNIŤ/</t>
  </si>
  <si>
    <t>553AL6</t>
  </si>
  <si>
    <t>INTERIEROVÁ ZASKLENÁ HLINÍKOVÁ STENA 1500/2440mm  TESNÁ PROTI PRIENIKU DYMU, 2kr DVERAMI 1500 /2100 A NADSVETLÍKOM, ZASKLENIE SKLO BEZPEČNOSTNÉ, BEZ PRAHU ,KOVANIE DVERÍ-ZÁMOK CYLINDRICKÝ.INTERIÉR -KĽUČKA,SAMOZATVÁRAČ UČKA,SAMOZATVÁRAČ  pc podla CP</t>
  </si>
  <si>
    <t>-1490444920</t>
  </si>
  <si>
    <t>"1500/2100+340mm</t>
  </si>
  <si>
    <t>" S+C</t>
  </si>
  <si>
    <t>" POVRCHOVÁ ÚPRAVA AL PROFILOV  FARBA - RAL 5024 MODRÁ</t>
  </si>
  <si>
    <t xml:space="preserve">" v podhľade bude hliníková rámová konštrukcia </t>
  </si>
  <si>
    <t xml:space="preserve">" opláštená cetris doskou hr.12,5mm  </t>
  </si>
  <si>
    <t>553AL7</t>
  </si>
  <si>
    <t>INTERIEROVÁ ZASKLENÁ HLINÍKOVÁ STENA  1500/2440mm TESNÁ PROTI PRIENIKU DYMU, 2kr  DVERAMI 1500 /2100 A NADSVETLÍKOM, ZASKLENIE SKLO BEZPEČNOSTNÉ, BEZ PRAHU ,KOVANIE DVERÍ-ZÁMOK CYLINDRICKÝ.INTERIÉR -KĽUČKA,SAMOZATVÁRAČ UČKA,SAMOZATVÁRAČ  pc podla CP</t>
  </si>
  <si>
    <t>-208053366</t>
  </si>
  <si>
    <t>" AL7  P</t>
  </si>
  <si>
    <t>553AL10</t>
  </si>
  <si>
    <t>INTERIEROVÁ ZASKLENÁ HLINÍKOVÁ STENA 1500/2440mm S -BRÁNIACA ŠÍRENIU TEPLA 30MIN,EI1 30 C2+C  S DVOJKRÍDl. DVERAMI 1500/2100 A NADSVETLÍKOM, ZASKLENIE SKLO BEZPEČNOSTNÉ, BEZ PRAHU ,KOVANIE DVERÍ-CYLINDRICKÝ ZÁMOK, .INT. -KĽUČKA SAMOZATVÁRAČ</t>
  </si>
  <si>
    <t>-85142440</t>
  </si>
  <si>
    <t>" Al10</t>
  </si>
  <si>
    <t>787100060.S</t>
  </si>
  <si>
    <t>Montáž preskleného nadsvetlíka, rozmer otvoru 700-2000/1200 mm</t>
  </si>
  <si>
    <t>773428319</t>
  </si>
  <si>
    <t>"AL5</t>
  </si>
  <si>
    <t>0,34*1,5</t>
  </si>
  <si>
    <t>591510001100.S</t>
  </si>
  <si>
    <t>Cementotriesková doska hr. 12 mm, s hladkým cementovo šedým povrchom</t>
  </si>
  <si>
    <t>-2083947690</t>
  </si>
  <si>
    <t>E1.1h - E1.1h Zábradlie pol.06,07,08 v.č.A28, A29</t>
  </si>
  <si>
    <t>-675378536</t>
  </si>
  <si>
    <t>767995108.S</t>
  </si>
  <si>
    <t xml:space="preserve">Montáž ostatných atypických kovových stavebných doplnkových konštrukcií nad 500 kg /na jestv.stlpiky </t>
  </si>
  <si>
    <t>-460259785</t>
  </si>
  <si>
    <t xml:space="preserve">" dovoz na stavbu, vr. montaže </t>
  </si>
  <si>
    <t>" pol. č.06   zábradlie v schodisku  B/C</t>
  </si>
  <si>
    <t>69,40  " 06a</t>
  </si>
  <si>
    <t>69,80*14  " 06b</t>
  </si>
  <si>
    <t>10,28*15  " 06c</t>
  </si>
  <si>
    <t>69,50*1 " O6d</t>
  </si>
  <si>
    <t>45,90*1  " O6e</t>
  </si>
  <si>
    <t>Medzisúčet  pol.O6   v.č.A28</t>
  </si>
  <si>
    <t xml:space="preserve">" pol.07  </t>
  </si>
  <si>
    <t>31,62*8</t>
  </si>
  <si>
    <t>Medzisúčet  pol.O7  v.č.A28</t>
  </si>
  <si>
    <t xml:space="preserve">"   A pri výťahoch sch </t>
  </si>
  <si>
    <t>" pol.08a</t>
  </si>
  <si>
    <t>186,84*1</t>
  </si>
  <si>
    <t>" pol.08b</t>
  </si>
  <si>
    <t>245,10*6</t>
  </si>
  <si>
    <t>"pol.08b</t>
  </si>
  <si>
    <t>394,30*1</t>
  </si>
  <si>
    <t>Medzisúčet po. 08 1ks  v.č.A29</t>
  </si>
  <si>
    <t>767995210.S</t>
  </si>
  <si>
    <t>Výroba atypického zábradlia šikmého z profilovanej ocele</t>
  </si>
  <si>
    <t>-1588627676</t>
  </si>
  <si>
    <t>394,30</t>
  </si>
  <si>
    <t>553Z</t>
  </si>
  <si>
    <t xml:space="preserve">PC - Zábradlia VÝKAZ MATERIALU   vr. náteru 1x základný , 2x vrchný  polyuretan  RAL502 - v.č.A28, A29 </t>
  </si>
  <si>
    <t>-1700508193</t>
  </si>
  <si>
    <t xml:space="preserve">"pred realizáciu zamerat skutočné rozmery na stavbe, konzultovat S GP </t>
  </si>
  <si>
    <t xml:space="preserve">" spracovať dielenskú dokumentáciu  v cene </t>
  </si>
  <si>
    <t>1876221092</t>
  </si>
  <si>
    <t>-633972649</t>
  </si>
  <si>
    <t>E1.1ch - E1.1ch Vyčistenie budovy príprava na kolaudáciu, Požiarne prestupy , Hasice prístroje</t>
  </si>
  <si>
    <t xml:space="preserve"> K.Šinská ,PO E.Ostertagová </t>
  </si>
  <si>
    <t xml:space="preserve">    713 - Izolácie tepelné - POŽIARNE UPCHÁVKY</t>
  </si>
  <si>
    <t xml:space="preserve">    722 - Zdravotechnika - vnútorný vodovod</t>
  </si>
  <si>
    <t>952901114.S</t>
  </si>
  <si>
    <t>Vyčistenie budov pri výške podlaží nad 4 m  - A,A,B, C/príprava na kolaudaciu a odvzdanie stavby do užívania</t>
  </si>
  <si>
    <t>2130171267</t>
  </si>
  <si>
    <t xml:space="preserve">" C     čASť BUDOVY </t>
  </si>
  <si>
    <t>15,0+14,56+14,56+5,4+22,27  " 1np</t>
  </si>
  <si>
    <t>22,14+16,2+16,2+5,64+5,64+34,75   " 2np</t>
  </si>
  <si>
    <t>22,14+16,2+16,2+5,64+5,64+34,75   " 4np</t>
  </si>
  <si>
    <t>22,14+16,2+16,2+5,64+5,64+34,75   " 6np</t>
  </si>
  <si>
    <t>22,14+16,2+16,2+5,64+5,64+34,75   " 8np</t>
  </si>
  <si>
    <t>22,14+16,20+16,20+5,64+5,64 " 3np</t>
  </si>
  <si>
    <t>22,14+16,20+16,20+5,64+5,64 " 5np</t>
  </si>
  <si>
    <t>22,14+16,20+16,20+5,64+5,64 " 7np</t>
  </si>
  <si>
    <t>22,14+16,20+16,20+5,64+5,64 " 9np</t>
  </si>
  <si>
    <t>Medzisúčet  C</t>
  </si>
  <si>
    <t>" B   1NP</t>
  </si>
  <si>
    <t>14,55*18</t>
  </si>
  <si>
    <t>20,40+14,55+19,95+5,4+5,4+78,51</t>
  </si>
  <si>
    <t>88,60+8,02+5,4+21,15+1,73+14,10+5,4+12,30+16,18+7,46+3,06+7,45+15,41+15,92+3,95+3,95+10,65</t>
  </si>
  <si>
    <t>Medzisúčet  v.č.A16 " B,A,A</t>
  </si>
  <si>
    <t>" B  2,4,6NP</t>
  </si>
  <si>
    <t>(8,25*10)*3</t>
  </si>
  <si>
    <t>(12,62*8)*3</t>
  </si>
  <si>
    <t>22,14*3 "sch</t>
  </si>
  <si>
    <t>(16,2+16,2+23,4+5,64+70,10+3,01+2,09+6,41)*3</t>
  </si>
  <si>
    <t>(112,17+44,45)*3</t>
  </si>
  <si>
    <t>(10,16*8)*3</t>
  </si>
  <si>
    <t>(45,59+9,28+3,01)*3</t>
  </si>
  <si>
    <t>(2,25+70,03+11,63+8,54+15,89+10,87+10,38+4,54)*3</t>
  </si>
  <si>
    <t xml:space="preserve">Medzisúčet  v.č.A17  2,4,6NP  B, A,A </t>
  </si>
  <si>
    <t>" B  3,5,7NP</t>
  </si>
  <si>
    <t>(9,53*8)*3</t>
  </si>
  <si>
    <t>(22,14+16,2+16,2+23,4+5,64)*3</t>
  </si>
  <si>
    <t>(70,10+3,01+2,09+6,41)*3</t>
  </si>
  <si>
    <t>Medzisúčet v.č.A18  3,5,7NP B</t>
  </si>
  <si>
    <t>(8,25*10)</t>
  </si>
  <si>
    <t>17,9*2</t>
  </si>
  <si>
    <t>(12,62*6)</t>
  </si>
  <si>
    <t>22,14 " sch</t>
  </si>
  <si>
    <t>(12,33+12,33)</t>
  </si>
  <si>
    <t>5,64+5,64+3,01+6,36+23,40+70,10</t>
  </si>
  <si>
    <t xml:space="preserve">Medzisúčet  v.č.A19  8NP B </t>
  </si>
  <si>
    <t>" B 9NP</t>
  </si>
  <si>
    <t>11,12+12,8+14,10+10,28+11,12+11,12+10,28+10,28+11,12+11,12</t>
  </si>
  <si>
    <t>10,28+10,28+11,12+11,12+10,28+14,10+12,80+11,12</t>
  </si>
  <si>
    <t xml:space="preserve">22,14   " SCH </t>
  </si>
  <si>
    <t>12,33+12,35+5,64+5,64+3,01+6,36+5,97+23,40</t>
  </si>
  <si>
    <t xml:space="preserve">Medzisúčet V.č.A20  9NP  B </t>
  </si>
  <si>
    <t>-126973813</t>
  </si>
  <si>
    <t>Izolácie tepelné - POŽIARNE UPCHÁVKY</t>
  </si>
  <si>
    <t>713510207.S</t>
  </si>
  <si>
    <t>Montáž tesnenia prestupu káblových, potrubných trás a tesnenie škár prierezu 0,8-1 m2 protipožiarnym povlakom El120 a TI hr. 120 mm (140 kg/m3)- VZT10</t>
  </si>
  <si>
    <t>-885943915</t>
  </si>
  <si>
    <t>"VZT 10</t>
  </si>
  <si>
    <t>631450000500.S</t>
  </si>
  <si>
    <t>Rohož z minerálnej vlny hr. 60 mm s pozinkovaným pletivom do 640°C, na izoláciu rovinných i zakrivených plôch</t>
  </si>
  <si>
    <t>1190760719</t>
  </si>
  <si>
    <t>9*2,04 'Prepočítané koeficientom množstva</t>
  </si>
  <si>
    <t>713530765.S</t>
  </si>
  <si>
    <t>Protipožiarny prestup potrubia prierez otvoru 0,12-0,16 m2 izolované protipožiarnou penou El60-120, zaplnenie prestupu  - EL1</t>
  </si>
  <si>
    <t>213763594</t>
  </si>
  <si>
    <t>713530800.S</t>
  </si>
  <si>
    <t>Montáž protipožiarnej manžety na prestup potrubia d 32-64 mm, EI120, z jednej strany - ZT20,ZT21</t>
  </si>
  <si>
    <t>-250288906</t>
  </si>
  <si>
    <t>12 " ZT20</t>
  </si>
  <si>
    <t>29 " ZT21</t>
  </si>
  <si>
    <t>449410001704.S</t>
  </si>
  <si>
    <t>Protipožiarna manžeta 63/2", pre tesnenie potrubia D 63 mm v prestupoch</t>
  </si>
  <si>
    <t>-654355769</t>
  </si>
  <si>
    <t>713530855.S</t>
  </si>
  <si>
    <t>Tesnenie potrubia d 63 mm protipožiarnou speňujúcou páskou - UK1</t>
  </si>
  <si>
    <t>601399844</t>
  </si>
  <si>
    <t>"UK1</t>
  </si>
  <si>
    <t>71353070R1</t>
  </si>
  <si>
    <t>Protipožiarny prestup potrubia prierez otvoru 50mm izolované protipožiarnou penou 60min - UK3</t>
  </si>
  <si>
    <t>-1053648625</t>
  </si>
  <si>
    <t>80  " UK3</t>
  </si>
  <si>
    <t>722</t>
  </si>
  <si>
    <t>Zdravotechnika - vnútorný vodovod</t>
  </si>
  <si>
    <t>722250180.S</t>
  </si>
  <si>
    <t>Montáž hasiaceho prístroja na stenu</t>
  </si>
  <si>
    <t>-2042240628</t>
  </si>
  <si>
    <t>" Blok A</t>
  </si>
  <si>
    <t xml:space="preserve">"  na každom podlaží </t>
  </si>
  <si>
    <t>4*9  "práškový 6kg</t>
  </si>
  <si>
    <t>" Blok C</t>
  </si>
  <si>
    <t xml:space="preserve">" na každom podlaží  </t>
  </si>
  <si>
    <t>3*9 "práškový</t>
  </si>
  <si>
    <t>1  " vrátnica</t>
  </si>
  <si>
    <t xml:space="preserve">1*9  " 1ks práškový na ostatných podlažiach </t>
  </si>
  <si>
    <t>1*9  " ostatné podlažia 1ks 6kg práškový</t>
  </si>
  <si>
    <t xml:space="preserve">"   Kotolna </t>
  </si>
  <si>
    <t>1  " snehový 5kg</t>
  </si>
  <si>
    <t xml:space="preserve">1  " práškový 6kg </t>
  </si>
  <si>
    <t>" m.č.2.78</t>
  </si>
  <si>
    <t>1"   snehový 5kg</t>
  </si>
  <si>
    <t xml:space="preserve">Súčet  nebol k dispozícii  ešte  PD požiarnej ochrany </t>
  </si>
  <si>
    <t>449170000900.S</t>
  </si>
  <si>
    <t>Prenosný hasiaci prístroj práškový  6 kg</t>
  </si>
  <si>
    <t>-1341337700</t>
  </si>
  <si>
    <t>" ks práškový  6kg</t>
  </si>
  <si>
    <t>449170000800.S</t>
  </si>
  <si>
    <t xml:space="preserve">Prenosný hasiaci prístroj snehový CO2 5 kg </t>
  </si>
  <si>
    <t>1324934480</t>
  </si>
  <si>
    <t>" "snehový  5kg</t>
  </si>
  <si>
    <t xml:space="preserve">1 "kotolna </t>
  </si>
  <si>
    <t>1  " m.č.2.78</t>
  </si>
  <si>
    <t>449170001000</t>
  </si>
  <si>
    <t>Plastový box na hasiaci prístroj do 6 kg náplne</t>
  </si>
  <si>
    <t>-2061386243</t>
  </si>
  <si>
    <t>722250r</t>
  </si>
  <si>
    <t>Montáž tabuliek D+M</t>
  </si>
  <si>
    <t>1243477812</t>
  </si>
  <si>
    <t xml:space="preserve">  "podla  PD požiarna ochrana</t>
  </si>
  <si>
    <t>998722103.S</t>
  </si>
  <si>
    <t>Presun hmôt pre vnútorný vodovod v objektoch výšky nad 12 do 24 m</t>
  </si>
  <si>
    <t>-904011576</t>
  </si>
  <si>
    <t>998722192.S</t>
  </si>
  <si>
    <t>Vodovod, prípl.za presun nad vymedz. najväčšiu dopravnú vzdialenosť do 100m</t>
  </si>
  <si>
    <t>348637285</t>
  </si>
  <si>
    <t>debnV1</t>
  </si>
  <si>
    <t>deb stropu V1</t>
  </si>
  <si>
    <t>6,17</t>
  </si>
  <si>
    <t>E1.3 - E1.3 Statika A, B,C  v.č.S01,S02,S03</t>
  </si>
  <si>
    <t>K.Šinská , Ing.Bridová</t>
  </si>
  <si>
    <t xml:space="preserve">    4 - Vodorovné konštrukcie</t>
  </si>
  <si>
    <t>3179411R1</t>
  </si>
  <si>
    <t xml:space="preserve">Zosilnenie  otvorov  v nosných prvkoch  - Statika </t>
  </si>
  <si>
    <t>1574335521</t>
  </si>
  <si>
    <t xml:space="preserve">" A,A,B </t>
  </si>
  <si>
    <t>" závitové tyče  sú vlepené  ny vysokopevnostnú  chem. maltu (naPR. hilti hit -hy 200a v3</t>
  </si>
  <si>
    <t>" "PRI REZANí OTVOROV  NESMIE DôJSť K VäčšIEMU ZáREZU AKO PLáNOVANý OTVOR .</t>
  </si>
  <si>
    <t>" Rohy  musia byť dobrúsené do pravého uhla alebo predvrtané jadrovým vrtákom pr.100mm</t>
  </si>
  <si>
    <t>"  K samotnému reza niu sa môže  pristúpiť až po osadení yosilnujúcich  oceľových prvkov</t>
  </si>
  <si>
    <t>" Technická správa   a Statický posudok S00</t>
  </si>
  <si>
    <t xml:space="preserve">"presný popis  Technická správa statika </t>
  </si>
  <si>
    <t>" pre blok A</t>
  </si>
  <si>
    <t xml:space="preserve">" pre blok B </t>
  </si>
  <si>
    <t>1443,7</t>
  </si>
  <si>
    <t>Medzisúčet  v.č.S01</t>
  </si>
  <si>
    <t>" ÚPRAVA VÝŤAHOVEJ ŠACHTY V1  Blok A</t>
  </si>
  <si>
    <t>" postup zosilennia výťahových šachiet V1</t>
  </si>
  <si>
    <t>"platne 7 a9 vložit do kaps  h=10mm a pred osadením celoplošne podmazať maltou</t>
  </si>
  <si>
    <t xml:space="preserve">" pred samotným prikotvením výťahu skontrolovať dotiahnutie závitových tyčí </t>
  </si>
  <si>
    <t xml:space="preserve">" Stenu S1 vymurovať z tvarnic Ytong Statik 250 P+D na systémové malty </t>
  </si>
  <si>
    <t>281,9</t>
  </si>
  <si>
    <t>Medzisúčet  v.č.S02</t>
  </si>
  <si>
    <t>" postup zosilennia výťahových šachiet V2</t>
  </si>
  <si>
    <t>" Závitové tyče 1003 vlepiť vysokopevnostou chem,maltu (napr.HILTI HIT -HY 200A V3)</t>
  </si>
  <si>
    <t>"platne 8 vložiť do káps  h=10mm a pred osadením celoplošne podlamať maltou</t>
  </si>
  <si>
    <t>"   Pred samotným prikotvením výťahu skontrolovať dostiahnutie  závitových tyčí</t>
  </si>
  <si>
    <t>196,2</t>
  </si>
  <si>
    <t>5531</t>
  </si>
  <si>
    <t>MATERIAL OK výkaz  v.č.S01  rozpis   vr. nateru 1x , 2xV</t>
  </si>
  <si>
    <t>-1560625045</t>
  </si>
  <si>
    <t>"počet kusov 12 ks dl.1,4m</t>
  </si>
  <si>
    <t>21,5*12</t>
  </si>
  <si>
    <t>"počet   78ks  dl.2,142m</t>
  </si>
  <si>
    <t>78*14</t>
  </si>
  <si>
    <t>"počet kusov 8 ks dl.0,9m</t>
  </si>
  <si>
    <t>8*10,3</t>
  </si>
  <si>
    <t>1432,04*0,1  "prierez 10%</t>
  </si>
  <si>
    <t>Súčet  Statika v.č.S01</t>
  </si>
  <si>
    <t>5532</t>
  </si>
  <si>
    <t>MATERIAL OK výkaz  v.č.S02 rozpis   vr. nateru 1x , 2xV</t>
  </si>
  <si>
    <t>272059087</t>
  </si>
  <si>
    <t>5533</t>
  </si>
  <si>
    <t>MATERIAL OK výkaz  v.č.S03 rozpis   vr. nateru 1x ,2xV</t>
  </si>
  <si>
    <t>1484141080</t>
  </si>
  <si>
    <t>Vodorovné konštrukcie</t>
  </si>
  <si>
    <t>440321414.S</t>
  </si>
  <si>
    <t>Strešné konštrukcie zo ŽB, betón tr. C 25/30-XC2(SK)  v.č.S02, v.č.A03</t>
  </si>
  <si>
    <t>-320849698</t>
  </si>
  <si>
    <t xml:space="preserve">0,2*(2,95*2,1) " stropna doska </t>
  </si>
  <si>
    <t xml:space="preserve">"steny </t>
  </si>
  <si>
    <t>0,2*0,72*(2,9+2,9+1,6+1,6)</t>
  </si>
  <si>
    <t>0,2*1,95*1,95</t>
  </si>
  <si>
    <t>0,2*0,75*(1,95*1,95)</t>
  </si>
  <si>
    <t>Súčet  blok A</t>
  </si>
  <si>
    <t>440351221.S</t>
  </si>
  <si>
    <t>Podporná konštrukcia striech výšky do 4 m, zaťaženie nad 45 do 60 kPa zhotovenie</t>
  </si>
  <si>
    <t>-1972403917</t>
  </si>
  <si>
    <t>1,6*2,45  " V1</t>
  </si>
  <si>
    <t>1,5*1,5  " V2</t>
  </si>
  <si>
    <t>440351222.S</t>
  </si>
  <si>
    <t>Podporná konštrukcia striech výšky do 4 m, zaťaženie nad 45 do 60 kPa odstránenie</t>
  </si>
  <si>
    <t>-903348401</t>
  </si>
  <si>
    <t>440351242.S</t>
  </si>
  <si>
    <t>Príplatok k podpornej konštrukcii striech za výšku nad 4 do 6 m, zaťaženie nad 45 do 60 kPa odstránenie</t>
  </si>
  <si>
    <t>1182870098</t>
  </si>
  <si>
    <t>440361821.S</t>
  </si>
  <si>
    <t>Výstuž strešných konštrukcií z betonárskej ocele B500 (10505)</t>
  </si>
  <si>
    <t>1273813810</t>
  </si>
  <si>
    <t>337,29/1000</t>
  </si>
  <si>
    <t xml:space="preserve">Medzisúčet v.č.S02  statika </t>
  </si>
  <si>
    <t>187,31/1000</t>
  </si>
  <si>
    <t xml:space="preserve">Súčet statika </t>
  </si>
  <si>
    <t>949941101.S</t>
  </si>
  <si>
    <t>Výsuvná šplhacia plošina s motorickým zdvihom a príslušenstvom výšky do 80 m</t>
  </si>
  <si>
    <t>den</t>
  </si>
  <si>
    <t>-1062995904</t>
  </si>
  <si>
    <t>-1246253710</t>
  </si>
  <si>
    <t>783174530.S</t>
  </si>
  <si>
    <t>Nátery oceľ.konštr. polyuretánové ľahkých C, veľmi ľahkých CC dvojnás. 2x s email..- 140μm- m</t>
  </si>
  <si>
    <t>440275232</t>
  </si>
  <si>
    <t>" m  statika zosilnenie konštrukcíí</t>
  </si>
  <si>
    <t>39,677</t>
  </si>
  <si>
    <t>9,989</t>
  </si>
  <si>
    <t>E1.4 - E1.4 Zdravotechnika A,B,C</t>
  </si>
  <si>
    <t>Ing.Pálfy</t>
  </si>
  <si>
    <t xml:space="preserve">    721 - Zdravotech. vnútorná kanalizácia</t>
  </si>
  <si>
    <t xml:space="preserve">    725 - Zdravotechnika - zariaď. predmety</t>
  </si>
  <si>
    <t xml:space="preserve">    000 - Elektromontáže - zemnenie </t>
  </si>
  <si>
    <t xml:space="preserve">    D1 - Ostatné práce</t>
  </si>
  <si>
    <t>1714338111</t>
  </si>
  <si>
    <t>Montáž trubíc z PE,hr.15-20 mm,vnút.priemer do 38</t>
  </si>
  <si>
    <t>33386914</t>
  </si>
  <si>
    <t>2723a8051</t>
  </si>
  <si>
    <t>Tepelnoizolačné púzdro pre potrubie D20/3,0, DIZOL66mm, hr=13mm</t>
  </si>
  <si>
    <t>78553082</t>
  </si>
  <si>
    <t>2723a8051.1</t>
  </si>
  <si>
    <t>Tepelnoizolačné púzdro pre potrubie D20/3,0, DIZOL66mm, hr=20mm</t>
  </si>
  <si>
    <t>1807358612</t>
  </si>
  <si>
    <t>2723a8051.2</t>
  </si>
  <si>
    <t>Tepelnoizolačné púzdro pre potrubie D26/3,0, DIZOL66mm, hr=13mm</t>
  </si>
  <si>
    <t>-654473376</t>
  </si>
  <si>
    <t>2723a8051.3</t>
  </si>
  <si>
    <t>Tepelnoizolačné púzdro pre potrubie D26/3,0, DIZOL66mm, hr=20mm</t>
  </si>
  <si>
    <t>1499264740</t>
  </si>
  <si>
    <t>2723a8051.4</t>
  </si>
  <si>
    <t>Tepelnoizolačné púzdro 35x13 mm PE</t>
  </si>
  <si>
    <t>-1248598273</t>
  </si>
  <si>
    <t>2723a8051.5</t>
  </si>
  <si>
    <t>Tepelnoizolačné púzdro 35x30 mm PE</t>
  </si>
  <si>
    <t>253080519</t>
  </si>
  <si>
    <t>713482152</t>
  </si>
  <si>
    <t>Montáž trubíc z EPDM,hr.38-50,vnút.priemer 42-73</t>
  </si>
  <si>
    <t>-1897078276</t>
  </si>
  <si>
    <t>2837741598</t>
  </si>
  <si>
    <t>TUBOLIT izolácia - trubica   48/30-DG (32)   Armaflex</t>
  </si>
  <si>
    <t>-447999384</t>
  </si>
  <si>
    <t>2837741598.1</t>
  </si>
  <si>
    <t>TUBOLIT izolácia - trubica   48/13-DG (32)   Armaflex</t>
  </si>
  <si>
    <t>-1272292994</t>
  </si>
  <si>
    <t>2837741598.2</t>
  </si>
  <si>
    <t>TUBOLIT izolácia - trubica   54/20-DG (32)   Armaflex</t>
  </si>
  <si>
    <t>-2029545699</t>
  </si>
  <si>
    <t>2837741598.3</t>
  </si>
  <si>
    <t>TUBOLIT izolácia - trubica   54/50-DG (32)   Armaflex</t>
  </si>
  <si>
    <t>-1198939019</t>
  </si>
  <si>
    <t>2837741611</t>
  </si>
  <si>
    <t>TUBOLIT izolácia - trubica   74/ 20-DG (42)  Armaflex</t>
  </si>
  <si>
    <t>-1317021073</t>
  </si>
  <si>
    <t>2837741611.1</t>
  </si>
  <si>
    <t>TUBOLIT izolácia - trubica   74/ 60-DG (42)  Armaflex</t>
  </si>
  <si>
    <t>-990739822</t>
  </si>
  <si>
    <t>2837741611.2</t>
  </si>
  <si>
    <t>TUBOLIT izolácia - trubica  86/ 20-DG (42)  Armaflex</t>
  </si>
  <si>
    <t>666112015</t>
  </si>
  <si>
    <t>2837713000</t>
  </si>
  <si>
    <t>Lepidlo 520 0,5 l</t>
  </si>
  <si>
    <t>-1452267457</t>
  </si>
  <si>
    <t>2837713000.1</t>
  </si>
  <si>
    <t>Páska TUBOLIT  PE   50mm x 15 m x 3mm</t>
  </si>
  <si>
    <t>741713458</t>
  </si>
  <si>
    <t>-1708512828</t>
  </si>
  <si>
    <t>820161790</t>
  </si>
  <si>
    <t>721</t>
  </si>
  <si>
    <t>Zdravotech. vnútorná kanalizácia</t>
  </si>
  <si>
    <t>721171100</t>
  </si>
  <si>
    <t>Potrubie odhlučnené  odpadové hrdlové D 110  mtz a tvarovkami</t>
  </si>
  <si>
    <t>-448060620</t>
  </si>
  <si>
    <t>721171100.1</t>
  </si>
  <si>
    <t>Potrubie odhlučnené  odpadové hrdlové  D 140  mtz a tvarovkami</t>
  </si>
  <si>
    <t>611061283</t>
  </si>
  <si>
    <t>721171102</t>
  </si>
  <si>
    <t>Potrubie odhlučnené  odpadové hrdlové  D 160  mtz a tvarovkami</t>
  </si>
  <si>
    <t>1300137445</t>
  </si>
  <si>
    <t>721173305</t>
  </si>
  <si>
    <t>Potrubie z novodurových rúr TPD 5-177-67 pripájacie D 50x1,8</t>
  </si>
  <si>
    <t>1117036617</t>
  </si>
  <si>
    <t>721194105</t>
  </si>
  <si>
    <t>Vyvedenie a upevnenie kanal. výpustiek D 50x1.8</t>
  </si>
  <si>
    <t>kus</t>
  </si>
  <si>
    <t>1686279757</t>
  </si>
  <si>
    <t>721194109</t>
  </si>
  <si>
    <t>Vyvedenie a upevnenie kanal. výpustiek D 110x2.3</t>
  </si>
  <si>
    <t>-2062625482</t>
  </si>
  <si>
    <t>2862303000</t>
  </si>
  <si>
    <t>PVC-U čistiaca tvarovka kanalizačná s uzáverom 110</t>
  </si>
  <si>
    <t>1892951147</t>
  </si>
  <si>
    <t>721273146</t>
  </si>
  <si>
    <t>Ventilačné hlavice novodurové TP 05-002.10.-68 D 125</t>
  </si>
  <si>
    <t>KUS</t>
  </si>
  <si>
    <t>854854152</t>
  </si>
  <si>
    <t>pc</t>
  </si>
  <si>
    <t>Ružica strešná pre ventilačné potrubie D 125 mm</t>
  </si>
  <si>
    <t>1356216096</t>
  </si>
  <si>
    <t>Požiarny uzáver na plastové kan. potrubie D110 s mtz-</t>
  </si>
  <si>
    <t>1026366635</t>
  </si>
  <si>
    <t>PC.1</t>
  </si>
  <si>
    <t>Zápachové uzávierky pračková HL405-podomietková S MTZ</t>
  </si>
  <si>
    <t>-2027728826</t>
  </si>
  <si>
    <t>pc.2</t>
  </si>
  <si>
    <t>Kondenzašný sifon  HL136N  D50 s mtz</t>
  </si>
  <si>
    <t>-1848113595</t>
  </si>
  <si>
    <t>pc.1</t>
  </si>
  <si>
    <t>Privzdušňovacis hlavica   HL900N, s mtz</t>
  </si>
  <si>
    <t>1127324482</t>
  </si>
  <si>
    <t>nerez</t>
  </si>
  <si>
    <t>Sprchovací žlab,  nerezový,dl=09m s mtz-</t>
  </si>
  <si>
    <t>1872547756</t>
  </si>
  <si>
    <t>Iné náklady pri rekonštrukcii</t>
  </si>
  <si>
    <t>sub</t>
  </si>
  <si>
    <t>1563806457</t>
  </si>
  <si>
    <t>721290111</t>
  </si>
  <si>
    <t>Ostatné - skúška tesnosti kanalizácie v objektoch vodou do DN 125</t>
  </si>
  <si>
    <t>-180288857</t>
  </si>
  <si>
    <t>721290112</t>
  </si>
  <si>
    <t>Ostatné - skúška tesnosti kanalizácie v objektoch vodou DN 150 alebo DN 200</t>
  </si>
  <si>
    <t>-1506251570</t>
  </si>
  <si>
    <t>998721103.S</t>
  </si>
  <si>
    <t>Presun hmôt pre vnútornú kanalizáciu v objektoch výšky nad 12 do 24 m</t>
  </si>
  <si>
    <t>789464929</t>
  </si>
  <si>
    <t>998721192.S</t>
  </si>
  <si>
    <t>Vnútorná kanalizácia, prípl.za presun nad vymedz. najväč. dopr. vzdial. do 100m</t>
  </si>
  <si>
    <t>113018917</t>
  </si>
  <si>
    <t>pc.3</t>
  </si>
  <si>
    <t>Potr. z nerezových . rúr  s tvarovkami  bežných-DN 15</t>
  </si>
  <si>
    <t>-1855337743</t>
  </si>
  <si>
    <t>pc.4</t>
  </si>
  <si>
    <t>Potr. z nerezových . rúr  s tvarovkami  bežných-DN 20</t>
  </si>
  <si>
    <t>334861246</t>
  </si>
  <si>
    <t>pc.5</t>
  </si>
  <si>
    <t>Potr. z nerezových . rúr  s tvarovkami  bežných-DN 25</t>
  </si>
  <si>
    <t>-554630986</t>
  </si>
  <si>
    <t>pc.6</t>
  </si>
  <si>
    <t>Potr. z nerezových . rúr  s tvarovkami . bežných-DN 32-</t>
  </si>
  <si>
    <t>-384332048</t>
  </si>
  <si>
    <t>pc.7</t>
  </si>
  <si>
    <t>Potr. z nerezových . rúr  s tvarovkami . bežných-DN 40</t>
  </si>
  <si>
    <t>-859422114</t>
  </si>
  <si>
    <t>pc.8</t>
  </si>
  <si>
    <t>Potr. z nerezových . rúr  s tvarovkami . bežných-DN 50</t>
  </si>
  <si>
    <t>1145578892</t>
  </si>
  <si>
    <t>pc.9</t>
  </si>
  <si>
    <t>Potr. z nerezových . rúr  s tvarovkami . bežných-DN 65</t>
  </si>
  <si>
    <t>1647809112</t>
  </si>
  <si>
    <t>pc.10</t>
  </si>
  <si>
    <t>Potr. z nerezových . rúr  .s tvarovkami  bežných-DN 80</t>
  </si>
  <si>
    <t>2034719303</t>
  </si>
  <si>
    <t>722173314</t>
  </si>
  <si>
    <t>Potrubie z 3-vrstvových rúrok   D20--</t>
  </si>
  <si>
    <t>-1621934673</t>
  </si>
  <si>
    <t>722173315</t>
  </si>
  <si>
    <t>Potrubie z 3-vrstvových rúrok pasthlinikových//D26</t>
  </si>
  <si>
    <t>-380449267</t>
  </si>
  <si>
    <t>722173316</t>
  </si>
  <si>
    <t>Potrubie z 3-vrstvových rúrok  pasthlinikových D32-</t>
  </si>
  <si>
    <t>-1243675113</t>
  </si>
  <si>
    <t>722173317</t>
  </si>
  <si>
    <t>Potrubie z 3-vrstvových rúrok pasthlinikových D40</t>
  </si>
  <si>
    <t>266740936</t>
  </si>
  <si>
    <t>722173317.1</t>
  </si>
  <si>
    <t>Potrubie z 3-vrstvových rúrok pasthlinikových/ D50</t>
  </si>
  <si>
    <t>2038447901</t>
  </si>
  <si>
    <t>722173319</t>
  </si>
  <si>
    <t>Potrubie z 3-vrstvových rúrok   D63-DN50</t>
  </si>
  <si>
    <t>229579497</t>
  </si>
  <si>
    <t>722173320</t>
  </si>
  <si>
    <t>Potrubie z 3-vrstvových rúrok  D75-,DN65</t>
  </si>
  <si>
    <t>831679285</t>
  </si>
  <si>
    <t>722220111</t>
  </si>
  <si>
    <t>Montáž armatúr závitových s jedným závitom  násteniek pre výtokový ventil G 1/2</t>
  </si>
  <si>
    <t>-44025725</t>
  </si>
  <si>
    <t>722220121</t>
  </si>
  <si>
    <t>Montáž armatúr závitových s jedným závitom  násteniek pre batériu G 1/2</t>
  </si>
  <si>
    <t>PAR</t>
  </si>
  <si>
    <t>427247848</t>
  </si>
  <si>
    <t>722230102</t>
  </si>
  <si>
    <t>Armatúry závitové s dvoma závitmiventily priame, G 1/2=</t>
  </si>
  <si>
    <t>-1399434018</t>
  </si>
  <si>
    <t>722230102.1</t>
  </si>
  <si>
    <t>Armatúry závitové s dvoma závitmiventily priame, G 3/4=</t>
  </si>
  <si>
    <t>1375592788</t>
  </si>
  <si>
    <t>722230102.2</t>
  </si>
  <si>
    <t>Armatúry závitové s dvoma závitmi ventily priame,   G 1-</t>
  </si>
  <si>
    <t>1879538227</t>
  </si>
  <si>
    <t>72223101</t>
  </si>
  <si>
    <t>Armatúry závitové s dvoma závitmi ventily priame,  G 5/4-</t>
  </si>
  <si>
    <t>975936539</t>
  </si>
  <si>
    <t>722231024</t>
  </si>
  <si>
    <t>Armatúry závitové s dvoma závitmi ventily priame G6/4</t>
  </si>
  <si>
    <t>-530721332</t>
  </si>
  <si>
    <t>722231024.1</t>
  </si>
  <si>
    <t>Armatúry závitové s dvoma závitmi ventily priame  G50</t>
  </si>
  <si>
    <t>795284249</t>
  </si>
  <si>
    <t>722231024.2</t>
  </si>
  <si>
    <t>Armatúry závitové s dvoma závitmi ventily priame  G65</t>
  </si>
  <si>
    <t>34705479</t>
  </si>
  <si>
    <t>722231024.3</t>
  </si>
  <si>
    <t>Armatúry závitové s dvoma závitmi ventily priame , G80</t>
  </si>
  <si>
    <t>-218846265</t>
  </si>
  <si>
    <t>722222223</t>
  </si>
  <si>
    <t>Armatúry závitové s jedným závitom ventily vypúšťacie Ke 275 G 3/4</t>
  </si>
  <si>
    <t>SUB</t>
  </si>
  <si>
    <t>978117358</t>
  </si>
  <si>
    <t>722131913</t>
  </si>
  <si>
    <t>Opravy vodovodného potrubia závitového vsadenie odbočky do potrubia DN 25-</t>
  </si>
  <si>
    <t>1485032332</t>
  </si>
  <si>
    <t>722131933</t>
  </si>
  <si>
    <t>Opravy vodovodného potrubia závitového prepojenie doterajšieho potrubia DO DN 25</t>
  </si>
  <si>
    <t>492731364</t>
  </si>
  <si>
    <t>722131915</t>
  </si>
  <si>
    <t>Opravy vodovodného potrubia závitového vsadenie odbočky do potrubia DO DN 40</t>
  </si>
  <si>
    <t>999131088</t>
  </si>
  <si>
    <t>722131935</t>
  </si>
  <si>
    <t>Opravy vodovodného potrubia závitového prepojenie doterajšieho potrubia DO DN 40</t>
  </si>
  <si>
    <t>-1109192597</t>
  </si>
  <si>
    <t>722131917</t>
  </si>
  <si>
    <t>Opravy vodovodného potrubia závitového vsadenie odbočky do potrubia DO DN 65</t>
  </si>
  <si>
    <t>-425016918</t>
  </si>
  <si>
    <t>722131937</t>
  </si>
  <si>
    <t>Opravy vodovodného potrubia závitového prepojenie doterajšieho potrubia DO DN 65</t>
  </si>
  <si>
    <t>732751404</t>
  </si>
  <si>
    <t>722131918</t>
  </si>
  <si>
    <t>Opravy vodovodného potrubia závitového vsadenie odbočky do potrubia DO DN 80</t>
  </si>
  <si>
    <t>1517518169</t>
  </si>
  <si>
    <t>722131938</t>
  </si>
  <si>
    <t>Opravy vodovodného potrubia závitového prepojenie doterajšieho potrubia DO DN 80</t>
  </si>
  <si>
    <t>-237438141</t>
  </si>
  <si>
    <t>722232001</t>
  </si>
  <si>
    <t>Montáž a dodáka kompenzátorov osových vlnovkových   G 3/4</t>
  </si>
  <si>
    <t>1643418327</t>
  </si>
  <si>
    <t>722232002</t>
  </si>
  <si>
    <t>Montáž a dodáka kompenzátorov osových vlnovkových   G 5/4- 14*2=28</t>
  </si>
  <si>
    <t>259178329</t>
  </si>
  <si>
    <t>722232003</t>
  </si>
  <si>
    <t>Montáž a dodáka kompenzátorov osových vlnovkových   G 6/4-</t>
  </si>
  <si>
    <t>-577540212</t>
  </si>
  <si>
    <t>722232003.1</t>
  </si>
  <si>
    <t>Montáž a dodáka kompenzátorov osových vlnovkových   G 2-</t>
  </si>
  <si>
    <t>-3461507</t>
  </si>
  <si>
    <t>722232003.2</t>
  </si>
  <si>
    <t>Montáž a dodáka kompenzátorov osových vlnovkových   G 2-1/2</t>
  </si>
  <si>
    <t>-1629890801</t>
  </si>
  <si>
    <t>722130801</t>
  </si>
  <si>
    <t>Demontáž potrubia z oceľ. rúrok závitových DN do 25</t>
  </si>
  <si>
    <t>-1085797030</t>
  </si>
  <si>
    <t>722130803</t>
  </si>
  <si>
    <t>Demontáž potrubia z oceľových rúrok závitových nad 32 do DN 50  0,00670 t</t>
  </si>
  <si>
    <t>774898333</t>
  </si>
  <si>
    <t>pc.11</t>
  </si>
  <si>
    <t>Požiarny prestup  s mtz-pre potrubie  do DN40,D50</t>
  </si>
  <si>
    <t>-1908256232</t>
  </si>
  <si>
    <t>722229102</t>
  </si>
  <si>
    <t>Montáž  vodovodných armatúr s jedným závitom ostatných typov G 3/4</t>
  </si>
  <si>
    <t>-754511318</t>
  </si>
  <si>
    <t>4220000</t>
  </si>
  <si>
    <t>Ventil regulačný priamy 1/2"  ,/termostatický/- DN15</t>
  </si>
  <si>
    <t>960249079</t>
  </si>
  <si>
    <t>722190224.S</t>
  </si>
  <si>
    <t>Prípojka vodovodná z nerezových rúrok D 35 pre pevné pripojenie k hydrantom</t>
  </si>
  <si>
    <t>-988605031</t>
  </si>
  <si>
    <t>722254116</t>
  </si>
  <si>
    <t>Požiarné príslušenstvo  s výzbrojou hydrant DN25 s navyjákom s mtz</t>
  </si>
  <si>
    <t>1911294093</t>
  </si>
  <si>
    <t>722254115</t>
  </si>
  <si>
    <t>Kontrolovateľná spätná armatúra - BA 295-DN40 s mtz, s mtz</t>
  </si>
  <si>
    <t>-2089869585</t>
  </si>
  <si>
    <t>324316110034100</t>
  </si>
  <si>
    <t>Sada zverného šróbenia so vsuvkou- 3/4"Mx20x2 PEX vnútorný závit</t>
  </si>
  <si>
    <t>881257280</t>
  </si>
  <si>
    <t>324316110034100.1</t>
  </si>
  <si>
    <t>Sada zverného šróbenia so vsuvkou- 5/4"Mx20x2 PEX vnútorný závit</t>
  </si>
  <si>
    <t>-1605468924</t>
  </si>
  <si>
    <t>197730086500</t>
  </si>
  <si>
    <t>Vykurovacie šróbenie priame vyhotovenie, 2", PN 25, T = +130 °C, s plochým tesnením SP, mosadz, IVAR.SP 603</t>
  </si>
  <si>
    <t>-1372802282</t>
  </si>
  <si>
    <t>197730086500.1</t>
  </si>
  <si>
    <t>Vykurovacie šróbenie priame vyhotovenie, 2 1/2", PN 25, T = +130 °C, s plochým tesnením SP, mosadz, IVAR.SP 603</t>
  </si>
  <si>
    <t>160310238</t>
  </si>
  <si>
    <t>722290226</t>
  </si>
  <si>
    <t>Ostatné tlakové skúšky vodovodného potrubia závitového do DN 50</t>
  </si>
  <si>
    <t>-1450529964</t>
  </si>
  <si>
    <t>722290229</t>
  </si>
  <si>
    <t>Ostatné tlakové skúšky vodovodného potrubia závitového nad DN 50 do DN 100</t>
  </si>
  <si>
    <t>-1339398832</t>
  </si>
  <si>
    <t>722290234</t>
  </si>
  <si>
    <t>Prepláchnutie a dezinfekcia vodovodného potrubia do DN 80</t>
  </si>
  <si>
    <t>-579274239</t>
  </si>
  <si>
    <t>522007451</t>
  </si>
  <si>
    <t>796624563</t>
  </si>
  <si>
    <t>Zdravotechnika - zariaď. predmety</t>
  </si>
  <si>
    <t>725110811</t>
  </si>
  <si>
    <t>Demontáž záchodov splachovacích s nádržou alebo s tlakovým splachovačom   0,01933t</t>
  </si>
  <si>
    <t>-79583260</t>
  </si>
  <si>
    <t>725210821</t>
  </si>
  <si>
    <t>Demontáž  bez výtokových armatúr    umývadiel   0,01946</t>
  </si>
  <si>
    <t>1754234713</t>
  </si>
  <si>
    <t>725820801</t>
  </si>
  <si>
    <t>Demontáž  batérii</t>
  </si>
  <si>
    <t>-2103703154</t>
  </si>
  <si>
    <t>725330840</t>
  </si>
  <si>
    <t>Demontáž výleviek bez výtok. armatúr, bez nádrže a splach. potrubia oceľ. alebo liatinových 0.01880t</t>
  </si>
  <si>
    <t>930574903</t>
  </si>
  <si>
    <t>725310823</t>
  </si>
  <si>
    <t>Demontáž drezov jednodielnych bez výtokových armatúr vstavaných v kuchynských zostavách   0,00920 t</t>
  </si>
  <si>
    <t>-262112184</t>
  </si>
  <si>
    <t>725220831</t>
  </si>
  <si>
    <t>Demontáž vaní liatinových rohových  0.09510 t</t>
  </si>
  <si>
    <t>-1498989870</t>
  </si>
  <si>
    <t>725119305</t>
  </si>
  <si>
    <t>Montáž zariadení záchodov záchodových mís kombinovaných</t>
  </si>
  <si>
    <t>-41652928</t>
  </si>
  <si>
    <t>642013573</t>
  </si>
  <si>
    <t>Sanitárna keramika WC kombi 2328.6 zadné rovné biele</t>
  </si>
  <si>
    <t>-523479195</t>
  </si>
  <si>
    <t>725119306</t>
  </si>
  <si>
    <t>Montáž zariadení záchodov Príplatok za použitie silikónového tmelu</t>
  </si>
  <si>
    <t>-918117601</t>
  </si>
  <si>
    <t>642000000</t>
  </si>
  <si>
    <t>Výtokové armatúry ,predsenovy sistem.+ tlačitko</t>
  </si>
  <si>
    <t>-1914021189</t>
  </si>
  <si>
    <t>725219401</t>
  </si>
  <si>
    <t>Montáž umývadiel bez výtok. armatúr z bieleho diturvitu so zápach. uzav. T 1015 na skrutky do muriva</t>
  </si>
  <si>
    <t>-2119339848</t>
  </si>
  <si>
    <t>642013665</t>
  </si>
  <si>
    <t>Sanitárna keramika  40cm umývadlo -biele</t>
  </si>
  <si>
    <t>-1394198075</t>
  </si>
  <si>
    <t>725212367</t>
  </si>
  <si>
    <t>Sanitárna keramika   polostĺp -1972.1 biely</t>
  </si>
  <si>
    <t>1165069235</t>
  </si>
  <si>
    <t>725229101</t>
  </si>
  <si>
    <t>Montáž vaní bez výtokových armatúr so zápachovou uzávierkou liatinových</t>
  </si>
  <si>
    <t>-1820031666</t>
  </si>
  <si>
    <t>55223700</t>
  </si>
  <si>
    <t>Sanitárna keramika vańa  150L biela+</t>
  </si>
  <si>
    <t>613837183</t>
  </si>
  <si>
    <t>Sprchová hlavica otočná RVR 106</t>
  </si>
  <si>
    <t>-1374301650</t>
  </si>
  <si>
    <t>551451310</t>
  </si>
  <si>
    <t>Batéria sprchová mosadzná s ručnou sprchou TU 8120 XPS 1/2"x100mm</t>
  </si>
  <si>
    <t>-2015659180</t>
  </si>
  <si>
    <t>725849200</t>
  </si>
  <si>
    <t>Batérie sprchové montáž  batérií sprchových nástenných ostatných typov s nastaviteľnou výškou sprchy</t>
  </si>
  <si>
    <t>1501084782</t>
  </si>
  <si>
    <t>725819401</t>
  </si>
  <si>
    <t>Montáž ventilov rohových s pripojovacou rúrkou G 1/2</t>
  </si>
  <si>
    <t>1586267591</t>
  </si>
  <si>
    <t>55141000</t>
  </si>
  <si>
    <t>Ventil rohový mosadzný T 66 A 1/2" s vrškom T 13</t>
  </si>
  <si>
    <t>1301255510</t>
  </si>
  <si>
    <t>725829301</t>
  </si>
  <si>
    <t>Montáž batérií umývadlových a drezových stojankových  G 1/2</t>
  </si>
  <si>
    <t>-867022777</t>
  </si>
  <si>
    <t>725821227</t>
  </si>
  <si>
    <t>Batérie umývadlové a drezové nástenné TE 501  G 1/2 x 150</t>
  </si>
  <si>
    <t>-1507457045</t>
  </si>
  <si>
    <t>725839203</t>
  </si>
  <si>
    <t>Montáž batérií vaňových nástenných G 1/2</t>
  </si>
  <si>
    <t>387384166</t>
  </si>
  <si>
    <t>551451250</t>
  </si>
  <si>
    <t>Batéria vaňová mosadzná s ručnou sprchou TU 8115 XYPS 1/2"x 100 mm</t>
  </si>
  <si>
    <t>1828141519</t>
  </si>
  <si>
    <t>725332320</t>
  </si>
  <si>
    <t>Výlevky bez výtokových armatúr a splachovacej nádrže diturvitové č. 7101</t>
  </si>
  <si>
    <t>1955489292</t>
  </si>
  <si>
    <t>642711000</t>
  </si>
  <si>
    <t>mriežka ku Výlevke</t>
  </si>
  <si>
    <t>-2059314001</t>
  </si>
  <si>
    <t>725869101</t>
  </si>
  <si>
    <t>Montáž zápachových uzávierok pre zariaďovacie predmety umývadlových do D 40</t>
  </si>
  <si>
    <t>-1488319055</t>
  </si>
  <si>
    <t>551613000</t>
  </si>
  <si>
    <t>Uzávierka záp. umyv. t. D 40mm</t>
  </si>
  <si>
    <t>569489355</t>
  </si>
  <si>
    <t>725869204</t>
  </si>
  <si>
    <t>Montáž zápachových uzávierok pre zariaďovacie predmety drezových jednodielnych D 50</t>
  </si>
  <si>
    <t>473910935</t>
  </si>
  <si>
    <t>551611911</t>
  </si>
  <si>
    <t>Uzávierka zápachová pre vane, T 1436P, DN 40</t>
  </si>
  <si>
    <t>-886223874</t>
  </si>
  <si>
    <t>551611911.1</t>
  </si>
  <si>
    <t>Uzávierka zápachová drezová DN 40</t>
  </si>
  <si>
    <t>250243123</t>
  </si>
  <si>
    <t>725989101</t>
  </si>
  <si>
    <t>Montáž dvierok kovových lakových</t>
  </si>
  <si>
    <t>264368807</t>
  </si>
  <si>
    <t>551675400</t>
  </si>
  <si>
    <t>Dvierka krycie 15x15 cm nerezové</t>
  </si>
  <si>
    <t>-130048705</t>
  </si>
  <si>
    <t>551675400.1</t>
  </si>
  <si>
    <t>Dvierka krycie 15x30 cm nerezové</t>
  </si>
  <si>
    <t>1735479534</t>
  </si>
  <si>
    <t>298761749</t>
  </si>
  <si>
    <t>-590304256</t>
  </si>
  <si>
    <t>000</t>
  </si>
  <si>
    <t xml:space="preserve">Elektromontáže - zemnenie </t>
  </si>
  <si>
    <t>964011438.S</t>
  </si>
  <si>
    <t>Zemniaci vodič Hromozvodový drôt AIMgSi - 8 mm   27*14=378m</t>
  </si>
  <si>
    <t>-535658858</t>
  </si>
  <si>
    <t>964016913.S</t>
  </si>
  <si>
    <t>Svorka univerzálna Bernard sv. ZSA 16 vratane CU pásika</t>
  </si>
  <si>
    <t>1503107118</t>
  </si>
  <si>
    <t>964018221.S</t>
  </si>
  <si>
    <t>CY 04 H07V meď + montáž   92*3=276m</t>
  </si>
  <si>
    <t>704171502</t>
  </si>
  <si>
    <t>964018222.S</t>
  </si>
  <si>
    <t>CY 06 H07V meď + montáž</t>
  </si>
  <si>
    <t>-84142484</t>
  </si>
  <si>
    <t>964018542.S</t>
  </si>
  <si>
    <t>Krabica uzemnovacia hlavná  PAS 01 vrátane krytu pre bytové jadrá</t>
  </si>
  <si>
    <t>338375709</t>
  </si>
  <si>
    <t>964019994</t>
  </si>
  <si>
    <t>Revízia elektrozemnenia</t>
  </si>
  <si>
    <t>-168895076</t>
  </si>
  <si>
    <t>Ostatné práce</t>
  </si>
  <si>
    <t>pc.12</t>
  </si>
  <si>
    <t>Demontáž potrubia z  rúr azbestocementových, DN100,  DN125, včetne likvidácie</t>
  </si>
  <si>
    <t>-1070534707</t>
  </si>
  <si>
    <t>E1.8a - E1.8a  Štruktúrovaná kabeláž , kamerový system a monitorovací systém A,B,C</t>
  </si>
  <si>
    <t>Ing.R.Tomášek +Bc.M.Guzmický</t>
  </si>
  <si>
    <t xml:space="preserve">    21-ME - Elektromontáže</t>
  </si>
  <si>
    <t xml:space="preserve">    21-M - A - Štrukturovaná kabeláž - elektroinštalačný materiál</t>
  </si>
  <si>
    <t xml:space="preserve">    22-M - B - Systém kontroly vstupu - elektroinštalačný materiál</t>
  </si>
  <si>
    <t>OST - Ostatné</t>
  </si>
  <si>
    <t>21-ME</t>
  </si>
  <si>
    <t>Elektromontáže</t>
  </si>
  <si>
    <t>210960322.S</t>
  </si>
  <si>
    <t>Demontáž do sute - lišta elektroinštalačná z PVC 24x22, uložená pevne, vkladacia   -0,00016 t</t>
  </si>
  <si>
    <t>210960363.S</t>
  </si>
  <si>
    <t>Demontáž do sute - parapetný kanál dutý z PVC 110x70, vrátane príslušenstva   -0,00145 t</t>
  </si>
  <si>
    <t>210961161.S1</t>
  </si>
  <si>
    <t>Demontáž do sute - zásuvka dátová nástenná  -0,00007 t</t>
  </si>
  <si>
    <t>210969438.S1</t>
  </si>
  <si>
    <t>Demontáž do sute- kábel dátový zo zrušených zásuviek   -0,00013 t</t>
  </si>
  <si>
    <t>210969424.S1</t>
  </si>
  <si>
    <t>Demontáž - kábel dátový z pôvodných žľabov</t>
  </si>
  <si>
    <t>974029121.S1</t>
  </si>
  <si>
    <t>Vysekanie rýh v murive betónovom do hĺbky 20 mm a š. do 20 mm,  -0,00200t</t>
  </si>
  <si>
    <t>974029126.S1</t>
  </si>
  <si>
    <t>Vysekanie rýh v murive kamennom do hĺbky 20 mm a š. nad 150mm,  -0,01700t</t>
  </si>
  <si>
    <t>220270001.S1</t>
  </si>
  <si>
    <t>Kábel uložený v drážke pod omietkou,bez zapojenia. Provizórne pripevnenie vodičov v drážke.</t>
  </si>
  <si>
    <t>585410000140.S</t>
  </si>
  <si>
    <t>Sadra biela, balenie 1 kg</t>
  </si>
  <si>
    <t>220511025.S</t>
  </si>
  <si>
    <t>Montáž konektoru (zástrčky)</t>
  </si>
  <si>
    <t>220261661.S</t>
  </si>
  <si>
    <t>Vyznačenie trasy vedenia podľa plánu</t>
  </si>
  <si>
    <t>220512130.S</t>
  </si>
  <si>
    <t>Značenie zásuviek</t>
  </si>
  <si>
    <t>220512133.S</t>
  </si>
  <si>
    <t>Meranie certifikácie cat.5e, vystavenie protokolu</t>
  </si>
  <si>
    <t>979011131.S</t>
  </si>
  <si>
    <t>Zvislá doprava sutiny po schodoch ručne do 3,5 m</t>
  </si>
  <si>
    <t>979011141.S</t>
  </si>
  <si>
    <t>Zvislá doprava sutiny po schodoch ručne, príplatok za každých ďalších 3,5 m</t>
  </si>
  <si>
    <t>Vnútrostavenisková doprava sutiny a vybúraných hmôt za každých ďalších 5 m</t>
  </si>
  <si>
    <t>Odvoz sutiny a vybúraných hmôt na skládku za každý ďalší 1 km</t>
  </si>
  <si>
    <t>Poplatok za skládku - betón, tehly, dlaždice (17 01) ostatné</t>
  </si>
  <si>
    <t>HZS000111.S</t>
  </si>
  <si>
    <t>Stavebno montážne práce menej náročne, pomocné alebo manupulačné (Tr. 1) v rozsahu viac ako 8 hodín</t>
  </si>
  <si>
    <t>MV</t>
  </si>
  <si>
    <t>Murárske výpomoci</t>
  </si>
  <si>
    <t>SEIM</t>
  </si>
  <si>
    <t>Spotrebný elektroinštalačný a kotviaci materiál</t>
  </si>
  <si>
    <t>A - Štrukturovaná kabeláž - elektroinštalačný materiál</t>
  </si>
  <si>
    <t>HSED02UW2S</t>
  </si>
  <si>
    <t>Dátová zásuvka, pod omietku, 2 moduly (45st.), neosadená</t>
  </si>
  <si>
    <t>220511002.S</t>
  </si>
  <si>
    <t>Montáž zásuvky 2xRJ45 pod omietku</t>
  </si>
  <si>
    <t>HSED01UW2S</t>
  </si>
  <si>
    <t>Dátová zásuvka, pod omietku, 1 modul (45st.), neosadená</t>
  </si>
  <si>
    <t>220511001.S</t>
  </si>
  <si>
    <t>Montáž zásuvky 1xRJ45 pod omietku</t>
  </si>
  <si>
    <t>KPR 68 KA</t>
  </si>
  <si>
    <t>Krabica inštalačná 71x66mm pod omietku</t>
  </si>
  <si>
    <t>220260022.S</t>
  </si>
  <si>
    <t>Krabica KP 68 pod omietku, vrátane vysekania lôžka,zhotovenie otvorov,bez svoriek a zapojenia vodičov</t>
  </si>
  <si>
    <t>HSEMRJ5UWS</t>
  </si>
  <si>
    <t>TOOLLESS LINE keystone RJ45 netienený Cat.5e (SFA)</t>
  </si>
  <si>
    <t>KE-EXT-EA</t>
  </si>
  <si>
    <t>beznástrojová spojka FTP/UTP</t>
  </si>
  <si>
    <t>220512110.S1</t>
  </si>
  <si>
    <t>Zapojenie jedneho portu keystone - 1xRJ45</t>
  </si>
  <si>
    <t>KO 125 E KA</t>
  </si>
  <si>
    <t>Krabica inštalačná KO 125 E KA 153x153x77mm pod omietku s viečkom</t>
  </si>
  <si>
    <t>220260027.S</t>
  </si>
  <si>
    <t>Krabica KO 125 pod omietku, vrátane vysekania lôžka,zhotovenie otvorov,bez svoriek a zapojenia vodičov</t>
  </si>
  <si>
    <t>HSEAP842WF</t>
  </si>
  <si>
    <t>Box na omietku, hĺbka 42mm, pre zásuvky HSEDx2UxxF,RAL 9010</t>
  </si>
  <si>
    <t>220260042.S</t>
  </si>
  <si>
    <t>Krabica KP 68 na povrchu, upev.na vopred pripravené body vrátane zhot.otvorov,bez svoriek a zapojenia</t>
  </si>
  <si>
    <t>DV610004-A</t>
  </si>
  <si>
    <t>Nástenný rozvádzač 10", výška 4U, hĺbka 260mm, RAL 7035</t>
  </si>
  <si>
    <t>220512001.S</t>
  </si>
  <si>
    <t>Montáž závesného rozvadzača jednodielneho na stenu</t>
  </si>
  <si>
    <t>HSEKU424H1</t>
  </si>
  <si>
    <t>Kábel U/UTP Cat.5e 4x2xAWG24, LS0H plášť</t>
  </si>
  <si>
    <t>B - Systém kontroly vstupu - elektroinštalačný materiál</t>
  </si>
  <si>
    <t>Tansa E TTS-1002</t>
  </si>
  <si>
    <t>Prístupový turniket obojstranný, 2x vstup / 2x výstup, 2x 3ramenný (rozmery ramena ø40 x 443 mm)</t>
  </si>
  <si>
    <t>330050016.S1</t>
  </si>
  <si>
    <t>Montáž turniket</t>
  </si>
  <si>
    <t>TS 1M</t>
  </si>
  <si>
    <t>Oddelovacia zábrana</t>
  </si>
  <si>
    <t>911381211.S1</t>
  </si>
  <si>
    <t>Osadenie zábrany</t>
  </si>
  <si>
    <t>CU42E0</t>
  </si>
  <si>
    <t>Riadiaca jednotka systému SKV, prevedenie on-line. On-line model plní aj funkciu aktualizácie kariet a zberného miesta. K jednotke je možné pripojiť po drôtové zbernici až 4 ďalšie jednotky "CU4200" a rozšíriť tak funkciu aktualizácie kariet, kombinovanú</t>
  </si>
  <si>
    <t>CU4200</t>
  </si>
  <si>
    <t>Riadiaca jednotka systému SKV, prevedenie off-line alebo ako rozširujúci modul jednotky CU42E0 pre ďalšie 2 čítačky. V spojení s CU42E0 vykonávajú pripojené čítačky aj funkciu aktualizácie kariet. Celkovo možno k CU42E0 pripojiť max. 4 tieto rozširujúce j</t>
  </si>
  <si>
    <t>220711012.S1</t>
  </si>
  <si>
    <t>Montáž a zapojenie RJ SALTO</t>
  </si>
  <si>
    <t>WRDM0P40</t>
  </si>
  <si>
    <t>Nástenná bezkontaktná čítačka systému SKV, čierna Panel XS Reader</t>
  </si>
  <si>
    <t>EM751W72IMB48</t>
  </si>
  <si>
    <t>Kovanie Salto XS4 One Escutcheon - EURO</t>
  </si>
  <si>
    <t>220711030.S1</t>
  </si>
  <si>
    <t>Montáž a zapojenie čítačky</t>
  </si>
  <si>
    <t>LE7S1560R43IM8</t>
  </si>
  <si>
    <t>Elektromechanický zámok do plastových dverí XS4 Mortise Locks - EURO - DIN</t>
  </si>
  <si>
    <t>767649195.S</t>
  </si>
  <si>
    <t>Montáž doplnkov dverí - zámok</t>
  </si>
  <si>
    <t>M4A-G000SF-K013-13</t>
  </si>
  <si>
    <t>Núdzové tlačidlo, zelené, 2xNC/NO kontakt, symbol bež osoby</t>
  </si>
  <si>
    <t>220330101.S1</t>
  </si>
  <si>
    <t>Montáž tlačidlového hlásiča, zapojenie, preskúšanie na omietku</t>
  </si>
  <si>
    <t>AWZG2-12V5A-D</t>
  </si>
  <si>
    <t>zálohovaný napájací zdroj, 13,8 V DC, výkon zdroja 5 A / 13,8 V</t>
  </si>
  <si>
    <t>TP 12-12</t>
  </si>
  <si>
    <t>akumulátor 12Ah 12V</t>
  </si>
  <si>
    <t>210411161.S</t>
  </si>
  <si>
    <t>Montáž zálohy, zdroja</t>
  </si>
  <si>
    <t>HZS000113.S1</t>
  </si>
  <si>
    <t>Programovanie a konfigurácia SKV</t>
  </si>
  <si>
    <t>HZS000212.S1</t>
  </si>
  <si>
    <t>Školenie obsluhy, vystavenie protokolu</t>
  </si>
  <si>
    <t xml:space="preserve">E1.8b - E1.8b  EPS a HSP </t>
  </si>
  <si>
    <t xml:space="preserve">    21-M - Elektromontáže</t>
  </si>
  <si>
    <t xml:space="preserve">    22-M - A - Elektrická požiarna signalizácia</t>
  </si>
  <si>
    <t xml:space="preserve">    22-M/B - B - Hlasová signalizácia požiaru</t>
  </si>
  <si>
    <t>971035803.S</t>
  </si>
  <si>
    <t>Vrty príklepovým vrtákom do D 18 mm do stien alebo smerom dole do tehál -0.00001t</t>
  </si>
  <si>
    <t>cm</t>
  </si>
  <si>
    <t>971045803.S</t>
  </si>
  <si>
    <t>Vrty príklepovým vrtákom do D 18 mm do stien alebo smerom dole do betónu -0.00001t</t>
  </si>
  <si>
    <t>971046008.S</t>
  </si>
  <si>
    <t>Jadrové vrty diamantovými korunkami do D 90 mm do stien - betónových, obkladov -0,00014t</t>
  </si>
  <si>
    <t>713530900.S1</t>
  </si>
  <si>
    <t>Protipožiarny prestup káblov (zaplnenie 30 %)  protipožiarnym tmelom EL90, otvor do 0,006 m2</t>
  </si>
  <si>
    <t>210881456.S</t>
  </si>
  <si>
    <t>Kábel bezhalogénový, medený uložený pevne</t>
  </si>
  <si>
    <t>220300081.S1</t>
  </si>
  <si>
    <t>Zhotovenie káblovej formy na jednom prvku EPS, HSP</t>
  </si>
  <si>
    <t>J-H(ST)H 1x2x0,8</t>
  </si>
  <si>
    <t>Kábel J-H(ST)H 1x2x0,8 B2cas1d1a1</t>
  </si>
  <si>
    <t>J-H(ST)H 2x2x0,8</t>
  </si>
  <si>
    <t>Kábel J-H(ST)H 2x2x0,8 PS30 B2cas1d1a1</t>
  </si>
  <si>
    <t>NXHX 2x1,5</t>
  </si>
  <si>
    <t>Kábel NXHX 2x1,5 PS30 B2cas1d0a1</t>
  </si>
  <si>
    <t>J-H(ST)H 4x2x0,8</t>
  </si>
  <si>
    <t>Kábel J-H(ST)H 4x2x0,8 PS30 B2cas1d1a1</t>
  </si>
  <si>
    <t>DUD200H60/3 N</t>
  </si>
  <si>
    <t>Káblový rebrík E90 200x60</t>
  </si>
  <si>
    <t>210020201.S1</t>
  </si>
  <si>
    <t>Káblový rošt násuvný pozinkovaný o šírke 200 mm</t>
  </si>
  <si>
    <t>SONAP</t>
  </si>
  <si>
    <t>Strmeňová príchytka</t>
  </si>
  <si>
    <t>220261144.S1</t>
  </si>
  <si>
    <t>Príchytka káblová kovová pre pripevnenie káblovej príchytky na konštrukciu 29 - 40</t>
  </si>
  <si>
    <t>TMEL</t>
  </si>
  <si>
    <t>Protipožiarny intumescentný tmel</t>
  </si>
  <si>
    <t>EKD 80X40HF HD</t>
  </si>
  <si>
    <t>Žľab káblový EKD 80x40 HF HD 80x40mm</t>
  </si>
  <si>
    <t>X-DFB 7 MX</t>
  </si>
  <si>
    <t>Držiak kábla, pre dva káble, požiarna odolnosť E30</t>
  </si>
  <si>
    <t>X-FB 11 MX</t>
  </si>
  <si>
    <t>Držiak kábla, požiarna odolnosť E30</t>
  </si>
  <si>
    <t>X-P B3 MX</t>
  </si>
  <si>
    <t>Kotviaci materiál do muriva</t>
  </si>
  <si>
    <t>6029 ZNM S</t>
  </si>
  <si>
    <t>Rúrka pevná 6029 ZNM S 37mm 34,4mm 1250N 3m pancierová zinkovaná so závitom</t>
  </si>
  <si>
    <t>329/1</t>
  </si>
  <si>
    <t>Spojka pre ocelovú závytovú trubku P29</t>
  </si>
  <si>
    <t>210010064.S</t>
  </si>
  <si>
    <t>Rúrka elektroinštalačná oceľová, závitová, typ 6029, uložená pevne</t>
  </si>
  <si>
    <t>5240 ZN</t>
  </si>
  <si>
    <t>Príchytka omega pre trubky, ZN</t>
  </si>
  <si>
    <t>X-S B3 MX</t>
  </si>
  <si>
    <t>Kotviaci materiál do ocele</t>
  </si>
  <si>
    <t>KSK 100 PO</t>
  </si>
  <si>
    <t>Prepojovacia krabica, so zachovaním elektrickej funkčnosti E30</t>
  </si>
  <si>
    <t>210010382.S</t>
  </si>
  <si>
    <t>Krabica bezhalogénová z PP, 100x100 mm, IP 66 vrátane ukončenia káblov a zapojenia vodičov</t>
  </si>
  <si>
    <t>X-DFB 11 MX</t>
  </si>
  <si>
    <t>Držiak kábla, pre dva kábel, požiarna odolnosť E30</t>
  </si>
  <si>
    <t>210290361.S</t>
  </si>
  <si>
    <t>Náhrada častí vedenia chránených vodičov Príchytka kabelová (8-17 mm)</t>
  </si>
  <si>
    <t>953944112.S1</t>
  </si>
  <si>
    <t>Montáž kotviaceho materiálu</t>
  </si>
  <si>
    <t>A - Elektrická požiarna signalizácia</t>
  </si>
  <si>
    <t>SK1MX-5401V</t>
  </si>
  <si>
    <t>Ústredňa EPS Advanced, 1-4 slučiek, 240-960 adries</t>
  </si>
  <si>
    <t>SK1MX-5101V</t>
  </si>
  <si>
    <t>Ústredňa EPS Advanced, 1 slučka, 240 adries</t>
  </si>
  <si>
    <t>220330703.S1</t>
  </si>
  <si>
    <t>Montáž požiarnej ústredne, pripojenie vedení,oživenie</t>
  </si>
  <si>
    <t>MXP-502</t>
  </si>
  <si>
    <t>Karta do ústredne Advanced, 1slučka, 240 adries</t>
  </si>
  <si>
    <t>MXP-509</t>
  </si>
  <si>
    <t>Karta do ústredne Advanced do kruhovej siete</t>
  </si>
  <si>
    <t>MXP-510-BX/FT</t>
  </si>
  <si>
    <t>Brána do kruhovej siete ústrední Advanced / BMS</t>
  </si>
  <si>
    <t>Modul TCPIP</t>
  </si>
  <si>
    <t>Modul TCP/IP na pripojenie RS232 do siete LAN</t>
  </si>
  <si>
    <t>220330707.S1</t>
  </si>
  <si>
    <t>Rozšírenie ústredne o prídavné karty, pripojenie vedení, oživenie</t>
  </si>
  <si>
    <t>TP 12-7</t>
  </si>
  <si>
    <t>Akumulátor 7Ah 12V</t>
  </si>
  <si>
    <t>TP 12-18</t>
  </si>
  <si>
    <t>Akumulátor 18Ah 12V</t>
  </si>
  <si>
    <t>ZSP100-5.5A-18</t>
  </si>
  <si>
    <t>Napájací zdroj 24V/5,5A</t>
  </si>
  <si>
    <t>220321722.S1</t>
  </si>
  <si>
    <t>Montáž zálohovaného zdroja EN54</t>
  </si>
  <si>
    <t>Akumulátor 12Ah 12V</t>
  </si>
  <si>
    <t>A1000</t>
  </si>
  <si>
    <t>Inteligentný optický hlásič s duálnym izolátorom</t>
  </si>
  <si>
    <t>A2000</t>
  </si>
  <si>
    <t>Multisenzorový intelig. hlásič Altair s izolátorom</t>
  </si>
  <si>
    <t>220330111.S</t>
  </si>
  <si>
    <t>Zariadenie EPS, montáž automatického hlásiča, zapojenie, preskúšanie na omietku</t>
  </si>
  <si>
    <t>LAB1000</t>
  </si>
  <si>
    <t>Pätica k hlásičom a majákom Altair,popisný štítok</t>
  </si>
  <si>
    <t>220330121.S</t>
  </si>
  <si>
    <t>EPS, montáž príslušenstva pre zásuvku, namontovanie podložky pod zásuvku na konštrukciu a pod.</t>
  </si>
  <si>
    <t>ALCP100</t>
  </si>
  <si>
    <t>Resetovateľné červené tlačidlo Altair s izolátorom</t>
  </si>
  <si>
    <t>220330101.S</t>
  </si>
  <si>
    <t>Zariadenie EPS, montáž tlačidlového hlásiča, zapojenie, preskúšanie na omietku</t>
  </si>
  <si>
    <t>220330741.S</t>
  </si>
  <si>
    <t>Uvedenie požiarneho hlásiča do trvalej prevádzky, označenie, ocistenie,kontrola,preskúšanie funkcie, zápis</t>
  </si>
  <si>
    <t>VMIC404</t>
  </si>
  <si>
    <t>4 vstupy, 4 reléové výstupy, na stenu, s krabicou</t>
  </si>
  <si>
    <t>VMMC120</t>
  </si>
  <si>
    <t>V/V modul, 2 reléové výstupy, verzia mini</t>
  </si>
  <si>
    <t>VMI100</t>
  </si>
  <si>
    <t>V/V modul, 1 monitorovaný vstup, montáž do MB100</t>
  </si>
  <si>
    <t>MB100</t>
  </si>
  <si>
    <t>Štandardná montážna krabica pre montáž V/V modulov</t>
  </si>
  <si>
    <t>VM240</t>
  </si>
  <si>
    <t>Linkový spínací modul 240VAC do VMMC120</t>
  </si>
  <si>
    <t>220330707.1</t>
  </si>
  <si>
    <t>Rozšírenie ústredne o VV modul, pripojenie vedení, oživenie</t>
  </si>
  <si>
    <t>BMB100</t>
  </si>
  <si>
    <t>Veľká montážna krabica pre montáž modulu VM240</t>
  </si>
  <si>
    <t>210010382.S1</t>
  </si>
  <si>
    <t>WBW69</t>
  </si>
  <si>
    <t>Biely maják na stenu, biely záblesk, plytký, EN54 W4-9, v.max.:2.6m</t>
  </si>
  <si>
    <t>220330172.S</t>
  </si>
  <si>
    <t>EPS, montáž svetelného majáka, zapojenie, preskúšanie</t>
  </si>
  <si>
    <t>TW-MTI-01</t>
  </si>
  <si>
    <t>Translator, modul do slučky pre 128 hlásičov</t>
  </si>
  <si>
    <t>TW-ME-01</t>
  </si>
  <si>
    <t>Expandér pre bezdrôtový systém</t>
  </si>
  <si>
    <t>220711020.S</t>
  </si>
  <si>
    <t>Montáž a zapojenie rozširujúceho modulu k ústredni</t>
  </si>
  <si>
    <t>TW-DO-01</t>
  </si>
  <si>
    <t>Bezdrôtový opticko-dymový hlásič série Taurus</t>
  </si>
  <si>
    <t>TW-DM-01</t>
  </si>
  <si>
    <t>Bezdrôtový multisenzorový hlásič série Taurus</t>
  </si>
  <si>
    <t>220330111.S1</t>
  </si>
  <si>
    <t>Zariadenie EPS, montáž bezdrôtového automatického hlásiča, zapojenie, preskúšanie na omietku</t>
  </si>
  <si>
    <t>TW-CP-R-01</t>
  </si>
  <si>
    <t>Bezdrôtový tlačidlový hlásič série Taurus</t>
  </si>
  <si>
    <t>Zariadenie EPS, montáž bezdrôtového tlačidlového hlásiča, zapojenie, preskúšanie na omietku</t>
  </si>
  <si>
    <t>TW-BSB-23W-01</t>
  </si>
  <si>
    <t>Bezdrôtová siréna s majákom v pätici, Taurus</t>
  </si>
  <si>
    <t>220330172.S1</t>
  </si>
  <si>
    <t>EPS, montáž bezdrôtového svetelného majáka, zapojenie, preskúšanie</t>
  </si>
  <si>
    <t>CZ-275-A</t>
  </si>
  <si>
    <t>Prepäťová ochrana pre dodatočnú montáž do prístrojov, T3</t>
  </si>
  <si>
    <t>210411181.S</t>
  </si>
  <si>
    <t>Montáž prepäťovej ochrany</t>
  </si>
  <si>
    <t>220370419.S</t>
  </si>
  <si>
    <t>Nastavenie ovládania vstupov/výstupov</t>
  </si>
  <si>
    <t>HZS000113.S</t>
  </si>
  <si>
    <t>Programovanie a konfigurácia ústredne EPS, nastavenie zonácie</t>
  </si>
  <si>
    <t>220330393.S</t>
  </si>
  <si>
    <t>Revízia systému EPS, vypracovanie revíznej správy</t>
  </si>
  <si>
    <t>HZS000112.S1</t>
  </si>
  <si>
    <t>Skúšobná prevádzka technického zariadenia</t>
  </si>
  <si>
    <t>22-M/B</t>
  </si>
  <si>
    <t>B - Hlasová signalizácia požiaru</t>
  </si>
  <si>
    <t>LDANEO8060S02</t>
  </si>
  <si>
    <t>Riadiaca jednotka systému HSP NEO, 8x120W, 960W, EN54</t>
  </si>
  <si>
    <t>LDANEO8250ES01</t>
  </si>
  <si>
    <t>Rozširovacia jednotka, 8x250W, 2000W, EN54</t>
  </si>
  <si>
    <t>220370429.S1</t>
  </si>
  <si>
    <t>Montáž, nastavenie, oživenie ústredne HSP</t>
  </si>
  <si>
    <t>EQ241977</t>
  </si>
  <si>
    <t>Napájací zdroj, nabíjač, 150A, 3600W, EN54</t>
  </si>
  <si>
    <t>TP 12-65</t>
  </si>
  <si>
    <t>Akumulátor 65Ah 12V</t>
  </si>
  <si>
    <t>LDAMPS8ZS02</t>
  </si>
  <si>
    <t>Stanica hlásateľa k systémom LDA, 8 tl.</t>
  </si>
  <si>
    <t>LDAMPS-8K</t>
  </si>
  <si>
    <t>Rozširovacia klávesnica mikrofónu MPS-8Z</t>
  </si>
  <si>
    <t>220370415.S</t>
  </si>
  <si>
    <t>Montáž pultu diaľkového ovládania</t>
  </si>
  <si>
    <t>22ACSI</t>
  </si>
  <si>
    <t>Adaptér zbernice ACSI pre ZES-22</t>
  </si>
  <si>
    <t>WA 06-165/T-EN54</t>
  </si>
  <si>
    <t>Biela reproduktorová skrinka, IP54, EN54, výkon 6/3/1,5 W</t>
  </si>
  <si>
    <t>220370532.S</t>
  </si>
  <si>
    <t>Montáž reproduktora do 10 W bez pripojeného regulátora hlasitosti,upevnenie,pripojenie,odskúšanie</t>
  </si>
  <si>
    <t>DS226060-A</t>
  </si>
  <si>
    <t>Stojanový rozvádzač,22U,š.600mm,hl.600mm</t>
  </si>
  <si>
    <t>220512023.S</t>
  </si>
  <si>
    <t>Montáž stojanového rozvadzača 19", výšky od 1300 do 1750 mm, hĺbky 600-800 mm</t>
  </si>
  <si>
    <t>LZ1U8GW</t>
  </si>
  <si>
    <t>Rozvodná jednotka 19",8x230V, zapojenie DIN 49441 (unischuko) 16A/250V, red ON/OFF switch so záslepkou + prepeťový ochranný modul</t>
  </si>
  <si>
    <t>220370088.S1</t>
  </si>
  <si>
    <t>Záverečné meranie HSP s meraním zrozumiteľnosti STI a akustického tlaku SPL, vyprac.protokolu</t>
  </si>
  <si>
    <t>Programovanie a konfigurácia ústredne HSP, nastavenie zonácie</t>
  </si>
  <si>
    <t>220330392.1</t>
  </si>
  <si>
    <t>Revízia systému HSP, vypracovanie revíznej správy</t>
  </si>
  <si>
    <t>E1.9 - E1.9 Výťahy  V1, V2  - A</t>
  </si>
  <si>
    <t xml:space="preserve"> K.Šinská + CP</t>
  </si>
  <si>
    <t xml:space="preserve">    33-M - Montáže dopravných zariadení, skladových zariadení a váh</t>
  </si>
  <si>
    <t>-1987356244</t>
  </si>
  <si>
    <t>33-M</t>
  </si>
  <si>
    <t>Montáže dopravných zariadení, skladových zariadení a váh</t>
  </si>
  <si>
    <t>Zmluva  o zarukách a porealizačných opravách prílohou  CP</t>
  </si>
  <si>
    <t>-1555689171</t>
  </si>
  <si>
    <t>33003V1</t>
  </si>
  <si>
    <t xml:space="preserve">Výťah V1 GENESIS  1000kg  /vid popis  Montaž + dodáka  </t>
  </si>
  <si>
    <t>-787440121</t>
  </si>
  <si>
    <t>"  V ponukovej cene je zahrnuté:</t>
  </si>
  <si>
    <t>"  výroba ponúkaného zariadenia</t>
  </si>
  <si>
    <t>" technická dokumentácia v počte 1 paré</t>
  </si>
  <si>
    <t>"   dodávka na miesto inštalácie</t>
  </si>
  <si>
    <t>"  montáž a inštalácia výťahu podľa priloženej technickej špecifikácie v súlade s platnými technickými normami a predpismi</t>
  </si>
  <si>
    <t>"  osvetlenie výťahovej šachty</t>
  </si>
  <si>
    <t>"  rebrík do priehlbiny výťahovej šachty</t>
  </si>
  <si>
    <t>"   UDZ (univerzálne dorozumievacie zariadenie) + GSM brána</t>
  </si>
  <si>
    <t>"  likvidácia vlastného odpadu – obalové materiály</t>
  </si>
  <si>
    <t>"   lešenie pre účel montáže</t>
  </si>
  <si>
    <t>"   bezpečnostné zábrany na dverné/stavebné otvory</t>
  </si>
  <si>
    <t>"  logistika závažia ku skúške</t>
  </si>
  <si>
    <t>"  úradná skúška za účasti notifikovanej osoby</t>
  </si>
  <si>
    <t>" Ponuka číslo: G3KH246X</t>
  </si>
  <si>
    <t xml:space="preserve">" PODROBNý POPIS V cp </t>
  </si>
  <si>
    <t>33003V2</t>
  </si>
  <si>
    <t xml:space="preserve">Výťah V2 Flex +500kg /vid popis  Montaž + dodávka </t>
  </si>
  <si>
    <t>625778491</t>
  </si>
  <si>
    <t>E2.1 - E2.1 SO02 SPEVNENÉ PLOCHY  REKONŠTRUKCIA CHODNÍKA</t>
  </si>
  <si>
    <t xml:space="preserve"> Ing.M.GONTKO </t>
  </si>
  <si>
    <t xml:space="preserve">    5 - Komunikácie</t>
  </si>
  <si>
    <t>113106241.S</t>
  </si>
  <si>
    <t>Rozoberanie vozovky a plochy z panelov so škárami zaliatymi asfaltovou alebo cementovou maltou,  -0,40800t</t>
  </si>
  <si>
    <t>113106611.S</t>
  </si>
  <si>
    <t>Rozoberanie zámkovej dlažby všetkých druhov v ploche do 20 m2,  -0,2600 t</t>
  </si>
  <si>
    <t>113107141.S</t>
  </si>
  <si>
    <t>Odstránenie krytu v ploche do 200 m2 asfaltového, hr. vrstvy do 50 mm,  -0,12500t</t>
  </si>
  <si>
    <t>113307121.S</t>
  </si>
  <si>
    <t>Odstránenie podkladu v ploche do 200 m2 z kameniva hrubého drveného, hr. do 100 mm,  -0,13000t</t>
  </si>
  <si>
    <t>113307122.S</t>
  </si>
  <si>
    <t>Odstránenie podkladu v ploche do 200 m2 z kameniva hrubého drveného, hr.100 do 200 mm,  -0,23500t</t>
  </si>
  <si>
    <t>113307131.S</t>
  </si>
  <si>
    <t>Odstránenie podkladu v ploche do 200 m2 z betónu prostého, hr. vrstvy do 150 mm,  -0,22500t</t>
  </si>
  <si>
    <t>Komunikácie</t>
  </si>
  <si>
    <t>564730211.S</t>
  </si>
  <si>
    <t>Podklad alebo kryt z kameniva hrubého drveného veľ. 16-32 mm s rozprestretím a zhutnením hr. 100 mm</t>
  </si>
  <si>
    <t>567122110.S</t>
  </si>
  <si>
    <t>Podklad z kameniva stmeleného cementom, s rozprestretím a zhutnením CBGM C 8/10 (C 6/8), po zhutnení hr. 100 mm</t>
  </si>
  <si>
    <t>596911143.S</t>
  </si>
  <si>
    <t>Kladenie betónovej zámkovej dlažby komunikácií pre peších hr. 60 mm pre peších nad 100 do 300 m2 so zriadením lôžka z kameniva hr. 30 mm</t>
  </si>
  <si>
    <t>592460010600.S</t>
  </si>
  <si>
    <t>Dlažba betónová, rozmer 200x100x60 mm, prírodná</t>
  </si>
  <si>
    <t>916561111.S</t>
  </si>
  <si>
    <t>Osadenie záhonového alebo parkového obrubníka betón., do lôžka z bet. pros. tr. C 12/15 s bočnou oporou</t>
  </si>
  <si>
    <t>592170001800.S</t>
  </si>
  <si>
    <t>Obrubník parkový, lxšxv 1000x50x200 mm, prírodný</t>
  </si>
  <si>
    <t>919731122.S</t>
  </si>
  <si>
    <t>Zarovnanie styčnej plochy pozdĺž vybúranej časti komunikácie asfaltovej hr. nad 50 do 100 mm</t>
  </si>
  <si>
    <t>919735112.S</t>
  </si>
  <si>
    <t>Rezanie existujúceho asfaltového krytu alebo podkladu hĺbky nad 50 do 100 mm</t>
  </si>
  <si>
    <t>979082213.S</t>
  </si>
  <si>
    <t>Vodorovná doprava sutiny so zložením a hrubým urovnaním na vzdialenosť do 1 km</t>
  </si>
  <si>
    <t>979082219.S</t>
  </si>
  <si>
    <t>Príplatok k cene za každý ďalší aj začatý 1 km nad 1 km pre vodorovnú dopravu sutiny</t>
  </si>
  <si>
    <t>979087212.S</t>
  </si>
  <si>
    <t>Nakladanie na dopravné prostriedky pre vodorovnú dopravu sutiny</t>
  </si>
  <si>
    <t>Poplatok za skládku</t>
  </si>
  <si>
    <t>998225111.S</t>
  </si>
  <si>
    <t>Presun hmôt pre pozemnú komunikáciu a letisko s krytom asfaltovým akejkoľvek dĺžky objektu</t>
  </si>
  <si>
    <t xml:space="preserve">E2.2 - E2.2 SO03 AREÁLOVÉ PRÍPOJKY SPLAŠKOVEJ KANALIZÁCIE </t>
  </si>
  <si>
    <t>Íng.Pálfy</t>
  </si>
  <si>
    <t xml:space="preserve">    8 - Rúrové vedenie-vonkajšia kanalizácia</t>
  </si>
  <si>
    <t>23-M - Montáže potrubia</t>
  </si>
  <si>
    <t>119001411</t>
  </si>
  <si>
    <t>Dočasné zaistenie podzemného potrubia betónového, kamenin. alebo želbetón., DN do 200 mm</t>
  </si>
  <si>
    <t>1908289983</t>
  </si>
  <si>
    <t>120001101</t>
  </si>
  <si>
    <t>Príp. k cenám za sťaž. výkopu v blízkosti podzemného vedenia alebo výbušnín v hor. akejkoľvek triedy</t>
  </si>
  <si>
    <t>M3</t>
  </si>
  <si>
    <t>1265353421</t>
  </si>
  <si>
    <t>130201001</t>
  </si>
  <si>
    <t>Výkop jamy a ryhy v obmedzenom priestore horn. tr.3 ručne-prepoj kanaliz.-9 prepoje2*2=18</t>
  </si>
  <si>
    <t>-1353937765</t>
  </si>
  <si>
    <t>132201201</t>
  </si>
  <si>
    <t>Hľbenie rýh šírky nad 600 do 2000 mm v hornine 3 do 100 m3</t>
  </si>
  <si>
    <t>695878480</t>
  </si>
  <si>
    <t>132201209</t>
  </si>
  <si>
    <t>Príplatok k cenám za lepivosť horniny 3</t>
  </si>
  <si>
    <t>-1178859432</t>
  </si>
  <si>
    <t>151201102</t>
  </si>
  <si>
    <t>Zriadenie paženia a rozopreti.stien rýh pre podz. vedenie pre všetky šírky záťažné,hĺbky do 4 m</t>
  </si>
  <si>
    <t>-1796276125</t>
  </si>
  <si>
    <t>151201112</t>
  </si>
  <si>
    <t>Odstrán.paženia a rozopr.stien rýh pre podz vedenie s ulož.do 3 m záťažné, hľbky do 4 m</t>
  </si>
  <si>
    <t>1975359947</t>
  </si>
  <si>
    <t>161101102</t>
  </si>
  <si>
    <t>Zvislé premiest.výkopu-</t>
  </si>
  <si>
    <t>601245891</t>
  </si>
  <si>
    <t>162401102</t>
  </si>
  <si>
    <t>Vodorovné premies. výk. za sucha, z hor.1 až 4, na vzdial. nad 1500 do 2000=</t>
  </si>
  <si>
    <t>-647706863</t>
  </si>
  <si>
    <t>167101101</t>
  </si>
  <si>
    <t>Nakladanie neuľahnutého výkopku z hornín 1 až 4 do 100 m3</t>
  </si>
  <si>
    <t>-1662091616</t>
  </si>
  <si>
    <t>171101103</t>
  </si>
  <si>
    <t>Uloženie syp. do násypov zhut. zo súdržnej horníny nad 96 do 100 % PS</t>
  </si>
  <si>
    <t>1585083388</t>
  </si>
  <si>
    <t>PC1</t>
  </si>
  <si>
    <t>Poplatok za suť na zeminu</t>
  </si>
  <si>
    <t>1263792265</t>
  </si>
  <si>
    <t>174101101</t>
  </si>
  <si>
    <t>Zásyp syp. so zhut. jám, šachiet, rýh, zárezov-</t>
  </si>
  <si>
    <t>-1795593667</t>
  </si>
  <si>
    <t>63-19</t>
  </si>
  <si>
    <t>175101101</t>
  </si>
  <si>
    <t>Obsyp potrubia sypaninou z vhodných hornín 1 až 4 bez prehod sypaniny</t>
  </si>
  <si>
    <t>-2136939055</t>
  </si>
  <si>
    <t>175101109</t>
  </si>
  <si>
    <t>Príplatok k cene za prehodenie sypaniny</t>
  </si>
  <si>
    <t>-937579153</t>
  </si>
  <si>
    <t>583371010</t>
  </si>
  <si>
    <t>Štrkopiesok 0-8 B-obsyp kan. Potrubia-</t>
  </si>
  <si>
    <t>1376723696</t>
  </si>
  <si>
    <t>" do PVC160=50m*0,46*1,0=23</t>
  </si>
  <si>
    <t>50*0,46*1</t>
  </si>
  <si>
    <t>583371400</t>
  </si>
  <si>
    <t>STRKOPIESOK 0-16</t>
  </si>
  <si>
    <t>1747144191</t>
  </si>
  <si>
    <t xml:space="preserve"> "pod spev .plochami=6m*1,0*0,5=3,0</t>
  </si>
  <si>
    <t>451541111</t>
  </si>
  <si>
    <t>Lôžko pod potrubie,  v otv.výkope zo štrkodrvy 0-63 mm</t>
  </si>
  <si>
    <t>325686224</t>
  </si>
  <si>
    <t>452313131</t>
  </si>
  <si>
    <t>Podkladné konštr.v otv.výk. z prost. betónu pre potr. tr. - (zn. II)</t>
  </si>
  <si>
    <t>-1646113819</t>
  </si>
  <si>
    <t>452386111</t>
  </si>
  <si>
    <t>Vyrovnávacie prstence z prostého betónu tr. B 7,5 (zn.0) pod poklopy a mreže, výšky do 100 mm</t>
  </si>
  <si>
    <t>913481710</t>
  </si>
  <si>
    <t>899623121</t>
  </si>
  <si>
    <t>Obetónovanie potrubia,  stôk bet. prostým v otvor.výkope, betón tr. B 7,5,,zaust. jestv,POTR.</t>
  </si>
  <si>
    <t>1608955736</t>
  </si>
  <si>
    <t>452353101</t>
  </si>
  <si>
    <t>Debnenie blokov v otvorenom výkope</t>
  </si>
  <si>
    <t>-204494063</t>
  </si>
  <si>
    <t>113107132</t>
  </si>
  <si>
    <t>Odstránenie podkladu alebo krytu do 200 m2 z betónu prostého, hr. vrstvy 150 do 300 mm 0,500 t</t>
  </si>
  <si>
    <t>1877828174</t>
  </si>
  <si>
    <t>113151117</t>
  </si>
  <si>
    <t>Odstránenie podkladu alebo krytu frézovaním,do 500 m2,pruh do 750 mm,hr.10-12 mm</t>
  </si>
  <si>
    <t>-1186839014</t>
  </si>
  <si>
    <t>564251111</t>
  </si>
  <si>
    <t>Podklad alebo podsyp zo štrkopiesku s rozprestretím, vlhčením a zhutnením po zhutnení hr.150 mm</t>
  </si>
  <si>
    <t>-1741686934</t>
  </si>
  <si>
    <t>564851111</t>
  </si>
  <si>
    <t>Podklad zo štrkodrviny s rozprestrením a zhutnením,hr.po zhutnení 150 mm</t>
  </si>
  <si>
    <t>836316203</t>
  </si>
  <si>
    <t>744584192</t>
  </si>
  <si>
    <t>-1649459990</t>
  </si>
  <si>
    <t>567142115</t>
  </si>
  <si>
    <t>Podklad z kameniva spevneného cementom s rozprestrením a zhutnením KSC po zhutnení 230 mm</t>
  </si>
  <si>
    <t>60984167</t>
  </si>
  <si>
    <t>979082212</t>
  </si>
  <si>
    <t>Vodorovná doprava sutiny po suchu s naložením a so zložením na vzdialenosť do 50 m</t>
  </si>
  <si>
    <t>T</t>
  </si>
  <si>
    <t>-591732996</t>
  </si>
  <si>
    <t>979082213</t>
  </si>
  <si>
    <t>-103890037</t>
  </si>
  <si>
    <t>979084219</t>
  </si>
  <si>
    <t>Príplatok k cene za každých ďalších aj začatých 5 km nad 5 km</t>
  </si>
  <si>
    <t>55263436</t>
  </si>
  <si>
    <t>PC1.1</t>
  </si>
  <si>
    <t>Poplatok za skladovanie sute</t>
  </si>
  <si>
    <t>1620760671</t>
  </si>
  <si>
    <t>Rúrové vedenie-vonkajšia kanalizácia</t>
  </si>
  <si>
    <t>871373121</t>
  </si>
  <si>
    <t>Montáž potrubia z kanaliz. rúr z tvrdého PVC tesn. Gum. krúžkom v sklone do 20 % DN 200</t>
  </si>
  <si>
    <t>-1496793657</t>
  </si>
  <si>
    <t>286111200</t>
  </si>
  <si>
    <t xml:space="preserve">Rúrka odpadová hrdlová z PVC 160x3,6, </t>
  </si>
  <si>
    <t>-841160557</t>
  </si>
  <si>
    <t>50*1,1</t>
  </si>
  <si>
    <t>8773353121</t>
  </si>
  <si>
    <t>Montáž tvaroviek na potrubie z rúr z tvrdého PVC tesn. gumovým krúžkom jednoosých DN 200</t>
  </si>
  <si>
    <t>2131670612</t>
  </si>
  <si>
    <t>286507840</t>
  </si>
  <si>
    <t>Koleno kanalizačné PVC d160-30°</t>
  </si>
  <si>
    <t>-348038986</t>
  </si>
  <si>
    <t>286508640</t>
  </si>
  <si>
    <t>Presuvka kanalizačná šachtová PŠV PVC D 160</t>
  </si>
  <si>
    <t>1653442946</t>
  </si>
  <si>
    <t>286508640.1</t>
  </si>
  <si>
    <t>Presuvka kanalizačná hrdlová  PVC D160</t>
  </si>
  <si>
    <t>492076560</t>
  </si>
  <si>
    <t>831263195</t>
  </si>
  <si>
    <t>Príplatok k cene za zriadenie kanalizačnej prípojky DN od 100 do 300</t>
  </si>
  <si>
    <t>752599264</t>
  </si>
  <si>
    <t>892351000</t>
  </si>
  <si>
    <t>Skúška tesnosti kanalizácie do D 200</t>
  </si>
  <si>
    <t>-2008640764</t>
  </si>
  <si>
    <t>pc-01</t>
  </si>
  <si>
    <t>Vybúranie, prepoj  , potrubia</t>
  </si>
  <si>
    <t>2141637721</t>
  </si>
  <si>
    <t>460490012</t>
  </si>
  <si>
    <t>Rozvinutie a uloženie výstražnej fólie z PVC do ryhy, šírka 33 cm</t>
  </si>
  <si>
    <t>-1385276253</t>
  </si>
  <si>
    <t>2830010610</t>
  </si>
  <si>
    <t>Výstražná fólia HNEDÁ - KANALIZÁCIA, 1 kotúč=500m, Campri</t>
  </si>
  <si>
    <t>-2036550721</t>
  </si>
  <si>
    <t>894411121</t>
  </si>
  <si>
    <t>Zhotovenie šachiet kanaliz. s obložením dna betónom tr.-(zn.IV) DN n. 200-300</t>
  </si>
  <si>
    <t>375593958</t>
  </si>
  <si>
    <t>894402111</t>
  </si>
  <si>
    <t>Osadenie betónových dielcov pre šachty skruží prechodových TBS 59/80/60/9</t>
  </si>
  <si>
    <t>-791862753</t>
  </si>
  <si>
    <t>894401211</t>
  </si>
  <si>
    <t>Osadenie betónových dielcov pre šachty rovných skruží TBS 29/100/9</t>
  </si>
  <si>
    <t>693007596</t>
  </si>
  <si>
    <t>592243500</t>
  </si>
  <si>
    <t>Prefabrikát betónový-vstupná šachta TBS 7-100 Ms 29x100x9</t>
  </si>
  <si>
    <t>-177107512</t>
  </si>
  <si>
    <t>592243800</t>
  </si>
  <si>
    <t>Prefabrikát betónový-vstupná šachta TBS 15-100 Ms 60x100x9</t>
  </si>
  <si>
    <t>1213468515</t>
  </si>
  <si>
    <t>552434420</t>
  </si>
  <si>
    <t>Poklop vstupná šachta D 600 D</t>
  </si>
  <si>
    <t>-98439220</t>
  </si>
  <si>
    <t>899103111</t>
  </si>
  <si>
    <t>Osadenie poklopov liatinových a oceľových vrátane rámov hmotn. nad 100 do 150 kg</t>
  </si>
  <si>
    <t>1052413226</t>
  </si>
  <si>
    <t>899502111</t>
  </si>
  <si>
    <t>Stúpadlá do šachiet liatinové zapustené-kapsové osadené pri murovaní a betónovaní</t>
  </si>
  <si>
    <t>-483228980</t>
  </si>
  <si>
    <t>899501411</t>
  </si>
  <si>
    <t>Stúpadlá do šachiet liatinové vidlicové alebo z betonárskej ocele s vysekaním otvoru v betóne</t>
  </si>
  <si>
    <t>-93965950</t>
  </si>
  <si>
    <t>899912132</t>
  </si>
  <si>
    <t>Montáž kĺznej objímky RACI montovaná na potrubie DN 150</t>
  </si>
  <si>
    <t>-827916063</t>
  </si>
  <si>
    <t>286523001</t>
  </si>
  <si>
    <t>Objímka kĺzna RACI A 19, HDPE, typ A, výška 19 mm, vonkajší priemer rúry 55-260 mm</t>
  </si>
  <si>
    <t>2096585321</t>
  </si>
  <si>
    <t>27312570502</t>
  </si>
  <si>
    <t>Tesniaca manžeta , model " C " 90/160 s upínacími páskami z ušľachtilej ocele</t>
  </si>
  <si>
    <t>-874001561</t>
  </si>
  <si>
    <t>PC002</t>
  </si>
  <si>
    <t>Zhotovenie a osadenie kontrolnej plastovej šachty DN 400, na potrubí DN 200, poklop</t>
  </si>
  <si>
    <t>-1462374589</t>
  </si>
  <si>
    <t>998276101</t>
  </si>
  <si>
    <t>Presun hmôt pre rúrové vedenie hĺbené z rúr z plast. hmôt alebo sklolamin. v otvorenom výkope</t>
  </si>
  <si>
    <t>-1522678725</t>
  </si>
  <si>
    <t>23-M</t>
  </si>
  <si>
    <t>Montáže potrubia</t>
  </si>
  <si>
    <t>2302001011</t>
  </si>
  <si>
    <t>Montáž pozdľžne delených PE chráničiek D x t 159 x 6.3-6*2M=12M</t>
  </si>
  <si>
    <t>-1558912211</t>
  </si>
  <si>
    <t>2861120500</t>
  </si>
  <si>
    <t>Rúra PE-100 SDR 17,6 (0,4Mpa) 160x 9,1x12000mm</t>
  </si>
  <si>
    <t>2005394109</t>
  </si>
  <si>
    <t>460010024</t>
  </si>
  <si>
    <t>Vytýčenie trasy podzemných sietí , v zastavanom priestore</t>
  </si>
  <si>
    <t>kpl.</t>
  </si>
  <si>
    <t>-1836362982</t>
  </si>
  <si>
    <t xml:space="preserve">E2.5 - E2.5 SO06 SADOVÉ ÚPRAVY </t>
  </si>
  <si>
    <t xml:space="preserve">P.Lančarič </t>
  </si>
  <si>
    <t xml:space="preserve">    2 - Zakladanie</t>
  </si>
  <si>
    <t>112101117.S</t>
  </si>
  <si>
    <t>Vyrúbanie stromu listnatého vo svahu do 1:5 priem. kmeňa nad 700 do 800 mm</t>
  </si>
  <si>
    <t>112201117.S</t>
  </si>
  <si>
    <t>Odstránenie pňa v rovine a na svahu do 1:5, priemer nad 700 do 800 mm</t>
  </si>
  <si>
    <t>162401414.S</t>
  </si>
  <si>
    <t>Vodorovné premiestnenie konárov stromov nad 700 do 900 mm do 3000 m</t>
  </si>
  <si>
    <t>162401424.S</t>
  </si>
  <si>
    <t>Príplatok za každých ďalších 1000 m premiest.,konárov stromov nad 700 do 900 mm po spevnenej ceste</t>
  </si>
  <si>
    <t>162501414.S</t>
  </si>
  <si>
    <t>Vodorovné premiestnenie kmeňov nad 700 do 900 mm do 3000 m</t>
  </si>
  <si>
    <t>162501424.S</t>
  </si>
  <si>
    <t>Príplatok za každých ďalších 1000 m premiest.,kmeňov stromov nad 700 do 900 mm po spevnenej ceste</t>
  </si>
  <si>
    <t>162601414.S</t>
  </si>
  <si>
    <t>Vodorovné premiestnenie pňov nad 700 do 900 mm do 3000 m</t>
  </si>
  <si>
    <t>162601423.S</t>
  </si>
  <si>
    <t>Príplatok za každých ďalších 1000 m premiest.,pňov nad 500 do 700 mm po spevnenej ceste</t>
  </si>
  <si>
    <t>180401211</t>
  </si>
  <si>
    <t>Založenie trávnika lúčneho výsevom v rovine alebo na svahu do 1:5</t>
  </si>
  <si>
    <t>005720001410</t>
  </si>
  <si>
    <t>Kvetinová zmes</t>
  </si>
  <si>
    <t>180402111.S</t>
  </si>
  <si>
    <t>Založenie trávnika parkového výsevom v rovine do 1:5</t>
  </si>
  <si>
    <t>005720001500.S</t>
  </si>
  <si>
    <t>Osivá tráv - výber trávových semien</t>
  </si>
  <si>
    <t>182001111.S</t>
  </si>
  <si>
    <t>Plošná úprava terénu pri nerovnostiach terénu nad 50-100mm v rovine alebo na svahu do 1:5</t>
  </si>
  <si>
    <t>183101111.S</t>
  </si>
  <si>
    <t>Hĺbenie jamky v rovine alebo na svahu do 1:5, objem do 0,01 m3</t>
  </si>
  <si>
    <t>183101121.S</t>
  </si>
  <si>
    <t>Hĺbenie jamky v rovine alebo na svahu do 1:5, objem nad 0,40 do 1,00 m3</t>
  </si>
  <si>
    <t>183204112.S</t>
  </si>
  <si>
    <t>Výsadba kvetín do pripravovanej pôdy so zaliatím s jednoduchými koreňami trvaliek</t>
  </si>
  <si>
    <t>0266610000</t>
  </si>
  <si>
    <t>Okrasné trávy</t>
  </si>
  <si>
    <t>0266600000</t>
  </si>
  <si>
    <t>Trvalky</t>
  </si>
  <si>
    <t>183204113.S</t>
  </si>
  <si>
    <t>Výsadba kvetín do pripravovanej pôdy so zaliatím s jednoduchými koreňami cibuliek alebo hľúz</t>
  </si>
  <si>
    <t>0266265000</t>
  </si>
  <si>
    <t>Cibuľoviny</t>
  </si>
  <si>
    <t>183205111.S</t>
  </si>
  <si>
    <t>Založenie záhonu na svahu nad 1:5 do 1:2 rovine alebo na svahu do 1:5 v hornine 1 až 2</t>
  </si>
  <si>
    <t>183403114.S</t>
  </si>
  <si>
    <t>Obrobenie pôdy kultivátorovaním v rovine alebo na svahu do 1:5</t>
  </si>
  <si>
    <t>183403153.S</t>
  </si>
  <si>
    <t>Obrobenie pôdy hrabaním v rovine alebo na svahu do 1:5</t>
  </si>
  <si>
    <t>183403161.S</t>
  </si>
  <si>
    <t>Obrobenie pôdy valcovaním v rovine alebo na svahu do 1:5</t>
  </si>
  <si>
    <t>184102117.S</t>
  </si>
  <si>
    <t>Výsadba dreviny s balom v rovine alebo na svahu do 1:5, priemer balu nad 800 do1000 mm</t>
  </si>
  <si>
    <t>051241100000</t>
  </si>
  <si>
    <t>Acer campestre QUEEN ELISABETH 16/18 bal.</t>
  </si>
  <si>
    <t>051243100000</t>
  </si>
  <si>
    <t>Amelanchier x lamarckii BALLERINA 150+ kont.</t>
  </si>
  <si>
    <t>051245000000</t>
  </si>
  <si>
    <t>Prunus avium PLENA 16/18 bal.</t>
  </si>
  <si>
    <t>051240000115</t>
  </si>
  <si>
    <t>Acer x freemanii AUTUMN BLAZE 16/18 bal.</t>
  </si>
  <si>
    <t>184102311.S</t>
  </si>
  <si>
    <t>Výsadba kríku bez balu do vopred vyhĺbenej jamky v rovine alebo na svahu do 1:5 výšky do 2 m</t>
  </si>
  <si>
    <t>026530001001</t>
  </si>
  <si>
    <t>Hydrangea panniculata VANILLE FRAISE 60+kont.</t>
  </si>
  <si>
    <t>026530001002</t>
  </si>
  <si>
    <t>Prunus laurocerasus GAJO 60+kont.</t>
  </si>
  <si>
    <t>026530001003</t>
  </si>
  <si>
    <t>Buddleja davidii SUMMER BIRD MAGENTA 60+kont.</t>
  </si>
  <si>
    <t>026530001104</t>
  </si>
  <si>
    <t>Viburnum davidii 60+kont.</t>
  </si>
  <si>
    <t>026530001105</t>
  </si>
  <si>
    <t>Hydrangea panniculata ANNABELLE 60+kont.</t>
  </si>
  <si>
    <t>184202111.S</t>
  </si>
  <si>
    <t>Zakotvenie dreviny troma a viac kolmi pri priemere kolov do 100 mm pri dĺžke kolov do 2 m</t>
  </si>
  <si>
    <t>052170000500.S</t>
  </si>
  <si>
    <t>Tyč ihličňanová tr. 1, hrúbka 6-7 cm, dĺžky 6 m a viac bez kôry</t>
  </si>
  <si>
    <t>708360000100.S</t>
  </si>
  <si>
    <t>Viazací popruh na stromy</t>
  </si>
  <si>
    <t>184501111.S</t>
  </si>
  <si>
    <t>Zhotovenie obalu kmeňa stromu z juty v jednej vrstve v rovine alebo na svahu do 1:5</t>
  </si>
  <si>
    <t>184802725.S</t>
  </si>
  <si>
    <t>Mechanické odburinenie trávnikov, chodníkov plochy nad 500 m2 v rovine alebo na svahu do 1:5</t>
  </si>
  <si>
    <t>184808315.S</t>
  </si>
  <si>
    <t>Hnojenie rýchle rastúcich drevin vápenatými hnojivami 2 kg/sadenicu</t>
  </si>
  <si>
    <t>25191155003</t>
  </si>
  <si>
    <t>Hnojivo priemyselné</t>
  </si>
  <si>
    <t>184816111.S</t>
  </si>
  <si>
    <t>Hnojenie sadeníc s dopravou hnojiva zo vzd. do 200m, priemyslovými hnojivami do 0,25 kg/sad.</t>
  </si>
  <si>
    <t>25191155001</t>
  </si>
  <si>
    <t>184852010.S</t>
  </si>
  <si>
    <t>Hnojenie trávnika v rovine alebo na svahu do 1:5 umelým hnojivom</t>
  </si>
  <si>
    <t>251910000100</t>
  </si>
  <si>
    <t>Hnojivo záhradné</t>
  </si>
  <si>
    <t>184921093.S</t>
  </si>
  <si>
    <t>Mulčovanie rastlín pri hrúbke mulča nad 50 do 100 mm v rovine alebo na svahu do 1:5</t>
  </si>
  <si>
    <t>055410000100.S</t>
  </si>
  <si>
    <t>Mulčovacia kôra</t>
  </si>
  <si>
    <t>l</t>
  </si>
  <si>
    <t>185804312.S</t>
  </si>
  <si>
    <t>Zaliatie rastlín vodou, plochy jednotlivo nad 20 m2</t>
  </si>
  <si>
    <t>185851111.S</t>
  </si>
  <si>
    <t>Dovoz vody pre zálievku rastlín na vzdialenosť do 6000 m</t>
  </si>
  <si>
    <t>Zakladanie</t>
  </si>
  <si>
    <t>212752221R</t>
  </si>
  <si>
    <t>Montáž perforovaného potrubia - zavlažovacie sondy</t>
  </si>
  <si>
    <t>286140028800R</t>
  </si>
  <si>
    <t>Rúra perforovaná d 10 cm plnená štrkom</t>
  </si>
  <si>
    <t>998231311.S</t>
  </si>
  <si>
    <t>Presun hmôt pre sadovnícke a krajinárske úpravy do 5000 m vodorovne bez zvislého presunu</t>
  </si>
  <si>
    <t xml:space="preserve">ZN1 - ZN1 - Zariadenie a nábytok </t>
  </si>
  <si>
    <t>Ing.A.Režná RPD, rozpočty K.Šinská +profesie</t>
  </si>
  <si>
    <t xml:space="preserve">OST - Ostatné -  DKP zariadenie a nábytok </t>
  </si>
  <si>
    <t xml:space="preserve">Ostatné -  DKP zariadenie a nábytok </t>
  </si>
  <si>
    <t>Pol1</t>
  </si>
  <si>
    <t>cena at. zariaďovacích prvkov  v izbách typ                       2.58</t>
  </si>
  <si>
    <t>sada</t>
  </si>
  <si>
    <t>-289014613</t>
  </si>
  <si>
    <t>Pol2</t>
  </si>
  <si>
    <t>cena at. zariaďovacích prvkov  v izbách typ                       2.59</t>
  </si>
  <si>
    <t>1193250615</t>
  </si>
  <si>
    <t>Pol3</t>
  </si>
  <si>
    <t>cena at. zariaďovacích prvkov  v izbách typ                       2.61</t>
  </si>
  <si>
    <t>-1769485143</t>
  </si>
  <si>
    <t>Pol4</t>
  </si>
  <si>
    <t>cena at. zariaďovacích prvkov  v kuchynkách  typ            2.65</t>
  </si>
  <si>
    <t>-1448313352</t>
  </si>
  <si>
    <t>Pol5</t>
  </si>
  <si>
    <t>cena AP 1lôžko  izba:  8.64,  9.60</t>
  </si>
  <si>
    <t>744228770</t>
  </si>
  <si>
    <t>Pol6</t>
  </si>
  <si>
    <t>cena   AP 2lôž.  ( izba   8.65,8.66,8.67) , (izba  9.61,9.62,9.63)</t>
  </si>
  <si>
    <t>-952033564</t>
  </si>
  <si>
    <t>Pol7</t>
  </si>
  <si>
    <t>cena AP 2lôž. ( izba  8.61,8.59,8.58) ,(izba  9.58,neozn,9.55), ( izba  8.39,8.73,8.35), ( izba 9.35,9.34,9.33)</t>
  </si>
  <si>
    <t>527050103</t>
  </si>
  <si>
    <t>Pol8</t>
  </si>
  <si>
    <t>spálňa číslo izieb - 8.57,   9.53,  8.52,  9.49,  8.51,  9.47,  8.46,  9.43, 8.45,  9.41,  8.40,  9.37,</t>
  </si>
  <si>
    <t>1984390968</t>
  </si>
  <si>
    <t>Pol9</t>
  </si>
  <si>
    <t>chodba  číslo miestnosti: 8.70, 9.67</t>
  </si>
  <si>
    <t>-703702351</t>
  </si>
  <si>
    <t>Pol10</t>
  </si>
  <si>
    <t>kuchyňa číslo miestnosti: 8.55,  9.52,  8.53,  9.51,  8.49,  9.46,  8.47,  9.45,  8.43,  9.40,  8.41,  9.39,</t>
  </si>
  <si>
    <t>-1867396647</t>
  </si>
  <si>
    <t>Pol11</t>
  </si>
  <si>
    <t>študovňa  číslo miestnosti: 2.74</t>
  </si>
  <si>
    <t>709772664</t>
  </si>
  <si>
    <t>Pol12</t>
  </si>
  <si>
    <t>číslo miestnosti: 2.74</t>
  </si>
  <si>
    <t>-752716261</t>
  </si>
  <si>
    <t>Pol13</t>
  </si>
  <si>
    <t>Doprava zariadenie a nábytok</t>
  </si>
  <si>
    <t>431421553</t>
  </si>
  <si>
    <t>HZSM</t>
  </si>
  <si>
    <t xml:space="preserve">Montaž  zariadenia a nábytku - vid samostatná príloha </t>
  </si>
  <si>
    <t>512</t>
  </si>
  <si>
    <t>-858128427</t>
  </si>
  <si>
    <t>ZOZNAM FIGÚR</t>
  </si>
  <si>
    <t>Výmera</t>
  </si>
  <si>
    <t xml:space="preserve"> 1Z/ E1.1Z</t>
  </si>
  <si>
    <t>Použitie figúry:</t>
  </si>
  <si>
    <t xml:space="preserve"> 1Z/ E1.2Z</t>
  </si>
  <si>
    <t xml:space="preserve"> 2N/ E1.1b</t>
  </si>
  <si>
    <t>B38kerdlažba</t>
  </si>
  <si>
    <t>keramická dlažba  B38</t>
  </si>
  <si>
    <t>B39terazzo</t>
  </si>
  <si>
    <t xml:space="preserve"> B39 terazzo </t>
  </si>
  <si>
    <t>B40terazzo4np</t>
  </si>
  <si>
    <t xml:space="preserve"> B40  terazzo dlažba</t>
  </si>
  <si>
    <t>B40terazzo5np</t>
  </si>
  <si>
    <t>Terazzo B 40  5np</t>
  </si>
  <si>
    <t>B40terazzo6np</t>
  </si>
  <si>
    <t>B40 terazzo  6np</t>
  </si>
  <si>
    <t>B41dlkeramkysl</t>
  </si>
  <si>
    <t xml:space="preserve">B41 ker. plátky hr.40mm + zbrusenie podlahy 15mm/ hr.55mm </t>
  </si>
  <si>
    <t>B43dlažbaloggie</t>
  </si>
  <si>
    <t>dlažba loggie ext  B43</t>
  </si>
  <si>
    <t xml:space="preserve">KO obitie </t>
  </si>
  <si>
    <t xml:space="preserve">om stien </t>
  </si>
  <si>
    <t xml:space="preserve">om stropov </t>
  </si>
  <si>
    <t xml:space="preserve"> 2N/ E1.1c</t>
  </si>
  <si>
    <t>R2sdkzvislačasť</t>
  </si>
  <si>
    <t xml:space="preserve">sdk zvislá časť </t>
  </si>
  <si>
    <t xml:space="preserve"> 2N/ E1.1d</t>
  </si>
  <si>
    <t>P1cvinyl456np</t>
  </si>
  <si>
    <t>P1c   XPS hr.30mm vinyl  4np,5np, 6np</t>
  </si>
  <si>
    <t>P1dvinyl3np</t>
  </si>
  <si>
    <t xml:space="preserve">P1 d vinyl  XPS hr.80mm </t>
  </si>
  <si>
    <t>P1  vinyl 5np</t>
  </si>
  <si>
    <t>P1  vinyl  4np</t>
  </si>
  <si>
    <t>P4dlažba3np</t>
  </si>
  <si>
    <t>P4 dlažba chodba 3NP  m.č.302,303</t>
  </si>
  <si>
    <t>P4sokel</t>
  </si>
  <si>
    <t>sokepl P4</t>
  </si>
  <si>
    <t xml:space="preserve">P5 podesta </t>
  </si>
  <si>
    <t>P5terazzovstup</t>
  </si>
  <si>
    <t>P5 terazzo vstup  závetrie 3np</t>
  </si>
  <si>
    <t>P8EXTdlažba</t>
  </si>
  <si>
    <t>P8 ext.dlažba loggie 4-6NP</t>
  </si>
  <si>
    <t>P9vinil3np</t>
  </si>
  <si>
    <t>P9 vinilová podlaha 3NP  na zdv.podlahe</t>
  </si>
  <si>
    <t>P9ZDVpodlaha</t>
  </si>
  <si>
    <t>P9 zdvojená podlaha 3NP</t>
  </si>
  <si>
    <t xml:space="preserve"> 2N/ E1.3</t>
  </si>
  <si>
    <t>ZADANIE STAVBY S VV - SÚŤAŽNÉ PODKLADY</t>
  </si>
  <si>
    <t>E1.7Z - E1.7Z 7.Elektroinštalácia  A,A,B,C +Systém kontroly vstupu</t>
  </si>
  <si>
    <t>Elektromontáže   Systém kontroly vstupu</t>
  </si>
  <si>
    <t>Dodávka materialu  Systém kontroly vstupu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</si>
</sst>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7" fillId="0" borderId="12" xfId="0" applyNumberFormat="1" applyFont="1" applyBorder="1"/>
    <xf numFmtId="166" fontId="37" fillId="0" borderId="13" xfId="0" applyNumberFormat="1" applyFont="1" applyBorder="1"/>
    <xf numFmtId="4" fontId="3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8" fillId="0" borderId="0" xfId="0" applyFont="1" applyAlignment="1">
      <alignment horizontal="left" vertical="center"/>
    </xf>
    <xf numFmtId="0" fontId="29" fillId="6" borderId="0" xfId="0" applyFont="1" applyFill="1" applyAlignment="1">
      <alignment vertical="center"/>
    </xf>
    <xf numFmtId="0" fontId="30" fillId="6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0" fontId="30" fillId="7" borderId="0" xfId="0" applyFont="1" applyFill="1" applyAlignment="1">
      <alignment vertical="center"/>
    </xf>
    <xf numFmtId="0" fontId="3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30" fillId="7" borderId="0" xfId="0" applyNumberFormat="1" applyFont="1" applyFill="1" applyAlignment="1">
      <alignment vertical="center"/>
    </xf>
    <xf numFmtId="0" fontId="30" fillId="7" borderId="0" xfId="0" applyFont="1" applyFill="1" applyAlignment="1">
      <alignment vertical="center"/>
    </xf>
    <xf numFmtId="4" fontId="30" fillId="7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9" fillId="7" borderId="0" xfId="0" applyFont="1" applyFill="1" applyAlignment="1">
      <alignment horizontal="left" vertical="center" wrapText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4" fontId="30" fillId="6" borderId="0" xfId="0" applyNumberFormat="1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4" fontId="30" fillId="6" borderId="0" xfId="0" applyNumberFormat="1" applyFont="1" applyFill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2"/>
  <sheetViews>
    <sheetView showGridLines="0" topLeftCell="A97" workbookViewId="0">
      <selection activeCell="A121" sqref="A121:XFD12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1" width="2.6640625" customWidth="1"/>
    <col min="32" max="32" width="20.1640625" customWidth="1"/>
    <col min="33" max="33" width="2.6640625" customWidth="1"/>
    <col min="34" max="34" width="3.33203125" customWidth="1"/>
    <col min="35" max="35" width="26.332031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53" t="s">
        <v>5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2" customHeight="1">
      <c r="B5" s="20"/>
      <c r="D5" s="24" t="s">
        <v>12</v>
      </c>
      <c r="K5" s="258" t="s">
        <v>6350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R5" s="20"/>
      <c r="BE5" s="255" t="s">
        <v>14</v>
      </c>
      <c r="BS5" s="17" t="s">
        <v>6</v>
      </c>
    </row>
    <row r="6" spans="1:74" ht="36.950000000000003" customHeight="1">
      <c r="B6" s="20"/>
      <c r="D6" s="26" t="s">
        <v>15</v>
      </c>
      <c r="K6" s="259" t="s">
        <v>16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R6" s="20"/>
      <c r="BE6" s="256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56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56"/>
      <c r="BS8" s="17" t="s">
        <v>6</v>
      </c>
    </row>
    <row r="9" spans="1:74" ht="14.45" customHeight="1">
      <c r="B9" s="20"/>
      <c r="AR9" s="20"/>
      <c r="BE9" s="256"/>
      <c r="BS9" s="17" t="s">
        <v>6</v>
      </c>
    </row>
    <row r="10" spans="1:74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56"/>
      <c r="BS10" s="17" t="s">
        <v>6</v>
      </c>
    </row>
    <row r="11" spans="1:74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56"/>
      <c r="BS11" s="17" t="s">
        <v>6</v>
      </c>
    </row>
    <row r="12" spans="1:74" ht="6.95" customHeight="1">
      <c r="B12" s="20"/>
      <c r="AR12" s="20"/>
      <c r="BE12" s="256"/>
      <c r="BS12" s="17" t="s">
        <v>6</v>
      </c>
    </row>
    <row r="13" spans="1:74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56"/>
      <c r="BS13" s="17" t="s">
        <v>6</v>
      </c>
    </row>
    <row r="14" spans="1:74" ht="12.75">
      <c r="B14" s="20"/>
      <c r="E14" s="260" t="s">
        <v>28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7" t="s">
        <v>26</v>
      </c>
      <c r="AN14" s="29" t="s">
        <v>28</v>
      </c>
      <c r="AR14" s="20"/>
      <c r="BE14" s="256"/>
      <c r="BS14" s="17" t="s">
        <v>6</v>
      </c>
    </row>
    <row r="15" spans="1:74" ht="6.95" customHeight="1">
      <c r="B15" s="20"/>
      <c r="AR15" s="20"/>
      <c r="BE15" s="256"/>
      <c r="BS15" s="17" t="s">
        <v>3</v>
      </c>
    </row>
    <row r="16" spans="1:74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56"/>
      <c r="BS16" s="17" t="s">
        <v>3</v>
      </c>
    </row>
    <row r="17" spans="2:71" ht="18.399999999999999" customHeight="1">
      <c r="B17" s="20"/>
      <c r="E17" s="25" t="s">
        <v>30</v>
      </c>
      <c r="AK17" s="27" t="s">
        <v>26</v>
      </c>
      <c r="AN17" s="25" t="s">
        <v>1</v>
      </c>
      <c r="AR17" s="20"/>
      <c r="BE17" s="256"/>
      <c r="BS17" s="17" t="s">
        <v>31</v>
      </c>
    </row>
    <row r="18" spans="2:71" ht="6.95" customHeight="1">
      <c r="B18" s="20"/>
      <c r="AR18" s="20"/>
      <c r="BE18" s="256"/>
      <c r="BS18" s="17" t="s">
        <v>6</v>
      </c>
    </row>
    <row r="19" spans="2:7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256"/>
      <c r="BS19" s="17" t="s">
        <v>6</v>
      </c>
    </row>
    <row r="20" spans="2:71" ht="18.399999999999999" customHeight="1">
      <c r="B20" s="20"/>
      <c r="E20" s="25" t="s">
        <v>33</v>
      </c>
      <c r="AK20" s="27" t="s">
        <v>26</v>
      </c>
      <c r="AN20" s="25" t="s">
        <v>1</v>
      </c>
      <c r="AR20" s="20"/>
      <c r="BE20" s="256"/>
      <c r="BS20" s="17" t="s">
        <v>31</v>
      </c>
    </row>
    <row r="21" spans="2:71" ht="6.95" customHeight="1">
      <c r="B21" s="20"/>
      <c r="AR21" s="20"/>
      <c r="BE21" s="256"/>
    </row>
    <row r="22" spans="2:71" ht="12" customHeight="1">
      <c r="B22" s="20"/>
      <c r="D22" s="27" t="s">
        <v>34</v>
      </c>
      <c r="AR22" s="20"/>
      <c r="BE22" s="256"/>
    </row>
    <row r="23" spans="2:71" ht="16.5" customHeight="1">
      <c r="B23" s="20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R23" s="20"/>
      <c r="BE23" s="256"/>
    </row>
    <row r="24" spans="2:71" ht="6.95" customHeight="1">
      <c r="B24" s="20"/>
      <c r="AR24" s="20"/>
      <c r="BE24" s="256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6"/>
    </row>
    <row r="26" spans="2:71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3" t="e">
        <f>ROUND(AG94,2)</f>
        <v>#REF!</v>
      </c>
      <c r="AL26" s="264"/>
      <c r="AM26" s="264"/>
      <c r="AN26" s="264"/>
      <c r="AO26" s="264"/>
      <c r="AR26" s="32"/>
      <c r="BE26" s="256"/>
    </row>
    <row r="27" spans="2:71" s="1" customFormat="1" ht="6.95" customHeight="1">
      <c r="B27" s="32"/>
      <c r="AR27" s="32"/>
      <c r="BE27" s="256"/>
    </row>
    <row r="28" spans="2:71" s="1" customFormat="1" ht="12.75">
      <c r="B28" s="32"/>
      <c r="L28" s="265" t="s">
        <v>36</v>
      </c>
      <c r="M28" s="265"/>
      <c r="N28" s="265"/>
      <c r="O28" s="265"/>
      <c r="P28" s="265"/>
      <c r="W28" s="265" t="s">
        <v>37</v>
      </c>
      <c r="X28" s="265"/>
      <c r="Y28" s="265"/>
      <c r="Z28" s="265"/>
      <c r="AA28" s="265"/>
      <c r="AB28" s="265"/>
      <c r="AC28" s="265"/>
      <c r="AD28" s="265"/>
      <c r="AE28" s="265"/>
      <c r="AK28" s="265" t="s">
        <v>38</v>
      </c>
      <c r="AL28" s="265"/>
      <c r="AM28" s="265"/>
      <c r="AN28" s="265"/>
      <c r="AO28" s="265"/>
      <c r="AR28" s="32"/>
      <c r="BE28" s="256"/>
    </row>
    <row r="29" spans="2:71" s="2" customFormat="1" ht="14.45" customHeight="1">
      <c r="B29" s="36"/>
      <c r="D29" s="27" t="s">
        <v>39</v>
      </c>
      <c r="F29" s="37" t="s">
        <v>40</v>
      </c>
      <c r="L29" s="232">
        <v>0.2</v>
      </c>
      <c r="M29" s="233"/>
      <c r="N29" s="233"/>
      <c r="O29" s="233"/>
      <c r="P29" s="233"/>
      <c r="Q29" s="38"/>
      <c r="R29" s="38"/>
      <c r="S29" s="38"/>
      <c r="T29" s="38"/>
      <c r="U29" s="38"/>
      <c r="V29" s="38"/>
      <c r="W29" s="234">
        <f>ROUND(AZ94, 2)</f>
        <v>0</v>
      </c>
      <c r="X29" s="233"/>
      <c r="Y29" s="233"/>
      <c r="Z29" s="233"/>
      <c r="AA29" s="233"/>
      <c r="AB29" s="233"/>
      <c r="AC29" s="233"/>
      <c r="AD29" s="233"/>
      <c r="AE29" s="233"/>
      <c r="AF29" s="38"/>
      <c r="AG29" s="38"/>
      <c r="AH29" s="38"/>
      <c r="AI29" s="38"/>
      <c r="AJ29" s="38"/>
      <c r="AK29" s="234">
        <f>ROUND(AV94, 2)</f>
        <v>0</v>
      </c>
      <c r="AL29" s="233"/>
      <c r="AM29" s="233"/>
      <c r="AN29" s="233"/>
      <c r="AO29" s="233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57"/>
    </row>
    <row r="30" spans="2:71" s="2" customFormat="1" ht="14.45" customHeight="1">
      <c r="B30" s="36"/>
      <c r="F30" s="37" t="s">
        <v>41</v>
      </c>
      <c r="L30" s="232">
        <v>0.2</v>
      </c>
      <c r="M30" s="233"/>
      <c r="N30" s="233"/>
      <c r="O30" s="233"/>
      <c r="P30" s="233"/>
      <c r="Q30" s="38"/>
      <c r="R30" s="38"/>
      <c r="S30" s="38"/>
      <c r="T30" s="38"/>
      <c r="U30" s="38"/>
      <c r="V30" s="38"/>
      <c r="W30" s="234">
        <f>ROUND(BA94, 2)</f>
        <v>0</v>
      </c>
      <c r="X30" s="233"/>
      <c r="Y30" s="233"/>
      <c r="Z30" s="233"/>
      <c r="AA30" s="233"/>
      <c r="AB30" s="233"/>
      <c r="AC30" s="233"/>
      <c r="AD30" s="233"/>
      <c r="AE30" s="233"/>
      <c r="AF30" s="38"/>
      <c r="AG30" s="38"/>
      <c r="AH30" s="38"/>
      <c r="AI30" s="38"/>
      <c r="AJ30" s="38"/>
      <c r="AK30" s="234">
        <f>ROUND(AW94, 2)</f>
        <v>0</v>
      </c>
      <c r="AL30" s="233"/>
      <c r="AM30" s="233"/>
      <c r="AN30" s="233"/>
      <c r="AO30" s="233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57"/>
    </row>
    <row r="31" spans="2:71" s="2" customFormat="1" ht="14.45" hidden="1" customHeight="1">
      <c r="B31" s="36"/>
      <c r="F31" s="27" t="s">
        <v>42</v>
      </c>
      <c r="L31" s="268">
        <v>0.2</v>
      </c>
      <c r="M31" s="267"/>
      <c r="N31" s="267"/>
      <c r="O31" s="267"/>
      <c r="P31" s="267"/>
      <c r="W31" s="266">
        <f>ROUND(BB94, 2)</f>
        <v>0</v>
      </c>
      <c r="X31" s="267"/>
      <c r="Y31" s="267"/>
      <c r="Z31" s="267"/>
      <c r="AA31" s="267"/>
      <c r="AB31" s="267"/>
      <c r="AC31" s="267"/>
      <c r="AD31" s="267"/>
      <c r="AE31" s="267"/>
      <c r="AK31" s="266">
        <v>0</v>
      </c>
      <c r="AL31" s="267"/>
      <c r="AM31" s="267"/>
      <c r="AN31" s="267"/>
      <c r="AO31" s="267"/>
      <c r="AR31" s="36"/>
      <c r="BE31" s="257"/>
    </row>
    <row r="32" spans="2:71" s="2" customFormat="1" ht="14.45" hidden="1" customHeight="1">
      <c r="B32" s="36"/>
      <c r="F32" s="27" t="s">
        <v>43</v>
      </c>
      <c r="L32" s="268">
        <v>0.2</v>
      </c>
      <c r="M32" s="267"/>
      <c r="N32" s="267"/>
      <c r="O32" s="267"/>
      <c r="P32" s="267"/>
      <c r="W32" s="266">
        <f>ROUND(BC94, 2)</f>
        <v>0</v>
      </c>
      <c r="X32" s="267"/>
      <c r="Y32" s="267"/>
      <c r="Z32" s="267"/>
      <c r="AA32" s="267"/>
      <c r="AB32" s="267"/>
      <c r="AC32" s="267"/>
      <c r="AD32" s="267"/>
      <c r="AE32" s="267"/>
      <c r="AK32" s="266">
        <v>0</v>
      </c>
      <c r="AL32" s="267"/>
      <c r="AM32" s="267"/>
      <c r="AN32" s="267"/>
      <c r="AO32" s="267"/>
      <c r="AR32" s="36"/>
      <c r="BE32" s="257"/>
    </row>
    <row r="33" spans="2:57" s="2" customFormat="1" ht="14.45" hidden="1" customHeight="1">
      <c r="B33" s="36"/>
      <c r="F33" s="37" t="s">
        <v>44</v>
      </c>
      <c r="L33" s="232">
        <v>0</v>
      </c>
      <c r="M33" s="233"/>
      <c r="N33" s="233"/>
      <c r="O33" s="233"/>
      <c r="P33" s="233"/>
      <c r="Q33" s="38"/>
      <c r="R33" s="38"/>
      <c r="S33" s="38"/>
      <c r="T33" s="38"/>
      <c r="U33" s="38"/>
      <c r="V33" s="38"/>
      <c r="W33" s="234">
        <f>ROUND(BD94, 2)</f>
        <v>0</v>
      </c>
      <c r="X33" s="233"/>
      <c r="Y33" s="233"/>
      <c r="Z33" s="233"/>
      <c r="AA33" s="233"/>
      <c r="AB33" s="233"/>
      <c r="AC33" s="233"/>
      <c r="AD33" s="233"/>
      <c r="AE33" s="233"/>
      <c r="AF33" s="38"/>
      <c r="AG33" s="38"/>
      <c r="AH33" s="38"/>
      <c r="AI33" s="38"/>
      <c r="AJ33" s="38"/>
      <c r="AK33" s="234">
        <v>0</v>
      </c>
      <c r="AL33" s="233"/>
      <c r="AM33" s="233"/>
      <c r="AN33" s="233"/>
      <c r="AO33" s="233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57"/>
    </row>
    <row r="34" spans="2:57" s="1" customFormat="1" ht="6.95" customHeight="1">
      <c r="B34" s="32"/>
      <c r="AR34" s="32"/>
      <c r="BE34" s="256"/>
    </row>
    <row r="35" spans="2:57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52" t="s">
        <v>47</v>
      </c>
      <c r="Y35" s="250"/>
      <c r="Z35" s="250"/>
      <c r="AA35" s="250"/>
      <c r="AB35" s="250"/>
      <c r="AC35" s="42"/>
      <c r="AD35" s="42"/>
      <c r="AE35" s="42"/>
      <c r="AF35" s="42"/>
      <c r="AG35" s="42"/>
      <c r="AH35" s="42"/>
      <c r="AI35" s="42"/>
      <c r="AJ35" s="42"/>
      <c r="AK35" s="249" t="e">
        <f>SUM(AK26:AK33)</f>
        <v>#REF!</v>
      </c>
      <c r="AL35" s="250"/>
      <c r="AM35" s="250"/>
      <c r="AN35" s="250"/>
      <c r="AO35" s="251"/>
      <c r="AP35" s="40"/>
      <c r="AQ35" s="40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5" customHeight="1">
      <c r="B82" s="32"/>
      <c r="C82" s="21" t="s">
        <v>54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51"/>
      <c r="C84" s="27" t="s">
        <v>12</v>
      </c>
      <c r="L84" s="3" t="str">
        <f>K5</f>
        <v>ZADANIE STAVBY S VV - SÚŤAŽNÉ PODKLADY</v>
      </c>
      <c r="AR84" s="51"/>
    </row>
    <row r="85" spans="1:91" s="4" customFormat="1" ht="36.950000000000003" customHeight="1">
      <c r="B85" s="52"/>
      <c r="C85" s="53" t="s">
        <v>15</v>
      </c>
      <c r="L85" s="225" t="str">
        <f>K6</f>
        <v>PD PRE MODERNIZÁCIU A STAVEBNÉ ÚPRAVY-  ŠD NOVÁ DOBA  PRI SPU V NITRE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R85" s="52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19</v>
      </c>
      <c r="L87" s="54" t="str">
        <f>IF(K8="","",K8)</f>
        <v xml:space="preserve">Nitra </v>
      </c>
      <c r="AI87" s="27" t="s">
        <v>21</v>
      </c>
      <c r="AM87" s="235" t="str">
        <f>IF(AN8= "","",AN8)</f>
        <v>6. 6. 2024</v>
      </c>
      <c r="AN87" s="235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23</v>
      </c>
      <c r="L89" s="3" t="str">
        <f>IF(E11= "","",E11)</f>
        <v xml:space="preserve">SPU v Nitre , A.Hlinku č.2, 949 76  NITRA </v>
      </c>
      <c r="AI89" s="27" t="s">
        <v>29</v>
      </c>
      <c r="AM89" s="236" t="str">
        <f>IF(E17="","",E17)</f>
        <v xml:space="preserve">STAPRING , a.s. </v>
      </c>
      <c r="AN89" s="237"/>
      <c r="AO89" s="237"/>
      <c r="AP89" s="237"/>
      <c r="AR89" s="32"/>
      <c r="AS89" s="238" t="s">
        <v>55</v>
      </c>
      <c r="AT89" s="239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" customHeight="1">
      <c r="B90" s="32"/>
      <c r="C90" s="27" t="s">
        <v>27</v>
      </c>
      <c r="L90" s="3" t="str">
        <f>IF(E14= "Vyplň údaj","",E14)</f>
        <v/>
      </c>
      <c r="AI90" s="27" t="s">
        <v>32</v>
      </c>
      <c r="AM90" s="236" t="str">
        <f>IF(E20="","",E20)</f>
        <v xml:space="preserve">K.Šinská + profesie </v>
      </c>
      <c r="AN90" s="237"/>
      <c r="AO90" s="237"/>
      <c r="AP90" s="237"/>
      <c r="AR90" s="32"/>
      <c r="AS90" s="240"/>
      <c r="AT90" s="241"/>
      <c r="BD90" s="59"/>
    </row>
    <row r="91" spans="1:91" s="1" customFormat="1" ht="10.9" customHeight="1">
      <c r="B91" s="32"/>
      <c r="AR91" s="32"/>
      <c r="AS91" s="240"/>
      <c r="AT91" s="241"/>
      <c r="BD91" s="59"/>
    </row>
    <row r="92" spans="1:91" s="1" customFormat="1" ht="29.25" customHeight="1">
      <c r="B92" s="32"/>
      <c r="C92" s="229" t="s">
        <v>56</v>
      </c>
      <c r="D92" s="228"/>
      <c r="E92" s="228"/>
      <c r="F92" s="228"/>
      <c r="G92" s="228"/>
      <c r="H92" s="60"/>
      <c r="I92" s="227" t="s">
        <v>57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42" t="s">
        <v>58</v>
      </c>
      <c r="AH92" s="228"/>
      <c r="AI92" s="228"/>
      <c r="AJ92" s="228"/>
      <c r="AK92" s="228"/>
      <c r="AL92" s="228"/>
      <c r="AM92" s="228"/>
      <c r="AN92" s="227" t="s">
        <v>59</v>
      </c>
      <c r="AO92" s="228"/>
      <c r="AP92" s="243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</row>
    <row r="93" spans="1:91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50000000000003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47" t="e">
        <f>ROUND(AG95+AG103,2)</f>
        <v>#REF!</v>
      </c>
      <c r="AH94" s="247"/>
      <c r="AI94" s="247"/>
      <c r="AJ94" s="247"/>
      <c r="AK94" s="247"/>
      <c r="AL94" s="247"/>
      <c r="AM94" s="247"/>
      <c r="AN94" s="248" t="e">
        <f t="shared" ref="AN94:AN120" si="0">SUM(AG94,AT94)</f>
        <v>#REF!</v>
      </c>
      <c r="AO94" s="248"/>
      <c r="AP94" s="248"/>
      <c r="AQ94" s="70" t="s">
        <v>1</v>
      </c>
      <c r="AR94" s="66"/>
      <c r="AS94" s="71">
        <f>ROUND(AS95+AS103,2)</f>
        <v>0</v>
      </c>
      <c r="AT94" s="72">
        <f t="shared" ref="AT94:AT120" si="1">ROUND(SUM(AV94:AW94),2)</f>
        <v>0</v>
      </c>
      <c r="AU94" s="73" t="e">
        <f>ROUND(AU95+AU103,5)</f>
        <v>#REF!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ROUND(AZ95+AZ103,2)</f>
        <v>0</v>
      </c>
      <c r="BA94" s="72">
        <f>ROUND(BA95+BA103,2)</f>
        <v>0</v>
      </c>
      <c r="BB94" s="72">
        <f>ROUND(BB95+BB103,2)</f>
        <v>0</v>
      </c>
      <c r="BC94" s="72">
        <f>ROUND(BC95+BC103,2)</f>
        <v>0</v>
      </c>
      <c r="BD94" s="74">
        <f>ROUND(BD95+BD103,2)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6" customFormat="1" ht="16.5" customHeight="1">
      <c r="B95" s="77"/>
      <c r="C95" s="215"/>
      <c r="D95" s="230" t="s">
        <v>79</v>
      </c>
      <c r="E95" s="230"/>
      <c r="F95" s="230"/>
      <c r="G95" s="230"/>
      <c r="H95" s="230"/>
      <c r="I95" s="216"/>
      <c r="J95" s="230" t="s">
        <v>80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44">
        <f>ROUND(SUM(AG96:AG102),2)</f>
        <v>0</v>
      </c>
      <c r="AH95" s="245"/>
      <c r="AI95" s="245"/>
      <c r="AJ95" s="245"/>
      <c r="AK95" s="245"/>
      <c r="AL95" s="245"/>
      <c r="AM95" s="245"/>
      <c r="AN95" s="246">
        <f t="shared" si="0"/>
        <v>0</v>
      </c>
      <c r="AO95" s="245"/>
      <c r="AP95" s="245"/>
      <c r="AQ95" s="78" t="s">
        <v>81</v>
      </c>
      <c r="AR95" s="77"/>
      <c r="AS95" s="79">
        <f>ROUND(SUM(AS96:AS102),2)</f>
        <v>0</v>
      </c>
      <c r="AT95" s="80">
        <f t="shared" si="1"/>
        <v>0</v>
      </c>
      <c r="AU95" s="81">
        <f>ROUND(SUM(AU96:AU102),5)</f>
        <v>0</v>
      </c>
      <c r="AV95" s="80">
        <f>ROUND(AZ95*L29,2)</f>
        <v>0</v>
      </c>
      <c r="AW95" s="80">
        <f>ROUND(BA95*L30,2)</f>
        <v>0</v>
      </c>
      <c r="AX95" s="80">
        <f>ROUND(BB95*L29,2)</f>
        <v>0</v>
      </c>
      <c r="AY95" s="80">
        <f>ROUND(BC95*L30,2)</f>
        <v>0</v>
      </c>
      <c r="AZ95" s="80">
        <f>ROUND(SUM(AZ96:AZ102),2)</f>
        <v>0</v>
      </c>
      <c r="BA95" s="80">
        <f>ROUND(SUM(BA96:BA102),2)</f>
        <v>0</v>
      </c>
      <c r="BB95" s="80">
        <f>ROUND(SUM(BB96:BB102),2)</f>
        <v>0</v>
      </c>
      <c r="BC95" s="80">
        <f>ROUND(SUM(BC96:BC102),2)</f>
        <v>0</v>
      </c>
      <c r="BD95" s="82">
        <f>ROUND(SUM(BD96:BD102),2)</f>
        <v>0</v>
      </c>
      <c r="BS95" s="83" t="s">
        <v>74</v>
      </c>
      <c r="BT95" s="83" t="s">
        <v>82</v>
      </c>
      <c r="BU95" s="83" t="s">
        <v>76</v>
      </c>
      <c r="BV95" s="83" t="s">
        <v>77</v>
      </c>
      <c r="BW95" s="83" t="s">
        <v>83</v>
      </c>
      <c r="BX95" s="83" t="s">
        <v>4</v>
      </c>
      <c r="CL95" s="83" t="s">
        <v>1</v>
      </c>
      <c r="CM95" s="83" t="s">
        <v>75</v>
      </c>
    </row>
    <row r="96" spans="1:91" s="3" customFormat="1" ht="23.25" customHeight="1">
      <c r="A96" s="84" t="s">
        <v>84</v>
      </c>
      <c r="B96" s="51"/>
      <c r="C96" s="9"/>
      <c r="D96" s="9"/>
      <c r="E96" s="219" t="s">
        <v>85</v>
      </c>
      <c r="F96" s="219"/>
      <c r="G96" s="219"/>
      <c r="H96" s="219"/>
      <c r="I96" s="219"/>
      <c r="J96" s="9"/>
      <c r="K96" s="219" t="s">
        <v>86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20">
        <f>'E1.1Z - E1.1Z 1.Strecha  ...'!J32</f>
        <v>0</v>
      </c>
      <c r="AH96" s="221"/>
      <c r="AI96" s="221"/>
      <c r="AJ96" s="221"/>
      <c r="AK96" s="221"/>
      <c r="AL96" s="221"/>
      <c r="AM96" s="221"/>
      <c r="AN96" s="220">
        <f t="shared" si="0"/>
        <v>0</v>
      </c>
      <c r="AO96" s="221"/>
      <c r="AP96" s="221"/>
      <c r="AQ96" s="85" t="s">
        <v>87</v>
      </c>
      <c r="AR96" s="51"/>
      <c r="AS96" s="86">
        <v>0</v>
      </c>
      <c r="AT96" s="87">
        <f t="shared" si="1"/>
        <v>0</v>
      </c>
      <c r="AU96" s="88">
        <f>'E1.1Z - E1.1Z 1.Strecha  ...'!P128</f>
        <v>0</v>
      </c>
      <c r="AV96" s="87">
        <f>'E1.1Z - E1.1Z 1.Strecha  ...'!J35</f>
        <v>0</v>
      </c>
      <c r="AW96" s="87">
        <f>'E1.1Z - E1.1Z 1.Strecha  ...'!J36</f>
        <v>0</v>
      </c>
      <c r="AX96" s="87">
        <f>'E1.1Z - E1.1Z 1.Strecha  ...'!J37</f>
        <v>0</v>
      </c>
      <c r="AY96" s="87">
        <f>'E1.1Z - E1.1Z 1.Strecha  ...'!J38</f>
        <v>0</v>
      </c>
      <c r="AZ96" s="87">
        <f>'E1.1Z - E1.1Z 1.Strecha  ...'!F35</f>
        <v>0</v>
      </c>
      <c r="BA96" s="87">
        <f>'E1.1Z - E1.1Z 1.Strecha  ...'!F36</f>
        <v>0</v>
      </c>
      <c r="BB96" s="87">
        <f>'E1.1Z - E1.1Z 1.Strecha  ...'!F37</f>
        <v>0</v>
      </c>
      <c r="BC96" s="87">
        <f>'E1.1Z - E1.1Z 1.Strecha  ...'!F38</f>
        <v>0</v>
      </c>
      <c r="BD96" s="89">
        <f>'E1.1Z - E1.1Z 1.Strecha  ...'!F39</f>
        <v>0</v>
      </c>
      <c r="BT96" s="25" t="s">
        <v>88</v>
      </c>
      <c r="BV96" s="25" t="s">
        <v>77</v>
      </c>
      <c r="BW96" s="25" t="s">
        <v>89</v>
      </c>
      <c r="BX96" s="25" t="s">
        <v>83</v>
      </c>
      <c r="CL96" s="25" t="s">
        <v>1</v>
      </c>
    </row>
    <row r="97" spans="1:91" s="3" customFormat="1" ht="23.25" customHeight="1">
      <c r="A97" s="84" t="s">
        <v>84</v>
      </c>
      <c r="B97" s="51"/>
      <c r="C97" s="9"/>
      <c r="D97" s="9"/>
      <c r="E97" s="219" t="s">
        <v>90</v>
      </c>
      <c r="F97" s="219"/>
      <c r="G97" s="219"/>
      <c r="H97" s="219"/>
      <c r="I97" s="219"/>
      <c r="J97" s="9"/>
      <c r="K97" s="219" t="s">
        <v>91</v>
      </c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20">
        <f>'E1.2Z - E1.2Z 1. Vonkajši...'!J32</f>
        <v>0</v>
      </c>
      <c r="AH97" s="221"/>
      <c r="AI97" s="221"/>
      <c r="AJ97" s="221"/>
      <c r="AK97" s="221"/>
      <c r="AL97" s="221"/>
      <c r="AM97" s="221"/>
      <c r="AN97" s="220">
        <f t="shared" si="0"/>
        <v>0</v>
      </c>
      <c r="AO97" s="221"/>
      <c r="AP97" s="221"/>
      <c r="AQ97" s="85" t="s">
        <v>87</v>
      </c>
      <c r="AR97" s="51"/>
      <c r="AS97" s="86">
        <v>0</v>
      </c>
      <c r="AT97" s="87">
        <f t="shared" si="1"/>
        <v>0</v>
      </c>
      <c r="AU97" s="88">
        <f>'E1.2Z - E1.2Z 1. Vonkajši...'!P124</f>
        <v>0</v>
      </c>
      <c r="AV97" s="87">
        <f>'E1.2Z - E1.2Z 1. Vonkajši...'!J35</f>
        <v>0</v>
      </c>
      <c r="AW97" s="87">
        <f>'E1.2Z - E1.2Z 1. Vonkajši...'!J36</f>
        <v>0</v>
      </c>
      <c r="AX97" s="87">
        <f>'E1.2Z - E1.2Z 1. Vonkajši...'!J37</f>
        <v>0</v>
      </c>
      <c r="AY97" s="87">
        <f>'E1.2Z - E1.2Z 1. Vonkajši...'!J38</f>
        <v>0</v>
      </c>
      <c r="AZ97" s="87">
        <f>'E1.2Z - E1.2Z 1. Vonkajši...'!F35</f>
        <v>0</v>
      </c>
      <c r="BA97" s="87">
        <f>'E1.2Z - E1.2Z 1. Vonkajši...'!F36</f>
        <v>0</v>
      </c>
      <c r="BB97" s="87">
        <f>'E1.2Z - E1.2Z 1. Vonkajši...'!F37</f>
        <v>0</v>
      </c>
      <c r="BC97" s="87">
        <f>'E1.2Z - E1.2Z 1. Vonkajši...'!F38</f>
        <v>0</v>
      </c>
      <c r="BD97" s="89">
        <f>'E1.2Z - E1.2Z 1. Vonkajši...'!F39</f>
        <v>0</v>
      </c>
      <c r="BT97" s="25" t="s">
        <v>88</v>
      </c>
      <c r="BV97" s="25" t="s">
        <v>77</v>
      </c>
      <c r="BW97" s="25" t="s">
        <v>92</v>
      </c>
      <c r="BX97" s="25" t="s">
        <v>83</v>
      </c>
      <c r="CL97" s="25" t="s">
        <v>1</v>
      </c>
    </row>
    <row r="98" spans="1:91" s="3" customFormat="1" ht="23.25" customHeight="1">
      <c r="A98" s="84" t="s">
        <v>84</v>
      </c>
      <c r="B98" s="51"/>
      <c r="C98" s="9"/>
      <c r="D98" s="9"/>
      <c r="E98" s="219" t="s">
        <v>93</v>
      </c>
      <c r="F98" s="219"/>
      <c r="G98" s="219"/>
      <c r="H98" s="219"/>
      <c r="I98" s="219"/>
      <c r="J98" s="9"/>
      <c r="K98" s="219" t="s">
        <v>94</v>
      </c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20">
        <f>'E1.3Z - E1.3Z 1.Konštrukc...'!J32</f>
        <v>0</v>
      </c>
      <c r="AH98" s="221"/>
      <c r="AI98" s="221"/>
      <c r="AJ98" s="221"/>
      <c r="AK98" s="221"/>
      <c r="AL98" s="221"/>
      <c r="AM98" s="221"/>
      <c r="AN98" s="220">
        <f t="shared" si="0"/>
        <v>0</v>
      </c>
      <c r="AO98" s="221"/>
      <c r="AP98" s="221"/>
      <c r="AQ98" s="85" t="s">
        <v>87</v>
      </c>
      <c r="AR98" s="51"/>
      <c r="AS98" s="86">
        <v>0</v>
      </c>
      <c r="AT98" s="87">
        <f t="shared" si="1"/>
        <v>0</v>
      </c>
      <c r="AU98" s="88">
        <f>'E1.3Z - E1.3Z 1.Konštrukc...'!P132</f>
        <v>0</v>
      </c>
      <c r="AV98" s="87">
        <f>'E1.3Z - E1.3Z 1.Konštrukc...'!J35</f>
        <v>0</v>
      </c>
      <c r="AW98" s="87">
        <f>'E1.3Z - E1.3Z 1.Konštrukc...'!J36</f>
        <v>0</v>
      </c>
      <c r="AX98" s="87">
        <f>'E1.3Z - E1.3Z 1.Konštrukc...'!J37</f>
        <v>0</v>
      </c>
      <c r="AY98" s="87">
        <f>'E1.3Z - E1.3Z 1.Konštrukc...'!J38</f>
        <v>0</v>
      </c>
      <c r="AZ98" s="87">
        <f>'E1.3Z - E1.3Z 1.Konštrukc...'!F35</f>
        <v>0</v>
      </c>
      <c r="BA98" s="87">
        <f>'E1.3Z - E1.3Z 1.Konštrukc...'!F36</f>
        <v>0</v>
      </c>
      <c r="BB98" s="87">
        <f>'E1.3Z - E1.3Z 1.Konštrukc...'!F37</f>
        <v>0</v>
      </c>
      <c r="BC98" s="87">
        <f>'E1.3Z - E1.3Z 1.Konštrukc...'!F38</f>
        <v>0</v>
      </c>
      <c r="BD98" s="89">
        <f>'E1.3Z - E1.3Z 1.Konštrukc...'!F39</f>
        <v>0</v>
      </c>
      <c r="BT98" s="25" t="s">
        <v>88</v>
      </c>
      <c r="BV98" s="25" t="s">
        <v>77</v>
      </c>
      <c r="BW98" s="25" t="s">
        <v>95</v>
      </c>
      <c r="BX98" s="25" t="s">
        <v>83</v>
      </c>
      <c r="CL98" s="25" t="s">
        <v>1</v>
      </c>
    </row>
    <row r="99" spans="1:91" s="3" customFormat="1" ht="23.25" customHeight="1">
      <c r="A99" s="84" t="s">
        <v>84</v>
      </c>
      <c r="B99" s="51"/>
      <c r="C99" s="9"/>
      <c r="D99" s="9"/>
      <c r="E99" s="219" t="s">
        <v>96</v>
      </c>
      <c r="F99" s="219"/>
      <c r="G99" s="219"/>
      <c r="H99" s="219"/>
      <c r="I99" s="219"/>
      <c r="J99" s="9"/>
      <c r="K99" s="219" t="s">
        <v>97</v>
      </c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20">
        <f>'E1.4Z - E1.4Z 1.Konšrukci...'!J32</f>
        <v>0</v>
      </c>
      <c r="AH99" s="221"/>
      <c r="AI99" s="221"/>
      <c r="AJ99" s="221"/>
      <c r="AK99" s="221"/>
      <c r="AL99" s="221"/>
      <c r="AM99" s="221"/>
      <c r="AN99" s="220">
        <f t="shared" si="0"/>
        <v>0</v>
      </c>
      <c r="AO99" s="221"/>
      <c r="AP99" s="221"/>
      <c r="AQ99" s="85" t="s">
        <v>87</v>
      </c>
      <c r="AR99" s="51"/>
      <c r="AS99" s="86">
        <v>0</v>
      </c>
      <c r="AT99" s="87">
        <f t="shared" si="1"/>
        <v>0</v>
      </c>
      <c r="AU99" s="88">
        <f>'E1.4Z - E1.4Z 1.Konšrukci...'!P126</f>
        <v>0</v>
      </c>
      <c r="AV99" s="87">
        <f>'E1.4Z - E1.4Z 1.Konšrukci...'!J35</f>
        <v>0</v>
      </c>
      <c r="AW99" s="87">
        <f>'E1.4Z - E1.4Z 1.Konšrukci...'!J36</f>
        <v>0</v>
      </c>
      <c r="AX99" s="87">
        <f>'E1.4Z - E1.4Z 1.Konšrukci...'!J37</f>
        <v>0</v>
      </c>
      <c r="AY99" s="87">
        <f>'E1.4Z - E1.4Z 1.Konšrukci...'!J38</f>
        <v>0</v>
      </c>
      <c r="AZ99" s="87">
        <f>'E1.4Z - E1.4Z 1.Konšrukci...'!F35</f>
        <v>0</v>
      </c>
      <c r="BA99" s="87">
        <f>'E1.4Z - E1.4Z 1.Konšrukci...'!F36</f>
        <v>0</v>
      </c>
      <c r="BB99" s="87">
        <f>'E1.4Z - E1.4Z 1.Konšrukci...'!F37</f>
        <v>0</v>
      </c>
      <c r="BC99" s="87">
        <f>'E1.4Z - E1.4Z 1.Konšrukci...'!F38</f>
        <v>0</v>
      </c>
      <c r="BD99" s="89">
        <f>'E1.4Z - E1.4Z 1.Konšrukci...'!F39</f>
        <v>0</v>
      </c>
      <c r="BT99" s="25" t="s">
        <v>88</v>
      </c>
      <c r="BV99" s="25" t="s">
        <v>77</v>
      </c>
      <c r="BW99" s="25" t="s">
        <v>98</v>
      </c>
      <c r="BX99" s="25" t="s">
        <v>83</v>
      </c>
      <c r="CL99" s="25" t="s">
        <v>1</v>
      </c>
    </row>
    <row r="100" spans="1:91" s="3" customFormat="1" ht="16.5" customHeight="1">
      <c r="A100" s="84" t="s">
        <v>84</v>
      </c>
      <c r="B100" s="51"/>
      <c r="C100" s="9"/>
      <c r="D100" s="9"/>
      <c r="E100" s="219" t="s">
        <v>99</v>
      </c>
      <c r="F100" s="219"/>
      <c r="G100" s="219"/>
      <c r="H100" s="219"/>
      <c r="I100" s="219"/>
      <c r="J100" s="9"/>
      <c r="K100" s="219" t="s">
        <v>100</v>
      </c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20">
        <f>'E1.5Z - E1.5Z 5.Ústredné ...'!J32</f>
        <v>0</v>
      </c>
      <c r="AH100" s="221"/>
      <c r="AI100" s="221"/>
      <c r="AJ100" s="221"/>
      <c r="AK100" s="221"/>
      <c r="AL100" s="221"/>
      <c r="AM100" s="221"/>
      <c r="AN100" s="220">
        <f t="shared" si="0"/>
        <v>0</v>
      </c>
      <c r="AO100" s="221"/>
      <c r="AP100" s="221"/>
      <c r="AQ100" s="85" t="s">
        <v>87</v>
      </c>
      <c r="AR100" s="51"/>
      <c r="AS100" s="86">
        <v>0</v>
      </c>
      <c r="AT100" s="87">
        <f t="shared" si="1"/>
        <v>0</v>
      </c>
      <c r="AU100" s="88">
        <f>'E1.5Z - E1.5Z 5.Ústredné ...'!P132</f>
        <v>0</v>
      </c>
      <c r="AV100" s="87">
        <f>'E1.5Z - E1.5Z 5.Ústredné ...'!J35</f>
        <v>0</v>
      </c>
      <c r="AW100" s="87">
        <f>'E1.5Z - E1.5Z 5.Ústredné ...'!J36</f>
        <v>0</v>
      </c>
      <c r="AX100" s="87">
        <f>'E1.5Z - E1.5Z 5.Ústredné ...'!J37</f>
        <v>0</v>
      </c>
      <c r="AY100" s="87">
        <f>'E1.5Z - E1.5Z 5.Ústredné ...'!J38</f>
        <v>0</v>
      </c>
      <c r="AZ100" s="87">
        <f>'E1.5Z - E1.5Z 5.Ústredné ...'!F35</f>
        <v>0</v>
      </c>
      <c r="BA100" s="87">
        <f>'E1.5Z - E1.5Z 5.Ústredné ...'!F36</f>
        <v>0</v>
      </c>
      <c r="BB100" s="87">
        <f>'E1.5Z - E1.5Z 5.Ústredné ...'!F37</f>
        <v>0</v>
      </c>
      <c r="BC100" s="87">
        <f>'E1.5Z - E1.5Z 5.Ústredné ...'!F38</f>
        <v>0</v>
      </c>
      <c r="BD100" s="89">
        <f>'E1.5Z - E1.5Z 5.Ústredné ...'!F39</f>
        <v>0</v>
      </c>
      <c r="BT100" s="25" t="s">
        <v>88</v>
      </c>
      <c r="BV100" s="25" t="s">
        <v>77</v>
      </c>
      <c r="BW100" s="25" t="s">
        <v>101</v>
      </c>
      <c r="BX100" s="25" t="s">
        <v>83</v>
      </c>
      <c r="CL100" s="25" t="s">
        <v>1</v>
      </c>
    </row>
    <row r="101" spans="1:91" s="3" customFormat="1" ht="16.5" customHeight="1">
      <c r="A101" s="84" t="s">
        <v>84</v>
      </c>
      <c r="B101" s="51"/>
      <c r="C101" s="9"/>
      <c r="D101" s="9"/>
      <c r="E101" s="219" t="s">
        <v>102</v>
      </c>
      <c r="F101" s="219"/>
      <c r="G101" s="219"/>
      <c r="H101" s="219"/>
      <c r="I101" s="219"/>
      <c r="J101" s="9"/>
      <c r="K101" s="219" t="s">
        <v>103</v>
      </c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20">
        <f>'E1.6Z - E1.6Z 6.Vzduchote...'!J32</f>
        <v>0</v>
      </c>
      <c r="AH101" s="221"/>
      <c r="AI101" s="221"/>
      <c r="AJ101" s="221"/>
      <c r="AK101" s="221"/>
      <c r="AL101" s="221"/>
      <c r="AM101" s="221"/>
      <c r="AN101" s="220">
        <f t="shared" si="0"/>
        <v>0</v>
      </c>
      <c r="AO101" s="221"/>
      <c r="AP101" s="221"/>
      <c r="AQ101" s="85" t="s">
        <v>87</v>
      </c>
      <c r="AR101" s="51"/>
      <c r="AS101" s="86">
        <v>0</v>
      </c>
      <c r="AT101" s="87">
        <f t="shared" si="1"/>
        <v>0</v>
      </c>
      <c r="AU101" s="88">
        <f>'E1.6Z - E1.6Z 6.Vzduchote...'!P141</f>
        <v>0</v>
      </c>
      <c r="AV101" s="87">
        <f>'E1.6Z - E1.6Z 6.Vzduchote...'!J35</f>
        <v>0</v>
      </c>
      <c r="AW101" s="87">
        <f>'E1.6Z - E1.6Z 6.Vzduchote...'!J36</f>
        <v>0</v>
      </c>
      <c r="AX101" s="87">
        <f>'E1.6Z - E1.6Z 6.Vzduchote...'!J37</f>
        <v>0</v>
      </c>
      <c r="AY101" s="87">
        <f>'E1.6Z - E1.6Z 6.Vzduchote...'!J38</f>
        <v>0</v>
      </c>
      <c r="AZ101" s="87">
        <f>'E1.6Z - E1.6Z 6.Vzduchote...'!F35</f>
        <v>0</v>
      </c>
      <c r="BA101" s="87">
        <f>'E1.6Z - E1.6Z 6.Vzduchote...'!F36</f>
        <v>0</v>
      </c>
      <c r="BB101" s="87">
        <f>'E1.6Z - E1.6Z 6.Vzduchote...'!F37</f>
        <v>0</v>
      </c>
      <c r="BC101" s="87">
        <f>'E1.6Z - E1.6Z 6.Vzduchote...'!F38</f>
        <v>0</v>
      </c>
      <c r="BD101" s="89">
        <f>'E1.6Z - E1.6Z 6.Vzduchote...'!F39</f>
        <v>0</v>
      </c>
      <c r="BT101" s="25" t="s">
        <v>88</v>
      </c>
      <c r="BV101" s="25" t="s">
        <v>77</v>
      </c>
      <c r="BW101" s="25" t="s">
        <v>104</v>
      </c>
      <c r="BX101" s="25" t="s">
        <v>83</v>
      </c>
      <c r="CL101" s="25" t="s">
        <v>1</v>
      </c>
    </row>
    <row r="102" spans="1:91" s="3" customFormat="1" ht="23.25" customHeight="1">
      <c r="A102" s="84" t="s">
        <v>84</v>
      </c>
      <c r="B102" s="51"/>
      <c r="C102" s="9"/>
      <c r="D102" s="9"/>
      <c r="E102" s="219" t="s">
        <v>105</v>
      </c>
      <c r="F102" s="219"/>
      <c r="G102" s="219"/>
      <c r="H102" s="219"/>
      <c r="I102" s="219"/>
      <c r="J102" s="9"/>
      <c r="K102" s="219" t="s">
        <v>106</v>
      </c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20">
        <f>'E1.7Z - E1.7Z 7.Elektroin...'!J32</f>
        <v>0</v>
      </c>
      <c r="AH102" s="221"/>
      <c r="AI102" s="221"/>
      <c r="AJ102" s="221"/>
      <c r="AK102" s="221"/>
      <c r="AL102" s="221"/>
      <c r="AM102" s="221"/>
      <c r="AN102" s="220">
        <f t="shared" si="0"/>
        <v>0</v>
      </c>
      <c r="AO102" s="221"/>
      <c r="AP102" s="221"/>
      <c r="AQ102" s="85" t="s">
        <v>87</v>
      </c>
      <c r="AR102" s="51"/>
      <c r="AS102" s="86">
        <v>0</v>
      </c>
      <c r="AT102" s="87">
        <f t="shared" si="1"/>
        <v>0</v>
      </c>
      <c r="AU102" s="88">
        <f>'E1.7Z - E1.7Z 7.Elektroin...'!P128</f>
        <v>0</v>
      </c>
      <c r="AV102" s="87">
        <f>'E1.7Z - E1.7Z 7.Elektroin...'!J35</f>
        <v>0</v>
      </c>
      <c r="AW102" s="87">
        <f>'E1.7Z - E1.7Z 7.Elektroin...'!J36</f>
        <v>0</v>
      </c>
      <c r="AX102" s="87">
        <f>'E1.7Z - E1.7Z 7.Elektroin...'!J37</f>
        <v>0</v>
      </c>
      <c r="AY102" s="87">
        <f>'E1.7Z - E1.7Z 7.Elektroin...'!J38</f>
        <v>0</v>
      </c>
      <c r="AZ102" s="87">
        <f>'E1.7Z - E1.7Z 7.Elektroin...'!F35</f>
        <v>0</v>
      </c>
      <c r="BA102" s="87">
        <f>'E1.7Z - E1.7Z 7.Elektroin...'!F36</f>
        <v>0</v>
      </c>
      <c r="BB102" s="87">
        <f>'E1.7Z - E1.7Z 7.Elektroin...'!F37</f>
        <v>0</v>
      </c>
      <c r="BC102" s="87">
        <f>'E1.7Z - E1.7Z 7.Elektroin...'!F38</f>
        <v>0</v>
      </c>
      <c r="BD102" s="89">
        <f>'E1.7Z - E1.7Z 7.Elektroin...'!F39</f>
        <v>0</v>
      </c>
      <c r="BT102" s="25" t="s">
        <v>88</v>
      </c>
      <c r="BV102" s="25" t="s">
        <v>77</v>
      </c>
      <c r="BW102" s="25" t="s">
        <v>107</v>
      </c>
      <c r="BX102" s="25" t="s">
        <v>83</v>
      </c>
      <c r="CL102" s="25" t="s">
        <v>1</v>
      </c>
    </row>
    <row r="103" spans="1:91" s="6" customFormat="1" ht="16.5" customHeight="1">
      <c r="B103" s="77"/>
      <c r="C103" s="217"/>
      <c r="D103" s="231" t="s">
        <v>108</v>
      </c>
      <c r="E103" s="231"/>
      <c r="F103" s="231"/>
      <c r="G103" s="231"/>
      <c r="H103" s="231"/>
      <c r="I103" s="218"/>
      <c r="J103" s="231" t="s">
        <v>109</v>
      </c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24" t="e">
        <f>ROUND(SUM(AG104:AG120),2)</f>
        <v>#REF!</v>
      </c>
      <c r="AH103" s="223"/>
      <c r="AI103" s="223"/>
      <c r="AJ103" s="223"/>
      <c r="AK103" s="223"/>
      <c r="AL103" s="223"/>
      <c r="AM103" s="223"/>
      <c r="AN103" s="222" t="e">
        <f t="shared" si="0"/>
        <v>#REF!</v>
      </c>
      <c r="AO103" s="223"/>
      <c r="AP103" s="223"/>
      <c r="AQ103" s="78" t="s">
        <v>81</v>
      </c>
      <c r="AR103" s="77"/>
      <c r="AS103" s="79">
        <f>ROUND(SUM(AS104:AS120),2)</f>
        <v>0</v>
      </c>
      <c r="AT103" s="80">
        <f t="shared" si="1"/>
        <v>0</v>
      </c>
      <c r="AU103" s="81" t="e">
        <f>ROUND(SUM(AU104:AU120),5)</f>
        <v>#REF!</v>
      </c>
      <c r="AV103" s="80">
        <f>ROUND(AZ103*L29,2)</f>
        <v>0</v>
      </c>
      <c r="AW103" s="80">
        <f>ROUND(BA103*L30,2)</f>
        <v>0</v>
      </c>
      <c r="AX103" s="80">
        <f>ROUND(BB103*L29,2)</f>
        <v>0</v>
      </c>
      <c r="AY103" s="80">
        <f>ROUND(BC103*L30,2)</f>
        <v>0</v>
      </c>
      <c r="AZ103" s="80">
        <f>ROUND(SUM(AZ104:AZ120),2)</f>
        <v>0</v>
      </c>
      <c r="BA103" s="80">
        <f>ROUND(SUM(BA104:BA120),2)</f>
        <v>0</v>
      </c>
      <c r="BB103" s="80">
        <f>ROUND(SUM(BB104:BB120),2)</f>
        <v>0</v>
      </c>
      <c r="BC103" s="80">
        <f>ROUND(SUM(BC104:BC120),2)</f>
        <v>0</v>
      </c>
      <c r="BD103" s="82">
        <f>ROUND(SUM(BD104:BD120),2)</f>
        <v>0</v>
      </c>
      <c r="BS103" s="83" t="s">
        <v>74</v>
      </c>
      <c r="BT103" s="83" t="s">
        <v>82</v>
      </c>
      <c r="BU103" s="83" t="s">
        <v>76</v>
      </c>
      <c r="BV103" s="83" t="s">
        <v>77</v>
      </c>
      <c r="BW103" s="83" t="s">
        <v>110</v>
      </c>
      <c r="BX103" s="83" t="s">
        <v>4</v>
      </c>
      <c r="CL103" s="83" t="s">
        <v>1</v>
      </c>
      <c r="CM103" s="83" t="s">
        <v>75</v>
      </c>
    </row>
    <row r="104" spans="1:91" s="3" customFormat="1" ht="35.25" customHeight="1">
      <c r="A104" s="84" t="s">
        <v>84</v>
      </c>
      <c r="B104" s="51"/>
      <c r="C104" s="9"/>
      <c r="D104" s="9"/>
      <c r="E104" s="219" t="s">
        <v>111</v>
      </c>
      <c r="F104" s="219"/>
      <c r="G104" s="219"/>
      <c r="H104" s="219"/>
      <c r="I104" s="219"/>
      <c r="J104" s="9"/>
      <c r="K104" s="219" t="s">
        <v>112</v>
      </c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20" t="e">
        <f>'E1.1a - E1.1a Prípravné p...'!J32</f>
        <v>#REF!</v>
      </c>
      <c r="AH104" s="221"/>
      <c r="AI104" s="221"/>
      <c r="AJ104" s="221"/>
      <c r="AK104" s="221"/>
      <c r="AL104" s="221"/>
      <c r="AM104" s="221"/>
      <c r="AN104" s="220" t="e">
        <f t="shared" si="0"/>
        <v>#REF!</v>
      </c>
      <c r="AO104" s="221"/>
      <c r="AP104" s="221"/>
      <c r="AQ104" s="85" t="s">
        <v>87</v>
      </c>
      <c r="AR104" s="51"/>
      <c r="AS104" s="86">
        <v>0</v>
      </c>
      <c r="AT104" s="87">
        <f t="shared" si="1"/>
        <v>0</v>
      </c>
      <c r="AU104" s="88" t="e">
        <f>'E1.1a - E1.1a Prípravné p...'!P124</f>
        <v>#REF!</v>
      </c>
      <c r="AV104" s="87">
        <f>'E1.1a - E1.1a Prípravné p...'!J35</f>
        <v>0</v>
      </c>
      <c r="AW104" s="87">
        <f>'E1.1a - E1.1a Prípravné p...'!J36</f>
        <v>0</v>
      </c>
      <c r="AX104" s="87">
        <f>'E1.1a - E1.1a Prípravné p...'!J37</f>
        <v>0</v>
      </c>
      <c r="AY104" s="87">
        <f>'E1.1a - E1.1a Prípravné p...'!J38</f>
        <v>0</v>
      </c>
      <c r="AZ104" s="87">
        <f>'E1.1a - E1.1a Prípravné p...'!F35</f>
        <v>0</v>
      </c>
      <c r="BA104" s="87">
        <f>'E1.1a - E1.1a Prípravné p...'!F36</f>
        <v>0</v>
      </c>
      <c r="BB104" s="87">
        <f>'E1.1a - E1.1a Prípravné p...'!F37</f>
        <v>0</v>
      </c>
      <c r="BC104" s="87">
        <f>'E1.1a - E1.1a Prípravné p...'!F38</f>
        <v>0</v>
      </c>
      <c r="BD104" s="89">
        <f>'E1.1a - E1.1a Prípravné p...'!F39</f>
        <v>0</v>
      </c>
      <c r="BT104" s="25" t="s">
        <v>88</v>
      </c>
      <c r="BV104" s="25" t="s">
        <v>77</v>
      </c>
      <c r="BW104" s="25" t="s">
        <v>113</v>
      </c>
      <c r="BX104" s="25" t="s">
        <v>110</v>
      </c>
      <c r="CL104" s="25" t="s">
        <v>1</v>
      </c>
    </row>
    <row r="105" spans="1:91" s="3" customFormat="1" ht="23.25" customHeight="1">
      <c r="A105" s="84" t="s">
        <v>84</v>
      </c>
      <c r="B105" s="51"/>
      <c r="C105" s="9"/>
      <c r="D105" s="9"/>
      <c r="E105" s="219" t="s">
        <v>114</v>
      </c>
      <c r="F105" s="219"/>
      <c r="G105" s="219"/>
      <c r="H105" s="219"/>
      <c r="I105" s="219"/>
      <c r="J105" s="9"/>
      <c r="K105" s="219" t="s">
        <v>115</v>
      </c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20">
        <f>'E1.1b - E1.1b  ŠD BLOK  A...'!J32</f>
        <v>0</v>
      </c>
      <c r="AH105" s="221"/>
      <c r="AI105" s="221"/>
      <c r="AJ105" s="221"/>
      <c r="AK105" s="221"/>
      <c r="AL105" s="221"/>
      <c r="AM105" s="221"/>
      <c r="AN105" s="220">
        <f t="shared" si="0"/>
        <v>0</v>
      </c>
      <c r="AO105" s="221"/>
      <c r="AP105" s="221"/>
      <c r="AQ105" s="85" t="s">
        <v>87</v>
      </c>
      <c r="AR105" s="51"/>
      <c r="AS105" s="86">
        <v>0</v>
      </c>
      <c r="AT105" s="87">
        <f t="shared" si="1"/>
        <v>0</v>
      </c>
      <c r="AU105" s="88">
        <f>'E1.1b - E1.1b  ŠD BLOK  A...'!P144</f>
        <v>0</v>
      </c>
      <c r="AV105" s="87">
        <f>'E1.1b - E1.1b  ŠD BLOK  A...'!J35</f>
        <v>0</v>
      </c>
      <c r="AW105" s="87">
        <f>'E1.1b - E1.1b  ŠD BLOK  A...'!J36</f>
        <v>0</v>
      </c>
      <c r="AX105" s="87">
        <f>'E1.1b - E1.1b  ŠD BLOK  A...'!J37</f>
        <v>0</v>
      </c>
      <c r="AY105" s="87">
        <f>'E1.1b - E1.1b  ŠD BLOK  A...'!J38</f>
        <v>0</v>
      </c>
      <c r="AZ105" s="87">
        <f>'E1.1b - E1.1b  ŠD BLOK  A...'!F35</f>
        <v>0</v>
      </c>
      <c r="BA105" s="87">
        <f>'E1.1b - E1.1b  ŠD BLOK  A...'!F36</f>
        <v>0</v>
      </c>
      <c r="BB105" s="87">
        <f>'E1.1b - E1.1b  ŠD BLOK  A...'!F37</f>
        <v>0</v>
      </c>
      <c r="BC105" s="87">
        <f>'E1.1b - E1.1b  ŠD BLOK  A...'!F38</f>
        <v>0</v>
      </c>
      <c r="BD105" s="89">
        <f>'E1.1b - E1.1b  ŠD BLOK  A...'!F39</f>
        <v>0</v>
      </c>
      <c r="BT105" s="25" t="s">
        <v>88</v>
      </c>
      <c r="BV105" s="25" t="s">
        <v>77</v>
      </c>
      <c r="BW105" s="25" t="s">
        <v>116</v>
      </c>
      <c r="BX105" s="25" t="s">
        <v>110</v>
      </c>
      <c r="CL105" s="25" t="s">
        <v>1</v>
      </c>
    </row>
    <row r="106" spans="1:91" s="3" customFormat="1" ht="23.25" customHeight="1">
      <c r="A106" s="84" t="s">
        <v>84</v>
      </c>
      <c r="B106" s="51"/>
      <c r="C106" s="9"/>
      <c r="D106" s="9"/>
      <c r="E106" s="219" t="s">
        <v>117</v>
      </c>
      <c r="F106" s="219"/>
      <c r="G106" s="219"/>
      <c r="H106" s="219"/>
      <c r="I106" s="219"/>
      <c r="J106" s="9"/>
      <c r="K106" s="219" t="s">
        <v>118</v>
      </c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20">
        <f>'E1.1c - E1.1c  Povrchové ...'!J32</f>
        <v>0</v>
      </c>
      <c r="AH106" s="221"/>
      <c r="AI106" s="221"/>
      <c r="AJ106" s="221"/>
      <c r="AK106" s="221"/>
      <c r="AL106" s="221"/>
      <c r="AM106" s="221"/>
      <c r="AN106" s="220">
        <f t="shared" si="0"/>
        <v>0</v>
      </c>
      <c r="AO106" s="221"/>
      <c r="AP106" s="221"/>
      <c r="AQ106" s="85" t="s">
        <v>87</v>
      </c>
      <c r="AR106" s="51"/>
      <c r="AS106" s="86">
        <v>0</v>
      </c>
      <c r="AT106" s="87">
        <f t="shared" si="1"/>
        <v>0</v>
      </c>
      <c r="AU106" s="88">
        <f>'E1.1c - E1.1c  Povrchové ...'!P134</f>
        <v>0</v>
      </c>
      <c r="AV106" s="87">
        <f>'E1.1c - E1.1c  Povrchové ...'!J35</f>
        <v>0</v>
      </c>
      <c r="AW106" s="87">
        <f>'E1.1c - E1.1c  Povrchové ...'!J36</f>
        <v>0</v>
      </c>
      <c r="AX106" s="87">
        <f>'E1.1c - E1.1c  Povrchové ...'!J37</f>
        <v>0</v>
      </c>
      <c r="AY106" s="87">
        <f>'E1.1c - E1.1c  Povrchové ...'!J38</f>
        <v>0</v>
      </c>
      <c r="AZ106" s="87">
        <f>'E1.1c - E1.1c  Povrchové ...'!F35</f>
        <v>0</v>
      </c>
      <c r="BA106" s="87">
        <f>'E1.1c - E1.1c  Povrchové ...'!F36</f>
        <v>0</v>
      </c>
      <c r="BB106" s="87">
        <f>'E1.1c - E1.1c  Povrchové ...'!F37</f>
        <v>0</v>
      </c>
      <c r="BC106" s="87">
        <f>'E1.1c - E1.1c  Povrchové ...'!F38</f>
        <v>0</v>
      </c>
      <c r="BD106" s="89">
        <f>'E1.1c - E1.1c  Povrchové ...'!F39</f>
        <v>0</v>
      </c>
      <c r="BT106" s="25" t="s">
        <v>88</v>
      </c>
      <c r="BV106" s="25" t="s">
        <v>77</v>
      </c>
      <c r="BW106" s="25" t="s">
        <v>119</v>
      </c>
      <c r="BX106" s="25" t="s">
        <v>110</v>
      </c>
      <c r="CL106" s="25" t="s">
        <v>1</v>
      </c>
    </row>
    <row r="107" spans="1:91" s="3" customFormat="1" ht="16.5" customHeight="1">
      <c r="A107" s="84" t="s">
        <v>84</v>
      </c>
      <c r="B107" s="51"/>
      <c r="C107" s="9"/>
      <c r="D107" s="9"/>
      <c r="E107" s="219" t="s">
        <v>120</v>
      </c>
      <c r="F107" s="219"/>
      <c r="G107" s="219"/>
      <c r="H107" s="219"/>
      <c r="I107" s="219"/>
      <c r="J107" s="9"/>
      <c r="K107" s="219" t="s">
        <v>121</v>
      </c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20">
        <f>'E1.1d - E1.1d  Podlahy  A...'!J32</f>
        <v>0</v>
      </c>
      <c r="AH107" s="221"/>
      <c r="AI107" s="221"/>
      <c r="AJ107" s="221"/>
      <c r="AK107" s="221"/>
      <c r="AL107" s="221"/>
      <c r="AM107" s="221"/>
      <c r="AN107" s="220">
        <f t="shared" si="0"/>
        <v>0</v>
      </c>
      <c r="AO107" s="221"/>
      <c r="AP107" s="221"/>
      <c r="AQ107" s="85" t="s">
        <v>87</v>
      </c>
      <c r="AR107" s="51"/>
      <c r="AS107" s="86">
        <v>0</v>
      </c>
      <c r="AT107" s="87">
        <f t="shared" si="1"/>
        <v>0</v>
      </c>
      <c r="AU107" s="88">
        <f>'E1.1d - E1.1d  Podlahy  A...'!P129</f>
        <v>0</v>
      </c>
      <c r="AV107" s="87">
        <f>'E1.1d - E1.1d  Podlahy  A...'!J35</f>
        <v>0</v>
      </c>
      <c r="AW107" s="87">
        <f>'E1.1d - E1.1d  Podlahy  A...'!J36</f>
        <v>0</v>
      </c>
      <c r="AX107" s="87">
        <f>'E1.1d - E1.1d  Podlahy  A...'!J37</f>
        <v>0</v>
      </c>
      <c r="AY107" s="87">
        <f>'E1.1d - E1.1d  Podlahy  A...'!J38</f>
        <v>0</v>
      </c>
      <c r="AZ107" s="87">
        <f>'E1.1d - E1.1d  Podlahy  A...'!F35</f>
        <v>0</v>
      </c>
      <c r="BA107" s="87">
        <f>'E1.1d - E1.1d  Podlahy  A...'!F36</f>
        <v>0</v>
      </c>
      <c r="BB107" s="87">
        <f>'E1.1d - E1.1d  Podlahy  A...'!F37</f>
        <v>0</v>
      </c>
      <c r="BC107" s="87">
        <f>'E1.1d - E1.1d  Podlahy  A...'!F38</f>
        <v>0</v>
      </c>
      <c r="BD107" s="89">
        <f>'E1.1d - E1.1d  Podlahy  A...'!F39</f>
        <v>0</v>
      </c>
      <c r="BT107" s="25" t="s">
        <v>88</v>
      </c>
      <c r="BV107" s="25" t="s">
        <v>77</v>
      </c>
      <c r="BW107" s="25" t="s">
        <v>122</v>
      </c>
      <c r="BX107" s="25" t="s">
        <v>110</v>
      </c>
      <c r="CL107" s="25" t="s">
        <v>1</v>
      </c>
    </row>
    <row r="108" spans="1:91" s="3" customFormat="1" ht="16.5" customHeight="1">
      <c r="A108" s="84" t="s">
        <v>84</v>
      </c>
      <c r="B108" s="51"/>
      <c r="C108" s="9"/>
      <c r="D108" s="9"/>
      <c r="E108" s="219" t="s">
        <v>123</v>
      </c>
      <c r="F108" s="219"/>
      <c r="G108" s="219"/>
      <c r="H108" s="219"/>
      <c r="I108" s="219"/>
      <c r="J108" s="9"/>
      <c r="K108" s="219" t="s">
        <v>124</v>
      </c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20">
        <f>'E1.1e - E1.1e  Drevenné k...'!J32</f>
        <v>0</v>
      </c>
      <c r="AH108" s="221"/>
      <c r="AI108" s="221"/>
      <c r="AJ108" s="221"/>
      <c r="AK108" s="221"/>
      <c r="AL108" s="221"/>
      <c r="AM108" s="221"/>
      <c r="AN108" s="220">
        <f t="shared" si="0"/>
        <v>0</v>
      </c>
      <c r="AO108" s="221"/>
      <c r="AP108" s="221"/>
      <c r="AQ108" s="85" t="s">
        <v>87</v>
      </c>
      <c r="AR108" s="51"/>
      <c r="AS108" s="86">
        <v>0</v>
      </c>
      <c r="AT108" s="87">
        <f t="shared" si="1"/>
        <v>0</v>
      </c>
      <c r="AU108" s="88">
        <f>'E1.1e - E1.1e  Drevenné k...'!P128</f>
        <v>0</v>
      </c>
      <c r="AV108" s="87">
        <f>'E1.1e - E1.1e  Drevenné k...'!J35</f>
        <v>0</v>
      </c>
      <c r="AW108" s="87">
        <f>'E1.1e - E1.1e  Drevenné k...'!J36</f>
        <v>0</v>
      </c>
      <c r="AX108" s="87">
        <f>'E1.1e - E1.1e  Drevenné k...'!J37</f>
        <v>0</v>
      </c>
      <c r="AY108" s="87">
        <f>'E1.1e - E1.1e  Drevenné k...'!J38</f>
        <v>0</v>
      </c>
      <c r="AZ108" s="87">
        <f>'E1.1e - E1.1e  Drevenné k...'!F35</f>
        <v>0</v>
      </c>
      <c r="BA108" s="87">
        <f>'E1.1e - E1.1e  Drevenné k...'!F36</f>
        <v>0</v>
      </c>
      <c r="BB108" s="87">
        <f>'E1.1e - E1.1e  Drevenné k...'!F37</f>
        <v>0</v>
      </c>
      <c r="BC108" s="87">
        <f>'E1.1e - E1.1e  Drevenné k...'!F38</f>
        <v>0</v>
      </c>
      <c r="BD108" s="89">
        <f>'E1.1e - E1.1e  Drevenné k...'!F39</f>
        <v>0</v>
      </c>
      <c r="BT108" s="25" t="s">
        <v>88</v>
      </c>
      <c r="BV108" s="25" t="s">
        <v>77</v>
      </c>
      <c r="BW108" s="25" t="s">
        <v>125</v>
      </c>
      <c r="BX108" s="25" t="s">
        <v>110</v>
      </c>
      <c r="CL108" s="25" t="s">
        <v>1</v>
      </c>
    </row>
    <row r="109" spans="1:91" s="3" customFormat="1" ht="16.5" customHeight="1">
      <c r="A109" s="84" t="s">
        <v>84</v>
      </c>
      <c r="B109" s="51"/>
      <c r="C109" s="9"/>
      <c r="D109" s="9"/>
      <c r="E109" s="219" t="s">
        <v>126</v>
      </c>
      <c r="F109" s="219"/>
      <c r="G109" s="219"/>
      <c r="H109" s="219"/>
      <c r="I109" s="219"/>
      <c r="J109" s="9"/>
      <c r="K109" s="219" t="s">
        <v>127</v>
      </c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20">
        <f>'E1.1f - E1.1f  Konštrukci...'!J32</f>
        <v>0</v>
      </c>
      <c r="AH109" s="221"/>
      <c r="AI109" s="221"/>
      <c r="AJ109" s="221"/>
      <c r="AK109" s="221"/>
      <c r="AL109" s="221"/>
      <c r="AM109" s="221"/>
      <c r="AN109" s="220">
        <f t="shared" si="0"/>
        <v>0</v>
      </c>
      <c r="AO109" s="221"/>
      <c r="AP109" s="221"/>
      <c r="AQ109" s="85" t="s">
        <v>87</v>
      </c>
      <c r="AR109" s="51"/>
      <c r="AS109" s="86">
        <v>0</v>
      </c>
      <c r="AT109" s="87">
        <f t="shared" si="1"/>
        <v>0</v>
      </c>
      <c r="AU109" s="88">
        <f>'E1.1f - E1.1f  Konštrukci...'!P128</f>
        <v>0</v>
      </c>
      <c r="AV109" s="87">
        <f>'E1.1f - E1.1f  Konštrukci...'!J35</f>
        <v>0</v>
      </c>
      <c r="AW109" s="87">
        <f>'E1.1f - E1.1f  Konštrukci...'!J36</f>
        <v>0</v>
      </c>
      <c r="AX109" s="87">
        <f>'E1.1f - E1.1f  Konštrukci...'!J37</f>
        <v>0</v>
      </c>
      <c r="AY109" s="87">
        <f>'E1.1f - E1.1f  Konštrukci...'!J38</f>
        <v>0</v>
      </c>
      <c r="AZ109" s="87">
        <f>'E1.1f - E1.1f  Konštrukci...'!F35</f>
        <v>0</v>
      </c>
      <c r="BA109" s="87">
        <f>'E1.1f - E1.1f  Konštrukci...'!F36</f>
        <v>0</v>
      </c>
      <c r="BB109" s="87">
        <f>'E1.1f - E1.1f  Konštrukci...'!F37</f>
        <v>0</v>
      </c>
      <c r="BC109" s="87">
        <f>'E1.1f - E1.1f  Konštrukci...'!F38</f>
        <v>0</v>
      </c>
      <c r="BD109" s="89">
        <f>'E1.1f - E1.1f  Konštrukci...'!F39</f>
        <v>0</v>
      </c>
      <c r="BT109" s="25" t="s">
        <v>88</v>
      </c>
      <c r="BV109" s="25" t="s">
        <v>77</v>
      </c>
      <c r="BW109" s="25" t="s">
        <v>128</v>
      </c>
      <c r="BX109" s="25" t="s">
        <v>110</v>
      </c>
      <c r="CL109" s="25" t="s">
        <v>1</v>
      </c>
    </row>
    <row r="110" spans="1:91" s="3" customFormat="1" ht="23.25" customHeight="1">
      <c r="A110" s="84" t="s">
        <v>84</v>
      </c>
      <c r="B110" s="51"/>
      <c r="C110" s="9"/>
      <c r="D110" s="9"/>
      <c r="E110" s="219" t="s">
        <v>129</v>
      </c>
      <c r="F110" s="219"/>
      <c r="G110" s="219"/>
      <c r="H110" s="219"/>
      <c r="I110" s="219"/>
      <c r="J110" s="9"/>
      <c r="K110" s="219" t="s">
        <v>130</v>
      </c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20">
        <f>'E1.1g - E1.1g  Konšrukcie...'!J32</f>
        <v>0</v>
      </c>
      <c r="AH110" s="221"/>
      <c r="AI110" s="221"/>
      <c r="AJ110" s="221"/>
      <c r="AK110" s="221"/>
      <c r="AL110" s="221"/>
      <c r="AM110" s="221"/>
      <c r="AN110" s="220">
        <f t="shared" si="0"/>
        <v>0</v>
      </c>
      <c r="AO110" s="221"/>
      <c r="AP110" s="221"/>
      <c r="AQ110" s="85" t="s">
        <v>87</v>
      </c>
      <c r="AR110" s="51"/>
      <c r="AS110" s="86">
        <v>0</v>
      </c>
      <c r="AT110" s="87">
        <f t="shared" si="1"/>
        <v>0</v>
      </c>
      <c r="AU110" s="88">
        <f>'E1.1g - E1.1g  Konšrukcie...'!P123</f>
        <v>0</v>
      </c>
      <c r="AV110" s="87">
        <f>'E1.1g - E1.1g  Konšrukcie...'!J35</f>
        <v>0</v>
      </c>
      <c r="AW110" s="87">
        <f>'E1.1g - E1.1g  Konšrukcie...'!J36</f>
        <v>0</v>
      </c>
      <c r="AX110" s="87">
        <f>'E1.1g - E1.1g  Konšrukcie...'!J37</f>
        <v>0</v>
      </c>
      <c r="AY110" s="87">
        <f>'E1.1g - E1.1g  Konšrukcie...'!J38</f>
        <v>0</v>
      </c>
      <c r="AZ110" s="87">
        <f>'E1.1g - E1.1g  Konšrukcie...'!F35</f>
        <v>0</v>
      </c>
      <c r="BA110" s="87">
        <f>'E1.1g - E1.1g  Konšrukcie...'!F36</f>
        <v>0</v>
      </c>
      <c r="BB110" s="87">
        <f>'E1.1g - E1.1g  Konšrukcie...'!F37</f>
        <v>0</v>
      </c>
      <c r="BC110" s="87">
        <f>'E1.1g - E1.1g  Konšrukcie...'!F38</f>
        <v>0</v>
      </c>
      <c r="BD110" s="89">
        <f>'E1.1g - E1.1g  Konšrukcie...'!F39</f>
        <v>0</v>
      </c>
      <c r="BT110" s="25" t="s">
        <v>88</v>
      </c>
      <c r="BV110" s="25" t="s">
        <v>77</v>
      </c>
      <c r="BW110" s="25" t="s">
        <v>131</v>
      </c>
      <c r="BX110" s="25" t="s">
        <v>110</v>
      </c>
      <c r="CL110" s="25" t="s">
        <v>1</v>
      </c>
    </row>
    <row r="111" spans="1:91" s="3" customFormat="1" ht="16.5" customHeight="1">
      <c r="A111" s="84" t="s">
        <v>84</v>
      </c>
      <c r="B111" s="51"/>
      <c r="C111" s="9"/>
      <c r="D111" s="9"/>
      <c r="E111" s="219" t="s">
        <v>132</v>
      </c>
      <c r="F111" s="219"/>
      <c r="G111" s="219"/>
      <c r="H111" s="219"/>
      <c r="I111" s="219"/>
      <c r="J111" s="9"/>
      <c r="K111" s="219" t="s">
        <v>133</v>
      </c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20">
        <f>'E1.1h - E1.1h Zábradlie p...'!J32</f>
        <v>0</v>
      </c>
      <c r="AH111" s="221"/>
      <c r="AI111" s="221"/>
      <c r="AJ111" s="221"/>
      <c r="AK111" s="221"/>
      <c r="AL111" s="221"/>
      <c r="AM111" s="221"/>
      <c r="AN111" s="220">
        <f t="shared" si="0"/>
        <v>0</v>
      </c>
      <c r="AO111" s="221"/>
      <c r="AP111" s="221"/>
      <c r="AQ111" s="85" t="s">
        <v>87</v>
      </c>
      <c r="AR111" s="51"/>
      <c r="AS111" s="86">
        <v>0</v>
      </c>
      <c r="AT111" s="87">
        <f t="shared" si="1"/>
        <v>0</v>
      </c>
      <c r="AU111" s="88">
        <f>'E1.1h - E1.1h Zábradlie p...'!P122</f>
        <v>0</v>
      </c>
      <c r="AV111" s="87">
        <f>'E1.1h - E1.1h Zábradlie p...'!J35</f>
        <v>0</v>
      </c>
      <c r="AW111" s="87">
        <f>'E1.1h - E1.1h Zábradlie p...'!J36</f>
        <v>0</v>
      </c>
      <c r="AX111" s="87">
        <f>'E1.1h - E1.1h Zábradlie p...'!J37</f>
        <v>0</v>
      </c>
      <c r="AY111" s="87">
        <f>'E1.1h - E1.1h Zábradlie p...'!J38</f>
        <v>0</v>
      </c>
      <c r="AZ111" s="87">
        <f>'E1.1h - E1.1h Zábradlie p...'!F35</f>
        <v>0</v>
      </c>
      <c r="BA111" s="87">
        <f>'E1.1h - E1.1h Zábradlie p...'!F36</f>
        <v>0</v>
      </c>
      <c r="BB111" s="87">
        <f>'E1.1h - E1.1h Zábradlie p...'!F37</f>
        <v>0</v>
      </c>
      <c r="BC111" s="87">
        <f>'E1.1h - E1.1h Zábradlie p...'!F38</f>
        <v>0</v>
      </c>
      <c r="BD111" s="89">
        <f>'E1.1h - E1.1h Zábradlie p...'!F39</f>
        <v>0</v>
      </c>
      <c r="BT111" s="25" t="s">
        <v>88</v>
      </c>
      <c r="BV111" s="25" t="s">
        <v>77</v>
      </c>
      <c r="BW111" s="25" t="s">
        <v>134</v>
      </c>
      <c r="BX111" s="25" t="s">
        <v>110</v>
      </c>
      <c r="CL111" s="25" t="s">
        <v>1</v>
      </c>
    </row>
    <row r="112" spans="1:91" s="3" customFormat="1" ht="35.25" customHeight="1">
      <c r="A112" s="84" t="s">
        <v>84</v>
      </c>
      <c r="B112" s="51"/>
      <c r="C112" s="9"/>
      <c r="D112" s="9"/>
      <c r="E112" s="219" t="s">
        <v>135</v>
      </c>
      <c r="F112" s="219"/>
      <c r="G112" s="219"/>
      <c r="H112" s="219"/>
      <c r="I112" s="219"/>
      <c r="J112" s="9"/>
      <c r="K112" s="219" t="s">
        <v>136</v>
      </c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20">
        <f>'E1.1ch - E1.1ch Vyčisteni...'!J32</f>
        <v>0</v>
      </c>
      <c r="AH112" s="221"/>
      <c r="AI112" s="221"/>
      <c r="AJ112" s="221"/>
      <c r="AK112" s="221"/>
      <c r="AL112" s="221"/>
      <c r="AM112" s="221"/>
      <c r="AN112" s="220">
        <f t="shared" si="0"/>
        <v>0</v>
      </c>
      <c r="AO112" s="221"/>
      <c r="AP112" s="221"/>
      <c r="AQ112" s="85" t="s">
        <v>87</v>
      </c>
      <c r="AR112" s="51"/>
      <c r="AS112" s="86">
        <v>0</v>
      </c>
      <c r="AT112" s="87">
        <f t="shared" si="1"/>
        <v>0</v>
      </c>
      <c r="AU112" s="88">
        <f>'E1.1ch - E1.1ch Vyčisteni...'!P125</f>
        <v>0</v>
      </c>
      <c r="AV112" s="87">
        <f>'E1.1ch - E1.1ch Vyčisteni...'!J35</f>
        <v>0</v>
      </c>
      <c r="AW112" s="87">
        <f>'E1.1ch - E1.1ch Vyčisteni...'!J36</f>
        <v>0</v>
      </c>
      <c r="AX112" s="87">
        <f>'E1.1ch - E1.1ch Vyčisteni...'!J37</f>
        <v>0</v>
      </c>
      <c r="AY112" s="87">
        <f>'E1.1ch - E1.1ch Vyčisteni...'!J38</f>
        <v>0</v>
      </c>
      <c r="AZ112" s="87">
        <f>'E1.1ch - E1.1ch Vyčisteni...'!F35</f>
        <v>0</v>
      </c>
      <c r="BA112" s="87">
        <f>'E1.1ch - E1.1ch Vyčisteni...'!F36</f>
        <v>0</v>
      </c>
      <c r="BB112" s="87">
        <f>'E1.1ch - E1.1ch Vyčisteni...'!F37</f>
        <v>0</v>
      </c>
      <c r="BC112" s="87">
        <f>'E1.1ch - E1.1ch Vyčisteni...'!F38</f>
        <v>0</v>
      </c>
      <c r="BD112" s="89">
        <f>'E1.1ch - E1.1ch Vyčisteni...'!F39</f>
        <v>0</v>
      </c>
      <c r="BT112" s="25" t="s">
        <v>88</v>
      </c>
      <c r="BV112" s="25" t="s">
        <v>77</v>
      </c>
      <c r="BW112" s="25" t="s">
        <v>137</v>
      </c>
      <c r="BX112" s="25" t="s">
        <v>110</v>
      </c>
      <c r="CL112" s="25" t="s">
        <v>1</v>
      </c>
    </row>
    <row r="113" spans="1:90" s="3" customFormat="1" ht="16.5" customHeight="1">
      <c r="A113" s="84" t="s">
        <v>84</v>
      </c>
      <c r="B113" s="51"/>
      <c r="C113" s="9"/>
      <c r="D113" s="9"/>
      <c r="E113" s="219" t="s">
        <v>138</v>
      </c>
      <c r="F113" s="219"/>
      <c r="G113" s="219"/>
      <c r="H113" s="219"/>
      <c r="I113" s="219"/>
      <c r="J113" s="9"/>
      <c r="K113" s="219" t="s">
        <v>139</v>
      </c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20">
        <f>'E1.3 - E1.3 Statika A, B,...'!J32</f>
        <v>0</v>
      </c>
      <c r="AH113" s="221"/>
      <c r="AI113" s="221"/>
      <c r="AJ113" s="221"/>
      <c r="AK113" s="221"/>
      <c r="AL113" s="221"/>
      <c r="AM113" s="221"/>
      <c r="AN113" s="220">
        <f t="shared" si="0"/>
        <v>0</v>
      </c>
      <c r="AO113" s="221"/>
      <c r="AP113" s="221"/>
      <c r="AQ113" s="85" t="s">
        <v>87</v>
      </c>
      <c r="AR113" s="51"/>
      <c r="AS113" s="86">
        <v>0</v>
      </c>
      <c r="AT113" s="87">
        <f t="shared" si="1"/>
        <v>0</v>
      </c>
      <c r="AU113" s="88">
        <f>'E1.3 - E1.3 Statika A, B,...'!P127</f>
        <v>0</v>
      </c>
      <c r="AV113" s="87">
        <f>'E1.3 - E1.3 Statika A, B,...'!J35</f>
        <v>0</v>
      </c>
      <c r="AW113" s="87">
        <f>'E1.3 - E1.3 Statika A, B,...'!J36</f>
        <v>0</v>
      </c>
      <c r="AX113" s="87">
        <f>'E1.3 - E1.3 Statika A, B,...'!J37</f>
        <v>0</v>
      </c>
      <c r="AY113" s="87">
        <f>'E1.3 - E1.3 Statika A, B,...'!J38</f>
        <v>0</v>
      </c>
      <c r="AZ113" s="87">
        <f>'E1.3 - E1.3 Statika A, B,...'!F35</f>
        <v>0</v>
      </c>
      <c r="BA113" s="87">
        <f>'E1.3 - E1.3 Statika A, B,...'!F36</f>
        <v>0</v>
      </c>
      <c r="BB113" s="87">
        <f>'E1.3 - E1.3 Statika A, B,...'!F37</f>
        <v>0</v>
      </c>
      <c r="BC113" s="87">
        <f>'E1.3 - E1.3 Statika A, B,...'!F38</f>
        <v>0</v>
      </c>
      <c r="BD113" s="89">
        <f>'E1.3 - E1.3 Statika A, B,...'!F39</f>
        <v>0</v>
      </c>
      <c r="BT113" s="25" t="s">
        <v>88</v>
      </c>
      <c r="BV113" s="25" t="s">
        <v>77</v>
      </c>
      <c r="BW113" s="25" t="s">
        <v>140</v>
      </c>
      <c r="BX113" s="25" t="s">
        <v>110</v>
      </c>
      <c r="CL113" s="25" t="s">
        <v>1</v>
      </c>
    </row>
    <row r="114" spans="1:90" s="3" customFormat="1" ht="16.5" customHeight="1">
      <c r="A114" s="84" t="s">
        <v>84</v>
      </c>
      <c r="B114" s="51"/>
      <c r="C114" s="9"/>
      <c r="D114" s="9"/>
      <c r="E114" s="219" t="s">
        <v>141</v>
      </c>
      <c r="F114" s="219"/>
      <c r="G114" s="219"/>
      <c r="H114" s="219"/>
      <c r="I114" s="219"/>
      <c r="J114" s="9"/>
      <c r="K114" s="219" t="s">
        <v>142</v>
      </c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20">
        <f>'E1.4 - E1.4 Zdravotechnik...'!J32</f>
        <v>0</v>
      </c>
      <c r="AH114" s="221"/>
      <c r="AI114" s="221"/>
      <c r="AJ114" s="221"/>
      <c r="AK114" s="221"/>
      <c r="AL114" s="221"/>
      <c r="AM114" s="221"/>
      <c r="AN114" s="220">
        <f t="shared" si="0"/>
        <v>0</v>
      </c>
      <c r="AO114" s="221"/>
      <c r="AP114" s="221"/>
      <c r="AQ114" s="85" t="s">
        <v>87</v>
      </c>
      <c r="AR114" s="51"/>
      <c r="AS114" s="86">
        <v>0</v>
      </c>
      <c r="AT114" s="87">
        <f t="shared" si="1"/>
        <v>0</v>
      </c>
      <c r="AU114" s="88">
        <f>'E1.4 - E1.4 Zdravotechnik...'!P127</f>
        <v>0</v>
      </c>
      <c r="AV114" s="87">
        <f>'E1.4 - E1.4 Zdravotechnik...'!J35</f>
        <v>0</v>
      </c>
      <c r="AW114" s="87">
        <f>'E1.4 - E1.4 Zdravotechnik...'!J36</f>
        <v>0</v>
      </c>
      <c r="AX114" s="87">
        <f>'E1.4 - E1.4 Zdravotechnik...'!J37</f>
        <v>0</v>
      </c>
      <c r="AY114" s="87">
        <f>'E1.4 - E1.4 Zdravotechnik...'!J38</f>
        <v>0</v>
      </c>
      <c r="AZ114" s="87">
        <f>'E1.4 - E1.4 Zdravotechnik...'!F35</f>
        <v>0</v>
      </c>
      <c r="BA114" s="87">
        <f>'E1.4 - E1.4 Zdravotechnik...'!F36</f>
        <v>0</v>
      </c>
      <c r="BB114" s="87">
        <f>'E1.4 - E1.4 Zdravotechnik...'!F37</f>
        <v>0</v>
      </c>
      <c r="BC114" s="87">
        <f>'E1.4 - E1.4 Zdravotechnik...'!F38</f>
        <v>0</v>
      </c>
      <c r="BD114" s="89">
        <f>'E1.4 - E1.4 Zdravotechnik...'!F39</f>
        <v>0</v>
      </c>
      <c r="BT114" s="25" t="s">
        <v>88</v>
      </c>
      <c r="BV114" s="25" t="s">
        <v>77</v>
      </c>
      <c r="BW114" s="25" t="s">
        <v>143</v>
      </c>
      <c r="BX114" s="25" t="s">
        <v>110</v>
      </c>
      <c r="CL114" s="25" t="s">
        <v>1</v>
      </c>
    </row>
    <row r="115" spans="1:90" s="3" customFormat="1" ht="23.25" customHeight="1">
      <c r="A115" s="84" t="s">
        <v>84</v>
      </c>
      <c r="B115" s="51"/>
      <c r="C115" s="9"/>
      <c r="D115" s="9"/>
      <c r="E115" s="219" t="s">
        <v>144</v>
      </c>
      <c r="F115" s="219"/>
      <c r="G115" s="219"/>
      <c r="H115" s="219"/>
      <c r="I115" s="219"/>
      <c r="J115" s="9"/>
      <c r="K115" s="219" t="s">
        <v>145</v>
      </c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20" t="e">
        <f>'E1.8a - E1.8a  Štruktúrov...'!J32</f>
        <v>#REF!</v>
      </c>
      <c r="AH115" s="221"/>
      <c r="AI115" s="221"/>
      <c r="AJ115" s="221"/>
      <c r="AK115" s="221"/>
      <c r="AL115" s="221"/>
      <c r="AM115" s="221"/>
      <c r="AN115" s="220" t="e">
        <f t="shared" si="0"/>
        <v>#REF!</v>
      </c>
      <c r="AO115" s="221"/>
      <c r="AP115" s="221"/>
      <c r="AQ115" s="85" t="s">
        <v>87</v>
      </c>
      <c r="AR115" s="51"/>
      <c r="AS115" s="86">
        <v>0</v>
      </c>
      <c r="AT115" s="87">
        <f t="shared" si="1"/>
        <v>0</v>
      </c>
      <c r="AU115" s="88" t="e">
        <f>'E1.8a - E1.8a  Štruktúrov...'!P125</f>
        <v>#REF!</v>
      </c>
      <c r="AV115" s="87">
        <f>'E1.8a - E1.8a  Štruktúrov...'!J35</f>
        <v>0</v>
      </c>
      <c r="AW115" s="87">
        <f>'E1.8a - E1.8a  Štruktúrov...'!J36</f>
        <v>0</v>
      </c>
      <c r="AX115" s="87">
        <f>'E1.8a - E1.8a  Štruktúrov...'!J37</f>
        <v>0</v>
      </c>
      <c r="AY115" s="87">
        <f>'E1.8a - E1.8a  Štruktúrov...'!J38</f>
        <v>0</v>
      </c>
      <c r="AZ115" s="87">
        <f>'E1.8a - E1.8a  Štruktúrov...'!F35</f>
        <v>0</v>
      </c>
      <c r="BA115" s="87">
        <f>'E1.8a - E1.8a  Štruktúrov...'!F36</f>
        <v>0</v>
      </c>
      <c r="BB115" s="87">
        <f>'E1.8a - E1.8a  Štruktúrov...'!F37</f>
        <v>0</v>
      </c>
      <c r="BC115" s="87">
        <f>'E1.8a - E1.8a  Štruktúrov...'!F38</f>
        <v>0</v>
      </c>
      <c r="BD115" s="89">
        <f>'E1.8a - E1.8a  Štruktúrov...'!F39</f>
        <v>0</v>
      </c>
      <c r="BT115" s="25" t="s">
        <v>88</v>
      </c>
      <c r="BV115" s="25" t="s">
        <v>77</v>
      </c>
      <c r="BW115" s="25" t="s">
        <v>146</v>
      </c>
      <c r="BX115" s="25" t="s">
        <v>110</v>
      </c>
      <c r="CL115" s="25" t="s">
        <v>1</v>
      </c>
    </row>
    <row r="116" spans="1:90" s="3" customFormat="1" ht="16.5" customHeight="1">
      <c r="A116" s="84" t="s">
        <v>84</v>
      </c>
      <c r="B116" s="51"/>
      <c r="C116" s="9"/>
      <c r="D116" s="9"/>
      <c r="E116" s="219" t="s">
        <v>147</v>
      </c>
      <c r="F116" s="219"/>
      <c r="G116" s="219"/>
      <c r="H116" s="219"/>
      <c r="I116" s="219"/>
      <c r="J116" s="9"/>
      <c r="K116" s="219" t="s">
        <v>148</v>
      </c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20" t="e">
        <f>'E1.8b - E1.8b  EPS a HSP '!J32</f>
        <v>#REF!</v>
      </c>
      <c r="AH116" s="221"/>
      <c r="AI116" s="221"/>
      <c r="AJ116" s="221"/>
      <c r="AK116" s="221"/>
      <c r="AL116" s="221"/>
      <c r="AM116" s="221"/>
      <c r="AN116" s="220" t="e">
        <f t="shared" si="0"/>
        <v>#REF!</v>
      </c>
      <c r="AO116" s="221"/>
      <c r="AP116" s="221"/>
      <c r="AQ116" s="85" t="s">
        <v>87</v>
      </c>
      <c r="AR116" s="51"/>
      <c r="AS116" s="86">
        <v>0</v>
      </c>
      <c r="AT116" s="87">
        <f t="shared" si="1"/>
        <v>0</v>
      </c>
      <c r="AU116" s="88" t="e">
        <f>'E1.8b - E1.8b  EPS a HSP '!P125</f>
        <v>#REF!</v>
      </c>
      <c r="AV116" s="87">
        <f>'E1.8b - E1.8b  EPS a HSP '!J35</f>
        <v>0</v>
      </c>
      <c r="AW116" s="87">
        <f>'E1.8b - E1.8b  EPS a HSP '!J36</f>
        <v>0</v>
      </c>
      <c r="AX116" s="87">
        <f>'E1.8b - E1.8b  EPS a HSP '!J37</f>
        <v>0</v>
      </c>
      <c r="AY116" s="87">
        <f>'E1.8b - E1.8b  EPS a HSP '!J38</f>
        <v>0</v>
      </c>
      <c r="AZ116" s="87">
        <f>'E1.8b - E1.8b  EPS a HSP '!F35</f>
        <v>0</v>
      </c>
      <c r="BA116" s="87">
        <f>'E1.8b - E1.8b  EPS a HSP '!F36</f>
        <v>0</v>
      </c>
      <c r="BB116" s="87">
        <f>'E1.8b - E1.8b  EPS a HSP '!F37</f>
        <v>0</v>
      </c>
      <c r="BC116" s="87">
        <f>'E1.8b - E1.8b  EPS a HSP '!F38</f>
        <v>0</v>
      </c>
      <c r="BD116" s="89">
        <f>'E1.8b - E1.8b  EPS a HSP '!F39</f>
        <v>0</v>
      </c>
      <c r="BT116" s="25" t="s">
        <v>88</v>
      </c>
      <c r="BV116" s="25" t="s">
        <v>77</v>
      </c>
      <c r="BW116" s="25" t="s">
        <v>149</v>
      </c>
      <c r="BX116" s="25" t="s">
        <v>110</v>
      </c>
      <c r="CL116" s="25" t="s">
        <v>1</v>
      </c>
    </row>
    <row r="117" spans="1:90" s="3" customFormat="1" ht="16.5" customHeight="1">
      <c r="A117" s="84" t="s">
        <v>84</v>
      </c>
      <c r="B117" s="51"/>
      <c r="C117" s="9"/>
      <c r="D117" s="9"/>
      <c r="E117" s="219" t="s">
        <v>150</v>
      </c>
      <c r="F117" s="219"/>
      <c r="G117" s="219"/>
      <c r="H117" s="219"/>
      <c r="I117" s="219"/>
      <c r="J117" s="9"/>
      <c r="K117" s="219" t="s">
        <v>151</v>
      </c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20">
        <f>'E1.9 - E1.9 Výťahy  V1, V...'!J32</f>
        <v>0</v>
      </c>
      <c r="AH117" s="221"/>
      <c r="AI117" s="221"/>
      <c r="AJ117" s="221"/>
      <c r="AK117" s="221"/>
      <c r="AL117" s="221"/>
      <c r="AM117" s="221"/>
      <c r="AN117" s="220">
        <f t="shared" si="0"/>
        <v>0</v>
      </c>
      <c r="AO117" s="221"/>
      <c r="AP117" s="221"/>
      <c r="AQ117" s="85" t="s">
        <v>87</v>
      </c>
      <c r="AR117" s="51"/>
      <c r="AS117" s="86">
        <v>0</v>
      </c>
      <c r="AT117" s="87">
        <f t="shared" si="1"/>
        <v>0</v>
      </c>
      <c r="AU117" s="88">
        <f>'E1.9 - E1.9 Výťahy  V1, V...'!P122</f>
        <v>0</v>
      </c>
      <c r="AV117" s="87">
        <f>'E1.9 - E1.9 Výťahy  V1, V...'!J35</f>
        <v>0</v>
      </c>
      <c r="AW117" s="87">
        <f>'E1.9 - E1.9 Výťahy  V1, V...'!J36</f>
        <v>0</v>
      </c>
      <c r="AX117" s="87">
        <f>'E1.9 - E1.9 Výťahy  V1, V...'!J37</f>
        <v>0</v>
      </c>
      <c r="AY117" s="87">
        <f>'E1.9 - E1.9 Výťahy  V1, V...'!J38</f>
        <v>0</v>
      </c>
      <c r="AZ117" s="87">
        <f>'E1.9 - E1.9 Výťahy  V1, V...'!F35</f>
        <v>0</v>
      </c>
      <c r="BA117" s="87">
        <f>'E1.9 - E1.9 Výťahy  V1, V...'!F36</f>
        <v>0</v>
      </c>
      <c r="BB117" s="87">
        <f>'E1.9 - E1.9 Výťahy  V1, V...'!F37</f>
        <v>0</v>
      </c>
      <c r="BC117" s="87">
        <f>'E1.9 - E1.9 Výťahy  V1, V...'!F38</f>
        <v>0</v>
      </c>
      <c r="BD117" s="89">
        <f>'E1.9 - E1.9 Výťahy  V1, V...'!F39</f>
        <v>0</v>
      </c>
      <c r="BT117" s="25" t="s">
        <v>88</v>
      </c>
      <c r="BV117" s="25" t="s">
        <v>77</v>
      </c>
      <c r="BW117" s="25" t="s">
        <v>152</v>
      </c>
      <c r="BX117" s="25" t="s">
        <v>110</v>
      </c>
      <c r="CL117" s="25" t="s">
        <v>1</v>
      </c>
    </row>
    <row r="118" spans="1:90" s="3" customFormat="1" ht="23.25" customHeight="1">
      <c r="A118" s="84" t="s">
        <v>84</v>
      </c>
      <c r="B118" s="51"/>
      <c r="C118" s="9"/>
      <c r="D118" s="9"/>
      <c r="E118" s="219" t="s">
        <v>153</v>
      </c>
      <c r="F118" s="219"/>
      <c r="G118" s="219"/>
      <c r="H118" s="219"/>
      <c r="I118" s="219"/>
      <c r="J118" s="9"/>
      <c r="K118" s="219" t="s">
        <v>154</v>
      </c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20">
        <f>'E2.1 - E2.1 SO02 SPEVNENÉ...'!J32</f>
        <v>0</v>
      </c>
      <c r="AH118" s="221"/>
      <c r="AI118" s="221"/>
      <c r="AJ118" s="221"/>
      <c r="AK118" s="221"/>
      <c r="AL118" s="221"/>
      <c r="AM118" s="221"/>
      <c r="AN118" s="220">
        <f t="shared" si="0"/>
        <v>0</v>
      </c>
      <c r="AO118" s="221"/>
      <c r="AP118" s="221"/>
      <c r="AQ118" s="85" t="s">
        <v>87</v>
      </c>
      <c r="AR118" s="51"/>
      <c r="AS118" s="86">
        <v>0</v>
      </c>
      <c r="AT118" s="87">
        <f t="shared" si="1"/>
        <v>0</v>
      </c>
      <c r="AU118" s="88">
        <f>'E2.1 - E2.1 SO02 SPEVNENÉ...'!P125</f>
        <v>0</v>
      </c>
      <c r="AV118" s="87">
        <f>'E2.1 - E2.1 SO02 SPEVNENÉ...'!J35</f>
        <v>0</v>
      </c>
      <c r="AW118" s="87">
        <f>'E2.1 - E2.1 SO02 SPEVNENÉ...'!J36</f>
        <v>0</v>
      </c>
      <c r="AX118" s="87">
        <f>'E2.1 - E2.1 SO02 SPEVNENÉ...'!J37</f>
        <v>0</v>
      </c>
      <c r="AY118" s="87">
        <f>'E2.1 - E2.1 SO02 SPEVNENÉ...'!J38</f>
        <v>0</v>
      </c>
      <c r="AZ118" s="87">
        <f>'E2.1 - E2.1 SO02 SPEVNENÉ...'!F35</f>
        <v>0</v>
      </c>
      <c r="BA118" s="87">
        <f>'E2.1 - E2.1 SO02 SPEVNENÉ...'!F36</f>
        <v>0</v>
      </c>
      <c r="BB118" s="87">
        <f>'E2.1 - E2.1 SO02 SPEVNENÉ...'!F37</f>
        <v>0</v>
      </c>
      <c r="BC118" s="87">
        <f>'E2.1 - E2.1 SO02 SPEVNENÉ...'!F38</f>
        <v>0</v>
      </c>
      <c r="BD118" s="89">
        <f>'E2.1 - E2.1 SO02 SPEVNENÉ...'!F39</f>
        <v>0</v>
      </c>
      <c r="BT118" s="25" t="s">
        <v>88</v>
      </c>
      <c r="BV118" s="25" t="s">
        <v>77</v>
      </c>
      <c r="BW118" s="25" t="s">
        <v>155</v>
      </c>
      <c r="BX118" s="25" t="s">
        <v>110</v>
      </c>
      <c r="CL118" s="25" t="s">
        <v>1</v>
      </c>
    </row>
    <row r="119" spans="1:90" s="3" customFormat="1" ht="23.25" customHeight="1">
      <c r="A119" s="84" t="s">
        <v>84</v>
      </c>
      <c r="B119" s="51"/>
      <c r="C119" s="9"/>
      <c r="D119" s="9"/>
      <c r="E119" s="219" t="s">
        <v>156</v>
      </c>
      <c r="F119" s="219"/>
      <c r="G119" s="219"/>
      <c r="H119" s="219"/>
      <c r="I119" s="219"/>
      <c r="J119" s="9"/>
      <c r="K119" s="219" t="s">
        <v>157</v>
      </c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20">
        <f>'E2.2 - E2.2 SO03 AREÁLOVÉ...'!J32</f>
        <v>0</v>
      </c>
      <c r="AH119" s="221"/>
      <c r="AI119" s="221"/>
      <c r="AJ119" s="221"/>
      <c r="AK119" s="221"/>
      <c r="AL119" s="221"/>
      <c r="AM119" s="221"/>
      <c r="AN119" s="220">
        <f t="shared" si="0"/>
        <v>0</v>
      </c>
      <c r="AO119" s="221"/>
      <c r="AP119" s="221"/>
      <c r="AQ119" s="85" t="s">
        <v>87</v>
      </c>
      <c r="AR119" s="51"/>
      <c r="AS119" s="86">
        <v>0</v>
      </c>
      <c r="AT119" s="87">
        <f t="shared" si="1"/>
        <v>0</v>
      </c>
      <c r="AU119" s="88">
        <f>'E2.2 - E2.2 SO03 AREÁLOVÉ...'!P127</f>
        <v>0</v>
      </c>
      <c r="AV119" s="87">
        <f>'E2.2 - E2.2 SO03 AREÁLOVÉ...'!J35</f>
        <v>0</v>
      </c>
      <c r="AW119" s="87">
        <f>'E2.2 - E2.2 SO03 AREÁLOVÉ...'!J36</f>
        <v>0</v>
      </c>
      <c r="AX119" s="87">
        <f>'E2.2 - E2.2 SO03 AREÁLOVÉ...'!J37</f>
        <v>0</v>
      </c>
      <c r="AY119" s="87">
        <f>'E2.2 - E2.2 SO03 AREÁLOVÉ...'!J38</f>
        <v>0</v>
      </c>
      <c r="AZ119" s="87">
        <f>'E2.2 - E2.2 SO03 AREÁLOVÉ...'!F35</f>
        <v>0</v>
      </c>
      <c r="BA119" s="87">
        <f>'E2.2 - E2.2 SO03 AREÁLOVÉ...'!F36</f>
        <v>0</v>
      </c>
      <c r="BB119" s="87">
        <f>'E2.2 - E2.2 SO03 AREÁLOVÉ...'!F37</f>
        <v>0</v>
      </c>
      <c r="BC119" s="87">
        <f>'E2.2 - E2.2 SO03 AREÁLOVÉ...'!F38</f>
        <v>0</v>
      </c>
      <c r="BD119" s="89">
        <f>'E2.2 - E2.2 SO03 AREÁLOVÉ...'!F39</f>
        <v>0</v>
      </c>
      <c r="BT119" s="25" t="s">
        <v>88</v>
      </c>
      <c r="BV119" s="25" t="s">
        <v>77</v>
      </c>
      <c r="BW119" s="25" t="s">
        <v>158</v>
      </c>
      <c r="BX119" s="25" t="s">
        <v>110</v>
      </c>
      <c r="CL119" s="25" t="s">
        <v>1</v>
      </c>
    </row>
    <row r="120" spans="1:90" s="3" customFormat="1" ht="16.5" customHeight="1">
      <c r="A120" s="84" t="s">
        <v>84</v>
      </c>
      <c r="B120" s="51"/>
      <c r="C120" s="9"/>
      <c r="D120" s="9"/>
      <c r="E120" s="219" t="s">
        <v>159</v>
      </c>
      <c r="F120" s="219"/>
      <c r="G120" s="219"/>
      <c r="H120" s="219"/>
      <c r="I120" s="219"/>
      <c r="J120" s="9"/>
      <c r="K120" s="219" t="s">
        <v>160</v>
      </c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20">
        <f>'E2.5 - E2.5 SO06 SADOVÉ Ú...'!J32</f>
        <v>0</v>
      </c>
      <c r="AH120" s="221"/>
      <c r="AI120" s="221"/>
      <c r="AJ120" s="221"/>
      <c r="AK120" s="221"/>
      <c r="AL120" s="221"/>
      <c r="AM120" s="221"/>
      <c r="AN120" s="220">
        <f t="shared" si="0"/>
        <v>0</v>
      </c>
      <c r="AO120" s="221"/>
      <c r="AP120" s="221"/>
      <c r="AQ120" s="85" t="s">
        <v>87</v>
      </c>
      <c r="AR120" s="51"/>
      <c r="AS120" s="86">
        <v>0</v>
      </c>
      <c r="AT120" s="87">
        <f t="shared" si="1"/>
        <v>0</v>
      </c>
      <c r="AU120" s="88">
        <f>'E2.5 - E2.5 SO06 SADOVÉ Ú...'!P124</f>
        <v>0</v>
      </c>
      <c r="AV120" s="87">
        <f>'E2.5 - E2.5 SO06 SADOVÉ Ú...'!J35</f>
        <v>0</v>
      </c>
      <c r="AW120" s="87">
        <f>'E2.5 - E2.5 SO06 SADOVÉ Ú...'!J36</f>
        <v>0</v>
      </c>
      <c r="AX120" s="87">
        <f>'E2.5 - E2.5 SO06 SADOVÉ Ú...'!J37</f>
        <v>0</v>
      </c>
      <c r="AY120" s="87">
        <f>'E2.5 - E2.5 SO06 SADOVÉ Ú...'!J38</f>
        <v>0</v>
      </c>
      <c r="AZ120" s="87">
        <f>'E2.5 - E2.5 SO06 SADOVÉ Ú...'!F35</f>
        <v>0</v>
      </c>
      <c r="BA120" s="87">
        <f>'E2.5 - E2.5 SO06 SADOVÉ Ú...'!F36</f>
        <v>0</v>
      </c>
      <c r="BB120" s="87">
        <f>'E2.5 - E2.5 SO06 SADOVÉ Ú...'!F37</f>
        <v>0</v>
      </c>
      <c r="BC120" s="87">
        <f>'E2.5 - E2.5 SO06 SADOVÉ Ú...'!F38</f>
        <v>0</v>
      </c>
      <c r="BD120" s="89">
        <f>'E2.5 - E2.5 SO06 SADOVÉ Ú...'!F39</f>
        <v>0</v>
      </c>
      <c r="BT120" s="25" t="s">
        <v>88</v>
      </c>
      <c r="BV120" s="25" t="s">
        <v>77</v>
      </c>
      <c r="BW120" s="25" t="s">
        <v>161</v>
      </c>
      <c r="BX120" s="25" t="s">
        <v>110</v>
      </c>
      <c r="CL120" s="25" t="s">
        <v>1</v>
      </c>
    </row>
    <row r="121" spans="1:90" s="1" customFormat="1" ht="30" customHeight="1">
      <c r="B121" s="32"/>
      <c r="AR121" s="32"/>
    </row>
    <row r="122" spans="1:90" s="1" customFormat="1" ht="6.95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32"/>
    </row>
  </sheetData>
  <mergeCells count="142">
    <mergeCell ref="AK35:AO35"/>
    <mergeCell ref="X35:AB35"/>
    <mergeCell ref="AR2:BE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J103:AF103"/>
    <mergeCell ref="AM87:AN87"/>
    <mergeCell ref="AM89:AP89"/>
    <mergeCell ref="AS89:AT91"/>
    <mergeCell ref="AM90:AP90"/>
    <mergeCell ref="AG92:AM92"/>
    <mergeCell ref="AN92:AP92"/>
    <mergeCell ref="AG95:AM95"/>
    <mergeCell ref="AN95:AP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AN120:AP120"/>
    <mergeCell ref="AG120:AM120"/>
    <mergeCell ref="L85:AJ85"/>
    <mergeCell ref="I92:AF92"/>
    <mergeCell ref="C92:G92"/>
    <mergeCell ref="J95:AF95"/>
    <mergeCell ref="D95:H95"/>
    <mergeCell ref="K96:AF96"/>
    <mergeCell ref="E96:I96"/>
    <mergeCell ref="K97:AF97"/>
    <mergeCell ref="E97:I97"/>
    <mergeCell ref="K98:AF98"/>
    <mergeCell ref="E98:I98"/>
    <mergeCell ref="K99:AF99"/>
    <mergeCell ref="E99:I99"/>
    <mergeCell ref="K100:AF100"/>
    <mergeCell ref="E100:I100"/>
    <mergeCell ref="K101:AF101"/>
    <mergeCell ref="E101:I101"/>
    <mergeCell ref="K102:AF102"/>
    <mergeCell ref="E102:I102"/>
    <mergeCell ref="D103:H103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E119:I119"/>
    <mergeCell ref="K119:AF119"/>
    <mergeCell ref="E120:I120"/>
    <mergeCell ref="K120:AF120"/>
    <mergeCell ref="AG101:AM101"/>
    <mergeCell ref="AN101:AP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K114:AF114"/>
    <mergeCell ref="E114:I114"/>
    <mergeCell ref="K115:AF115"/>
    <mergeCell ref="E115:I115"/>
    <mergeCell ref="K116:AF116"/>
    <mergeCell ref="E116:I116"/>
    <mergeCell ref="E117:I117"/>
    <mergeCell ref="K117:AF117"/>
    <mergeCell ref="K118:AF118"/>
    <mergeCell ref="E118:I118"/>
    <mergeCell ref="K109:AF109"/>
    <mergeCell ref="E109:I109"/>
    <mergeCell ref="K110:AF110"/>
    <mergeCell ref="E110:I110"/>
    <mergeCell ref="E111:I111"/>
    <mergeCell ref="K111:AF111"/>
    <mergeCell ref="E112:I112"/>
    <mergeCell ref="K112:AF112"/>
    <mergeCell ref="K113:AF113"/>
    <mergeCell ref="E113:I113"/>
    <mergeCell ref="E104:I104"/>
    <mergeCell ref="K104:AF104"/>
    <mergeCell ref="E105:I105"/>
    <mergeCell ref="K105:AF105"/>
    <mergeCell ref="K106:AF106"/>
    <mergeCell ref="E106:I106"/>
    <mergeCell ref="E107:I107"/>
    <mergeCell ref="K107:AF107"/>
    <mergeCell ref="E108:I108"/>
    <mergeCell ref="K108:AF108"/>
  </mergeCells>
  <hyperlinks>
    <hyperlink ref="A96" location="'E1.1Z - E1.1Z 1.Strecha  ...'!C2" display="/" xr:uid="{00000000-0004-0000-0000-000000000000}"/>
    <hyperlink ref="A97" location="'E1.2Z - E1.2Z 1. Vonkajši...'!C2" display="/" xr:uid="{00000000-0004-0000-0000-000001000000}"/>
    <hyperlink ref="A98" location="'E1.3Z - E1.3Z 1.Konštrukc...'!C2" display="/" xr:uid="{00000000-0004-0000-0000-000002000000}"/>
    <hyperlink ref="A99" location="'E1.4Z - E1.4Z 1.Konšrukci...'!C2" display="/" xr:uid="{00000000-0004-0000-0000-000003000000}"/>
    <hyperlink ref="A100" location="'E1.5Z - E1.5Z 5.Ústredné ...'!C2" display="/" xr:uid="{00000000-0004-0000-0000-000004000000}"/>
    <hyperlink ref="A101" location="'E1.6Z - E1.6Z 6.Vzduchote...'!C2" display="/" xr:uid="{00000000-0004-0000-0000-000005000000}"/>
    <hyperlink ref="A102" location="'E1.7Z - E1.7Z 7.Elektroin...'!C2" display="/" xr:uid="{00000000-0004-0000-0000-000006000000}"/>
    <hyperlink ref="A104" location="'E1.1a - E1.1a Prípravné p...'!C2" display="/" xr:uid="{00000000-0004-0000-0000-000007000000}"/>
    <hyperlink ref="A105" location="'E1.1b - E1.1b  ŠD BLOK  A...'!C2" display="/" xr:uid="{00000000-0004-0000-0000-000008000000}"/>
    <hyperlink ref="A106" location="'E1.1c - E1.1c  Povrchové ...'!C2" display="/" xr:uid="{00000000-0004-0000-0000-000009000000}"/>
    <hyperlink ref="A107" location="'E1.1d - E1.1d  Podlahy  A...'!C2" display="/" xr:uid="{00000000-0004-0000-0000-00000A000000}"/>
    <hyperlink ref="A108" location="'E1.1e - E1.1e  Drevenné k...'!C2" display="/" xr:uid="{00000000-0004-0000-0000-00000B000000}"/>
    <hyperlink ref="A109" location="'E1.1f - E1.1f  Konštrukci...'!C2" display="/" xr:uid="{00000000-0004-0000-0000-00000C000000}"/>
    <hyperlink ref="A110" location="'E1.1g - E1.1g  Konšrukcie...'!C2" display="/" xr:uid="{00000000-0004-0000-0000-00000D000000}"/>
    <hyperlink ref="A111" location="'E1.1h - E1.1h Zábradlie p...'!C2" display="/" xr:uid="{00000000-0004-0000-0000-00000E000000}"/>
    <hyperlink ref="A112" location="'E1.1ch - E1.1ch Vyčisteni...'!C2" display="/" xr:uid="{00000000-0004-0000-0000-00000F000000}"/>
    <hyperlink ref="A113" location="'E1.3 - E1.3 Statika A, B,...'!C2" display="/" xr:uid="{00000000-0004-0000-0000-000010000000}"/>
    <hyperlink ref="A114" location="'E1.4 - E1.4 Zdravotechnik...'!C2" display="/" xr:uid="{00000000-0004-0000-0000-000011000000}"/>
    <hyperlink ref="A115" location="'E1.8a - E1.8a  Štruktúrov...'!C2" display="/" xr:uid="{00000000-0004-0000-0000-000012000000}"/>
    <hyperlink ref="A116" location="'E1.8b - E1.8b  EPS a HSP '!C2" display="/" xr:uid="{00000000-0004-0000-0000-000013000000}"/>
    <hyperlink ref="A117" location="'E1.9 - E1.9 Výťahy  V1, V...'!C2" display="/" xr:uid="{00000000-0004-0000-0000-000014000000}"/>
    <hyperlink ref="A118" location="'E2.1 - E2.1 SO02 SPEVNENÉ...'!C2" display="/" xr:uid="{00000000-0004-0000-0000-000015000000}"/>
    <hyperlink ref="A119" location="'E2.2 - E2.2 SO03 AREÁLOVÉ...'!C2" display="/" xr:uid="{00000000-0004-0000-0000-000016000000}"/>
    <hyperlink ref="A120" location="'E2.5 - E2.5 SO06 SADOVÉ Ú...'!C2" display="/" xr:uid="{00000000-0004-0000-0000-00001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64"/>
  <sheetViews>
    <sheetView showGridLines="0" topLeftCell="A1715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116</v>
      </c>
      <c r="AZ2" s="90" t="s">
        <v>2022</v>
      </c>
      <c r="BA2" s="90" t="s">
        <v>2023</v>
      </c>
      <c r="BB2" s="90" t="s">
        <v>165</v>
      </c>
      <c r="BC2" s="90" t="s">
        <v>2024</v>
      </c>
      <c r="BD2" s="90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0" t="s">
        <v>2025</v>
      </c>
      <c r="BA3" s="90" t="s">
        <v>2026</v>
      </c>
      <c r="BB3" s="90" t="s">
        <v>2027</v>
      </c>
      <c r="BC3" s="90" t="s">
        <v>2028</v>
      </c>
      <c r="BD3" s="90" t="s">
        <v>88</v>
      </c>
    </row>
    <row r="4" spans="2:5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56" ht="12" customHeight="1">
      <c r="B8" s="20"/>
      <c r="D8" s="27" t="s">
        <v>171</v>
      </c>
      <c r="L8" s="20"/>
    </row>
    <row r="9" spans="2:5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56" s="1" customFormat="1" ht="12" customHeight="1">
      <c r="B10" s="32"/>
      <c r="D10" s="27" t="s">
        <v>173</v>
      </c>
      <c r="L10" s="32"/>
    </row>
    <row r="11" spans="2:56" s="1" customFormat="1" ht="30" customHeight="1">
      <c r="B11" s="32"/>
      <c r="E11" s="225" t="s">
        <v>2029</v>
      </c>
      <c r="F11" s="269"/>
      <c r="G11" s="269"/>
      <c r="H11" s="269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2030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ROUND(J144,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ROUND((SUM(BE144:BE1763)),  2)</f>
        <v>0</v>
      </c>
      <c r="G35" s="95"/>
      <c r="H35" s="95"/>
      <c r="I35" s="96">
        <v>0.2</v>
      </c>
      <c r="J35" s="94">
        <f>ROUND(((SUM(BE144:BE1763))*I35),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ROUND((SUM(BF144:BF1763)),  2)</f>
        <v>0</v>
      </c>
      <c r="G36" s="95"/>
      <c r="H36" s="95"/>
      <c r="I36" s="96">
        <v>0.2</v>
      </c>
      <c r="J36" s="94">
        <f>ROUND(((SUM(BF144:BF1763))*I36),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ROUND((SUM(BG144:BG1763)),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ROUND((SUM(BH144:BH1763)),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ROUND((SUM(BI144:BI1763)),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 xml:space="preserve">E1.1b - E1.1b  ŠD BLOK  A, A´,B,C - Búracie práce - stavebná časť 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J144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J145</f>
        <v>0</v>
      </c>
      <c r="L99" s="109"/>
    </row>
    <row r="100" spans="2:47" s="9" customFormat="1" ht="19.899999999999999" customHeight="1">
      <c r="B100" s="113"/>
      <c r="D100" s="114" t="s">
        <v>2031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2:47" s="9" customFormat="1" ht="19.899999999999999" customHeight="1">
      <c r="B101" s="113"/>
      <c r="D101" s="114" t="s">
        <v>2032</v>
      </c>
      <c r="E101" s="115"/>
      <c r="F101" s="115"/>
      <c r="G101" s="115"/>
      <c r="H101" s="115"/>
      <c r="I101" s="115"/>
      <c r="J101" s="116">
        <f>J183</f>
        <v>0</v>
      </c>
      <c r="L101" s="113"/>
    </row>
    <row r="102" spans="2:47" s="9" customFormat="1" ht="19.899999999999999" customHeight="1">
      <c r="B102" s="113"/>
      <c r="D102" s="114" t="s">
        <v>754</v>
      </c>
      <c r="E102" s="115"/>
      <c r="F102" s="115"/>
      <c r="G102" s="115"/>
      <c r="H102" s="115"/>
      <c r="I102" s="115"/>
      <c r="J102" s="116">
        <f>J357</f>
        <v>0</v>
      </c>
      <c r="L102" s="113"/>
    </row>
    <row r="103" spans="2:47" s="9" customFormat="1" ht="19.899999999999999" customHeight="1">
      <c r="B103" s="113"/>
      <c r="D103" s="114" t="s">
        <v>2033</v>
      </c>
      <c r="E103" s="115"/>
      <c r="F103" s="115"/>
      <c r="G103" s="115"/>
      <c r="H103" s="115"/>
      <c r="I103" s="115"/>
      <c r="J103" s="116">
        <f>J638</f>
        <v>0</v>
      </c>
      <c r="L103" s="113"/>
    </row>
    <row r="104" spans="2:47" s="9" customFormat="1" ht="19.899999999999999" customHeight="1">
      <c r="B104" s="113"/>
      <c r="D104" s="114" t="s">
        <v>2034</v>
      </c>
      <c r="E104" s="115"/>
      <c r="F104" s="115"/>
      <c r="G104" s="115"/>
      <c r="H104" s="115"/>
      <c r="I104" s="115"/>
      <c r="J104" s="116">
        <f>J803</f>
        <v>0</v>
      </c>
      <c r="L104" s="113"/>
    </row>
    <row r="105" spans="2:47" s="9" customFormat="1" ht="19.899999999999999" customHeight="1">
      <c r="B105" s="113"/>
      <c r="D105" s="114" t="s">
        <v>2035</v>
      </c>
      <c r="E105" s="115"/>
      <c r="F105" s="115"/>
      <c r="G105" s="115"/>
      <c r="H105" s="115"/>
      <c r="I105" s="115"/>
      <c r="J105" s="116">
        <f>J938</f>
        <v>0</v>
      </c>
      <c r="L105" s="113"/>
    </row>
    <row r="106" spans="2:47" s="9" customFormat="1" ht="19.899999999999999" customHeight="1">
      <c r="B106" s="113"/>
      <c r="D106" s="114" t="s">
        <v>2036</v>
      </c>
      <c r="E106" s="115"/>
      <c r="F106" s="115"/>
      <c r="G106" s="115"/>
      <c r="H106" s="115"/>
      <c r="I106" s="115"/>
      <c r="J106" s="116">
        <f>J1078</f>
        <v>0</v>
      </c>
      <c r="L106" s="113"/>
    </row>
    <row r="107" spans="2:47" s="9" customFormat="1" ht="19.899999999999999" customHeight="1">
      <c r="B107" s="113"/>
      <c r="D107" s="114" t="s">
        <v>2037</v>
      </c>
      <c r="E107" s="115"/>
      <c r="F107" s="115"/>
      <c r="G107" s="115"/>
      <c r="H107" s="115"/>
      <c r="I107" s="115"/>
      <c r="J107" s="116">
        <f>J1172</f>
        <v>0</v>
      </c>
      <c r="L107" s="113"/>
    </row>
    <row r="108" spans="2:47" s="9" customFormat="1" ht="19.899999999999999" customHeight="1">
      <c r="B108" s="113"/>
      <c r="D108" s="114" t="s">
        <v>2038</v>
      </c>
      <c r="E108" s="115"/>
      <c r="F108" s="115"/>
      <c r="G108" s="115"/>
      <c r="H108" s="115"/>
      <c r="I108" s="115"/>
      <c r="J108" s="116">
        <f>J1271</f>
        <v>0</v>
      </c>
      <c r="L108" s="113"/>
    </row>
    <row r="109" spans="2:47" s="9" customFormat="1" ht="19.899999999999999" customHeight="1">
      <c r="B109" s="113"/>
      <c r="D109" s="114" t="s">
        <v>2039</v>
      </c>
      <c r="E109" s="115"/>
      <c r="F109" s="115"/>
      <c r="G109" s="115"/>
      <c r="H109" s="115"/>
      <c r="I109" s="115"/>
      <c r="J109" s="116">
        <f>J1279</f>
        <v>0</v>
      </c>
      <c r="L109" s="113"/>
    </row>
    <row r="110" spans="2:47" s="9" customFormat="1" ht="19.899999999999999" customHeight="1">
      <c r="B110" s="113"/>
      <c r="D110" s="114" t="s">
        <v>2040</v>
      </c>
      <c r="E110" s="115"/>
      <c r="F110" s="115"/>
      <c r="G110" s="115"/>
      <c r="H110" s="115"/>
      <c r="I110" s="115"/>
      <c r="J110" s="116">
        <f>J1296</f>
        <v>0</v>
      </c>
      <c r="L110" s="113"/>
    </row>
    <row r="111" spans="2:47" s="9" customFormat="1" ht="19.899999999999999" customHeight="1">
      <c r="B111" s="113"/>
      <c r="D111" s="114" t="s">
        <v>2041</v>
      </c>
      <c r="E111" s="115"/>
      <c r="F111" s="115"/>
      <c r="G111" s="115"/>
      <c r="H111" s="115"/>
      <c r="I111" s="115"/>
      <c r="J111" s="116">
        <f>J1300</f>
        <v>0</v>
      </c>
      <c r="L111" s="113"/>
    </row>
    <row r="112" spans="2:47" s="9" customFormat="1" ht="19.899999999999999" customHeight="1">
      <c r="B112" s="113"/>
      <c r="D112" s="114" t="s">
        <v>423</v>
      </c>
      <c r="E112" s="115"/>
      <c r="F112" s="115"/>
      <c r="G112" s="115"/>
      <c r="H112" s="115"/>
      <c r="I112" s="115"/>
      <c r="J112" s="116">
        <f>J1302</f>
        <v>0</v>
      </c>
      <c r="L112" s="113"/>
    </row>
    <row r="113" spans="2:12" s="8" customFormat="1" ht="24.95" customHeight="1">
      <c r="B113" s="109"/>
      <c r="D113" s="110" t="s">
        <v>186</v>
      </c>
      <c r="E113" s="111"/>
      <c r="F113" s="111"/>
      <c r="G113" s="111"/>
      <c r="H113" s="111"/>
      <c r="I113" s="111"/>
      <c r="J113" s="112">
        <f>J1304</f>
        <v>0</v>
      </c>
      <c r="L113" s="109"/>
    </row>
    <row r="114" spans="2:12" s="9" customFormat="1" ht="19.899999999999999" customHeight="1">
      <c r="B114" s="113"/>
      <c r="D114" s="114" t="s">
        <v>190</v>
      </c>
      <c r="E114" s="115"/>
      <c r="F114" s="115"/>
      <c r="G114" s="115"/>
      <c r="H114" s="115"/>
      <c r="I114" s="115"/>
      <c r="J114" s="116">
        <f>J1305</f>
        <v>0</v>
      </c>
      <c r="L114" s="113"/>
    </row>
    <row r="115" spans="2:12" s="9" customFormat="1" ht="19.899999999999999" customHeight="1">
      <c r="B115" s="113"/>
      <c r="D115" s="114" t="s">
        <v>2042</v>
      </c>
      <c r="E115" s="115"/>
      <c r="F115" s="115"/>
      <c r="G115" s="115"/>
      <c r="H115" s="115"/>
      <c r="I115" s="115"/>
      <c r="J115" s="116">
        <f>J1320</f>
        <v>0</v>
      </c>
      <c r="L115" s="113"/>
    </row>
    <row r="116" spans="2:12" s="9" customFormat="1" ht="19.899999999999999" customHeight="1">
      <c r="B116" s="113"/>
      <c r="D116" s="114" t="s">
        <v>2043</v>
      </c>
      <c r="E116" s="115"/>
      <c r="F116" s="115"/>
      <c r="G116" s="115"/>
      <c r="H116" s="115"/>
      <c r="I116" s="115"/>
      <c r="J116" s="116">
        <f>J1358</f>
        <v>0</v>
      </c>
      <c r="L116" s="113"/>
    </row>
    <row r="117" spans="2:12" s="9" customFormat="1" ht="19.899999999999999" customHeight="1">
      <c r="B117" s="113"/>
      <c r="D117" s="114" t="s">
        <v>485</v>
      </c>
      <c r="E117" s="115"/>
      <c r="F117" s="115"/>
      <c r="G117" s="115"/>
      <c r="H117" s="115"/>
      <c r="I117" s="115"/>
      <c r="J117" s="116">
        <f>J1367</f>
        <v>0</v>
      </c>
      <c r="L117" s="113"/>
    </row>
    <row r="118" spans="2:12" s="9" customFormat="1" ht="19.899999999999999" customHeight="1">
      <c r="B118" s="113"/>
      <c r="D118" s="114" t="s">
        <v>486</v>
      </c>
      <c r="E118" s="115"/>
      <c r="F118" s="115"/>
      <c r="G118" s="115"/>
      <c r="H118" s="115"/>
      <c r="I118" s="115"/>
      <c r="J118" s="116">
        <f>J1401</f>
        <v>0</v>
      </c>
      <c r="L118" s="113"/>
    </row>
    <row r="119" spans="2:12" s="9" customFormat="1" ht="19.899999999999999" customHeight="1">
      <c r="B119" s="113"/>
      <c r="D119" s="114" t="s">
        <v>2044</v>
      </c>
      <c r="E119" s="115"/>
      <c r="F119" s="115"/>
      <c r="G119" s="115"/>
      <c r="H119" s="115"/>
      <c r="I119" s="115"/>
      <c r="J119" s="116">
        <f>J1483</f>
        <v>0</v>
      </c>
      <c r="L119" s="113"/>
    </row>
    <row r="120" spans="2:12" s="9" customFormat="1" ht="19.899999999999999" customHeight="1">
      <c r="B120" s="113"/>
      <c r="D120" s="114" t="s">
        <v>632</v>
      </c>
      <c r="E120" s="115"/>
      <c r="F120" s="115"/>
      <c r="G120" s="115"/>
      <c r="H120" s="115"/>
      <c r="I120" s="115"/>
      <c r="J120" s="116">
        <f>J1601</f>
        <v>0</v>
      </c>
      <c r="L120" s="113"/>
    </row>
    <row r="121" spans="2:12" s="9" customFormat="1" ht="19.899999999999999" customHeight="1">
      <c r="B121" s="113"/>
      <c r="D121" s="114" t="s">
        <v>2045</v>
      </c>
      <c r="E121" s="115"/>
      <c r="F121" s="115"/>
      <c r="G121" s="115"/>
      <c r="H121" s="115"/>
      <c r="I121" s="115"/>
      <c r="J121" s="116">
        <f>J1662</f>
        <v>0</v>
      </c>
      <c r="L121" s="113"/>
    </row>
    <row r="122" spans="2:12" s="9" customFormat="1" ht="19.899999999999999" customHeight="1">
      <c r="B122" s="113"/>
      <c r="D122" s="114" t="s">
        <v>2046</v>
      </c>
      <c r="E122" s="115"/>
      <c r="F122" s="115"/>
      <c r="G122" s="115"/>
      <c r="H122" s="115"/>
      <c r="I122" s="115"/>
      <c r="J122" s="116">
        <f>J1718</f>
        <v>0</v>
      </c>
      <c r="L122" s="113"/>
    </row>
    <row r="123" spans="2:12" s="1" customFormat="1" ht="21.75" customHeight="1">
      <c r="B123" s="32"/>
      <c r="L123" s="32"/>
    </row>
    <row r="124" spans="2:12" s="1" customFormat="1" ht="6.9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32"/>
    </row>
    <row r="128" spans="2:12" s="1" customFormat="1" ht="6.95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32"/>
    </row>
    <row r="129" spans="2:63" s="1" customFormat="1" ht="24.95" customHeight="1">
      <c r="B129" s="32"/>
      <c r="C129" s="21" t="s">
        <v>191</v>
      </c>
      <c r="L129" s="32"/>
    </row>
    <row r="130" spans="2:63" s="1" customFormat="1" ht="6.95" customHeight="1">
      <c r="B130" s="32"/>
      <c r="L130" s="32"/>
    </row>
    <row r="131" spans="2:63" s="1" customFormat="1" ht="12" customHeight="1">
      <c r="B131" s="32"/>
      <c r="C131" s="27" t="s">
        <v>15</v>
      </c>
      <c r="L131" s="32"/>
    </row>
    <row r="132" spans="2:63" s="1" customFormat="1" ht="26.25" customHeight="1">
      <c r="B132" s="32"/>
      <c r="E132" s="270" t="str">
        <f>E7</f>
        <v>PD PRE MODERNIZÁCIU A STAVEBNÉ ÚPRAVY-  ŠD NOVÁ DOBA  PRI SPU V NITRE</v>
      </c>
      <c r="F132" s="271"/>
      <c r="G132" s="271"/>
      <c r="H132" s="271"/>
      <c r="L132" s="32"/>
    </row>
    <row r="133" spans="2:63" ht="12" customHeight="1">
      <c r="B133" s="20"/>
      <c r="C133" s="27" t="s">
        <v>171</v>
      </c>
      <c r="L133" s="20"/>
    </row>
    <row r="134" spans="2:63" s="1" customFormat="1" ht="16.5" customHeight="1">
      <c r="B134" s="32"/>
      <c r="E134" s="270" t="s">
        <v>1978</v>
      </c>
      <c r="F134" s="269"/>
      <c r="G134" s="269"/>
      <c r="H134" s="269"/>
      <c r="L134" s="32"/>
    </row>
    <row r="135" spans="2:63" s="1" customFormat="1" ht="12" customHeight="1">
      <c r="B135" s="32"/>
      <c r="C135" s="27" t="s">
        <v>173</v>
      </c>
      <c r="L135" s="32"/>
    </row>
    <row r="136" spans="2:63" s="1" customFormat="1" ht="30" customHeight="1">
      <c r="B136" s="32"/>
      <c r="E136" s="225" t="str">
        <f>E11</f>
        <v xml:space="preserve">E1.1b - E1.1b  ŠD BLOK  A, A´,B,C - Búracie práce - stavebná časť </v>
      </c>
      <c r="F136" s="269"/>
      <c r="G136" s="269"/>
      <c r="H136" s="269"/>
      <c r="L136" s="32"/>
    </row>
    <row r="137" spans="2:63" s="1" customFormat="1" ht="6.95" customHeight="1">
      <c r="B137" s="32"/>
      <c r="L137" s="32"/>
    </row>
    <row r="138" spans="2:63" s="1" customFormat="1" ht="12" customHeight="1">
      <c r="B138" s="32"/>
      <c r="C138" s="27" t="s">
        <v>19</v>
      </c>
      <c r="F138" s="25" t="str">
        <f>F14</f>
        <v>Nitra</v>
      </c>
      <c r="I138" s="27" t="s">
        <v>21</v>
      </c>
      <c r="J138" s="55" t="str">
        <f>IF(J14="","",J14)</f>
        <v>6. 6. 2024</v>
      </c>
      <c r="L138" s="32"/>
    </row>
    <row r="139" spans="2:63" s="1" customFormat="1" ht="6.95" customHeight="1">
      <c r="B139" s="32"/>
      <c r="L139" s="32"/>
    </row>
    <row r="140" spans="2:63" s="1" customFormat="1" ht="40.15" customHeight="1">
      <c r="B140" s="32"/>
      <c r="C140" s="27" t="s">
        <v>23</v>
      </c>
      <c r="F140" s="25" t="str">
        <f>E17</f>
        <v>SPU v NITRE , A.Hlinku č.2 , 94901 NITRA</v>
      </c>
      <c r="I140" s="27" t="s">
        <v>29</v>
      </c>
      <c r="J140" s="30" t="str">
        <f>E23</f>
        <v xml:space="preserve">STAPRING a.s.,Cintorínska 9,811 Bratislava </v>
      </c>
      <c r="L140" s="32"/>
    </row>
    <row r="141" spans="2:63" s="1" customFormat="1" ht="15.2" customHeight="1">
      <c r="B141" s="32"/>
      <c r="C141" s="27" t="s">
        <v>27</v>
      </c>
      <c r="F141" s="25" t="str">
        <f>IF(E20="","",E20)</f>
        <v>Vyplň údaj</v>
      </c>
      <c r="I141" s="27" t="s">
        <v>32</v>
      </c>
      <c r="J141" s="30" t="str">
        <f>E26</f>
        <v xml:space="preserve"> K.Šinská </v>
      </c>
      <c r="L141" s="32"/>
    </row>
    <row r="142" spans="2:63" s="1" customFormat="1" ht="10.35" customHeight="1">
      <c r="B142" s="32"/>
      <c r="L142" s="32"/>
    </row>
    <row r="143" spans="2:63" s="10" customFormat="1" ht="29.25" customHeight="1">
      <c r="B143" s="117"/>
      <c r="C143" s="118" t="s">
        <v>192</v>
      </c>
      <c r="D143" s="119" t="s">
        <v>60</v>
      </c>
      <c r="E143" s="119" t="s">
        <v>56</v>
      </c>
      <c r="F143" s="119" t="s">
        <v>57</v>
      </c>
      <c r="G143" s="119" t="s">
        <v>193</v>
      </c>
      <c r="H143" s="119" t="s">
        <v>194</v>
      </c>
      <c r="I143" s="119" t="s">
        <v>195</v>
      </c>
      <c r="J143" s="120" t="s">
        <v>181</v>
      </c>
      <c r="K143" s="121" t="s">
        <v>196</v>
      </c>
      <c r="L143" s="117"/>
      <c r="M143" s="62" t="s">
        <v>1</v>
      </c>
      <c r="N143" s="63" t="s">
        <v>39</v>
      </c>
      <c r="O143" s="63" t="s">
        <v>197</v>
      </c>
      <c r="P143" s="63" t="s">
        <v>198</v>
      </c>
      <c r="Q143" s="63" t="s">
        <v>199</v>
      </c>
      <c r="R143" s="63" t="s">
        <v>200</v>
      </c>
      <c r="S143" s="63" t="s">
        <v>201</v>
      </c>
      <c r="T143" s="64" t="s">
        <v>202</v>
      </c>
    </row>
    <row r="144" spans="2:63" s="1" customFormat="1" ht="22.9" customHeight="1">
      <c r="B144" s="32"/>
      <c r="C144" s="67" t="s">
        <v>182</v>
      </c>
      <c r="J144" s="122">
        <f>BK144</f>
        <v>0</v>
      </c>
      <c r="L144" s="32"/>
      <c r="M144" s="65"/>
      <c r="N144" s="56"/>
      <c r="O144" s="56"/>
      <c r="P144" s="123">
        <f>P145+P1304</f>
        <v>0</v>
      </c>
      <c r="Q144" s="56"/>
      <c r="R144" s="123">
        <f>R145+R1304</f>
        <v>16.753434779999999</v>
      </c>
      <c r="S144" s="56"/>
      <c r="T144" s="124">
        <f>T145+T1304</f>
        <v>980.82125269999995</v>
      </c>
      <c r="AT144" s="17" t="s">
        <v>74</v>
      </c>
      <c r="AU144" s="17" t="s">
        <v>183</v>
      </c>
      <c r="BK144" s="125">
        <f>BK145+BK1304</f>
        <v>0</v>
      </c>
    </row>
    <row r="145" spans="2:65" s="11" customFormat="1" ht="25.9" customHeight="1">
      <c r="B145" s="126"/>
      <c r="D145" s="127" t="s">
        <v>74</v>
      </c>
      <c r="E145" s="128" t="s">
        <v>203</v>
      </c>
      <c r="F145" s="128" t="s">
        <v>204</v>
      </c>
      <c r="I145" s="129"/>
      <c r="J145" s="130">
        <f>BK145</f>
        <v>0</v>
      </c>
      <c r="L145" s="126"/>
      <c r="M145" s="131"/>
      <c r="P145" s="132">
        <f>P146+P183+P357+P638+P803+P938+P1078+P1172+P1271+P1279+P1296+P1300+P1302</f>
        <v>0</v>
      </c>
      <c r="R145" s="132">
        <f>R146+R183+R357+R638+R803+R938+R1078+R1172+R1271+R1279+R1296+R1300+R1302</f>
        <v>16.741918200000001</v>
      </c>
      <c r="T145" s="133">
        <f>T146+T183+T357+T638+T803+T938+T1078+T1172+T1271+T1279+T1296+T1300+T1302</f>
        <v>946.42534799999999</v>
      </c>
      <c r="AR145" s="127" t="s">
        <v>82</v>
      </c>
      <c r="AT145" s="134" t="s">
        <v>74</v>
      </c>
      <c r="AU145" s="134" t="s">
        <v>75</v>
      </c>
      <c r="AY145" s="127" t="s">
        <v>205</v>
      </c>
      <c r="BK145" s="135">
        <f>BK146+BK183+BK357+BK638+BK803+BK938+BK1078+BK1172+BK1271+BK1279+BK1296+BK1300+BK1302</f>
        <v>0</v>
      </c>
    </row>
    <row r="146" spans="2:65" s="11" customFormat="1" ht="22.9" customHeight="1">
      <c r="B146" s="126"/>
      <c r="D146" s="127" t="s">
        <v>74</v>
      </c>
      <c r="E146" s="152" t="s">
        <v>82</v>
      </c>
      <c r="F146" s="152" t="s">
        <v>2047</v>
      </c>
      <c r="I146" s="129"/>
      <c r="J146" s="153">
        <f>BK146</f>
        <v>0</v>
      </c>
      <c r="L146" s="126"/>
      <c r="M146" s="131"/>
      <c r="P146" s="132">
        <f>SUM(P147:P182)</f>
        <v>0</v>
      </c>
      <c r="R146" s="132">
        <f>SUM(R147:R182)</f>
        <v>0</v>
      </c>
      <c r="T146" s="133">
        <f>SUM(T147:T182)</f>
        <v>0</v>
      </c>
      <c r="AR146" s="127" t="s">
        <v>82</v>
      </c>
      <c r="AT146" s="134" t="s">
        <v>74</v>
      </c>
      <c r="AU146" s="134" t="s">
        <v>82</v>
      </c>
      <c r="AY146" s="127" t="s">
        <v>205</v>
      </c>
      <c r="BK146" s="135">
        <f>SUM(BK147:BK182)</f>
        <v>0</v>
      </c>
    </row>
    <row r="147" spans="2:65" s="1" customFormat="1" ht="24.2" customHeight="1">
      <c r="B147" s="136"/>
      <c r="C147" s="154" t="s">
        <v>82</v>
      </c>
      <c r="D147" s="154" t="s">
        <v>214</v>
      </c>
      <c r="E147" s="155" t="s">
        <v>2048</v>
      </c>
      <c r="F147" s="156" t="s">
        <v>2049</v>
      </c>
      <c r="G147" s="157" t="s">
        <v>2027</v>
      </c>
      <c r="H147" s="158">
        <v>4.8579999999999997</v>
      </c>
      <c r="I147" s="159"/>
      <c r="J147" s="160">
        <f>ROUND(I147*H147,2)</f>
        <v>0</v>
      </c>
      <c r="K147" s="161"/>
      <c r="L147" s="32"/>
      <c r="M147" s="162" t="s">
        <v>1</v>
      </c>
      <c r="N147" s="163" t="s">
        <v>41</v>
      </c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AR147" s="150" t="s">
        <v>210</v>
      </c>
      <c r="AT147" s="150" t="s">
        <v>214</v>
      </c>
      <c r="AU147" s="150" t="s">
        <v>88</v>
      </c>
      <c r="AY147" s="17" t="s">
        <v>205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7" t="s">
        <v>88</v>
      </c>
      <c r="BK147" s="151">
        <f>ROUND(I147*H147,2)</f>
        <v>0</v>
      </c>
      <c r="BL147" s="17" t="s">
        <v>210</v>
      </c>
      <c r="BM147" s="150" t="s">
        <v>2050</v>
      </c>
    </row>
    <row r="148" spans="2:65" s="12" customFormat="1">
      <c r="B148" s="164"/>
      <c r="D148" s="165" t="s">
        <v>219</v>
      </c>
      <c r="E148" s="166" t="s">
        <v>1</v>
      </c>
      <c r="F148" s="167" t="s">
        <v>2051</v>
      </c>
      <c r="H148" s="168">
        <v>7.1999999999999995E-2</v>
      </c>
      <c r="I148" s="169"/>
      <c r="L148" s="164"/>
      <c r="M148" s="170"/>
      <c r="T148" s="171"/>
      <c r="AT148" s="166" t="s">
        <v>219</v>
      </c>
      <c r="AU148" s="166" t="s">
        <v>88</v>
      </c>
      <c r="AV148" s="12" t="s">
        <v>88</v>
      </c>
      <c r="AW148" s="12" t="s">
        <v>31</v>
      </c>
      <c r="AX148" s="12" t="s">
        <v>75</v>
      </c>
      <c r="AY148" s="166" t="s">
        <v>205</v>
      </c>
    </row>
    <row r="149" spans="2:65" s="12" customFormat="1">
      <c r="B149" s="164"/>
      <c r="D149" s="165" t="s">
        <v>219</v>
      </c>
      <c r="E149" s="166" t="s">
        <v>1</v>
      </c>
      <c r="F149" s="167" t="s">
        <v>2052</v>
      </c>
      <c r="H149" s="168">
        <v>0.70299999999999996</v>
      </c>
      <c r="I149" s="169"/>
      <c r="L149" s="164"/>
      <c r="M149" s="170"/>
      <c r="T149" s="171"/>
      <c r="AT149" s="166" t="s">
        <v>219</v>
      </c>
      <c r="AU149" s="166" t="s">
        <v>88</v>
      </c>
      <c r="AV149" s="12" t="s">
        <v>88</v>
      </c>
      <c r="AW149" s="12" t="s">
        <v>31</v>
      </c>
      <c r="AX149" s="12" t="s">
        <v>75</v>
      </c>
      <c r="AY149" s="166" t="s">
        <v>205</v>
      </c>
    </row>
    <row r="150" spans="2:65" s="12" customFormat="1">
      <c r="B150" s="164"/>
      <c r="D150" s="165" t="s">
        <v>219</v>
      </c>
      <c r="E150" s="166" t="s">
        <v>1</v>
      </c>
      <c r="F150" s="167" t="s">
        <v>2053</v>
      </c>
      <c r="H150" s="168">
        <v>0.125</v>
      </c>
      <c r="I150" s="169"/>
      <c r="L150" s="164"/>
      <c r="M150" s="170"/>
      <c r="T150" s="171"/>
      <c r="AT150" s="166" t="s">
        <v>219</v>
      </c>
      <c r="AU150" s="166" t="s">
        <v>88</v>
      </c>
      <c r="AV150" s="12" t="s">
        <v>88</v>
      </c>
      <c r="AW150" s="12" t="s">
        <v>31</v>
      </c>
      <c r="AX150" s="12" t="s">
        <v>75</v>
      </c>
      <c r="AY150" s="166" t="s">
        <v>205</v>
      </c>
    </row>
    <row r="151" spans="2:65" s="15" customFormat="1">
      <c r="B151" s="185"/>
      <c r="D151" s="165" t="s">
        <v>219</v>
      </c>
      <c r="E151" s="186" t="s">
        <v>1</v>
      </c>
      <c r="F151" s="187" t="s">
        <v>2054</v>
      </c>
      <c r="H151" s="188">
        <v>0.9</v>
      </c>
      <c r="I151" s="189"/>
      <c r="L151" s="185"/>
      <c r="M151" s="190"/>
      <c r="T151" s="191"/>
      <c r="AT151" s="186" t="s">
        <v>219</v>
      </c>
      <c r="AU151" s="186" t="s">
        <v>88</v>
      </c>
      <c r="AV151" s="15" t="s">
        <v>222</v>
      </c>
      <c r="AW151" s="15" t="s">
        <v>31</v>
      </c>
      <c r="AX151" s="15" t="s">
        <v>75</v>
      </c>
      <c r="AY151" s="186" t="s">
        <v>205</v>
      </c>
    </row>
    <row r="152" spans="2:65" s="12" customFormat="1">
      <c r="B152" s="164"/>
      <c r="D152" s="165" t="s">
        <v>219</v>
      </c>
      <c r="E152" s="166" t="s">
        <v>1</v>
      </c>
      <c r="F152" s="167" t="s">
        <v>2051</v>
      </c>
      <c r="H152" s="168">
        <v>7.1999999999999995E-2</v>
      </c>
      <c r="I152" s="169"/>
      <c r="L152" s="164"/>
      <c r="M152" s="170"/>
      <c r="T152" s="171"/>
      <c r="AT152" s="166" t="s">
        <v>219</v>
      </c>
      <c r="AU152" s="166" t="s">
        <v>88</v>
      </c>
      <c r="AV152" s="12" t="s">
        <v>88</v>
      </c>
      <c r="AW152" s="12" t="s">
        <v>31</v>
      </c>
      <c r="AX152" s="12" t="s">
        <v>75</v>
      </c>
      <c r="AY152" s="166" t="s">
        <v>205</v>
      </c>
    </row>
    <row r="153" spans="2:65" s="12" customFormat="1">
      <c r="B153" s="164"/>
      <c r="D153" s="165" t="s">
        <v>219</v>
      </c>
      <c r="E153" s="166" t="s">
        <v>1</v>
      </c>
      <c r="F153" s="167" t="s">
        <v>2055</v>
      </c>
      <c r="H153" s="168">
        <v>0.39900000000000002</v>
      </c>
      <c r="I153" s="169"/>
      <c r="L153" s="164"/>
      <c r="M153" s="170"/>
      <c r="T153" s="171"/>
      <c r="AT153" s="166" t="s">
        <v>219</v>
      </c>
      <c r="AU153" s="166" t="s">
        <v>88</v>
      </c>
      <c r="AV153" s="12" t="s">
        <v>88</v>
      </c>
      <c r="AW153" s="12" t="s">
        <v>31</v>
      </c>
      <c r="AX153" s="12" t="s">
        <v>75</v>
      </c>
      <c r="AY153" s="166" t="s">
        <v>205</v>
      </c>
    </row>
    <row r="154" spans="2:65" s="12" customFormat="1">
      <c r="B154" s="164"/>
      <c r="D154" s="165" t="s">
        <v>219</v>
      </c>
      <c r="E154" s="166" t="s">
        <v>1</v>
      </c>
      <c r="F154" s="167" t="s">
        <v>2056</v>
      </c>
      <c r="H154" s="168">
        <v>0.40200000000000002</v>
      </c>
      <c r="I154" s="169"/>
      <c r="L154" s="164"/>
      <c r="M154" s="170"/>
      <c r="T154" s="171"/>
      <c r="AT154" s="166" t="s">
        <v>219</v>
      </c>
      <c r="AU154" s="166" t="s">
        <v>88</v>
      </c>
      <c r="AV154" s="12" t="s">
        <v>88</v>
      </c>
      <c r="AW154" s="12" t="s">
        <v>31</v>
      </c>
      <c r="AX154" s="12" t="s">
        <v>75</v>
      </c>
      <c r="AY154" s="166" t="s">
        <v>205</v>
      </c>
    </row>
    <row r="155" spans="2:65" s="12" customFormat="1">
      <c r="B155" s="164"/>
      <c r="D155" s="165" t="s">
        <v>219</v>
      </c>
      <c r="E155" s="166" t="s">
        <v>1</v>
      </c>
      <c r="F155" s="167" t="s">
        <v>2057</v>
      </c>
      <c r="H155" s="168">
        <v>0.217</v>
      </c>
      <c r="I155" s="169"/>
      <c r="L155" s="164"/>
      <c r="M155" s="170"/>
      <c r="T155" s="171"/>
      <c r="AT155" s="166" t="s">
        <v>219</v>
      </c>
      <c r="AU155" s="166" t="s">
        <v>88</v>
      </c>
      <c r="AV155" s="12" t="s">
        <v>88</v>
      </c>
      <c r="AW155" s="12" t="s">
        <v>31</v>
      </c>
      <c r="AX155" s="12" t="s">
        <v>75</v>
      </c>
      <c r="AY155" s="166" t="s">
        <v>205</v>
      </c>
    </row>
    <row r="156" spans="2:65" s="12" customFormat="1">
      <c r="B156" s="164"/>
      <c r="D156" s="165" t="s">
        <v>219</v>
      </c>
      <c r="E156" s="166" t="s">
        <v>1</v>
      </c>
      <c r="F156" s="167" t="s">
        <v>2058</v>
      </c>
      <c r="H156" s="168">
        <v>0.153</v>
      </c>
      <c r="I156" s="169"/>
      <c r="L156" s="164"/>
      <c r="M156" s="170"/>
      <c r="T156" s="171"/>
      <c r="AT156" s="166" t="s">
        <v>219</v>
      </c>
      <c r="AU156" s="166" t="s">
        <v>88</v>
      </c>
      <c r="AV156" s="12" t="s">
        <v>88</v>
      </c>
      <c r="AW156" s="12" t="s">
        <v>31</v>
      </c>
      <c r="AX156" s="12" t="s">
        <v>75</v>
      </c>
      <c r="AY156" s="166" t="s">
        <v>205</v>
      </c>
    </row>
    <row r="157" spans="2:65" s="12" customFormat="1">
      <c r="B157" s="164"/>
      <c r="D157" s="165" t="s">
        <v>219</v>
      </c>
      <c r="E157" s="166" t="s">
        <v>1</v>
      </c>
      <c r="F157" s="167" t="s">
        <v>2059</v>
      </c>
      <c r="H157" s="168">
        <v>0.19500000000000001</v>
      </c>
      <c r="I157" s="169"/>
      <c r="L157" s="164"/>
      <c r="M157" s="170"/>
      <c r="T157" s="171"/>
      <c r="AT157" s="166" t="s">
        <v>219</v>
      </c>
      <c r="AU157" s="166" t="s">
        <v>88</v>
      </c>
      <c r="AV157" s="12" t="s">
        <v>88</v>
      </c>
      <c r="AW157" s="12" t="s">
        <v>31</v>
      </c>
      <c r="AX157" s="12" t="s">
        <v>75</v>
      </c>
      <c r="AY157" s="166" t="s">
        <v>205</v>
      </c>
    </row>
    <row r="158" spans="2:65" s="12" customFormat="1">
      <c r="B158" s="164"/>
      <c r="D158" s="165" t="s">
        <v>219</v>
      </c>
      <c r="E158" s="166" t="s">
        <v>1</v>
      </c>
      <c r="F158" s="167" t="s">
        <v>2058</v>
      </c>
      <c r="H158" s="168">
        <v>0.153</v>
      </c>
      <c r="I158" s="169"/>
      <c r="L158" s="164"/>
      <c r="M158" s="170"/>
      <c r="T158" s="171"/>
      <c r="AT158" s="166" t="s">
        <v>219</v>
      </c>
      <c r="AU158" s="166" t="s">
        <v>88</v>
      </c>
      <c r="AV158" s="12" t="s">
        <v>88</v>
      </c>
      <c r="AW158" s="12" t="s">
        <v>31</v>
      </c>
      <c r="AX158" s="12" t="s">
        <v>75</v>
      </c>
      <c r="AY158" s="166" t="s">
        <v>205</v>
      </c>
    </row>
    <row r="159" spans="2:65" s="12" customFormat="1">
      <c r="B159" s="164"/>
      <c r="D159" s="165" t="s">
        <v>219</v>
      </c>
      <c r="E159" s="166" t="s">
        <v>1</v>
      </c>
      <c r="F159" s="167" t="s">
        <v>2059</v>
      </c>
      <c r="H159" s="168">
        <v>0.19500000000000001</v>
      </c>
      <c r="I159" s="169"/>
      <c r="L159" s="164"/>
      <c r="M159" s="170"/>
      <c r="T159" s="171"/>
      <c r="AT159" s="166" t="s">
        <v>219</v>
      </c>
      <c r="AU159" s="166" t="s">
        <v>88</v>
      </c>
      <c r="AV159" s="12" t="s">
        <v>88</v>
      </c>
      <c r="AW159" s="12" t="s">
        <v>31</v>
      </c>
      <c r="AX159" s="12" t="s">
        <v>75</v>
      </c>
      <c r="AY159" s="166" t="s">
        <v>205</v>
      </c>
    </row>
    <row r="160" spans="2:65" s="12" customFormat="1">
      <c r="B160" s="164"/>
      <c r="D160" s="165" t="s">
        <v>219</v>
      </c>
      <c r="E160" s="166" t="s">
        <v>1</v>
      </c>
      <c r="F160" s="167" t="s">
        <v>2060</v>
      </c>
      <c r="H160" s="168">
        <v>7.1999999999999995E-2</v>
      </c>
      <c r="I160" s="169"/>
      <c r="L160" s="164"/>
      <c r="M160" s="170"/>
      <c r="T160" s="171"/>
      <c r="AT160" s="166" t="s">
        <v>219</v>
      </c>
      <c r="AU160" s="166" t="s">
        <v>88</v>
      </c>
      <c r="AV160" s="12" t="s">
        <v>88</v>
      </c>
      <c r="AW160" s="12" t="s">
        <v>31</v>
      </c>
      <c r="AX160" s="12" t="s">
        <v>75</v>
      </c>
      <c r="AY160" s="166" t="s">
        <v>205</v>
      </c>
    </row>
    <row r="161" spans="2:51" s="12" customFormat="1">
      <c r="B161" s="164"/>
      <c r="D161" s="165" t="s">
        <v>219</v>
      </c>
      <c r="E161" s="166" t="s">
        <v>1</v>
      </c>
      <c r="F161" s="167" t="s">
        <v>2060</v>
      </c>
      <c r="H161" s="168">
        <v>7.1999999999999995E-2</v>
      </c>
      <c r="I161" s="169"/>
      <c r="L161" s="164"/>
      <c r="M161" s="170"/>
      <c r="T161" s="171"/>
      <c r="AT161" s="166" t="s">
        <v>219</v>
      </c>
      <c r="AU161" s="166" t="s">
        <v>88</v>
      </c>
      <c r="AV161" s="12" t="s">
        <v>88</v>
      </c>
      <c r="AW161" s="12" t="s">
        <v>31</v>
      </c>
      <c r="AX161" s="12" t="s">
        <v>75</v>
      </c>
      <c r="AY161" s="166" t="s">
        <v>205</v>
      </c>
    </row>
    <row r="162" spans="2:51" s="12" customFormat="1">
      <c r="B162" s="164"/>
      <c r="D162" s="165" t="s">
        <v>219</v>
      </c>
      <c r="E162" s="166" t="s">
        <v>1</v>
      </c>
      <c r="F162" s="167" t="s">
        <v>2060</v>
      </c>
      <c r="H162" s="168">
        <v>7.1999999999999995E-2</v>
      </c>
      <c r="I162" s="169"/>
      <c r="L162" s="164"/>
      <c r="M162" s="170"/>
      <c r="T162" s="171"/>
      <c r="AT162" s="166" t="s">
        <v>219</v>
      </c>
      <c r="AU162" s="166" t="s">
        <v>88</v>
      </c>
      <c r="AV162" s="12" t="s">
        <v>88</v>
      </c>
      <c r="AW162" s="12" t="s">
        <v>31</v>
      </c>
      <c r="AX162" s="12" t="s">
        <v>75</v>
      </c>
      <c r="AY162" s="166" t="s">
        <v>205</v>
      </c>
    </row>
    <row r="163" spans="2:51" s="12" customFormat="1">
      <c r="B163" s="164"/>
      <c r="D163" s="165" t="s">
        <v>219</v>
      </c>
      <c r="E163" s="166" t="s">
        <v>1</v>
      </c>
      <c r="F163" s="167" t="s">
        <v>2060</v>
      </c>
      <c r="H163" s="168">
        <v>7.1999999999999995E-2</v>
      </c>
      <c r="I163" s="169"/>
      <c r="L163" s="164"/>
      <c r="M163" s="170"/>
      <c r="T163" s="171"/>
      <c r="AT163" s="166" t="s">
        <v>219</v>
      </c>
      <c r="AU163" s="166" t="s">
        <v>88</v>
      </c>
      <c r="AV163" s="12" t="s">
        <v>88</v>
      </c>
      <c r="AW163" s="12" t="s">
        <v>31</v>
      </c>
      <c r="AX163" s="12" t="s">
        <v>75</v>
      </c>
      <c r="AY163" s="166" t="s">
        <v>205</v>
      </c>
    </row>
    <row r="164" spans="2:51" s="12" customFormat="1">
      <c r="B164" s="164"/>
      <c r="D164" s="165" t="s">
        <v>219</v>
      </c>
      <c r="E164" s="166" t="s">
        <v>1</v>
      </c>
      <c r="F164" s="167" t="s">
        <v>2059</v>
      </c>
      <c r="H164" s="168">
        <v>0.19500000000000001</v>
      </c>
      <c r="I164" s="169"/>
      <c r="L164" s="164"/>
      <c r="M164" s="170"/>
      <c r="T164" s="171"/>
      <c r="AT164" s="166" t="s">
        <v>219</v>
      </c>
      <c r="AU164" s="166" t="s">
        <v>88</v>
      </c>
      <c r="AV164" s="12" t="s">
        <v>88</v>
      </c>
      <c r="AW164" s="12" t="s">
        <v>31</v>
      </c>
      <c r="AX164" s="12" t="s">
        <v>75</v>
      </c>
      <c r="AY164" s="166" t="s">
        <v>205</v>
      </c>
    </row>
    <row r="165" spans="2:51" s="12" customFormat="1">
      <c r="B165" s="164"/>
      <c r="D165" s="165" t="s">
        <v>219</v>
      </c>
      <c r="E165" s="166" t="s">
        <v>1</v>
      </c>
      <c r="F165" s="167" t="s">
        <v>2059</v>
      </c>
      <c r="H165" s="168">
        <v>0.19500000000000001</v>
      </c>
      <c r="I165" s="169"/>
      <c r="L165" s="164"/>
      <c r="M165" s="170"/>
      <c r="T165" s="171"/>
      <c r="AT165" s="166" t="s">
        <v>219</v>
      </c>
      <c r="AU165" s="166" t="s">
        <v>88</v>
      </c>
      <c r="AV165" s="12" t="s">
        <v>88</v>
      </c>
      <c r="AW165" s="12" t="s">
        <v>31</v>
      </c>
      <c r="AX165" s="12" t="s">
        <v>75</v>
      </c>
      <c r="AY165" s="166" t="s">
        <v>205</v>
      </c>
    </row>
    <row r="166" spans="2:51" s="12" customFormat="1">
      <c r="B166" s="164"/>
      <c r="D166" s="165" t="s">
        <v>219</v>
      </c>
      <c r="E166" s="166" t="s">
        <v>1</v>
      </c>
      <c r="F166" s="167" t="s">
        <v>2060</v>
      </c>
      <c r="H166" s="168">
        <v>7.1999999999999995E-2</v>
      </c>
      <c r="I166" s="169"/>
      <c r="L166" s="164"/>
      <c r="M166" s="170"/>
      <c r="T166" s="171"/>
      <c r="AT166" s="166" t="s">
        <v>219</v>
      </c>
      <c r="AU166" s="166" t="s">
        <v>88</v>
      </c>
      <c r="AV166" s="12" t="s">
        <v>88</v>
      </c>
      <c r="AW166" s="12" t="s">
        <v>31</v>
      </c>
      <c r="AX166" s="12" t="s">
        <v>75</v>
      </c>
      <c r="AY166" s="166" t="s">
        <v>205</v>
      </c>
    </row>
    <row r="167" spans="2:51" s="12" customFormat="1">
      <c r="B167" s="164"/>
      <c r="D167" s="165" t="s">
        <v>219</v>
      </c>
      <c r="E167" s="166" t="s">
        <v>1</v>
      </c>
      <c r="F167" s="167" t="s">
        <v>2060</v>
      </c>
      <c r="H167" s="168">
        <v>7.1999999999999995E-2</v>
      </c>
      <c r="I167" s="169"/>
      <c r="L167" s="164"/>
      <c r="M167" s="170"/>
      <c r="T167" s="171"/>
      <c r="AT167" s="166" t="s">
        <v>219</v>
      </c>
      <c r="AU167" s="166" t="s">
        <v>88</v>
      </c>
      <c r="AV167" s="12" t="s">
        <v>88</v>
      </c>
      <c r="AW167" s="12" t="s">
        <v>31</v>
      </c>
      <c r="AX167" s="12" t="s">
        <v>75</v>
      </c>
      <c r="AY167" s="166" t="s">
        <v>205</v>
      </c>
    </row>
    <row r="168" spans="2:51" s="12" customFormat="1">
      <c r="B168" s="164"/>
      <c r="D168" s="165" t="s">
        <v>219</v>
      </c>
      <c r="E168" s="166" t="s">
        <v>1</v>
      </c>
      <c r="F168" s="167" t="s">
        <v>2060</v>
      </c>
      <c r="H168" s="168">
        <v>7.1999999999999995E-2</v>
      </c>
      <c r="I168" s="169"/>
      <c r="L168" s="164"/>
      <c r="M168" s="170"/>
      <c r="T168" s="171"/>
      <c r="AT168" s="166" t="s">
        <v>219</v>
      </c>
      <c r="AU168" s="166" t="s">
        <v>88</v>
      </c>
      <c r="AV168" s="12" t="s">
        <v>88</v>
      </c>
      <c r="AW168" s="12" t="s">
        <v>31</v>
      </c>
      <c r="AX168" s="12" t="s">
        <v>75</v>
      </c>
      <c r="AY168" s="166" t="s">
        <v>205</v>
      </c>
    </row>
    <row r="169" spans="2:51" s="12" customFormat="1">
      <c r="B169" s="164"/>
      <c r="D169" s="165" t="s">
        <v>219</v>
      </c>
      <c r="E169" s="166" t="s">
        <v>1</v>
      </c>
      <c r="F169" s="167" t="s">
        <v>2060</v>
      </c>
      <c r="H169" s="168">
        <v>7.1999999999999995E-2</v>
      </c>
      <c r="I169" s="169"/>
      <c r="L169" s="164"/>
      <c r="M169" s="170"/>
      <c r="T169" s="171"/>
      <c r="AT169" s="166" t="s">
        <v>219</v>
      </c>
      <c r="AU169" s="166" t="s">
        <v>88</v>
      </c>
      <c r="AV169" s="12" t="s">
        <v>88</v>
      </c>
      <c r="AW169" s="12" t="s">
        <v>31</v>
      </c>
      <c r="AX169" s="12" t="s">
        <v>75</v>
      </c>
      <c r="AY169" s="166" t="s">
        <v>205</v>
      </c>
    </row>
    <row r="170" spans="2:51" s="12" customFormat="1">
      <c r="B170" s="164"/>
      <c r="D170" s="165" t="s">
        <v>219</v>
      </c>
      <c r="E170" s="166" t="s">
        <v>1</v>
      </c>
      <c r="F170" s="167" t="s">
        <v>2059</v>
      </c>
      <c r="H170" s="168">
        <v>0.19500000000000001</v>
      </c>
      <c r="I170" s="169"/>
      <c r="L170" s="164"/>
      <c r="M170" s="170"/>
      <c r="T170" s="171"/>
      <c r="AT170" s="166" t="s">
        <v>219</v>
      </c>
      <c r="AU170" s="166" t="s">
        <v>88</v>
      </c>
      <c r="AV170" s="12" t="s">
        <v>88</v>
      </c>
      <c r="AW170" s="12" t="s">
        <v>31</v>
      </c>
      <c r="AX170" s="12" t="s">
        <v>75</v>
      </c>
      <c r="AY170" s="166" t="s">
        <v>205</v>
      </c>
    </row>
    <row r="171" spans="2:51" s="12" customFormat="1">
      <c r="B171" s="164"/>
      <c r="D171" s="165" t="s">
        <v>219</v>
      </c>
      <c r="E171" s="166" t="s">
        <v>1</v>
      </c>
      <c r="F171" s="167" t="s">
        <v>2061</v>
      </c>
      <c r="H171" s="168">
        <v>0.372</v>
      </c>
      <c r="I171" s="169"/>
      <c r="L171" s="164"/>
      <c r="M171" s="170"/>
      <c r="T171" s="171"/>
      <c r="AT171" s="166" t="s">
        <v>219</v>
      </c>
      <c r="AU171" s="166" t="s">
        <v>88</v>
      </c>
      <c r="AV171" s="12" t="s">
        <v>88</v>
      </c>
      <c r="AW171" s="12" t="s">
        <v>31</v>
      </c>
      <c r="AX171" s="12" t="s">
        <v>75</v>
      </c>
      <c r="AY171" s="166" t="s">
        <v>205</v>
      </c>
    </row>
    <row r="172" spans="2:51" s="12" customFormat="1">
      <c r="B172" s="164"/>
      <c r="D172" s="165" t="s">
        <v>219</v>
      </c>
      <c r="E172" s="166" t="s">
        <v>1</v>
      </c>
      <c r="F172" s="167" t="s">
        <v>2059</v>
      </c>
      <c r="H172" s="168">
        <v>0.19500000000000001</v>
      </c>
      <c r="I172" s="169"/>
      <c r="L172" s="164"/>
      <c r="M172" s="170"/>
      <c r="T172" s="171"/>
      <c r="AT172" s="166" t="s">
        <v>219</v>
      </c>
      <c r="AU172" s="166" t="s">
        <v>88</v>
      </c>
      <c r="AV172" s="12" t="s">
        <v>88</v>
      </c>
      <c r="AW172" s="12" t="s">
        <v>31</v>
      </c>
      <c r="AX172" s="12" t="s">
        <v>75</v>
      </c>
      <c r="AY172" s="166" t="s">
        <v>205</v>
      </c>
    </row>
    <row r="173" spans="2:51" s="12" customFormat="1">
      <c r="B173" s="164"/>
      <c r="D173" s="165" t="s">
        <v>219</v>
      </c>
      <c r="E173" s="166" t="s">
        <v>1</v>
      </c>
      <c r="F173" s="167" t="s">
        <v>2061</v>
      </c>
      <c r="H173" s="168">
        <v>0.372</v>
      </c>
      <c r="I173" s="169"/>
      <c r="L173" s="164"/>
      <c r="M173" s="170"/>
      <c r="T173" s="171"/>
      <c r="AT173" s="166" t="s">
        <v>219</v>
      </c>
      <c r="AU173" s="166" t="s">
        <v>88</v>
      </c>
      <c r="AV173" s="12" t="s">
        <v>88</v>
      </c>
      <c r="AW173" s="12" t="s">
        <v>31</v>
      </c>
      <c r="AX173" s="12" t="s">
        <v>75</v>
      </c>
      <c r="AY173" s="166" t="s">
        <v>205</v>
      </c>
    </row>
    <row r="174" spans="2:51" s="12" customFormat="1">
      <c r="B174" s="164"/>
      <c r="D174" s="165" t="s">
        <v>219</v>
      </c>
      <c r="E174" s="166" t="s">
        <v>1</v>
      </c>
      <c r="F174" s="167" t="s">
        <v>2060</v>
      </c>
      <c r="H174" s="168">
        <v>7.1999999999999995E-2</v>
      </c>
      <c r="I174" s="169"/>
      <c r="L174" s="164"/>
      <c r="M174" s="170"/>
      <c r="T174" s="171"/>
      <c r="AT174" s="166" t="s">
        <v>219</v>
      </c>
      <c r="AU174" s="166" t="s">
        <v>88</v>
      </c>
      <c r="AV174" s="12" t="s">
        <v>88</v>
      </c>
      <c r="AW174" s="12" t="s">
        <v>31</v>
      </c>
      <c r="AX174" s="12" t="s">
        <v>75</v>
      </c>
      <c r="AY174" s="166" t="s">
        <v>205</v>
      </c>
    </row>
    <row r="175" spans="2:51" s="15" customFormat="1">
      <c r="B175" s="185"/>
      <c r="D175" s="165" t="s">
        <v>219</v>
      </c>
      <c r="E175" s="186" t="s">
        <v>1</v>
      </c>
      <c r="F175" s="187" t="s">
        <v>2062</v>
      </c>
      <c r="H175" s="188">
        <v>3.9580000000000002</v>
      </c>
      <c r="I175" s="189"/>
      <c r="L175" s="185"/>
      <c r="M175" s="190"/>
      <c r="T175" s="191"/>
      <c r="AT175" s="186" t="s">
        <v>219</v>
      </c>
      <c r="AU175" s="186" t="s">
        <v>88</v>
      </c>
      <c r="AV175" s="15" t="s">
        <v>222</v>
      </c>
      <c r="AW175" s="15" t="s">
        <v>31</v>
      </c>
      <c r="AX175" s="15" t="s">
        <v>75</v>
      </c>
      <c r="AY175" s="186" t="s">
        <v>205</v>
      </c>
    </row>
    <row r="176" spans="2:51" s="13" customFormat="1">
      <c r="B176" s="172"/>
      <c r="D176" s="165" t="s">
        <v>219</v>
      </c>
      <c r="E176" s="173" t="s">
        <v>2025</v>
      </c>
      <c r="F176" s="174" t="s">
        <v>221</v>
      </c>
      <c r="H176" s="175">
        <v>4.8579999999999997</v>
      </c>
      <c r="I176" s="176"/>
      <c r="L176" s="172"/>
      <c r="M176" s="177"/>
      <c r="T176" s="178"/>
      <c r="AT176" s="173" t="s">
        <v>219</v>
      </c>
      <c r="AU176" s="173" t="s">
        <v>88</v>
      </c>
      <c r="AV176" s="13" t="s">
        <v>210</v>
      </c>
      <c r="AW176" s="13" t="s">
        <v>31</v>
      </c>
      <c r="AX176" s="13" t="s">
        <v>82</v>
      </c>
      <c r="AY176" s="173" t="s">
        <v>205</v>
      </c>
    </row>
    <row r="177" spans="2:65" s="1" customFormat="1" ht="37.9" customHeight="1">
      <c r="B177" s="136"/>
      <c r="C177" s="154" t="s">
        <v>88</v>
      </c>
      <c r="D177" s="154" t="s">
        <v>214</v>
      </c>
      <c r="E177" s="155" t="s">
        <v>2063</v>
      </c>
      <c r="F177" s="156" t="s">
        <v>2064</v>
      </c>
      <c r="G177" s="157" t="s">
        <v>2027</v>
      </c>
      <c r="H177" s="158">
        <v>4.8579999999999997</v>
      </c>
      <c r="I177" s="159"/>
      <c r="J177" s="160">
        <f>ROUND(I177*H177,2)</f>
        <v>0</v>
      </c>
      <c r="K177" s="161"/>
      <c r="L177" s="32"/>
      <c r="M177" s="162" t="s">
        <v>1</v>
      </c>
      <c r="N177" s="163" t="s">
        <v>41</v>
      </c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50" t="s">
        <v>210</v>
      </c>
      <c r="AT177" s="150" t="s">
        <v>214</v>
      </c>
      <c r="AU177" s="150" t="s">
        <v>88</v>
      </c>
      <c r="AY177" s="17" t="s">
        <v>205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7" t="s">
        <v>88</v>
      </c>
      <c r="BK177" s="151">
        <f>ROUND(I177*H177,2)</f>
        <v>0</v>
      </c>
      <c r="BL177" s="17" t="s">
        <v>210</v>
      </c>
      <c r="BM177" s="150" t="s">
        <v>2065</v>
      </c>
    </row>
    <row r="178" spans="2:65" s="12" customFormat="1">
      <c r="B178" s="164"/>
      <c r="D178" s="165" t="s">
        <v>219</v>
      </c>
      <c r="E178" s="166" t="s">
        <v>1</v>
      </c>
      <c r="F178" s="167" t="s">
        <v>2025</v>
      </c>
      <c r="H178" s="168">
        <v>4.8579999999999997</v>
      </c>
      <c r="I178" s="169"/>
      <c r="L178" s="164"/>
      <c r="M178" s="170"/>
      <c r="T178" s="171"/>
      <c r="AT178" s="166" t="s">
        <v>219</v>
      </c>
      <c r="AU178" s="166" t="s">
        <v>88</v>
      </c>
      <c r="AV178" s="12" t="s">
        <v>88</v>
      </c>
      <c r="AW178" s="12" t="s">
        <v>31</v>
      </c>
      <c r="AX178" s="12" t="s">
        <v>75</v>
      </c>
      <c r="AY178" s="166" t="s">
        <v>205</v>
      </c>
    </row>
    <row r="179" spans="2:65" s="13" customFormat="1">
      <c r="B179" s="172"/>
      <c r="D179" s="165" t="s">
        <v>219</v>
      </c>
      <c r="E179" s="173" t="s">
        <v>1</v>
      </c>
      <c r="F179" s="174" t="s">
        <v>221</v>
      </c>
      <c r="H179" s="175">
        <v>4.8579999999999997</v>
      </c>
      <c r="I179" s="176"/>
      <c r="L179" s="172"/>
      <c r="M179" s="177"/>
      <c r="T179" s="178"/>
      <c r="AT179" s="173" t="s">
        <v>219</v>
      </c>
      <c r="AU179" s="173" t="s">
        <v>88</v>
      </c>
      <c r="AV179" s="13" t="s">
        <v>210</v>
      </c>
      <c r="AW179" s="13" t="s">
        <v>31</v>
      </c>
      <c r="AX179" s="13" t="s">
        <v>82</v>
      </c>
      <c r="AY179" s="173" t="s">
        <v>205</v>
      </c>
    </row>
    <row r="180" spans="2:65" s="1" customFormat="1" ht="37.9" customHeight="1">
      <c r="B180" s="136"/>
      <c r="C180" s="154" t="s">
        <v>222</v>
      </c>
      <c r="D180" s="154" t="s">
        <v>214</v>
      </c>
      <c r="E180" s="155" t="s">
        <v>2066</v>
      </c>
      <c r="F180" s="156" t="s">
        <v>2067</v>
      </c>
      <c r="G180" s="157" t="s">
        <v>2027</v>
      </c>
      <c r="H180" s="158">
        <v>19.431999999999999</v>
      </c>
      <c r="I180" s="159"/>
      <c r="J180" s="160">
        <f>ROUND(I180*H180,2)</f>
        <v>0</v>
      </c>
      <c r="K180" s="161"/>
      <c r="L180" s="32"/>
      <c r="M180" s="162" t="s">
        <v>1</v>
      </c>
      <c r="N180" s="163" t="s">
        <v>41</v>
      </c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AR180" s="150" t="s">
        <v>210</v>
      </c>
      <c r="AT180" s="150" t="s">
        <v>214</v>
      </c>
      <c r="AU180" s="150" t="s">
        <v>88</v>
      </c>
      <c r="AY180" s="17" t="s">
        <v>205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88</v>
      </c>
      <c r="BK180" s="151">
        <f>ROUND(I180*H180,2)</f>
        <v>0</v>
      </c>
      <c r="BL180" s="17" t="s">
        <v>210</v>
      </c>
      <c r="BM180" s="150" t="s">
        <v>2068</v>
      </c>
    </row>
    <row r="181" spans="2:65" s="12" customFormat="1">
      <c r="B181" s="164"/>
      <c r="D181" s="165" t="s">
        <v>219</v>
      </c>
      <c r="E181" s="166" t="s">
        <v>1</v>
      </c>
      <c r="F181" s="167" t="s">
        <v>2069</v>
      </c>
      <c r="H181" s="168">
        <v>19.431999999999999</v>
      </c>
      <c r="I181" s="169"/>
      <c r="L181" s="164"/>
      <c r="M181" s="170"/>
      <c r="T181" s="171"/>
      <c r="AT181" s="166" t="s">
        <v>219</v>
      </c>
      <c r="AU181" s="166" t="s">
        <v>88</v>
      </c>
      <c r="AV181" s="12" t="s">
        <v>88</v>
      </c>
      <c r="AW181" s="12" t="s">
        <v>31</v>
      </c>
      <c r="AX181" s="12" t="s">
        <v>75</v>
      </c>
      <c r="AY181" s="166" t="s">
        <v>205</v>
      </c>
    </row>
    <row r="182" spans="2:65" s="13" customFormat="1">
      <c r="B182" s="172"/>
      <c r="D182" s="165" t="s">
        <v>219</v>
      </c>
      <c r="E182" s="173" t="s">
        <v>1</v>
      </c>
      <c r="F182" s="174" t="s">
        <v>221</v>
      </c>
      <c r="H182" s="175">
        <v>19.431999999999999</v>
      </c>
      <c r="I182" s="176"/>
      <c r="L182" s="172"/>
      <c r="M182" s="177"/>
      <c r="T182" s="178"/>
      <c r="AT182" s="173" t="s">
        <v>219</v>
      </c>
      <c r="AU182" s="173" t="s">
        <v>88</v>
      </c>
      <c r="AV182" s="13" t="s">
        <v>210</v>
      </c>
      <c r="AW182" s="13" t="s">
        <v>31</v>
      </c>
      <c r="AX182" s="13" t="s">
        <v>82</v>
      </c>
      <c r="AY182" s="173" t="s">
        <v>205</v>
      </c>
    </row>
    <row r="183" spans="2:65" s="11" customFormat="1" ht="22.9" customHeight="1">
      <c r="B183" s="126"/>
      <c r="D183" s="127" t="s">
        <v>74</v>
      </c>
      <c r="E183" s="152" t="s">
        <v>2070</v>
      </c>
      <c r="F183" s="152" t="s">
        <v>2071</v>
      </c>
      <c r="I183" s="129"/>
      <c r="J183" s="153">
        <f>BK183</f>
        <v>0</v>
      </c>
      <c r="L183" s="126"/>
      <c r="M183" s="131"/>
      <c r="P183" s="132">
        <f>SUM(P184:P356)</f>
        <v>0</v>
      </c>
      <c r="R183" s="132">
        <f>SUM(R184:R356)</f>
        <v>0</v>
      </c>
      <c r="T183" s="133">
        <f>SUM(T184:T356)</f>
        <v>237.729758</v>
      </c>
      <c r="AR183" s="127" t="s">
        <v>82</v>
      </c>
      <c r="AT183" s="134" t="s">
        <v>74</v>
      </c>
      <c r="AU183" s="134" t="s">
        <v>82</v>
      </c>
      <c r="AY183" s="127" t="s">
        <v>205</v>
      </c>
      <c r="BK183" s="135">
        <f>SUM(BK184:BK356)</f>
        <v>0</v>
      </c>
    </row>
    <row r="184" spans="2:65" s="1" customFormat="1" ht="33" customHeight="1">
      <c r="B184" s="136"/>
      <c r="C184" s="154" t="s">
        <v>210</v>
      </c>
      <c r="D184" s="154" t="s">
        <v>214</v>
      </c>
      <c r="E184" s="155" t="s">
        <v>2072</v>
      </c>
      <c r="F184" s="156" t="s">
        <v>2073</v>
      </c>
      <c r="G184" s="157" t="s">
        <v>165</v>
      </c>
      <c r="H184" s="158">
        <v>4857.7690000000002</v>
      </c>
      <c r="I184" s="159"/>
      <c r="J184" s="160">
        <f>ROUND(I184*H184,2)</f>
        <v>0</v>
      </c>
      <c r="K184" s="161"/>
      <c r="L184" s="32"/>
      <c r="M184" s="162" t="s">
        <v>1</v>
      </c>
      <c r="N184" s="163" t="s">
        <v>41</v>
      </c>
      <c r="P184" s="148">
        <f>O184*H184</f>
        <v>0</v>
      </c>
      <c r="Q184" s="148">
        <v>0</v>
      </c>
      <c r="R184" s="148">
        <f>Q184*H184</f>
        <v>0</v>
      </c>
      <c r="S184" s="148">
        <v>2E-3</v>
      </c>
      <c r="T184" s="149">
        <f>S184*H184</f>
        <v>9.7155380000000005</v>
      </c>
      <c r="AR184" s="150" t="s">
        <v>210</v>
      </c>
      <c r="AT184" s="150" t="s">
        <v>214</v>
      </c>
      <c r="AU184" s="150" t="s">
        <v>88</v>
      </c>
      <c r="AY184" s="17" t="s">
        <v>205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7" t="s">
        <v>88</v>
      </c>
      <c r="BK184" s="151">
        <f>ROUND(I184*H184,2)</f>
        <v>0</v>
      </c>
      <c r="BL184" s="17" t="s">
        <v>210</v>
      </c>
      <c r="BM184" s="150" t="s">
        <v>2074</v>
      </c>
    </row>
    <row r="185" spans="2:65" s="14" customFormat="1">
      <c r="B185" s="179"/>
      <c r="D185" s="165" t="s">
        <v>219</v>
      </c>
      <c r="E185" s="180" t="s">
        <v>1</v>
      </c>
      <c r="F185" s="181" t="s">
        <v>2075</v>
      </c>
      <c r="H185" s="180" t="s">
        <v>1</v>
      </c>
      <c r="I185" s="182"/>
      <c r="L185" s="179"/>
      <c r="M185" s="183"/>
      <c r="T185" s="184"/>
      <c r="AT185" s="180" t="s">
        <v>219</v>
      </c>
      <c r="AU185" s="180" t="s">
        <v>88</v>
      </c>
      <c r="AV185" s="14" t="s">
        <v>82</v>
      </c>
      <c r="AW185" s="14" t="s">
        <v>31</v>
      </c>
      <c r="AX185" s="14" t="s">
        <v>75</v>
      </c>
      <c r="AY185" s="180" t="s">
        <v>205</v>
      </c>
    </row>
    <row r="186" spans="2:65" s="14" customFormat="1" ht="22.5">
      <c r="B186" s="179"/>
      <c r="D186" s="165" t="s">
        <v>219</v>
      </c>
      <c r="E186" s="180" t="s">
        <v>1</v>
      </c>
      <c r="F186" s="181" t="s">
        <v>2076</v>
      </c>
      <c r="H186" s="180" t="s">
        <v>1</v>
      </c>
      <c r="I186" s="182"/>
      <c r="L186" s="179"/>
      <c r="M186" s="183"/>
      <c r="T186" s="184"/>
      <c r="AT186" s="180" t="s">
        <v>219</v>
      </c>
      <c r="AU186" s="180" t="s">
        <v>88</v>
      </c>
      <c r="AV186" s="14" t="s">
        <v>82</v>
      </c>
      <c r="AW186" s="14" t="s">
        <v>31</v>
      </c>
      <c r="AX186" s="14" t="s">
        <v>75</v>
      </c>
      <c r="AY186" s="180" t="s">
        <v>205</v>
      </c>
    </row>
    <row r="187" spans="2:65" s="14" customFormat="1">
      <c r="B187" s="179"/>
      <c r="D187" s="165" t="s">
        <v>219</v>
      </c>
      <c r="E187" s="180" t="s">
        <v>1</v>
      </c>
      <c r="F187" s="181" t="s">
        <v>2077</v>
      </c>
      <c r="H187" s="180" t="s">
        <v>1</v>
      </c>
      <c r="I187" s="182"/>
      <c r="L187" s="179"/>
      <c r="M187" s="183"/>
      <c r="T187" s="184"/>
      <c r="AT187" s="180" t="s">
        <v>219</v>
      </c>
      <c r="AU187" s="180" t="s">
        <v>88</v>
      </c>
      <c r="AV187" s="14" t="s">
        <v>82</v>
      </c>
      <c r="AW187" s="14" t="s">
        <v>31</v>
      </c>
      <c r="AX187" s="14" t="s">
        <v>75</v>
      </c>
      <c r="AY187" s="180" t="s">
        <v>205</v>
      </c>
    </row>
    <row r="188" spans="2:65" s="14" customFormat="1">
      <c r="B188" s="179"/>
      <c r="D188" s="165" t="s">
        <v>219</v>
      </c>
      <c r="E188" s="180" t="s">
        <v>1</v>
      </c>
      <c r="F188" s="181" t="s">
        <v>2078</v>
      </c>
      <c r="H188" s="180" t="s">
        <v>1</v>
      </c>
      <c r="I188" s="182"/>
      <c r="L188" s="179"/>
      <c r="M188" s="183"/>
      <c r="T188" s="184"/>
      <c r="AT188" s="180" t="s">
        <v>219</v>
      </c>
      <c r="AU188" s="180" t="s">
        <v>88</v>
      </c>
      <c r="AV188" s="14" t="s">
        <v>82</v>
      </c>
      <c r="AW188" s="14" t="s">
        <v>31</v>
      </c>
      <c r="AX188" s="14" t="s">
        <v>75</v>
      </c>
      <c r="AY188" s="180" t="s">
        <v>205</v>
      </c>
    </row>
    <row r="189" spans="2:65" s="12" customFormat="1">
      <c r="B189" s="164"/>
      <c r="D189" s="165" t="s">
        <v>219</v>
      </c>
      <c r="E189" s="166" t="s">
        <v>1</v>
      </c>
      <c r="F189" s="167" t="s">
        <v>2079</v>
      </c>
      <c r="H189" s="168">
        <v>135.84</v>
      </c>
      <c r="I189" s="169"/>
      <c r="L189" s="164"/>
      <c r="M189" s="170"/>
      <c r="T189" s="171"/>
      <c r="AT189" s="166" t="s">
        <v>219</v>
      </c>
      <c r="AU189" s="166" t="s">
        <v>88</v>
      </c>
      <c r="AV189" s="12" t="s">
        <v>88</v>
      </c>
      <c r="AW189" s="12" t="s">
        <v>31</v>
      </c>
      <c r="AX189" s="12" t="s">
        <v>75</v>
      </c>
      <c r="AY189" s="166" t="s">
        <v>205</v>
      </c>
    </row>
    <row r="190" spans="2:65" s="14" customFormat="1">
      <c r="B190" s="179"/>
      <c r="D190" s="165" t="s">
        <v>219</v>
      </c>
      <c r="E190" s="180" t="s">
        <v>1</v>
      </c>
      <c r="F190" s="181" t="s">
        <v>2078</v>
      </c>
      <c r="H190" s="180" t="s">
        <v>1</v>
      </c>
      <c r="I190" s="182"/>
      <c r="L190" s="179"/>
      <c r="M190" s="183"/>
      <c r="T190" s="184"/>
      <c r="AT190" s="180" t="s">
        <v>219</v>
      </c>
      <c r="AU190" s="180" t="s">
        <v>88</v>
      </c>
      <c r="AV190" s="14" t="s">
        <v>82</v>
      </c>
      <c r="AW190" s="14" t="s">
        <v>31</v>
      </c>
      <c r="AX190" s="14" t="s">
        <v>75</v>
      </c>
      <c r="AY190" s="180" t="s">
        <v>205</v>
      </c>
    </row>
    <row r="191" spans="2:65" s="12" customFormat="1">
      <c r="B191" s="164"/>
      <c r="D191" s="165" t="s">
        <v>219</v>
      </c>
      <c r="E191" s="166" t="s">
        <v>1</v>
      </c>
      <c r="F191" s="167" t="s">
        <v>2080</v>
      </c>
      <c r="H191" s="168">
        <v>57.1</v>
      </c>
      <c r="I191" s="169"/>
      <c r="L191" s="164"/>
      <c r="M191" s="170"/>
      <c r="T191" s="171"/>
      <c r="AT191" s="166" t="s">
        <v>219</v>
      </c>
      <c r="AU191" s="166" t="s">
        <v>88</v>
      </c>
      <c r="AV191" s="12" t="s">
        <v>88</v>
      </c>
      <c r="AW191" s="12" t="s">
        <v>31</v>
      </c>
      <c r="AX191" s="12" t="s">
        <v>75</v>
      </c>
      <c r="AY191" s="166" t="s">
        <v>205</v>
      </c>
    </row>
    <row r="192" spans="2:65" s="12" customFormat="1" ht="22.5">
      <c r="B192" s="164"/>
      <c r="D192" s="165" t="s">
        <v>219</v>
      </c>
      <c r="E192" s="166" t="s">
        <v>1</v>
      </c>
      <c r="F192" s="167" t="s">
        <v>2081</v>
      </c>
      <c r="H192" s="168">
        <v>164.65</v>
      </c>
      <c r="I192" s="169"/>
      <c r="L192" s="164"/>
      <c r="M192" s="170"/>
      <c r="T192" s="171"/>
      <c r="AT192" s="166" t="s">
        <v>219</v>
      </c>
      <c r="AU192" s="166" t="s">
        <v>88</v>
      </c>
      <c r="AV192" s="12" t="s">
        <v>88</v>
      </c>
      <c r="AW192" s="12" t="s">
        <v>31</v>
      </c>
      <c r="AX192" s="12" t="s">
        <v>75</v>
      </c>
      <c r="AY192" s="166" t="s">
        <v>205</v>
      </c>
    </row>
    <row r="193" spans="2:51" s="14" customFormat="1">
      <c r="B193" s="179"/>
      <c r="D193" s="165" t="s">
        <v>219</v>
      </c>
      <c r="E193" s="180" t="s">
        <v>1</v>
      </c>
      <c r="F193" s="181" t="s">
        <v>2082</v>
      </c>
      <c r="H193" s="180" t="s">
        <v>1</v>
      </c>
      <c r="I193" s="182"/>
      <c r="L193" s="179"/>
      <c r="M193" s="183"/>
      <c r="T193" s="184"/>
      <c r="AT193" s="180" t="s">
        <v>219</v>
      </c>
      <c r="AU193" s="180" t="s">
        <v>88</v>
      </c>
      <c r="AV193" s="14" t="s">
        <v>82</v>
      </c>
      <c r="AW193" s="14" t="s">
        <v>31</v>
      </c>
      <c r="AX193" s="14" t="s">
        <v>75</v>
      </c>
      <c r="AY193" s="180" t="s">
        <v>205</v>
      </c>
    </row>
    <row r="194" spans="2:51" s="12" customFormat="1">
      <c r="B194" s="164"/>
      <c r="D194" s="165" t="s">
        <v>219</v>
      </c>
      <c r="E194" s="166" t="s">
        <v>1</v>
      </c>
      <c r="F194" s="167" t="s">
        <v>2083</v>
      </c>
      <c r="H194" s="168">
        <v>427.3</v>
      </c>
      <c r="I194" s="169"/>
      <c r="L194" s="164"/>
      <c r="M194" s="170"/>
      <c r="T194" s="171"/>
      <c r="AT194" s="166" t="s">
        <v>219</v>
      </c>
      <c r="AU194" s="166" t="s">
        <v>88</v>
      </c>
      <c r="AV194" s="12" t="s">
        <v>88</v>
      </c>
      <c r="AW194" s="12" t="s">
        <v>31</v>
      </c>
      <c r="AX194" s="12" t="s">
        <v>75</v>
      </c>
      <c r="AY194" s="166" t="s">
        <v>205</v>
      </c>
    </row>
    <row r="195" spans="2:51" s="15" customFormat="1">
      <c r="B195" s="185"/>
      <c r="D195" s="165" t="s">
        <v>219</v>
      </c>
      <c r="E195" s="186" t="s">
        <v>1</v>
      </c>
      <c r="F195" s="187" t="s">
        <v>2084</v>
      </c>
      <c r="H195" s="188">
        <v>784.89</v>
      </c>
      <c r="I195" s="189"/>
      <c r="L195" s="185"/>
      <c r="M195" s="190"/>
      <c r="T195" s="191"/>
      <c r="AT195" s="186" t="s">
        <v>219</v>
      </c>
      <c r="AU195" s="186" t="s">
        <v>88</v>
      </c>
      <c r="AV195" s="15" t="s">
        <v>222</v>
      </c>
      <c r="AW195" s="15" t="s">
        <v>31</v>
      </c>
      <c r="AX195" s="15" t="s">
        <v>75</v>
      </c>
      <c r="AY195" s="186" t="s">
        <v>205</v>
      </c>
    </row>
    <row r="196" spans="2:51" s="14" customFormat="1">
      <c r="B196" s="179"/>
      <c r="D196" s="165" t="s">
        <v>219</v>
      </c>
      <c r="E196" s="180" t="s">
        <v>1</v>
      </c>
      <c r="F196" s="181" t="s">
        <v>2085</v>
      </c>
      <c r="H196" s="180" t="s">
        <v>1</v>
      </c>
      <c r="I196" s="182"/>
      <c r="L196" s="179"/>
      <c r="M196" s="183"/>
      <c r="T196" s="184"/>
      <c r="AT196" s="180" t="s">
        <v>219</v>
      </c>
      <c r="AU196" s="180" t="s">
        <v>88</v>
      </c>
      <c r="AV196" s="14" t="s">
        <v>82</v>
      </c>
      <c r="AW196" s="14" t="s">
        <v>31</v>
      </c>
      <c r="AX196" s="14" t="s">
        <v>75</v>
      </c>
      <c r="AY196" s="180" t="s">
        <v>205</v>
      </c>
    </row>
    <row r="197" spans="2:51" s="12" customFormat="1">
      <c r="B197" s="164"/>
      <c r="D197" s="165" t="s">
        <v>219</v>
      </c>
      <c r="E197" s="166" t="s">
        <v>1</v>
      </c>
      <c r="F197" s="167" t="s">
        <v>2086</v>
      </c>
      <c r="H197" s="168">
        <v>134.13999999999999</v>
      </c>
      <c r="I197" s="169"/>
      <c r="L197" s="164"/>
      <c r="M197" s="170"/>
      <c r="T197" s="171"/>
      <c r="AT197" s="166" t="s">
        <v>219</v>
      </c>
      <c r="AU197" s="166" t="s">
        <v>88</v>
      </c>
      <c r="AV197" s="12" t="s">
        <v>88</v>
      </c>
      <c r="AW197" s="12" t="s">
        <v>31</v>
      </c>
      <c r="AX197" s="12" t="s">
        <v>75</v>
      </c>
      <c r="AY197" s="166" t="s">
        <v>205</v>
      </c>
    </row>
    <row r="198" spans="2:51" s="12" customFormat="1">
      <c r="B198" s="164"/>
      <c r="D198" s="165" t="s">
        <v>219</v>
      </c>
      <c r="E198" s="166" t="s">
        <v>1</v>
      </c>
      <c r="F198" s="167" t="s">
        <v>2087</v>
      </c>
      <c r="H198" s="168">
        <v>203.17</v>
      </c>
      <c r="I198" s="169"/>
      <c r="L198" s="164"/>
      <c r="M198" s="170"/>
      <c r="T198" s="171"/>
      <c r="AT198" s="166" t="s">
        <v>219</v>
      </c>
      <c r="AU198" s="166" t="s">
        <v>88</v>
      </c>
      <c r="AV198" s="12" t="s">
        <v>88</v>
      </c>
      <c r="AW198" s="12" t="s">
        <v>31</v>
      </c>
      <c r="AX198" s="12" t="s">
        <v>75</v>
      </c>
      <c r="AY198" s="166" t="s">
        <v>205</v>
      </c>
    </row>
    <row r="199" spans="2:51" s="12" customFormat="1">
      <c r="B199" s="164"/>
      <c r="D199" s="165" t="s">
        <v>219</v>
      </c>
      <c r="E199" s="166" t="s">
        <v>1</v>
      </c>
      <c r="F199" s="167" t="s">
        <v>2088</v>
      </c>
      <c r="H199" s="168">
        <v>167</v>
      </c>
      <c r="I199" s="169"/>
      <c r="L199" s="164"/>
      <c r="M199" s="170"/>
      <c r="T199" s="171"/>
      <c r="AT199" s="166" t="s">
        <v>219</v>
      </c>
      <c r="AU199" s="166" t="s">
        <v>88</v>
      </c>
      <c r="AV199" s="12" t="s">
        <v>88</v>
      </c>
      <c r="AW199" s="12" t="s">
        <v>31</v>
      </c>
      <c r="AX199" s="12" t="s">
        <v>75</v>
      </c>
      <c r="AY199" s="166" t="s">
        <v>205</v>
      </c>
    </row>
    <row r="200" spans="2:51" s="12" customFormat="1">
      <c r="B200" s="164"/>
      <c r="D200" s="165" t="s">
        <v>219</v>
      </c>
      <c r="E200" s="166" t="s">
        <v>1</v>
      </c>
      <c r="F200" s="167" t="s">
        <v>2089</v>
      </c>
      <c r="H200" s="168">
        <v>137.52000000000001</v>
      </c>
      <c r="I200" s="169"/>
      <c r="L200" s="164"/>
      <c r="M200" s="170"/>
      <c r="T200" s="171"/>
      <c r="AT200" s="166" t="s">
        <v>219</v>
      </c>
      <c r="AU200" s="166" t="s">
        <v>88</v>
      </c>
      <c r="AV200" s="12" t="s">
        <v>88</v>
      </c>
      <c r="AW200" s="12" t="s">
        <v>31</v>
      </c>
      <c r="AX200" s="12" t="s">
        <v>75</v>
      </c>
      <c r="AY200" s="166" t="s">
        <v>205</v>
      </c>
    </row>
    <row r="201" spans="2:51" s="12" customFormat="1">
      <c r="B201" s="164"/>
      <c r="D201" s="165" t="s">
        <v>219</v>
      </c>
      <c r="E201" s="166" t="s">
        <v>1</v>
      </c>
      <c r="F201" s="167" t="s">
        <v>2090</v>
      </c>
      <c r="H201" s="168">
        <v>63.41</v>
      </c>
      <c r="I201" s="169"/>
      <c r="L201" s="164"/>
      <c r="M201" s="170"/>
      <c r="T201" s="171"/>
      <c r="AT201" s="166" t="s">
        <v>219</v>
      </c>
      <c r="AU201" s="166" t="s">
        <v>88</v>
      </c>
      <c r="AV201" s="12" t="s">
        <v>88</v>
      </c>
      <c r="AW201" s="12" t="s">
        <v>31</v>
      </c>
      <c r="AX201" s="12" t="s">
        <v>75</v>
      </c>
      <c r="AY201" s="166" t="s">
        <v>205</v>
      </c>
    </row>
    <row r="202" spans="2:51" s="12" customFormat="1">
      <c r="B202" s="164"/>
      <c r="D202" s="165" t="s">
        <v>219</v>
      </c>
      <c r="E202" s="166" t="s">
        <v>1</v>
      </c>
      <c r="F202" s="167" t="s">
        <v>2091</v>
      </c>
      <c r="H202" s="168">
        <v>108.98</v>
      </c>
      <c r="I202" s="169"/>
      <c r="L202" s="164"/>
      <c r="M202" s="170"/>
      <c r="T202" s="171"/>
      <c r="AT202" s="166" t="s">
        <v>219</v>
      </c>
      <c r="AU202" s="166" t="s">
        <v>88</v>
      </c>
      <c r="AV202" s="12" t="s">
        <v>88</v>
      </c>
      <c r="AW202" s="12" t="s">
        <v>31</v>
      </c>
      <c r="AX202" s="12" t="s">
        <v>75</v>
      </c>
      <c r="AY202" s="166" t="s">
        <v>205</v>
      </c>
    </row>
    <row r="203" spans="2:51" s="15" customFormat="1">
      <c r="B203" s="185"/>
      <c r="D203" s="165" t="s">
        <v>219</v>
      </c>
      <c r="E203" s="186" t="s">
        <v>1</v>
      </c>
      <c r="F203" s="187" t="s">
        <v>2092</v>
      </c>
      <c r="H203" s="188">
        <v>814.22</v>
      </c>
      <c r="I203" s="189"/>
      <c r="L203" s="185"/>
      <c r="M203" s="190"/>
      <c r="T203" s="191"/>
      <c r="AT203" s="186" t="s">
        <v>219</v>
      </c>
      <c r="AU203" s="186" t="s">
        <v>88</v>
      </c>
      <c r="AV203" s="15" t="s">
        <v>222</v>
      </c>
      <c r="AW203" s="15" t="s">
        <v>31</v>
      </c>
      <c r="AX203" s="15" t="s">
        <v>75</v>
      </c>
      <c r="AY203" s="186" t="s">
        <v>205</v>
      </c>
    </row>
    <row r="204" spans="2:51" s="14" customFormat="1">
      <c r="B204" s="179"/>
      <c r="D204" s="165" t="s">
        <v>219</v>
      </c>
      <c r="E204" s="180" t="s">
        <v>1</v>
      </c>
      <c r="F204" s="181" t="s">
        <v>2078</v>
      </c>
      <c r="H204" s="180" t="s">
        <v>1</v>
      </c>
      <c r="I204" s="182"/>
      <c r="L204" s="179"/>
      <c r="M204" s="183"/>
      <c r="T204" s="184"/>
      <c r="AT204" s="180" t="s">
        <v>219</v>
      </c>
      <c r="AU204" s="180" t="s">
        <v>88</v>
      </c>
      <c r="AV204" s="14" t="s">
        <v>82</v>
      </c>
      <c r="AW204" s="14" t="s">
        <v>31</v>
      </c>
      <c r="AX204" s="14" t="s">
        <v>75</v>
      </c>
      <c r="AY204" s="180" t="s">
        <v>205</v>
      </c>
    </row>
    <row r="205" spans="2:51" s="12" customFormat="1">
      <c r="B205" s="164"/>
      <c r="D205" s="165" t="s">
        <v>219</v>
      </c>
      <c r="E205" s="166" t="s">
        <v>1</v>
      </c>
      <c r="F205" s="167" t="s">
        <v>2093</v>
      </c>
      <c r="H205" s="168">
        <v>39.933</v>
      </c>
      <c r="I205" s="169"/>
      <c r="L205" s="164"/>
      <c r="M205" s="170"/>
      <c r="T205" s="171"/>
      <c r="AT205" s="166" t="s">
        <v>219</v>
      </c>
      <c r="AU205" s="166" t="s">
        <v>88</v>
      </c>
      <c r="AV205" s="12" t="s">
        <v>88</v>
      </c>
      <c r="AW205" s="12" t="s">
        <v>31</v>
      </c>
      <c r="AX205" s="12" t="s">
        <v>75</v>
      </c>
      <c r="AY205" s="166" t="s">
        <v>205</v>
      </c>
    </row>
    <row r="206" spans="2:51" s="14" customFormat="1">
      <c r="B206" s="179"/>
      <c r="D206" s="165" t="s">
        <v>219</v>
      </c>
      <c r="E206" s="180" t="s">
        <v>1</v>
      </c>
      <c r="F206" s="181" t="s">
        <v>2094</v>
      </c>
      <c r="H206" s="180" t="s">
        <v>1</v>
      </c>
      <c r="I206" s="182"/>
      <c r="L206" s="179"/>
      <c r="M206" s="183"/>
      <c r="T206" s="184"/>
      <c r="AT206" s="180" t="s">
        <v>219</v>
      </c>
      <c r="AU206" s="180" t="s">
        <v>88</v>
      </c>
      <c r="AV206" s="14" t="s">
        <v>82</v>
      </c>
      <c r="AW206" s="14" t="s">
        <v>31</v>
      </c>
      <c r="AX206" s="14" t="s">
        <v>75</v>
      </c>
      <c r="AY206" s="180" t="s">
        <v>205</v>
      </c>
    </row>
    <row r="207" spans="2:51" s="12" customFormat="1">
      <c r="B207" s="164"/>
      <c r="D207" s="165" t="s">
        <v>219</v>
      </c>
      <c r="E207" s="166" t="s">
        <v>1</v>
      </c>
      <c r="F207" s="167" t="s">
        <v>2095</v>
      </c>
      <c r="H207" s="168">
        <v>515.70000000000005</v>
      </c>
      <c r="I207" s="169"/>
      <c r="L207" s="164"/>
      <c r="M207" s="170"/>
      <c r="T207" s="171"/>
      <c r="AT207" s="166" t="s">
        <v>219</v>
      </c>
      <c r="AU207" s="166" t="s">
        <v>88</v>
      </c>
      <c r="AV207" s="12" t="s">
        <v>88</v>
      </c>
      <c r="AW207" s="12" t="s">
        <v>31</v>
      </c>
      <c r="AX207" s="12" t="s">
        <v>75</v>
      </c>
      <c r="AY207" s="166" t="s">
        <v>205</v>
      </c>
    </row>
    <row r="208" spans="2:51" s="12" customFormat="1">
      <c r="B208" s="164"/>
      <c r="D208" s="165" t="s">
        <v>219</v>
      </c>
      <c r="E208" s="166" t="s">
        <v>1</v>
      </c>
      <c r="F208" s="167" t="s">
        <v>2096</v>
      </c>
      <c r="H208" s="168">
        <v>338.4</v>
      </c>
      <c r="I208" s="169"/>
      <c r="L208" s="164"/>
      <c r="M208" s="170"/>
      <c r="T208" s="171"/>
      <c r="AT208" s="166" t="s">
        <v>219</v>
      </c>
      <c r="AU208" s="166" t="s">
        <v>88</v>
      </c>
      <c r="AV208" s="12" t="s">
        <v>88</v>
      </c>
      <c r="AW208" s="12" t="s">
        <v>31</v>
      </c>
      <c r="AX208" s="12" t="s">
        <v>75</v>
      </c>
      <c r="AY208" s="166" t="s">
        <v>205</v>
      </c>
    </row>
    <row r="209" spans="2:51" s="12" customFormat="1">
      <c r="B209" s="164"/>
      <c r="D209" s="165" t="s">
        <v>219</v>
      </c>
      <c r="E209" s="166" t="s">
        <v>1</v>
      </c>
      <c r="F209" s="167" t="s">
        <v>2097</v>
      </c>
      <c r="H209" s="168">
        <v>62.4</v>
      </c>
      <c r="I209" s="169"/>
      <c r="L209" s="164"/>
      <c r="M209" s="170"/>
      <c r="T209" s="171"/>
      <c r="AT209" s="166" t="s">
        <v>219</v>
      </c>
      <c r="AU209" s="166" t="s">
        <v>88</v>
      </c>
      <c r="AV209" s="12" t="s">
        <v>88</v>
      </c>
      <c r="AW209" s="12" t="s">
        <v>31</v>
      </c>
      <c r="AX209" s="12" t="s">
        <v>75</v>
      </c>
      <c r="AY209" s="166" t="s">
        <v>205</v>
      </c>
    </row>
    <row r="210" spans="2:51" s="12" customFormat="1">
      <c r="B210" s="164"/>
      <c r="D210" s="165" t="s">
        <v>219</v>
      </c>
      <c r="E210" s="166" t="s">
        <v>1</v>
      </c>
      <c r="F210" s="167" t="s">
        <v>2098</v>
      </c>
      <c r="H210" s="168">
        <v>42.61</v>
      </c>
      <c r="I210" s="169"/>
      <c r="L210" s="164"/>
      <c r="M210" s="170"/>
      <c r="T210" s="171"/>
      <c r="AT210" s="166" t="s">
        <v>219</v>
      </c>
      <c r="AU210" s="166" t="s">
        <v>88</v>
      </c>
      <c r="AV210" s="12" t="s">
        <v>88</v>
      </c>
      <c r="AW210" s="12" t="s">
        <v>31</v>
      </c>
      <c r="AX210" s="12" t="s">
        <v>75</v>
      </c>
      <c r="AY210" s="166" t="s">
        <v>205</v>
      </c>
    </row>
    <row r="211" spans="2:51" s="12" customFormat="1">
      <c r="B211" s="164"/>
      <c r="D211" s="165" t="s">
        <v>219</v>
      </c>
      <c r="E211" s="166" t="s">
        <v>1</v>
      </c>
      <c r="F211" s="167" t="s">
        <v>2099</v>
      </c>
      <c r="H211" s="168">
        <v>105.35</v>
      </c>
      <c r="I211" s="169"/>
      <c r="L211" s="164"/>
      <c r="M211" s="170"/>
      <c r="T211" s="171"/>
      <c r="AT211" s="166" t="s">
        <v>219</v>
      </c>
      <c r="AU211" s="166" t="s">
        <v>88</v>
      </c>
      <c r="AV211" s="12" t="s">
        <v>88</v>
      </c>
      <c r="AW211" s="12" t="s">
        <v>31</v>
      </c>
      <c r="AX211" s="12" t="s">
        <v>75</v>
      </c>
      <c r="AY211" s="166" t="s">
        <v>205</v>
      </c>
    </row>
    <row r="212" spans="2:51" s="15" customFormat="1">
      <c r="B212" s="185"/>
      <c r="D212" s="165" t="s">
        <v>219</v>
      </c>
      <c r="E212" s="186" t="s">
        <v>1</v>
      </c>
      <c r="F212" s="187" t="s">
        <v>2100</v>
      </c>
      <c r="H212" s="188">
        <v>1104.393</v>
      </c>
      <c r="I212" s="189"/>
      <c r="L212" s="185"/>
      <c r="M212" s="190"/>
      <c r="T212" s="191"/>
      <c r="AT212" s="186" t="s">
        <v>219</v>
      </c>
      <c r="AU212" s="186" t="s">
        <v>88</v>
      </c>
      <c r="AV212" s="15" t="s">
        <v>222</v>
      </c>
      <c r="AW212" s="15" t="s">
        <v>31</v>
      </c>
      <c r="AX212" s="15" t="s">
        <v>75</v>
      </c>
      <c r="AY212" s="186" t="s">
        <v>205</v>
      </c>
    </row>
    <row r="213" spans="2:51" s="14" customFormat="1">
      <c r="B213" s="179"/>
      <c r="D213" s="165" t="s">
        <v>219</v>
      </c>
      <c r="E213" s="180" t="s">
        <v>1</v>
      </c>
      <c r="F213" s="181" t="s">
        <v>2078</v>
      </c>
      <c r="H213" s="180" t="s">
        <v>1</v>
      </c>
      <c r="I213" s="182"/>
      <c r="L213" s="179"/>
      <c r="M213" s="183"/>
      <c r="T213" s="184"/>
      <c r="AT213" s="180" t="s">
        <v>219</v>
      </c>
      <c r="AU213" s="180" t="s">
        <v>88</v>
      </c>
      <c r="AV213" s="14" t="s">
        <v>82</v>
      </c>
      <c r="AW213" s="14" t="s">
        <v>31</v>
      </c>
      <c r="AX213" s="14" t="s">
        <v>75</v>
      </c>
      <c r="AY213" s="180" t="s">
        <v>205</v>
      </c>
    </row>
    <row r="214" spans="2:51" s="12" customFormat="1">
      <c r="B214" s="164"/>
      <c r="D214" s="165" t="s">
        <v>219</v>
      </c>
      <c r="E214" s="166" t="s">
        <v>1</v>
      </c>
      <c r="F214" s="167" t="s">
        <v>2093</v>
      </c>
      <c r="H214" s="168">
        <v>39.933</v>
      </c>
      <c r="I214" s="169"/>
      <c r="L214" s="164"/>
      <c r="M214" s="170"/>
      <c r="T214" s="171"/>
      <c r="AT214" s="166" t="s">
        <v>219</v>
      </c>
      <c r="AU214" s="166" t="s">
        <v>88</v>
      </c>
      <c r="AV214" s="12" t="s">
        <v>88</v>
      </c>
      <c r="AW214" s="12" t="s">
        <v>31</v>
      </c>
      <c r="AX214" s="12" t="s">
        <v>75</v>
      </c>
      <c r="AY214" s="166" t="s">
        <v>205</v>
      </c>
    </row>
    <row r="215" spans="2:51" s="14" customFormat="1">
      <c r="B215" s="179"/>
      <c r="D215" s="165" t="s">
        <v>219</v>
      </c>
      <c r="E215" s="180" t="s">
        <v>1</v>
      </c>
      <c r="F215" s="181" t="s">
        <v>2094</v>
      </c>
      <c r="H215" s="180" t="s">
        <v>1</v>
      </c>
      <c r="I215" s="182"/>
      <c r="L215" s="179"/>
      <c r="M215" s="183"/>
      <c r="T215" s="184"/>
      <c r="AT215" s="180" t="s">
        <v>219</v>
      </c>
      <c r="AU215" s="180" t="s">
        <v>88</v>
      </c>
      <c r="AV215" s="14" t="s">
        <v>82</v>
      </c>
      <c r="AW215" s="14" t="s">
        <v>31</v>
      </c>
      <c r="AX215" s="14" t="s">
        <v>75</v>
      </c>
      <c r="AY215" s="180" t="s">
        <v>205</v>
      </c>
    </row>
    <row r="216" spans="2:51" s="12" customFormat="1">
      <c r="B216" s="164"/>
      <c r="D216" s="165" t="s">
        <v>219</v>
      </c>
      <c r="E216" s="166" t="s">
        <v>1</v>
      </c>
      <c r="F216" s="167" t="s">
        <v>2101</v>
      </c>
      <c r="H216" s="168">
        <v>141</v>
      </c>
      <c r="I216" s="169"/>
      <c r="L216" s="164"/>
      <c r="M216" s="170"/>
      <c r="T216" s="171"/>
      <c r="AT216" s="166" t="s">
        <v>219</v>
      </c>
      <c r="AU216" s="166" t="s">
        <v>88</v>
      </c>
      <c r="AV216" s="12" t="s">
        <v>88</v>
      </c>
      <c r="AW216" s="12" t="s">
        <v>31</v>
      </c>
      <c r="AX216" s="12" t="s">
        <v>75</v>
      </c>
      <c r="AY216" s="166" t="s">
        <v>205</v>
      </c>
    </row>
    <row r="217" spans="2:51" s="12" customFormat="1">
      <c r="B217" s="164"/>
      <c r="D217" s="165" t="s">
        <v>219</v>
      </c>
      <c r="E217" s="166" t="s">
        <v>1</v>
      </c>
      <c r="F217" s="167" t="s">
        <v>2102</v>
      </c>
      <c r="H217" s="168">
        <v>137.52000000000001</v>
      </c>
      <c r="I217" s="169"/>
      <c r="L217" s="164"/>
      <c r="M217" s="170"/>
      <c r="T217" s="171"/>
      <c r="AT217" s="166" t="s">
        <v>219</v>
      </c>
      <c r="AU217" s="166" t="s">
        <v>88</v>
      </c>
      <c r="AV217" s="12" t="s">
        <v>88</v>
      </c>
      <c r="AW217" s="12" t="s">
        <v>31</v>
      </c>
      <c r="AX217" s="12" t="s">
        <v>75</v>
      </c>
      <c r="AY217" s="166" t="s">
        <v>205</v>
      </c>
    </row>
    <row r="218" spans="2:51" s="12" customFormat="1">
      <c r="B218" s="164"/>
      <c r="D218" s="165" t="s">
        <v>219</v>
      </c>
      <c r="E218" s="166" t="s">
        <v>1</v>
      </c>
      <c r="F218" s="167" t="s">
        <v>2103</v>
      </c>
      <c r="H218" s="168">
        <v>20.8</v>
      </c>
      <c r="I218" s="169"/>
      <c r="L218" s="164"/>
      <c r="M218" s="170"/>
      <c r="T218" s="171"/>
      <c r="AT218" s="166" t="s">
        <v>219</v>
      </c>
      <c r="AU218" s="166" t="s">
        <v>88</v>
      </c>
      <c r="AV218" s="12" t="s">
        <v>88</v>
      </c>
      <c r="AW218" s="12" t="s">
        <v>31</v>
      </c>
      <c r="AX218" s="12" t="s">
        <v>75</v>
      </c>
      <c r="AY218" s="166" t="s">
        <v>205</v>
      </c>
    </row>
    <row r="219" spans="2:51" s="12" customFormat="1">
      <c r="B219" s="164"/>
      <c r="D219" s="165" t="s">
        <v>219</v>
      </c>
      <c r="E219" s="166" t="s">
        <v>1</v>
      </c>
      <c r="F219" s="167" t="s">
        <v>2104</v>
      </c>
      <c r="H219" s="168">
        <v>32.1</v>
      </c>
      <c r="I219" s="169"/>
      <c r="L219" s="164"/>
      <c r="M219" s="170"/>
      <c r="T219" s="171"/>
      <c r="AT219" s="166" t="s">
        <v>219</v>
      </c>
      <c r="AU219" s="166" t="s">
        <v>88</v>
      </c>
      <c r="AV219" s="12" t="s">
        <v>88</v>
      </c>
      <c r="AW219" s="12" t="s">
        <v>31</v>
      </c>
      <c r="AX219" s="12" t="s">
        <v>75</v>
      </c>
      <c r="AY219" s="166" t="s">
        <v>205</v>
      </c>
    </row>
    <row r="220" spans="2:51" s="12" customFormat="1">
      <c r="B220" s="164"/>
      <c r="D220" s="165" t="s">
        <v>219</v>
      </c>
      <c r="E220" s="166" t="s">
        <v>1</v>
      </c>
      <c r="F220" s="167" t="s">
        <v>2105</v>
      </c>
      <c r="H220" s="168">
        <v>11.28</v>
      </c>
      <c r="I220" s="169"/>
      <c r="L220" s="164"/>
      <c r="M220" s="170"/>
      <c r="T220" s="171"/>
      <c r="AT220" s="166" t="s">
        <v>219</v>
      </c>
      <c r="AU220" s="166" t="s">
        <v>88</v>
      </c>
      <c r="AV220" s="12" t="s">
        <v>88</v>
      </c>
      <c r="AW220" s="12" t="s">
        <v>31</v>
      </c>
      <c r="AX220" s="12" t="s">
        <v>75</v>
      </c>
      <c r="AY220" s="166" t="s">
        <v>205</v>
      </c>
    </row>
    <row r="221" spans="2:51" s="12" customFormat="1">
      <c r="B221" s="164"/>
      <c r="D221" s="165" t="s">
        <v>219</v>
      </c>
      <c r="E221" s="166" t="s">
        <v>1</v>
      </c>
      <c r="F221" s="167" t="s">
        <v>2099</v>
      </c>
      <c r="H221" s="168">
        <v>105.35</v>
      </c>
      <c r="I221" s="169"/>
      <c r="L221" s="164"/>
      <c r="M221" s="170"/>
      <c r="T221" s="171"/>
      <c r="AT221" s="166" t="s">
        <v>219</v>
      </c>
      <c r="AU221" s="166" t="s">
        <v>88</v>
      </c>
      <c r="AV221" s="12" t="s">
        <v>88</v>
      </c>
      <c r="AW221" s="12" t="s">
        <v>31</v>
      </c>
      <c r="AX221" s="12" t="s">
        <v>75</v>
      </c>
      <c r="AY221" s="166" t="s">
        <v>205</v>
      </c>
    </row>
    <row r="222" spans="2:51" s="15" customFormat="1">
      <c r="B222" s="185"/>
      <c r="D222" s="165" t="s">
        <v>219</v>
      </c>
      <c r="E222" s="186" t="s">
        <v>1</v>
      </c>
      <c r="F222" s="187" t="s">
        <v>2106</v>
      </c>
      <c r="H222" s="188">
        <v>487.983</v>
      </c>
      <c r="I222" s="189"/>
      <c r="L222" s="185"/>
      <c r="M222" s="190"/>
      <c r="T222" s="191"/>
      <c r="AT222" s="186" t="s">
        <v>219</v>
      </c>
      <c r="AU222" s="186" t="s">
        <v>88</v>
      </c>
      <c r="AV222" s="15" t="s">
        <v>222</v>
      </c>
      <c r="AW222" s="15" t="s">
        <v>31</v>
      </c>
      <c r="AX222" s="15" t="s">
        <v>75</v>
      </c>
      <c r="AY222" s="186" t="s">
        <v>205</v>
      </c>
    </row>
    <row r="223" spans="2:51" s="14" customFormat="1">
      <c r="B223" s="179"/>
      <c r="D223" s="165" t="s">
        <v>219</v>
      </c>
      <c r="E223" s="180" t="s">
        <v>1</v>
      </c>
      <c r="F223" s="181" t="s">
        <v>2078</v>
      </c>
      <c r="H223" s="180" t="s">
        <v>1</v>
      </c>
      <c r="I223" s="182"/>
      <c r="L223" s="179"/>
      <c r="M223" s="183"/>
      <c r="T223" s="184"/>
      <c r="AT223" s="180" t="s">
        <v>219</v>
      </c>
      <c r="AU223" s="180" t="s">
        <v>88</v>
      </c>
      <c r="AV223" s="14" t="s">
        <v>82</v>
      </c>
      <c r="AW223" s="14" t="s">
        <v>31</v>
      </c>
      <c r="AX223" s="14" t="s">
        <v>75</v>
      </c>
      <c r="AY223" s="180" t="s">
        <v>205</v>
      </c>
    </row>
    <row r="224" spans="2:51" s="12" customFormat="1">
      <c r="B224" s="164"/>
      <c r="D224" s="165" t="s">
        <v>219</v>
      </c>
      <c r="E224" s="166" t="s">
        <v>1</v>
      </c>
      <c r="F224" s="167" t="s">
        <v>2093</v>
      </c>
      <c r="H224" s="168">
        <v>39.933</v>
      </c>
      <c r="I224" s="169"/>
      <c r="L224" s="164"/>
      <c r="M224" s="170"/>
      <c r="T224" s="171"/>
      <c r="AT224" s="166" t="s">
        <v>219</v>
      </c>
      <c r="AU224" s="166" t="s">
        <v>88</v>
      </c>
      <c r="AV224" s="12" t="s">
        <v>88</v>
      </c>
      <c r="AW224" s="12" t="s">
        <v>31</v>
      </c>
      <c r="AX224" s="12" t="s">
        <v>75</v>
      </c>
      <c r="AY224" s="166" t="s">
        <v>205</v>
      </c>
    </row>
    <row r="225" spans="2:65" s="14" customFormat="1">
      <c r="B225" s="179"/>
      <c r="D225" s="165" t="s">
        <v>219</v>
      </c>
      <c r="E225" s="180" t="s">
        <v>1</v>
      </c>
      <c r="F225" s="181" t="s">
        <v>2094</v>
      </c>
      <c r="H225" s="180" t="s">
        <v>1</v>
      </c>
      <c r="I225" s="182"/>
      <c r="L225" s="179"/>
      <c r="M225" s="183"/>
      <c r="T225" s="184"/>
      <c r="AT225" s="180" t="s">
        <v>219</v>
      </c>
      <c r="AU225" s="180" t="s">
        <v>88</v>
      </c>
      <c r="AV225" s="14" t="s">
        <v>82</v>
      </c>
      <c r="AW225" s="14" t="s">
        <v>31</v>
      </c>
      <c r="AX225" s="14" t="s">
        <v>75</v>
      </c>
      <c r="AY225" s="180" t="s">
        <v>205</v>
      </c>
    </row>
    <row r="226" spans="2:65" s="12" customFormat="1">
      <c r="B226" s="164"/>
      <c r="D226" s="165" t="s">
        <v>219</v>
      </c>
      <c r="E226" s="166" t="s">
        <v>1</v>
      </c>
      <c r="F226" s="167" t="s">
        <v>2095</v>
      </c>
      <c r="H226" s="168">
        <v>515.70000000000005</v>
      </c>
      <c r="I226" s="169"/>
      <c r="L226" s="164"/>
      <c r="M226" s="170"/>
      <c r="T226" s="171"/>
      <c r="AT226" s="166" t="s">
        <v>219</v>
      </c>
      <c r="AU226" s="166" t="s">
        <v>88</v>
      </c>
      <c r="AV226" s="12" t="s">
        <v>88</v>
      </c>
      <c r="AW226" s="12" t="s">
        <v>31</v>
      </c>
      <c r="AX226" s="12" t="s">
        <v>75</v>
      </c>
      <c r="AY226" s="166" t="s">
        <v>205</v>
      </c>
    </row>
    <row r="227" spans="2:65" s="12" customFormat="1">
      <c r="B227" s="164"/>
      <c r="D227" s="165" t="s">
        <v>219</v>
      </c>
      <c r="E227" s="166" t="s">
        <v>1</v>
      </c>
      <c r="F227" s="167" t="s">
        <v>2096</v>
      </c>
      <c r="H227" s="168">
        <v>338.4</v>
      </c>
      <c r="I227" s="169"/>
      <c r="L227" s="164"/>
      <c r="M227" s="170"/>
      <c r="T227" s="171"/>
      <c r="AT227" s="166" t="s">
        <v>219</v>
      </c>
      <c r="AU227" s="166" t="s">
        <v>88</v>
      </c>
      <c r="AV227" s="12" t="s">
        <v>88</v>
      </c>
      <c r="AW227" s="12" t="s">
        <v>31</v>
      </c>
      <c r="AX227" s="12" t="s">
        <v>75</v>
      </c>
      <c r="AY227" s="166" t="s">
        <v>205</v>
      </c>
    </row>
    <row r="228" spans="2:65" s="12" customFormat="1">
      <c r="B228" s="164"/>
      <c r="D228" s="165" t="s">
        <v>219</v>
      </c>
      <c r="E228" s="166" t="s">
        <v>1</v>
      </c>
      <c r="F228" s="167" t="s">
        <v>2097</v>
      </c>
      <c r="H228" s="168">
        <v>62.4</v>
      </c>
      <c r="I228" s="169"/>
      <c r="L228" s="164"/>
      <c r="M228" s="170"/>
      <c r="T228" s="171"/>
      <c r="AT228" s="166" t="s">
        <v>219</v>
      </c>
      <c r="AU228" s="166" t="s">
        <v>88</v>
      </c>
      <c r="AV228" s="12" t="s">
        <v>88</v>
      </c>
      <c r="AW228" s="12" t="s">
        <v>31</v>
      </c>
      <c r="AX228" s="12" t="s">
        <v>75</v>
      </c>
      <c r="AY228" s="166" t="s">
        <v>205</v>
      </c>
    </row>
    <row r="229" spans="2:65" s="12" customFormat="1">
      <c r="B229" s="164"/>
      <c r="D229" s="165" t="s">
        <v>219</v>
      </c>
      <c r="E229" s="166" t="s">
        <v>1</v>
      </c>
      <c r="F229" s="167" t="s">
        <v>2098</v>
      </c>
      <c r="H229" s="168">
        <v>42.61</v>
      </c>
      <c r="I229" s="169"/>
      <c r="L229" s="164"/>
      <c r="M229" s="170"/>
      <c r="T229" s="171"/>
      <c r="AT229" s="166" t="s">
        <v>219</v>
      </c>
      <c r="AU229" s="166" t="s">
        <v>88</v>
      </c>
      <c r="AV229" s="12" t="s">
        <v>88</v>
      </c>
      <c r="AW229" s="12" t="s">
        <v>31</v>
      </c>
      <c r="AX229" s="12" t="s">
        <v>75</v>
      </c>
      <c r="AY229" s="166" t="s">
        <v>205</v>
      </c>
    </row>
    <row r="230" spans="2:65" s="12" customFormat="1">
      <c r="B230" s="164"/>
      <c r="D230" s="165" t="s">
        <v>219</v>
      </c>
      <c r="E230" s="166" t="s">
        <v>1</v>
      </c>
      <c r="F230" s="167" t="s">
        <v>2099</v>
      </c>
      <c r="H230" s="168">
        <v>105.35</v>
      </c>
      <c r="I230" s="169"/>
      <c r="L230" s="164"/>
      <c r="M230" s="170"/>
      <c r="T230" s="171"/>
      <c r="AT230" s="166" t="s">
        <v>219</v>
      </c>
      <c r="AU230" s="166" t="s">
        <v>88</v>
      </c>
      <c r="AV230" s="12" t="s">
        <v>88</v>
      </c>
      <c r="AW230" s="12" t="s">
        <v>31</v>
      </c>
      <c r="AX230" s="12" t="s">
        <v>75</v>
      </c>
      <c r="AY230" s="166" t="s">
        <v>205</v>
      </c>
    </row>
    <row r="231" spans="2:65" s="15" customFormat="1">
      <c r="B231" s="185"/>
      <c r="D231" s="165" t="s">
        <v>219</v>
      </c>
      <c r="E231" s="186" t="s">
        <v>1</v>
      </c>
      <c r="F231" s="187" t="s">
        <v>2107</v>
      </c>
      <c r="H231" s="188">
        <v>1104.393</v>
      </c>
      <c r="I231" s="189"/>
      <c r="L231" s="185"/>
      <c r="M231" s="190"/>
      <c r="T231" s="191"/>
      <c r="AT231" s="186" t="s">
        <v>219</v>
      </c>
      <c r="AU231" s="186" t="s">
        <v>88</v>
      </c>
      <c r="AV231" s="15" t="s">
        <v>222</v>
      </c>
      <c r="AW231" s="15" t="s">
        <v>31</v>
      </c>
      <c r="AX231" s="15" t="s">
        <v>75</v>
      </c>
      <c r="AY231" s="186" t="s">
        <v>205</v>
      </c>
    </row>
    <row r="232" spans="2:65" s="14" customFormat="1">
      <c r="B232" s="179"/>
      <c r="D232" s="165" t="s">
        <v>219</v>
      </c>
      <c r="E232" s="180" t="s">
        <v>1</v>
      </c>
      <c r="F232" s="181" t="s">
        <v>2108</v>
      </c>
      <c r="H232" s="180" t="s">
        <v>1</v>
      </c>
      <c r="I232" s="182"/>
      <c r="L232" s="179"/>
      <c r="M232" s="183"/>
      <c r="T232" s="184"/>
      <c r="AT232" s="180" t="s">
        <v>219</v>
      </c>
      <c r="AU232" s="180" t="s">
        <v>88</v>
      </c>
      <c r="AV232" s="14" t="s">
        <v>82</v>
      </c>
      <c r="AW232" s="14" t="s">
        <v>31</v>
      </c>
      <c r="AX232" s="14" t="s">
        <v>75</v>
      </c>
      <c r="AY232" s="180" t="s">
        <v>205</v>
      </c>
    </row>
    <row r="233" spans="2:65" s="12" customFormat="1">
      <c r="B233" s="164"/>
      <c r="D233" s="165" t="s">
        <v>219</v>
      </c>
      <c r="E233" s="166" t="s">
        <v>1</v>
      </c>
      <c r="F233" s="167" t="s">
        <v>2109</v>
      </c>
      <c r="H233" s="168">
        <v>60.53</v>
      </c>
      <c r="I233" s="169"/>
      <c r="L233" s="164"/>
      <c r="M233" s="170"/>
      <c r="T233" s="171"/>
      <c r="AT233" s="166" t="s">
        <v>219</v>
      </c>
      <c r="AU233" s="166" t="s">
        <v>88</v>
      </c>
      <c r="AV233" s="12" t="s">
        <v>88</v>
      </c>
      <c r="AW233" s="12" t="s">
        <v>31</v>
      </c>
      <c r="AX233" s="12" t="s">
        <v>75</v>
      </c>
      <c r="AY233" s="166" t="s">
        <v>205</v>
      </c>
    </row>
    <row r="234" spans="2:65" s="15" customFormat="1">
      <c r="B234" s="185"/>
      <c r="D234" s="165" t="s">
        <v>219</v>
      </c>
      <c r="E234" s="186" t="s">
        <v>1</v>
      </c>
      <c r="F234" s="187" t="s">
        <v>2110</v>
      </c>
      <c r="H234" s="188">
        <v>60.53</v>
      </c>
      <c r="I234" s="189"/>
      <c r="L234" s="185"/>
      <c r="M234" s="190"/>
      <c r="T234" s="191"/>
      <c r="AT234" s="186" t="s">
        <v>219</v>
      </c>
      <c r="AU234" s="186" t="s">
        <v>88</v>
      </c>
      <c r="AV234" s="15" t="s">
        <v>222</v>
      </c>
      <c r="AW234" s="15" t="s">
        <v>31</v>
      </c>
      <c r="AX234" s="15" t="s">
        <v>75</v>
      </c>
      <c r="AY234" s="186" t="s">
        <v>205</v>
      </c>
    </row>
    <row r="235" spans="2:65" s="14" customFormat="1">
      <c r="B235" s="179"/>
      <c r="D235" s="165" t="s">
        <v>219</v>
      </c>
      <c r="E235" s="180" t="s">
        <v>1</v>
      </c>
      <c r="F235" s="181" t="s">
        <v>2111</v>
      </c>
      <c r="H235" s="180" t="s">
        <v>1</v>
      </c>
      <c r="I235" s="182"/>
      <c r="L235" s="179"/>
      <c r="M235" s="183"/>
      <c r="T235" s="184"/>
      <c r="AT235" s="180" t="s">
        <v>219</v>
      </c>
      <c r="AU235" s="180" t="s">
        <v>88</v>
      </c>
      <c r="AV235" s="14" t="s">
        <v>82</v>
      </c>
      <c r="AW235" s="14" t="s">
        <v>31</v>
      </c>
      <c r="AX235" s="14" t="s">
        <v>75</v>
      </c>
      <c r="AY235" s="180" t="s">
        <v>205</v>
      </c>
    </row>
    <row r="236" spans="2:65" s="14" customFormat="1">
      <c r="B236" s="179"/>
      <c r="D236" s="165" t="s">
        <v>219</v>
      </c>
      <c r="E236" s="180" t="s">
        <v>1</v>
      </c>
      <c r="F236" s="181" t="s">
        <v>2112</v>
      </c>
      <c r="H236" s="180" t="s">
        <v>1</v>
      </c>
      <c r="I236" s="182"/>
      <c r="L236" s="179"/>
      <c r="M236" s="183"/>
      <c r="T236" s="184"/>
      <c r="AT236" s="180" t="s">
        <v>219</v>
      </c>
      <c r="AU236" s="180" t="s">
        <v>88</v>
      </c>
      <c r="AV236" s="14" t="s">
        <v>82</v>
      </c>
      <c r="AW236" s="14" t="s">
        <v>31</v>
      </c>
      <c r="AX236" s="14" t="s">
        <v>75</v>
      </c>
      <c r="AY236" s="180" t="s">
        <v>205</v>
      </c>
    </row>
    <row r="237" spans="2:65" s="12" customFormat="1">
      <c r="B237" s="164"/>
      <c r="D237" s="165" t="s">
        <v>219</v>
      </c>
      <c r="E237" s="166" t="s">
        <v>1</v>
      </c>
      <c r="F237" s="167" t="s">
        <v>2113</v>
      </c>
      <c r="H237" s="168">
        <v>501.36</v>
      </c>
      <c r="I237" s="169"/>
      <c r="L237" s="164"/>
      <c r="M237" s="170"/>
      <c r="T237" s="171"/>
      <c r="AT237" s="166" t="s">
        <v>219</v>
      </c>
      <c r="AU237" s="166" t="s">
        <v>88</v>
      </c>
      <c r="AV237" s="12" t="s">
        <v>88</v>
      </c>
      <c r="AW237" s="12" t="s">
        <v>31</v>
      </c>
      <c r="AX237" s="12" t="s">
        <v>75</v>
      </c>
      <c r="AY237" s="166" t="s">
        <v>205</v>
      </c>
    </row>
    <row r="238" spans="2:65" s="15" customFormat="1">
      <c r="B238" s="185"/>
      <c r="D238" s="165" t="s">
        <v>219</v>
      </c>
      <c r="E238" s="186" t="s">
        <v>1</v>
      </c>
      <c r="F238" s="187" t="s">
        <v>2114</v>
      </c>
      <c r="H238" s="188">
        <v>501.36</v>
      </c>
      <c r="I238" s="189"/>
      <c r="L238" s="185"/>
      <c r="M238" s="190"/>
      <c r="T238" s="191"/>
      <c r="AT238" s="186" t="s">
        <v>219</v>
      </c>
      <c r="AU238" s="186" t="s">
        <v>88</v>
      </c>
      <c r="AV238" s="15" t="s">
        <v>222</v>
      </c>
      <c r="AW238" s="15" t="s">
        <v>31</v>
      </c>
      <c r="AX238" s="15" t="s">
        <v>75</v>
      </c>
      <c r="AY238" s="186" t="s">
        <v>205</v>
      </c>
    </row>
    <row r="239" spans="2:65" s="13" customFormat="1">
      <c r="B239" s="172"/>
      <c r="D239" s="165" t="s">
        <v>219</v>
      </c>
      <c r="E239" s="173" t="s">
        <v>2115</v>
      </c>
      <c r="F239" s="174" t="s">
        <v>221</v>
      </c>
      <c r="H239" s="175">
        <v>4857.7690000000002</v>
      </c>
      <c r="I239" s="176"/>
      <c r="L239" s="172"/>
      <c r="M239" s="177"/>
      <c r="T239" s="178"/>
      <c r="AT239" s="173" t="s">
        <v>219</v>
      </c>
      <c r="AU239" s="173" t="s">
        <v>88</v>
      </c>
      <c r="AV239" s="13" t="s">
        <v>210</v>
      </c>
      <c r="AW239" s="13" t="s">
        <v>31</v>
      </c>
      <c r="AX239" s="13" t="s">
        <v>82</v>
      </c>
      <c r="AY239" s="173" t="s">
        <v>205</v>
      </c>
    </row>
    <row r="240" spans="2:65" s="1" customFormat="1" ht="33" customHeight="1">
      <c r="B240" s="136"/>
      <c r="C240" s="154" t="s">
        <v>220</v>
      </c>
      <c r="D240" s="154" t="s">
        <v>214</v>
      </c>
      <c r="E240" s="155" t="s">
        <v>2116</v>
      </c>
      <c r="F240" s="156" t="s">
        <v>2117</v>
      </c>
      <c r="G240" s="157" t="s">
        <v>165</v>
      </c>
      <c r="H240" s="158">
        <v>7270.8670000000002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41</v>
      </c>
      <c r="P240" s="148">
        <f>O240*H240</f>
        <v>0</v>
      </c>
      <c r="Q240" s="148">
        <v>0</v>
      </c>
      <c r="R240" s="148">
        <f>Q240*H240</f>
        <v>0</v>
      </c>
      <c r="S240" s="148">
        <v>0.02</v>
      </c>
      <c r="T240" s="149">
        <f>S240*H240</f>
        <v>145.41734</v>
      </c>
      <c r="AR240" s="150" t="s">
        <v>210</v>
      </c>
      <c r="AT240" s="150" t="s">
        <v>214</v>
      </c>
      <c r="AU240" s="150" t="s">
        <v>88</v>
      </c>
      <c r="AY240" s="17" t="s">
        <v>205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7" t="s">
        <v>88</v>
      </c>
      <c r="BK240" s="151">
        <f>ROUND(I240*H240,2)</f>
        <v>0</v>
      </c>
      <c r="BL240" s="17" t="s">
        <v>210</v>
      </c>
      <c r="BM240" s="150" t="s">
        <v>2118</v>
      </c>
    </row>
    <row r="241" spans="2:51" s="14" customFormat="1">
      <c r="B241" s="179"/>
      <c r="D241" s="165" t="s">
        <v>219</v>
      </c>
      <c r="E241" s="180" t="s">
        <v>1</v>
      </c>
      <c r="F241" s="181" t="s">
        <v>2119</v>
      </c>
      <c r="H241" s="180" t="s">
        <v>1</v>
      </c>
      <c r="I241" s="182"/>
      <c r="L241" s="179"/>
      <c r="M241" s="183"/>
      <c r="T241" s="184"/>
      <c r="AT241" s="180" t="s">
        <v>219</v>
      </c>
      <c r="AU241" s="180" t="s">
        <v>88</v>
      </c>
      <c r="AV241" s="14" t="s">
        <v>82</v>
      </c>
      <c r="AW241" s="14" t="s">
        <v>31</v>
      </c>
      <c r="AX241" s="14" t="s">
        <v>75</v>
      </c>
      <c r="AY241" s="180" t="s">
        <v>205</v>
      </c>
    </row>
    <row r="242" spans="2:51" s="14" customFormat="1" ht="22.5">
      <c r="B242" s="179"/>
      <c r="D242" s="165" t="s">
        <v>219</v>
      </c>
      <c r="E242" s="180" t="s">
        <v>1</v>
      </c>
      <c r="F242" s="181" t="s">
        <v>2120</v>
      </c>
      <c r="H242" s="180" t="s">
        <v>1</v>
      </c>
      <c r="I242" s="182"/>
      <c r="L242" s="179"/>
      <c r="M242" s="183"/>
      <c r="T242" s="184"/>
      <c r="AT242" s="180" t="s">
        <v>219</v>
      </c>
      <c r="AU242" s="180" t="s">
        <v>88</v>
      </c>
      <c r="AV242" s="14" t="s">
        <v>82</v>
      </c>
      <c r="AW242" s="14" t="s">
        <v>31</v>
      </c>
      <c r="AX242" s="14" t="s">
        <v>75</v>
      </c>
      <c r="AY242" s="180" t="s">
        <v>205</v>
      </c>
    </row>
    <row r="243" spans="2:51" s="14" customFormat="1" ht="22.5">
      <c r="B243" s="179"/>
      <c r="D243" s="165" t="s">
        <v>219</v>
      </c>
      <c r="E243" s="180" t="s">
        <v>1</v>
      </c>
      <c r="F243" s="181" t="s">
        <v>2121</v>
      </c>
      <c r="H243" s="180" t="s">
        <v>1</v>
      </c>
      <c r="I243" s="182"/>
      <c r="L243" s="179"/>
      <c r="M243" s="183"/>
      <c r="T243" s="184"/>
      <c r="AT243" s="180" t="s">
        <v>219</v>
      </c>
      <c r="AU243" s="180" t="s">
        <v>88</v>
      </c>
      <c r="AV243" s="14" t="s">
        <v>82</v>
      </c>
      <c r="AW243" s="14" t="s">
        <v>31</v>
      </c>
      <c r="AX243" s="14" t="s">
        <v>75</v>
      </c>
      <c r="AY243" s="180" t="s">
        <v>205</v>
      </c>
    </row>
    <row r="244" spans="2:51" s="14" customFormat="1">
      <c r="B244" s="179"/>
      <c r="D244" s="165" t="s">
        <v>219</v>
      </c>
      <c r="E244" s="180" t="s">
        <v>1</v>
      </c>
      <c r="F244" s="181" t="s">
        <v>2122</v>
      </c>
      <c r="H244" s="180" t="s">
        <v>1</v>
      </c>
      <c r="I244" s="182"/>
      <c r="L244" s="179"/>
      <c r="M244" s="183"/>
      <c r="T244" s="184"/>
      <c r="AT244" s="180" t="s">
        <v>219</v>
      </c>
      <c r="AU244" s="180" t="s">
        <v>88</v>
      </c>
      <c r="AV244" s="14" t="s">
        <v>82</v>
      </c>
      <c r="AW244" s="14" t="s">
        <v>31</v>
      </c>
      <c r="AX244" s="14" t="s">
        <v>75</v>
      </c>
      <c r="AY244" s="180" t="s">
        <v>205</v>
      </c>
    </row>
    <row r="245" spans="2:51" s="14" customFormat="1">
      <c r="B245" s="179"/>
      <c r="D245" s="165" t="s">
        <v>219</v>
      </c>
      <c r="E245" s="180" t="s">
        <v>1</v>
      </c>
      <c r="F245" s="181" t="s">
        <v>2123</v>
      </c>
      <c r="H245" s="180" t="s">
        <v>1</v>
      </c>
      <c r="I245" s="182"/>
      <c r="L245" s="179"/>
      <c r="M245" s="183"/>
      <c r="T245" s="184"/>
      <c r="AT245" s="180" t="s">
        <v>219</v>
      </c>
      <c r="AU245" s="180" t="s">
        <v>88</v>
      </c>
      <c r="AV245" s="14" t="s">
        <v>82</v>
      </c>
      <c r="AW245" s="14" t="s">
        <v>31</v>
      </c>
      <c r="AX245" s="14" t="s">
        <v>75</v>
      </c>
      <c r="AY245" s="180" t="s">
        <v>205</v>
      </c>
    </row>
    <row r="246" spans="2:51" s="12" customFormat="1">
      <c r="B246" s="164"/>
      <c r="D246" s="165" t="s">
        <v>219</v>
      </c>
      <c r="E246" s="166" t="s">
        <v>1</v>
      </c>
      <c r="F246" s="167" t="s">
        <v>2124</v>
      </c>
      <c r="H246" s="168">
        <v>29.937999999999999</v>
      </c>
      <c r="I246" s="169"/>
      <c r="L246" s="164"/>
      <c r="M246" s="170"/>
      <c r="T246" s="171"/>
      <c r="AT246" s="166" t="s">
        <v>219</v>
      </c>
      <c r="AU246" s="166" t="s">
        <v>88</v>
      </c>
      <c r="AV246" s="12" t="s">
        <v>88</v>
      </c>
      <c r="AW246" s="12" t="s">
        <v>31</v>
      </c>
      <c r="AX246" s="12" t="s">
        <v>75</v>
      </c>
      <c r="AY246" s="166" t="s">
        <v>205</v>
      </c>
    </row>
    <row r="247" spans="2:51" s="12" customFormat="1">
      <c r="B247" s="164"/>
      <c r="D247" s="165" t="s">
        <v>219</v>
      </c>
      <c r="E247" s="166" t="s">
        <v>1</v>
      </c>
      <c r="F247" s="167" t="s">
        <v>2125</v>
      </c>
      <c r="H247" s="168">
        <v>49.79</v>
      </c>
      <c r="I247" s="169"/>
      <c r="L247" s="164"/>
      <c r="M247" s="170"/>
      <c r="T247" s="171"/>
      <c r="AT247" s="166" t="s">
        <v>219</v>
      </c>
      <c r="AU247" s="166" t="s">
        <v>88</v>
      </c>
      <c r="AV247" s="12" t="s">
        <v>88</v>
      </c>
      <c r="AW247" s="12" t="s">
        <v>31</v>
      </c>
      <c r="AX247" s="12" t="s">
        <v>75</v>
      </c>
      <c r="AY247" s="166" t="s">
        <v>205</v>
      </c>
    </row>
    <row r="248" spans="2:51" s="12" customFormat="1">
      <c r="B248" s="164"/>
      <c r="D248" s="165" t="s">
        <v>219</v>
      </c>
      <c r="E248" s="166" t="s">
        <v>1</v>
      </c>
      <c r="F248" s="167" t="s">
        <v>2126</v>
      </c>
      <c r="H248" s="168">
        <v>51.241999999999997</v>
      </c>
      <c r="I248" s="169"/>
      <c r="L248" s="164"/>
      <c r="M248" s="170"/>
      <c r="T248" s="171"/>
      <c r="AT248" s="166" t="s">
        <v>219</v>
      </c>
      <c r="AU248" s="166" t="s">
        <v>88</v>
      </c>
      <c r="AV248" s="12" t="s">
        <v>88</v>
      </c>
      <c r="AW248" s="12" t="s">
        <v>31</v>
      </c>
      <c r="AX248" s="12" t="s">
        <v>75</v>
      </c>
      <c r="AY248" s="166" t="s">
        <v>205</v>
      </c>
    </row>
    <row r="249" spans="2:51" s="12" customFormat="1">
      <c r="B249" s="164"/>
      <c r="D249" s="165" t="s">
        <v>219</v>
      </c>
      <c r="E249" s="166" t="s">
        <v>1</v>
      </c>
      <c r="F249" s="167" t="s">
        <v>2127</v>
      </c>
      <c r="H249" s="168">
        <v>828.96</v>
      </c>
      <c r="I249" s="169"/>
      <c r="L249" s="164"/>
      <c r="M249" s="170"/>
      <c r="T249" s="171"/>
      <c r="AT249" s="166" t="s">
        <v>219</v>
      </c>
      <c r="AU249" s="166" t="s">
        <v>88</v>
      </c>
      <c r="AV249" s="12" t="s">
        <v>88</v>
      </c>
      <c r="AW249" s="12" t="s">
        <v>31</v>
      </c>
      <c r="AX249" s="12" t="s">
        <v>75</v>
      </c>
      <c r="AY249" s="166" t="s">
        <v>205</v>
      </c>
    </row>
    <row r="250" spans="2:51" s="12" customFormat="1">
      <c r="B250" s="164"/>
      <c r="D250" s="165" t="s">
        <v>219</v>
      </c>
      <c r="E250" s="166" t="s">
        <v>1</v>
      </c>
      <c r="F250" s="167" t="s">
        <v>2128</v>
      </c>
      <c r="H250" s="168">
        <v>-32</v>
      </c>
      <c r="I250" s="169"/>
      <c r="L250" s="164"/>
      <c r="M250" s="170"/>
      <c r="T250" s="171"/>
      <c r="AT250" s="166" t="s">
        <v>219</v>
      </c>
      <c r="AU250" s="166" t="s">
        <v>88</v>
      </c>
      <c r="AV250" s="12" t="s">
        <v>88</v>
      </c>
      <c r="AW250" s="12" t="s">
        <v>31</v>
      </c>
      <c r="AX250" s="12" t="s">
        <v>75</v>
      </c>
      <c r="AY250" s="166" t="s">
        <v>205</v>
      </c>
    </row>
    <row r="251" spans="2:51" s="15" customFormat="1">
      <c r="B251" s="185"/>
      <c r="D251" s="165" t="s">
        <v>219</v>
      </c>
      <c r="E251" s="186" t="s">
        <v>1</v>
      </c>
      <c r="F251" s="187" t="s">
        <v>2129</v>
      </c>
      <c r="H251" s="188">
        <v>927.93</v>
      </c>
      <c r="I251" s="189"/>
      <c r="L251" s="185"/>
      <c r="M251" s="190"/>
      <c r="T251" s="191"/>
      <c r="AT251" s="186" t="s">
        <v>219</v>
      </c>
      <c r="AU251" s="186" t="s">
        <v>88</v>
      </c>
      <c r="AV251" s="15" t="s">
        <v>222</v>
      </c>
      <c r="AW251" s="15" t="s">
        <v>31</v>
      </c>
      <c r="AX251" s="15" t="s">
        <v>75</v>
      </c>
      <c r="AY251" s="186" t="s">
        <v>205</v>
      </c>
    </row>
    <row r="252" spans="2:51" s="14" customFormat="1">
      <c r="B252" s="179"/>
      <c r="D252" s="165" t="s">
        <v>219</v>
      </c>
      <c r="E252" s="180" t="s">
        <v>1</v>
      </c>
      <c r="F252" s="181" t="s">
        <v>2130</v>
      </c>
      <c r="H252" s="180" t="s">
        <v>1</v>
      </c>
      <c r="I252" s="182"/>
      <c r="L252" s="179"/>
      <c r="M252" s="183"/>
      <c r="T252" s="184"/>
      <c r="AT252" s="180" t="s">
        <v>219</v>
      </c>
      <c r="AU252" s="180" t="s">
        <v>88</v>
      </c>
      <c r="AV252" s="14" t="s">
        <v>82</v>
      </c>
      <c r="AW252" s="14" t="s">
        <v>31</v>
      </c>
      <c r="AX252" s="14" t="s">
        <v>75</v>
      </c>
      <c r="AY252" s="180" t="s">
        <v>205</v>
      </c>
    </row>
    <row r="253" spans="2:51" s="14" customFormat="1">
      <c r="B253" s="179"/>
      <c r="D253" s="165" t="s">
        <v>219</v>
      </c>
      <c r="E253" s="180" t="s">
        <v>1</v>
      </c>
      <c r="F253" s="181" t="s">
        <v>2123</v>
      </c>
      <c r="H253" s="180" t="s">
        <v>1</v>
      </c>
      <c r="I253" s="182"/>
      <c r="L253" s="179"/>
      <c r="M253" s="183"/>
      <c r="T253" s="184"/>
      <c r="AT253" s="180" t="s">
        <v>219</v>
      </c>
      <c r="AU253" s="180" t="s">
        <v>88</v>
      </c>
      <c r="AV253" s="14" t="s">
        <v>82</v>
      </c>
      <c r="AW253" s="14" t="s">
        <v>31</v>
      </c>
      <c r="AX253" s="14" t="s">
        <v>75</v>
      </c>
      <c r="AY253" s="180" t="s">
        <v>205</v>
      </c>
    </row>
    <row r="254" spans="2:51" s="12" customFormat="1">
      <c r="B254" s="164"/>
      <c r="D254" s="165" t="s">
        <v>219</v>
      </c>
      <c r="E254" s="166" t="s">
        <v>1</v>
      </c>
      <c r="F254" s="167" t="s">
        <v>2131</v>
      </c>
      <c r="H254" s="168">
        <v>120.85899999999999</v>
      </c>
      <c r="I254" s="169"/>
      <c r="L254" s="164"/>
      <c r="M254" s="170"/>
      <c r="T254" s="171"/>
      <c r="AT254" s="166" t="s">
        <v>219</v>
      </c>
      <c r="AU254" s="166" t="s">
        <v>88</v>
      </c>
      <c r="AV254" s="12" t="s">
        <v>88</v>
      </c>
      <c r="AW254" s="12" t="s">
        <v>31</v>
      </c>
      <c r="AX254" s="12" t="s">
        <v>75</v>
      </c>
      <c r="AY254" s="166" t="s">
        <v>205</v>
      </c>
    </row>
    <row r="255" spans="2:51" s="12" customFormat="1">
      <c r="B255" s="164"/>
      <c r="D255" s="165" t="s">
        <v>219</v>
      </c>
      <c r="E255" s="166" t="s">
        <v>1</v>
      </c>
      <c r="F255" s="167" t="s">
        <v>2132</v>
      </c>
      <c r="H255" s="168">
        <v>72.468000000000004</v>
      </c>
      <c r="I255" s="169"/>
      <c r="L255" s="164"/>
      <c r="M255" s="170"/>
      <c r="T255" s="171"/>
      <c r="AT255" s="166" t="s">
        <v>219</v>
      </c>
      <c r="AU255" s="166" t="s">
        <v>88</v>
      </c>
      <c r="AV255" s="12" t="s">
        <v>88</v>
      </c>
      <c r="AW255" s="12" t="s">
        <v>31</v>
      </c>
      <c r="AX255" s="12" t="s">
        <v>75</v>
      </c>
      <c r="AY255" s="166" t="s">
        <v>205</v>
      </c>
    </row>
    <row r="256" spans="2:51" s="12" customFormat="1">
      <c r="B256" s="164"/>
      <c r="D256" s="165" t="s">
        <v>219</v>
      </c>
      <c r="E256" s="166" t="s">
        <v>1</v>
      </c>
      <c r="F256" s="167" t="s">
        <v>2133</v>
      </c>
      <c r="H256" s="168">
        <v>138.28299999999999</v>
      </c>
      <c r="I256" s="169"/>
      <c r="L256" s="164"/>
      <c r="M256" s="170"/>
      <c r="T256" s="171"/>
      <c r="AT256" s="166" t="s">
        <v>219</v>
      </c>
      <c r="AU256" s="166" t="s">
        <v>88</v>
      </c>
      <c r="AV256" s="12" t="s">
        <v>88</v>
      </c>
      <c r="AW256" s="12" t="s">
        <v>31</v>
      </c>
      <c r="AX256" s="12" t="s">
        <v>75</v>
      </c>
      <c r="AY256" s="166" t="s">
        <v>205</v>
      </c>
    </row>
    <row r="257" spans="2:51" s="12" customFormat="1">
      <c r="B257" s="164"/>
      <c r="D257" s="165" t="s">
        <v>219</v>
      </c>
      <c r="E257" s="166" t="s">
        <v>1</v>
      </c>
      <c r="F257" s="167" t="s">
        <v>2134</v>
      </c>
      <c r="H257" s="168">
        <v>88.703999999999994</v>
      </c>
      <c r="I257" s="169"/>
      <c r="L257" s="164"/>
      <c r="M257" s="170"/>
      <c r="T257" s="171"/>
      <c r="AT257" s="166" t="s">
        <v>219</v>
      </c>
      <c r="AU257" s="166" t="s">
        <v>88</v>
      </c>
      <c r="AV257" s="12" t="s">
        <v>88</v>
      </c>
      <c r="AW257" s="12" t="s">
        <v>31</v>
      </c>
      <c r="AX257" s="12" t="s">
        <v>75</v>
      </c>
      <c r="AY257" s="166" t="s">
        <v>205</v>
      </c>
    </row>
    <row r="258" spans="2:51" s="15" customFormat="1">
      <c r="B258" s="185"/>
      <c r="D258" s="165" t="s">
        <v>219</v>
      </c>
      <c r="E258" s="186" t="s">
        <v>1</v>
      </c>
      <c r="F258" s="187" t="s">
        <v>2135</v>
      </c>
      <c r="H258" s="188">
        <v>420.31400000000002</v>
      </c>
      <c r="I258" s="189"/>
      <c r="L258" s="185"/>
      <c r="M258" s="190"/>
      <c r="T258" s="191"/>
      <c r="AT258" s="186" t="s">
        <v>219</v>
      </c>
      <c r="AU258" s="186" t="s">
        <v>88</v>
      </c>
      <c r="AV258" s="15" t="s">
        <v>222</v>
      </c>
      <c r="AW258" s="15" t="s">
        <v>31</v>
      </c>
      <c r="AX258" s="15" t="s">
        <v>75</v>
      </c>
      <c r="AY258" s="186" t="s">
        <v>205</v>
      </c>
    </row>
    <row r="259" spans="2:51" s="14" customFormat="1">
      <c r="B259" s="179"/>
      <c r="D259" s="165" t="s">
        <v>219</v>
      </c>
      <c r="E259" s="180" t="s">
        <v>1</v>
      </c>
      <c r="F259" s="181" t="s">
        <v>2078</v>
      </c>
      <c r="H259" s="180" t="s">
        <v>1</v>
      </c>
      <c r="I259" s="182"/>
      <c r="L259" s="179"/>
      <c r="M259" s="183"/>
      <c r="T259" s="184"/>
      <c r="AT259" s="180" t="s">
        <v>219</v>
      </c>
      <c r="AU259" s="180" t="s">
        <v>88</v>
      </c>
      <c r="AV259" s="14" t="s">
        <v>82</v>
      </c>
      <c r="AW259" s="14" t="s">
        <v>31</v>
      </c>
      <c r="AX259" s="14" t="s">
        <v>75</v>
      </c>
      <c r="AY259" s="180" t="s">
        <v>205</v>
      </c>
    </row>
    <row r="260" spans="2:51" s="12" customFormat="1">
      <c r="B260" s="164"/>
      <c r="D260" s="165" t="s">
        <v>219</v>
      </c>
      <c r="E260" s="166" t="s">
        <v>1</v>
      </c>
      <c r="F260" s="167" t="s">
        <v>2136</v>
      </c>
      <c r="H260" s="168">
        <v>120.85899999999999</v>
      </c>
      <c r="I260" s="169"/>
      <c r="L260" s="164"/>
      <c r="M260" s="170"/>
      <c r="T260" s="171"/>
      <c r="AT260" s="166" t="s">
        <v>219</v>
      </c>
      <c r="AU260" s="166" t="s">
        <v>88</v>
      </c>
      <c r="AV260" s="12" t="s">
        <v>88</v>
      </c>
      <c r="AW260" s="12" t="s">
        <v>31</v>
      </c>
      <c r="AX260" s="12" t="s">
        <v>75</v>
      </c>
      <c r="AY260" s="166" t="s">
        <v>205</v>
      </c>
    </row>
    <row r="261" spans="2:51" s="14" customFormat="1">
      <c r="B261" s="179"/>
      <c r="D261" s="165" t="s">
        <v>219</v>
      </c>
      <c r="E261" s="180" t="s">
        <v>1</v>
      </c>
      <c r="F261" s="181" t="s">
        <v>2082</v>
      </c>
      <c r="H261" s="180" t="s">
        <v>1</v>
      </c>
      <c r="I261" s="182"/>
      <c r="L261" s="179"/>
      <c r="M261" s="183"/>
      <c r="T261" s="184"/>
      <c r="AT261" s="180" t="s">
        <v>219</v>
      </c>
      <c r="AU261" s="180" t="s">
        <v>88</v>
      </c>
      <c r="AV261" s="14" t="s">
        <v>82</v>
      </c>
      <c r="AW261" s="14" t="s">
        <v>31</v>
      </c>
      <c r="AX261" s="14" t="s">
        <v>75</v>
      </c>
      <c r="AY261" s="180" t="s">
        <v>205</v>
      </c>
    </row>
    <row r="262" spans="2:51" s="12" customFormat="1">
      <c r="B262" s="164"/>
      <c r="D262" s="165" t="s">
        <v>219</v>
      </c>
      <c r="E262" s="166" t="s">
        <v>1</v>
      </c>
      <c r="F262" s="167" t="s">
        <v>2137</v>
      </c>
      <c r="H262" s="168">
        <v>2765.6640000000002</v>
      </c>
      <c r="I262" s="169"/>
      <c r="L262" s="164"/>
      <c r="M262" s="170"/>
      <c r="T262" s="171"/>
      <c r="AT262" s="166" t="s">
        <v>219</v>
      </c>
      <c r="AU262" s="166" t="s">
        <v>88</v>
      </c>
      <c r="AV262" s="12" t="s">
        <v>88</v>
      </c>
      <c r="AW262" s="12" t="s">
        <v>31</v>
      </c>
      <c r="AX262" s="12" t="s">
        <v>75</v>
      </c>
      <c r="AY262" s="166" t="s">
        <v>205</v>
      </c>
    </row>
    <row r="263" spans="2:51" s="12" customFormat="1">
      <c r="B263" s="164"/>
      <c r="D263" s="165" t="s">
        <v>219</v>
      </c>
      <c r="E263" s="166" t="s">
        <v>1</v>
      </c>
      <c r="F263" s="167" t="s">
        <v>2138</v>
      </c>
      <c r="H263" s="168">
        <v>24.552</v>
      </c>
      <c r="I263" s="169"/>
      <c r="L263" s="164"/>
      <c r="M263" s="170"/>
      <c r="T263" s="171"/>
      <c r="AT263" s="166" t="s">
        <v>219</v>
      </c>
      <c r="AU263" s="166" t="s">
        <v>88</v>
      </c>
      <c r="AV263" s="12" t="s">
        <v>88</v>
      </c>
      <c r="AW263" s="12" t="s">
        <v>31</v>
      </c>
      <c r="AX263" s="12" t="s">
        <v>75</v>
      </c>
      <c r="AY263" s="166" t="s">
        <v>205</v>
      </c>
    </row>
    <row r="264" spans="2:51" s="15" customFormat="1">
      <c r="B264" s="185"/>
      <c r="D264" s="165" t="s">
        <v>219</v>
      </c>
      <c r="E264" s="186" t="s">
        <v>1</v>
      </c>
      <c r="F264" s="187" t="s">
        <v>2100</v>
      </c>
      <c r="H264" s="188">
        <v>2911.0749999999998</v>
      </c>
      <c r="I264" s="189"/>
      <c r="L264" s="185"/>
      <c r="M264" s="190"/>
      <c r="T264" s="191"/>
      <c r="AT264" s="186" t="s">
        <v>219</v>
      </c>
      <c r="AU264" s="186" t="s">
        <v>88</v>
      </c>
      <c r="AV264" s="15" t="s">
        <v>222</v>
      </c>
      <c r="AW264" s="15" t="s">
        <v>31</v>
      </c>
      <c r="AX264" s="15" t="s">
        <v>75</v>
      </c>
      <c r="AY264" s="186" t="s">
        <v>205</v>
      </c>
    </row>
    <row r="265" spans="2:51" s="14" customFormat="1">
      <c r="B265" s="179"/>
      <c r="D265" s="165" t="s">
        <v>219</v>
      </c>
      <c r="E265" s="180" t="s">
        <v>1</v>
      </c>
      <c r="F265" s="181" t="s">
        <v>2078</v>
      </c>
      <c r="H265" s="180" t="s">
        <v>1</v>
      </c>
      <c r="I265" s="182"/>
      <c r="L265" s="179"/>
      <c r="M265" s="183"/>
      <c r="T265" s="184"/>
      <c r="AT265" s="180" t="s">
        <v>219</v>
      </c>
      <c r="AU265" s="180" t="s">
        <v>88</v>
      </c>
      <c r="AV265" s="14" t="s">
        <v>82</v>
      </c>
      <c r="AW265" s="14" t="s">
        <v>31</v>
      </c>
      <c r="AX265" s="14" t="s">
        <v>75</v>
      </c>
      <c r="AY265" s="180" t="s">
        <v>205</v>
      </c>
    </row>
    <row r="266" spans="2:51" s="12" customFormat="1">
      <c r="B266" s="164"/>
      <c r="D266" s="165" t="s">
        <v>219</v>
      </c>
      <c r="E266" s="166" t="s">
        <v>1</v>
      </c>
      <c r="F266" s="167" t="s">
        <v>2139</v>
      </c>
      <c r="H266" s="168">
        <v>40.286000000000001</v>
      </c>
      <c r="I266" s="169"/>
      <c r="L266" s="164"/>
      <c r="M266" s="170"/>
      <c r="T266" s="171"/>
      <c r="AT266" s="166" t="s">
        <v>219</v>
      </c>
      <c r="AU266" s="166" t="s">
        <v>88</v>
      </c>
      <c r="AV266" s="12" t="s">
        <v>88</v>
      </c>
      <c r="AW266" s="12" t="s">
        <v>31</v>
      </c>
      <c r="AX266" s="12" t="s">
        <v>75</v>
      </c>
      <c r="AY266" s="166" t="s">
        <v>205</v>
      </c>
    </row>
    <row r="267" spans="2:51" s="14" customFormat="1">
      <c r="B267" s="179"/>
      <c r="D267" s="165" t="s">
        <v>219</v>
      </c>
      <c r="E267" s="180" t="s">
        <v>1</v>
      </c>
      <c r="F267" s="181" t="s">
        <v>2082</v>
      </c>
      <c r="H267" s="180" t="s">
        <v>1</v>
      </c>
      <c r="I267" s="182"/>
      <c r="L267" s="179"/>
      <c r="M267" s="183"/>
      <c r="T267" s="184"/>
      <c r="AT267" s="180" t="s">
        <v>219</v>
      </c>
      <c r="AU267" s="180" t="s">
        <v>88</v>
      </c>
      <c r="AV267" s="14" t="s">
        <v>82</v>
      </c>
      <c r="AW267" s="14" t="s">
        <v>31</v>
      </c>
      <c r="AX267" s="14" t="s">
        <v>75</v>
      </c>
      <c r="AY267" s="180" t="s">
        <v>205</v>
      </c>
    </row>
    <row r="268" spans="2:51" s="12" customFormat="1">
      <c r="B268" s="164"/>
      <c r="D268" s="165" t="s">
        <v>219</v>
      </c>
      <c r="E268" s="166" t="s">
        <v>1</v>
      </c>
      <c r="F268" s="167" t="s">
        <v>2140</v>
      </c>
      <c r="H268" s="168">
        <v>921.88800000000003</v>
      </c>
      <c r="I268" s="169"/>
      <c r="L268" s="164"/>
      <c r="M268" s="170"/>
      <c r="T268" s="171"/>
      <c r="AT268" s="166" t="s">
        <v>219</v>
      </c>
      <c r="AU268" s="166" t="s">
        <v>88</v>
      </c>
      <c r="AV268" s="12" t="s">
        <v>88</v>
      </c>
      <c r="AW268" s="12" t="s">
        <v>31</v>
      </c>
      <c r="AX268" s="12" t="s">
        <v>75</v>
      </c>
      <c r="AY268" s="166" t="s">
        <v>205</v>
      </c>
    </row>
    <row r="269" spans="2:51" s="12" customFormat="1">
      <c r="B269" s="164"/>
      <c r="D269" s="165" t="s">
        <v>219</v>
      </c>
      <c r="E269" s="166" t="s">
        <v>1</v>
      </c>
      <c r="F269" s="167" t="s">
        <v>2141</v>
      </c>
      <c r="H269" s="168">
        <v>25.765999999999998</v>
      </c>
      <c r="I269" s="169"/>
      <c r="L269" s="164"/>
      <c r="M269" s="170"/>
      <c r="T269" s="171"/>
      <c r="AT269" s="166" t="s">
        <v>219</v>
      </c>
      <c r="AU269" s="166" t="s">
        <v>88</v>
      </c>
      <c r="AV269" s="12" t="s">
        <v>88</v>
      </c>
      <c r="AW269" s="12" t="s">
        <v>31</v>
      </c>
      <c r="AX269" s="12" t="s">
        <v>75</v>
      </c>
      <c r="AY269" s="166" t="s">
        <v>205</v>
      </c>
    </row>
    <row r="270" spans="2:51" s="12" customFormat="1">
      <c r="B270" s="164"/>
      <c r="D270" s="165" t="s">
        <v>219</v>
      </c>
      <c r="E270" s="166" t="s">
        <v>1</v>
      </c>
      <c r="F270" s="167" t="s">
        <v>2142</v>
      </c>
      <c r="H270" s="168">
        <v>8.1839999999999993</v>
      </c>
      <c r="I270" s="169"/>
      <c r="L270" s="164"/>
      <c r="M270" s="170"/>
      <c r="T270" s="171"/>
      <c r="AT270" s="166" t="s">
        <v>219</v>
      </c>
      <c r="AU270" s="166" t="s">
        <v>88</v>
      </c>
      <c r="AV270" s="12" t="s">
        <v>88</v>
      </c>
      <c r="AW270" s="12" t="s">
        <v>31</v>
      </c>
      <c r="AX270" s="12" t="s">
        <v>75</v>
      </c>
      <c r="AY270" s="166" t="s">
        <v>205</v>
      </c>
    </row>
    <row r="271" spans="2:51" s="15" customFormat="1">
      <c r="B271" s="185"/>
      <c r="D271" s="165" t="s">
        <v>219</v>
      </c>
      <c r="E271" s="186" t="s">
        <v>1</v>
      </c>
      <c r="F271" s="187" t="s">
        <v>2106</v>
      </c>
      <c r="H271" s="188">
        <v>996.12400000000002</v>
      </c>
      <c r="I271" s="189"/>
      <c r="L271" s="185"/>
      <c r="M271" s="190"/>
      <c r="T271" s="191"/>
      <c r="AT271" s="186" t="s">
        <v>219</v>
      </c>
      <c r="AU271" s="186" t="s">
        <v>88</v>
      </c>
      <c r="AV271" s="15" t="s">
        <v>222</v>
      </c>
      <c r="AW271" s="15" t="s">
        <v>31</v>
      </c>
      <c r="AX271" s="15" t="s">
        <v>75</v>
      </c>
      <c r="AY271" s="186" t="s">
        <v>205</v>
      </c>
    </row>
    <row r="272" spans="2:51" s="14" customFormat="1">
      <c r="B272" s="179"/>
      <c r="D272" s="165" t="s">
        <v>219</v>
      </c>
      <c r="E272" s="180" t="s">
        <v>1</v>
      </c>
      <c r="F272" s="181" t="s">
        <v>2078</v>
      </c>
      <c r="H272" s="180" t="s">
        <v>1</v>
      </c>
      <c r="I272" s="182"/>
      <c r="L272" s="179"/>
      <c r="M272" s="183"/>
      <c r="T272" s="184"/>
      <c r="AT272" s="180" t="s">
        <v>219</v>
      </c>
      <c r="AU272" s="180" t="s">
        <v>88</v>
      </c>
      <c r="AV272" s="14" t="s">
        <v>82</v>
      </c>
      <c r="AW272" s="14" t="s">
        <v>31</v>
      </c>
      <c r="AX272" s="14" t="s">
        <v>75</v>
      </c>
      <c r="AY272" s="180" t="s">
        <v>205</v>
      </c>
    </row>
    <row r="273" spans="2:51" s="12" customFormat="1">
      <c r="B273" s="164"/>
      <c r="D273" s="165" t="s">
        <v>219</v>
      </c>
      <c r="E273" s="166" t="s">
        <v>1</v>
      </c>
      <c r="F273" s="167" t="s">
        <v>2139</v>
      </c>
      <c r="H273" s="168">
        <v>40.286000000000001</v>
      </c>
      <c r="I273" s="169"/>
      <c r="L273" s="164"/>
      <c r="M273" s="170"/>
      <c r="T273" s="171"/>
      <c r="AT273" s="166" t="s">
        <v>219</v>
      </c>
      <c r="AU273" s="166" t="s">
        <v>88</v>
      </c>
      <c r="AV273" s="12" t="s">
        <v>88</v>
      </c>
      <c r="AW273" s="12" t="s">
        <v>31</v>
      </c>
      <c r="AX273" s="12" t="s">
        <v>75</v>
      </c>
      <c r="AY273" s="166" t="s">
        <v>205</v>
      </c>
    </row>
    <row r="274" spans="2:51" s="14" customFormat="1">
      <c r="B274" s="179"/>
      <c r="D274" s="165" t="s">
        <v>219</v>
      </c>
      <c r="E274" s="180" t="s">
        <v>1</v>
      </c>
      <c r="F274" s="181" t="s">
        <v>2082</v>
      </c>
      <c r="H274" s="180" t="s">
        <v>1</v>
      </c>
      <c r="I274" s="182"/>
      <c r="L274" s="179"/>
      <c r="M274" s="183"/>
      <c r="T274" s="184"/>
      <c r="AT274" s="180" t="s">
        <v>219</v>
      </c>
      <c r="AU274" s="180" t="s">
        <v>88</v>
      </c>
      <c r="AV274" s="14" t="s">
        <v>82</v>
      </c>
      <c r="AW274" s="14" t="s">
        <v>31</v>
      </c>
      <c r="AX274" s="14" t="s">
        <v>75</v>
      </c>
      <c r="AY274" s="180" t="s">
        <v>205</v>
      </c>
    </row>
    <row r="275" spans="2:51" s="12" customFormat="1">
      <c r="B275" s="164"/>
      <c r="D275" s="165" t="s">
        <v>219</v>
      </c>
      <c r="E275" s="166" t="s">
        <v>1</v>
      </c>
      <c r="F275" s="167" t="s">
        <v>2140</v>
      </c>
      <c r="H275" s="168">
        <v>921.88800000000003</v>
      </c>
      <c r="I275" s="169"/>
      <c r="L275" s="164"/>
      <c r="M275" s="170"/>
      <c r="T275" s="171"/>
      <c r="AT275" s="166" t="s">
        <v>219</v>
      </c>
      <c r="AU275" s="166" t="s">
        <v>88</v>
      </c>
      <c r="AV275" s="12" t="s">
        <v>88</v>
      </c>
      <c r="AW275" s="12" t="s">
        <v>31</v>
      </c>
      <c r="AX275" s="12" t="s">
        <v>75</v>
      </c>
      <c r="AY275" s="166" t="s">
        <v>205</v>
      </c>
    </row>
    <row r="276" spans="2:51" s="12" customFormat="1">
      <c r="B276" s="164"/>
      <c r="D276" s="165" t="s">
        <v>219</v>
      </c>
      <c r="E276" s="166" t="s">
        <v>1</v>
      </c>
      <c r="F276" s="167" t="s">
        <v>2141</v>
      </c>
      <c r="H276" s="168">
        <v>25.765999999999998</v>
      </c>
      <c r="I276" s="169"/>
      <c r="L276" s="164"/>
      <c r="M276" s="170"/>
      <c r="T276" s="171"/>
      <c r="AT276" s="166" t="s">
        <v>219</v>
      </c>
      <c r="AU276" s="166" t="s">
        <v>88</v>
      </c>
      <c r="AV276" s="12" t="s">
        <v>88</v>
      </c>
      <c r="AW276" s="12" t="s">
        <v>31</v>
      </c>
      <c r="AX276" s="12" t="s">
        <v>75</v>
      </c>
      <c r="AY276" s="166" t="s">
        <v>205</v>
      </c>
    </row>
    <row r="277" spans="2:51" s="12" customFormat="1">
      <c r="B277" s="164"/>
      <c r="D277" s="165" t="s">
        <v>219</v>
      </c>
      <c r="E277" s="166" t="s">
        <v>1</v>
      </c>
      <c r="F277" s="167" t="s">
        <v>2142</v>
      </c>
      <c r="H277" s="168">
        <v>8.1839999999999993</v>
      </c>
      <c r="I277" s="169"/>
      <c r="L277" s="164"/>
      <c r="M277" s="170"/>
      <c r="T277" s="171"/>
      <c r="AT277" s="166" t="s">
        <v>219</v>
      </c>
      <c r="AU277" s="166" t="s">
        <v>88</v>
      </c>
      <c r="AV277" s="12" t="s">
        <v>88</v>
      </c>
      <c r="AW277" s="12" t="s">
        <v>31</v>
      </c>
      <c r="AX277" s="12" t="s">
        <v>75</v>
      </c>
      <c r="AY277" s="166" t="s">
        <v>205</v>
      </c>
    </row>
    <row r="278" spans="2:51" s="15" customFormat="1">
      <c r="B278" s="185"/>
      <c r="D278" s="165" t="s">
        <v>219</v>
      </c>
      <c r="E278" s="186" t="s">
        <v>1</v>
      </c>
      <c r="F278" s="187" t="s">
        <v>2107</v>
      </c>
      <c r="H278" s="188">
        <v>996.12400000000002</v>
      </c>
      <c r="I278" s="189"/>
      <c r="L278" s="185"/>
      <c r="M278" s="190"/>
      <c r="T278" s="191"/>
      <c r="AT278" s="186" t="s">
        <v>219</v>
      </c>
      <c r="AU278" s="186" t="s">
        <v>88</v>
      </c>
      <c r="AV278" s="15" t="s">
        <v>222</v>
      </c>
      <c r="AW278" s="15" t="s">
        <v>31</v>
      </c>
      <c r="AX278" s="15" t="s">
        <v>75</v>
      </c>
      <c r="AY278" s="186" t="s">
        <v>205</v>
      </c>
    </row>
    <row r="279" spans="2:51" s="14" customFormat="1">
      <c r="B279" s="179"/>
      <c r="D279" s="165" t="s">
        <v>219</v>
      </c>
      <c r="E279" s="180" t="s">
        <v>1</v>
      </c>
      <c r="F279" s="181" t="s">
        <v>2143</v>
      </c>
      <c r="H279" s="180" t="s">
        <v>1</v>
      </c>
      <c r="I279" s="182"/>
      <c r="L279" s="179"/>
      <c r="M279" s="183"/>
      <c r="T279" s="184"/>
      <c r="AT279" s="180" t="s">
        <v>219</v>
      </c>
      <c r="AU279" s="180" t="s">
        <v>88</v>
      </c>
      <c r="AV279" s="14" t="s">
        <v>82</v>
      </c>
      <c r="AW279" s="14" t="s">
        <v>31</v>
      </c>
      <c r="AX279" s="14" t="s">
        <v>75</v>
      </c>
      <c r="AY279" s="180" t="s">
        <v>205</v>
      </c>
    </row>
    <row r="280" spans="2:51" s="12" customFormat="1">
      <c r="B280" s="164"/>
      <c r="D280" s="165" t="s">
        <v>219</v>
      </c>
      <c r="E280" s="166" t="s">
        <v>1</v>
      </c>
      <c r="F280" s="167" t="s">
        <v>2144</v>
      </c>
      <c r="H280" s="168">
        <v>78.5</v>
      </c>
      <c r="I280" s="169"/>
      <c r="L280" s="164"/>
      <c r="M280" s="170"/>
      <c r="T280" s="171"/>
      <c r="AT280" s="166" t="s">
        <v>219</v>
      </c>
      <c r="AU280" s="166" t="s">
        <v>88</v>
      </c>
      <c r="AV280" s="12" t="s">
        <v>88</v>
      </c>
      <c r="AW280" s="12" t="s">
        <v>31</v>
      </c>
      <c r="AX280" s="12" t="s">
        <v>75</v>
      </c>
      <c r="AY280" s="166" t="s">
        <v>205</v>
      </c>
    </row>
    <row r="281" spans="2:51" s="12" customFormat="1">
      <c r="B281" s="164"/>
      <c r="D281" s="165" t="s">
        <v>219</v>
      </c>
      <c r="E281" s="166" t="s">
        <v>1</v>
      </c>
      <c r="F281" s="167" t="s">
        <v>2145</v>
      </c>
      <c r="H281" s="168">
        <v>48</v>
      </c>
      <c r="I281" s="169"/>
      <c r="L281" s="164"/>
      <c r="M281" s="170"/>
      <c r="T281" s="171"/>
      <c r="AT281" s="166" t="s">
        <v>219</v>
      </c>
      <c r="AU281" s="166" t="s">
        <v>88</v>
      </c>
      <c r="AV281" s="12" t="s">
        <v>88</v>
      </c>
      <c r="AW281" s="12" t="s">
        <v>31</v>
      </c>
      <c r="AX281" s="12" t="s">
        <v>75</v>
      </c>
      <c r="AY281" s="166" t="s">
        <v>205</v>
      </c>
    </row>
    <row r="282" spans="2:51" s="15" customFormat="1">
      <c r="B282" s="185"/>
      <c r="D282" s="165" t="s">
        <v>219</v>
      </c>
      <c r="E282" s="186" t="s">
        <v>1</v>
      </c>
      <c r="F282" s="187" t="s">
        <v>2146</v>
      </c>
      <c r="H282" s="188">
        <v>126.5</v>
      </c>
      <c r="I282" s="189"/>
      <c r="L282" s="185"/>
      <c r="M282" s="190"/>
      <c r="T282" s="191"/>
      <c r="AT282" s="186" t="s">
        <v>219</v>
      </c>
      <c r="AU282" s="186" t="s">
        <v>88</v>
      </c>
      <c r="AV282" s="15" t="s">
        <v>222</v>
      </c>
      <c r="AW282" s="15" t="s">
        <v>31</v>
      </c>
      <c r="AX282" s="15" t="s">
        <v>75</v>
      </c>
      <c r="AY282" s="186" t="s">
        <v>205</v>
      </c>
    </row>
    <row r="283" spans="2:51" s="14" customFormat="1">
      <c r="B283" s="179"/>
      <c r="D283" s="165" t="s">
        <v>219</v>
      </c>
      <c r="E283" s="180" t="s">
        <v>1</v>
      </c>
      <c r="F283" s="181" t="s">
        <v>2111</v>
      </c>
      <c r="H283" s="180" t="s">
        <v>1</v>
      </c>
      <c r="I283" s="182"/>
      <c r="L283" s="179"/>
      <c r="M283" s="183"/>
      <c r="T283" s="184"/>
      <c r="AT283" s="180" t="s">
        <v>219</v>
      </c>
      <c r="AU283" s="180" t="s">
        <v>88</v>
      </c>
      <c r="AV283" s="14" t="s">
        <v>82</v>
      </c>
      <c r="AW283" s="14" t="s">
        <v>31</v>
      </c>
      <c r="AX283" s="14" t="s">
        <v>75</v>
      </c>
      <c r="AY283" s="180" t="s">
        <v>205</v>
      </c>
    </row>
    <row r="284" spans="2:51" s="14" customFormat="1">
      <c r="B284" s="179"/>
      <c r="D284" s="165" t="s">
        <v>219</v>
      </c>
      <c r="E284" s="180" t="s">
        <v>1</v>
      </c>
      <c r="F284" s="181" t="s">
        <v>2147</v>
      </c>
      <c r="H284" s="180" t="s">
        <v>1</v>
      </c>
      <c r="I284" s="182"/>
      <c r="L284" s="179"/>
      <c r="M284" s="183"/>
      <c r="T284" s="184"/>
      <c r="AT284" s="180" t="s">
        <v>219</v>
      </c>
      <c r="AU284" s="180" t="s">
        <v>88</v>
      </c>
      <c r="AV284" s="14" t="s">
        <v>82</v>
      </c>
      <c r="AW284" s="14" t="s">
        <v>31</v>
      </c>
      <c r="AX284" s="14" t="s">
        <v>75</v>
      </c>
      <c r="AY284" s="180" t="s">
        <v>205</v>
      </c>
    </row>
    <row r="285" spans="2:51" s="12" customFormat="1" ht="22.5">
      <c r="B285" s="164"/>
      <c r="D285" s="165" t="s">
        <v>219</v>
      </c>
      <c r="E285" s="166" t="s">
        <v>1</v>
      </c>
      <c r="F285" s="167" t="s">
        <v>2148</v>
      </c>
      <c r="H285" s="168">
        <v>195.2</v>
      </c>
      <c r="I285" s="169"/>
      <c r="L285" s="164"/>
      <c r="M285" s="170"/>
      <c r="T285" s="171"/>
      <c r="AT285" s="166" t="s">
        <v>219</v>
      </c>
      <c r="AU285" s="166" t="s">
        <v>88</v>
      </c>
      <c r="AV285" s="12" t="s">
        <v>88</v>
      </c>
      <c r="AW285" s="12" t="s">
        <v>31</v>
      </c>
      <c r="AX285" s="12" t="s">
        <v>75</v>
      </c>
      <c r="AY285" s="166" t="s">
        <v>205</v>
      </c>
    </row>
    <row r="286" spans="2:51" s="12" customFormat="1">
      <c r="B286" s="164"/>
      <c r="D286" s="165" t="s">
        <v>219</v>
      </c>
      <c r="E286" s="166" t="s">
        <v>1</v>
      </c>
      <c r="F286" s="167" t="s">
        <v>2149</v>
      </c>
      <c r="H286" s="168">
        <v>-36</v>
      </c>
      <c r="I286" s="169"/>
      <c r="L286" s="164"/>
      <c r="M286" s="170"/>
      <c r="T286" s="171"/>
      <c r="AT286" s="166" t="s">
        <v>219</v>
      </c>
      <c r="AU286" s="166" t="s">
        <v>88</v>
      </c>
      <c r="AV286" s="12" t="s">
        <v>88</v>
      </c>
      <c r="AW286" s="12" t="s">
        <v>31</v>
      </c>
      <c r="AX286" s="12" t="s">
        <v>75</v>
      </c>
      <c r="AY286" s="166" t="s">
        <v>205</v>
      </c>
    </row>
    <row r="287" spans="2:51" s="12" customFormat="1">
      <c r="B287" s="164"/>
      <c r="D287" s="165" t="s">
        <v>219</v>
      </c>
      <c r="E287" s="166" t="s">
        <v>1</v>
      </c>
      <c r="F287" s="167" t="s">
        <v>2150</v>
      </c>
      <c r="H287" s="168">
        <v>195.2</v>
      </c>
      <c r="I287" s="169"/>
      <c r="L287" s="164"/>
      <c r="M287" s="170"/>
      <c r="T287" s="171"/>
      <c r="AT287" s="166" t="s">
        <v>219</v>
      </c>
      <c r="AU287" s="166" t="s">
        <v>88</v>
      </c>
      <c r="AV287" s="12" t="s">
        <v>88</v>
      </c>
      <c r="AW287" s="12" t="s">
        <v>31</v>
      </c>
      <c r="AX287" s="12" t="s">
        <v>75</v>
      </c>
      <c r="AY287" s="166" t="s">
        <v>205</v>
      </c>
    </row>
    <row r="288" spans="2:51" s="12" customFormat="1">
      <c r="B288" s="164"/>
      <c r="D288" s="165" t="s">
        <v>219</v>
      </c>
      <c r="E288" s="166" t="s">
        <v>1</v>
      </c>
      <c r="F288" s="167" t="s">
        <v>2149</v>
      </c>
      <c r="H288" s="168">
        <v>-36</v>
      </c>
      <c r="I288" s="169"/>
      <c r="L288" s="164"/>
      <c r="M288" s="170"/>
      <c r="T288" s="171"/>
      <c r="AT288" s="166" t="s">
        <v>219</v>
      </c>
      <c r="AU288" s="166" t="s">
        <v>88</v>
      </c>
      <c r="AV288" s="12" t="s">
        <v>88</v>
      </c>
      <c r="AW288" s="12" t="s">
        <v>31</v>
      </c>
      <c r="AX288" s="12" t="s">
        <v>75</v>
      </c>
      <c r="AY288" s="166" t="s">
        <v>205</v>
      </c>
    </row>
    <row r="289" spans="2:65" s="12" customFormat="1">
      <c r="B289" s="164"/>
      <c r="D289" s="165" t="s">
        <v>219</v>
      </c>
      <c r="E289" s="166" t="s">
        <v>1</v>
      </c>
      <c r="F289" s="167" t="s">
        <v>2151</v>
      </c>
      <c r="H289" s="168">
        <v>336</v>
      </c>
      <c r="I289" s="169"/>
      <c r="L289" s="164"/>
      <c r="M289" s="170"/>
      <c r="T289" s="171"/>
      <c r="AT289" s="166" t="s">
        <v>219</v>
      </c>
      <c r="AU289" s="166" t="s">
        <v>88</v>
      </c>
      <c r="AV289" s="12" t="s">
        <v>88</v>
      </c>
      <c r="AW289" s="12" t="s">
        <v>31</v>
      </c>
      <c r="AX289" s="12" t="s">
        <v>75</v>
      </c>
      <c r="AY289" s="166" t="s">
        <v>205</v>
      </c>
    </row>
    <row r="290" spans="2:65" s="12" customFormat="1">
      <c r="B290" s="164"/>
      <c r="D290" s="165" t="s">
        <v>219</v>
      </c>
      <c r="E290" s="166" t="s">
        <v>1</v>
      </c>
      <c r="F290" s="167" t="s">
        <v>2149</v>
      </c>
      <c r="H290" s="168">
        <v>-36</v>
      </c>
      <c r="I290" s="169"/>
      <c r="L290" s="164"/>
      <c r="M290" s="170"/>
      <c r="T290" s="171"/>
      <c r="AT290" s="166" t="s">
        <v>219</v>
      </c>
      <c r="AU290" s="166" t="s">
        <v>88</v>
      </c>
      <c r="AV290" s="12" t="s">
        <v>88</v>
      </c>
      <c r="AW290" s="12" t="s">
        <v>31</v>
      </c>
      <c r="AX290" s="12" t="s">
        <v>75</v>
      </c>
      <c r="AY290" s="166" t="s">
        <v>205</v>
      </c>
    </row>
    <row r="291" spans="2:65" s="12" customFormat="1">
      <c r="B291" s="164"/>
      <c r="D291" s="165" t="s">
        <v>219</v>
      </c>
      <c r="E291" s="166" t="s">
        <v>1</v>
      </c>
      <c r="F291" s="167" t="s">
        <v>2152</v>
      </c>
      <c r="H291" s="168">
        <v>-12.8</v>
      </c>
      <c r="I291" s="169"/>
      <c r="L291" s="164"/>
      <c r="M291" s="170"/>
      <c r="T291" s="171"/>
      <c r="AT291" s="166" t="s">
        <v>219</v>
      </c>
      <c r="AU291" s="166" t="s">
        <v>88</v>
      </c>
      <c r="AV291" s="12" t="s">
        <v>88</v>
      </c>
      <c r="AW291" s="12" t="s">
        <v>31</v>
      </c>
      <c r="AX291" s="12" t="s">
        <v>75</v>
      </c>
      <c r="AY291" s="166" t="s">
        <v>205</v>
      </c>
    </row>
    <row r="292" spans="2:65" s="12" customFormat="1">
      <c r="B292" s="164"/>
      <c r="D292" s="165" t="s">
        <v>219</v>
      </c>
      <c r="E292" s="166" t="s">
        <v>1</v>
      </c>
      <c r="F292" s="167" t="s">
        <v>2153</v>
      </c>
      <c r="H292" s="168">
        <v>336</v>
      </c>
      <c r="I292" s="169"/>
      <c r="L292" s="164"/>
      <c r="M292" s="170"/>
      <c r="T292" s="171"/>
      <c r="AT292" s="166" t="s">
        <v>219</v>
      </c>
      <c r="AU292" s="166" t="s">
        <v>88</v>
      </c>
      <c r="AV292" s="12" t="s">
        <v>88</v>
      </c>
      <c r="AW292" s="12" t="s">
        <v>31</v>
      </c>
      <c r="AX292" s="12" t="s">
        <v>75</v>
      </c>
      <c r="AY292" s="166" t="s">
        <v>205</v>
      </c>
    </row>
    <row r="293" spans="2:65" s="12" customFormat="1">
      <c r="B293" s="164"/>
      <c r="D293" s="165" t="s">
        <v>219</v>
      </c>
      <c r="E293" s="166" t="s">
        <v>1</v>
      </c>
      <c r="F293" s="167" t="s">
        <v>2149</v>
      </c>
      <c r="H293" s="168">
        <v>-36</v>
      </c>
      <c r="I293" s="169"/>
      <c r="L293" s="164"/>
      <c r="M293" s="170"/>
      <c r="T293" s="171"/>
      <c r="AT293" s="166" t="s">
        <v>219</v>
      </c>
      <c r="AU293" s="166" t="s">
        <v>88</v>
      </c>
      <c r="AV293" s="12" t="s">
        <v>88</v>
      </c>
      <c r="AW293" s="12" t="s">
        <v>31</v>
      </c>
      <c r="AX293" s="12" t="s">
        <v>75</v>
      </c>
      <c r="AY293" s="166" t="s">
        <v>205</v>
      </c>
    </row>
    <row r="294" spans="2:65" s="12" customFormat="1">
      <c r="B294" s="164"/>
      <c r="D294" s="165" t="s">
        <v>219</v>
      </c>
      <c r="E294" s="166" t="s">
        <v>1</v>
      </c>
      <c r="F294" s="167" t="s">
        <v>2152</v>
      </c>
      <c r="H294" s="168">
        <v>-12.8</v>
      </c>
      <c r="I294" s="169"/>
      <c r="L294" s="164"/>
      <c r="M294" s="170"/>
      <c r="T294" s="171"/>
      <c r="AT294" s="166" t="s">
        <v>219</v>
      </c>
      <c r="AU294" s="166" t="s">
        <v>88</v>
      </c>
      <c r="AV294" s="12" t="s">
        <v>88</v>
      </c>
      <c r="AW294" s="12" t="s">
        <v>31</v>
      </c>
      <c r="AX294" s="12" t="s">
        <v>75</v>
      </c>
      <c r="AY294" s="166" t="s">
        <v>205</v>
      </c>
    </row>
    <row r="295" spans="2:65" s="15" customFormat="1">
      <c r="B295" s="185"/>
      <c r="D295" s="165" t="s">
        <v>219</v>
      </c>
      <c r="E295" s="186" t="s">
        <v>1</v>
      </c>
      <c r="F295" s="187" t="s">
        <v>2154</v>
      </c>
      <c r="H295" s="188">
        <v>892.8</v>
      </c>
      <c r="I295" s="189"/>
      <c r="L295" s="185"/>
      <c r="M295" s="190"/>
      <c r="T295" s="191"/>
      <c r="AT295" s="186" t="s">
        <v>219</v>
      </c>
      <c r="AU295" s="186" t="s">
        <v>88</v>
      </c>
      <c r="AV295" s="15" t="s">
        <v>222</v>
      </c>
      <c r="AW295" s="15" t="s">
        <v>31</v>
      </c>
      <c r="AX295" s="15" t="s">
        <v>75</v>
      </c>
      <c r="AY295" s="186" t="s">
        <v>205</v>
      </c>
    </row>
    <row r="296" spans="2:65" s="13" customFormat="1">
      <c r="B296" s="172"/>
      <c r="D296" s="165" t="s">
        <v>219</v>
      </c>
      <c r="E296" s="173" t="s">
        <v>2155</v>
      </c>
      <c r="F296" s="174" t="s">
        <v>221</v>
      </c>
      <c r="H296" s="175">
        <v>7270.8670000000002</v>
      </c>
      <c r="I296" s="176"/>
      <c r="L296" s="172"/>
      <c r="M296" s="177"/>
      <c r="T296" s="178"/>
      <c r="AT296" s="173" t="s">
        <v>219</v>
      </c>
      <c r="AU296" s="173" t="s">
        <v>88</v>
      </c>
      <c r="AV296" s="13" t="s">
        <v>210</v>
      </c>
      <c r="AW296" s="13" t="s">
        <v>31</v>
      </c>
      <c r="AX296" s="13" t="s">
        <v>82</v>
      </c>
      <c r="AY296" s="173" t="s">
        <v>205</v>
      </c>
    </row>
    <row r="297" spans="2:65" s="1" customFormat="1" ht="44.25" customHeight="1">
      <c r="B297" s="136"/>
      <c r="C297" s="154" t="s">
        <v>260</v>
      </c>
      <c r="D297" s="154" t="s">
        <v>214</v>
      </c>
      <c r="E297" s="155" t="s">
        <v>2156</v>
      </c>
      <c r="F297" s="156" t="s">
        <v>2157</v>
      </c>
      <c r="G297" s="157" t="s">
        <v>165</v>
      </c>
      <c r="H297" s="158">
        <v>1214.6600000000001</v>
      </c>
      <c r="I297" s="159"/>
      <c r="J297" s="160">
        <f>ROUND(I297*H297,2)</f>
        <v>0</v>
      </c>
      <c r="K297" s="161"/>
      <c r="L297" s="32"/>
      <c r="M297" s="162" t="s">
        <v>1</v>
      </c>
      <c r="N297" s="163" t="s">
        <v>41</v>
      </c>
      <c r="P297" s="148">
        <f>O297*H297</f>
        <v>0</v>
      </c>
      <c r="Q297" s="148">
        <v>0</v>
      </c>
      <c r="R297" s="148">
        <f>Q297*H297</f>
        <v>0</v>
      </c>
      <c r="S297" s="148">
        <v>6.8000000000000005E-2</v>
      </c>
      <c r="T297" s="149">
        <f>S297*H297</f>
        <v>82.596880000000013</v>
      </c>
      <c r="AR297" s="150" t="s">
        <v>210</v>
      </c>
      <c r="AT297" s="150" t="s">
        <v>214</v>
      </c>
      <c r="AU297" s="150" t="s">
        <v>88</v>
      </c>
      <c r="AY297" s="17" t="s">
        <v>205</v>
      </c>
      <c r="BE297" s="151">
        <f>IF(N297="základná",J297,0)</f>
        <v>0</v>
      </c>
      <c r="BF297" s="151">
        <f>IF(N297="znížená",J297,0)</f>
        <v>0</v>
      </c>
      <c r="BG297" s="151">
        <f>IF(N297="zákl. prenesená",J297,0)</f>
        <v>0</v>
      </c>
      <c r="BH297" s="151">
        <f>IF(N297="zníž. prenesená",J297,0)</f>
        <v>0</v>
      </c>
      <c r="BI297" s="151">
        <f>IF(N297="nulová",J297,0)</f>
        <v>0</v>
      </c>
      <c r="BJ297" s="17" t="s">
        <v>88</v>
      </c>
      <c r="BK297" s="151">
        <f>ROUND(I297*H297,2)</f>
        <v>0</v>
      </c>
      <c r="BL297" s="17" t="s">
        <v>210</v>
      </c>
      <c r="BM297" s="150" t="s">
        <v>2158</v>
      </c>
    </row>
    <row r="298" spans="2:65" s="14" customFormat="1">
      <c r="B298" s="179"/>
      <c r="D298" s="165" t="s">
        <v>219</v>
      </c>
      <c r="E298" s="180" t="s">
        <v>1</v>
      </c>
      <c r="F298" s="181" t="s">
        <v>2159</v>
      </c>
      <c r="H298" s="180" t="s">
        <v>1</v>
      </c>
      <c r="I298" s="182"/>
      <c r="L298" s="179"/>
      <c r="M298" s="183"/>
      <c r="T298" s="184"/>
      <c r="AT298" s="180" t="s">
        <v>219</v>
      </c>
      <c r="AU298" s="180" t="s">
        <v>88</v>
      </c>
      <c r="AV298" s="14" t="s">
        <v>82</v>
      </c>
      <c r="AW298" s="14" t="s">
        <v>31</v>
      </c>
      <c r="AX298" s="14" t="s">
        <v>75</v>
      </c>
      <c r="AY298" s="180" t="s">
        <v>205</v>
      </c>
    </row>
    <row r="299" spans="2:65" s="14" customFormat="1">
      <c r="B299" s="179"/>
      <c r="D299" s="165" t="s">
        <v>219</v>
      </c>
      <c r="E299" s="180" t="s">
        <v>1</v>
      </c>
      <c r="F299" s="181" t="s">
        <v>2160</v>
      </c>
      <c r="H299" s="180" t="s">
        <v>1</v>
      </c>
      <c r="I299" s="182"/>
      <c r="L299" s="179"/>
      <c r="M299" s="183"/>
      <c r="T299" s="184"/>
      <c r="AT299" s="180" t="s">
        <v>219</v>
      </c>
      <c r="AU299" s="180" t="s">
        <v>88</v>
      </c>
      <c r="AV299" s="14" t="s">
        <v>82</v>
      </c>
      <c r="AW299" s="14" t="s">
        <v>31</v>
      </c>
      <c r="AX299" s="14" t="s">
        <v>75</v>
      </c>
      <c r="AY299" s="180" t="s">
        <v>205</v>
      </c>
    </row>
    <row r="300" spans="2:65" s="14" customFormat="1">
      <c r="B300" s="179"/>
      <c r="D300" s="165" t="s">
        <v>219</v>
      </c>
      <c r="E300" s="180" t="s">
        <v>1</v>
      </c>
      <c r="F300" s="181" t="s">
        <v>2161</v>
      </c>
      <c r="H300" s="180" t="s">
        <v>1</v>
      </c>
      <c r="I300" s="182"/>
      <c r="L300" s="179"/>
      <c r="M300" s="183"/>
      <c r="T300" s="184"/>
      <c r="AT300" s="180" t="s">
        <v>219</v>
      </c>
      <c r="AU300" s="180" t="s">
        <v>88</v>
      </c>
      <c r="AV300" s="14" t="s">
        <v>82</v>
      </c>
      <c r="AW300" s="14" t="s">
        <v>31</v>
      </c>
      <c r="AX300" s="14" t="s">
        <v>75</v>
      </c>
      <c r="AY300" s="180" t="s">
        <v>205</v>
      </c>
    </row>
    <row r="301" spans="2:65" s="14" customFormat="1">
      <c r="B301" s="179"/>
      <c r="D301" s="165" t="s">
        <v>219</v>
      </c>
      <c r="E301" s="180" t="s">
        <v>1</v>
      </c>
      <c r="F301" s="181" t="s">
        <v>2162</v>
      </c>
      <c r="H301" s="180" t="s">
        <v>1</v>
      </c>
      <c r="I301" s="182"/>
      <c r="L301" s="179"/>
      <c r="M301" s="183"/>
      <c r="T301" s="184"/>
      <c r="AT301" s="180" t="s">
        <v>219</v>
      </c>
      <c r="AU301" s="180" t="s">
        <v>88</v>
      </c>
      <c r="AV301" s="14" t="s">
        <v>82</v>
      </c>
      <c r="AW301" s="14" t="s">
        <v>31</v>
      </c>
      <c r="AX301" s="14" t="s">
        <v>75</v>
      </c>
      <c r="AY301" s="180" t="s">
        <v>205</v>
      </c>
    </row>
    <row r="302" spans="2:65" s="12" customFormat="1">
      <c r="B302" s="164"/>
      <c r="D302" s="165" t="s">
        <v>219</v>
      </c>
      <c r="E302" s="166" t="s">
        <v>1</v>
      </c>
      <c r="F302" s="167" t="s">
        <v>2163</v>
      </c>
      <c r="H302" s="168">
        <v>100</v>
      </c>
      <c r="I302" s="169"/>
      <c r="L302" s="164"/>
      <c r="M302" s="170"/>
      <c r="T302" s="171"/>
      <c r="AT302" s="166" t="s">
        <v>219</v>
      </c>
      <c r="AU302" s="166" t="s">
        <v>88</v>
      </c>
      <c r="AV302" s="12" t="s">
        <v>88</v>
      </c>
      <c r="AW302" s="12" t="s">
        <v>31</v>
      </c>
      <c r="AX302" s="12" t="s">
        <v>75</v>
      </c>
      <c r="AY302" s="166" t="s">
        <v>205</v>
      </c>
    </row>
    <row r="303" spans="2:65" s="12" customFormat="1">
      <c r="B303" s="164"/>
      <c r="D303" s="165" t="s">
        <v>219</v>
      </c>
      <c r="E303" s="166" t="s">
        <v>1</v>
      </c>
      <c r="F303" s="167" t="s">
        <v>2164</v>
      </c>
      <c r="H303" s="168">
        <v>33.6</v>
      </c>
      <c r="I303" s="169"/>
      <c r="L303" s="164"/>
      <c r="M303" s="170"/>
      <c r="T303" s="171"/>
      <c r="AT303" s="166" t="s">
        <v>219</v>
      </c>
      <c r="AU303" s="166" t="s">
        <v>88</v>
      </c>
      <c r="AV303" s="12" t="s">
        <v>88</v>
      </c>
      <c r="AW303" s="12" t="s">
        <v>31</v>
      </c>
      <c r="AX303" s="12" t="s">
        <v>75</v>
      </c>
      <c r="AY303" s="166" t="s">
        <v>205</v>
      </c>
    </row>
    <row r="304" spans="2:65" s="14" customFormat="1">
      <c r="B304" s="179"/>
      <c r="D304" s="165" t="s">
        <v>219</v>
      </c>
      <c r="E304" s="180" t="s">
        <v>1</v>
      </c>
      <c r="F304" s="181" t="s">
        <v>2165</v>
      </c>
      <c r="H304" s="180" t="s">
        <v>1</v>
      </c>
      <c r="I304" s="182"/>
      <c r="L304" s="179"/>
      <c r="M304" s="183"/>
      <c r="T304" s="184"/>
      <c r="AT304" s="180" t="s">
        <v>219</v>
      </c>
      <c r="AU304" s="180" t="s">
        <v>88</v>
      </c>
      <c r="AV304" s="14" t="s">
        <v>82</v>
      </c>
      <c r="AW304" s="14" t="s">
        <v>31</v>
      </c>
      <c r="AX304" s="14" t="s">
        <v>75</v>
      </c>
      <c r="AY304" s="180" t="s">
        <v>205</v>
      </c>
    </row>
    <row r="305" spans="2:51" s="12" customFormat="1">
      <c r="B305" s="164"/>
      <c r="D305" s="165" t="s">
        <v>219</v>
      </c>
      <c r="E305" s="166" t="s">
        <v>1</v>
      </c>
      <c r="F305" s="167" t="s">
        <v>2166</v>
      </c>
      <c r="H305" s="168">
        <v>35.4</v>
      </c>
      <c r="I305" s="169"/>
      <c r="L305" s="164"/>
      <c r="M305" s="170"/>
      <c r="T305" s="171"/>
      <c r="AT305" s="166" t="s">
        <v>219</v>
      </c>
      <c r="AU305" s="166" t="s">
        <v>88</v>
      </c>
      <c r="AV305" s="12" t="s">
        <v>88</v>
      </c>
      <c r="AW305" s="12" t="s">
        <v>31</v>
      </c>
      <c r="AX305" s="12" t="s">
        <v>75</v>
      </c>
      <c r="AY305" s="166" t="s">
        <v>205</v>
      </c>
    </row>
    <row r="306" spans="2:51" s="12" customFormat="1">
      <c r="B306" s="164"/>
      <c r="D306" s="165" t="s">
        <v>219</v>
      </c>
      <c r="E306" s="166" t="s">
        <v>1</v>
      </c>
      <c r="F306" s="167" t="s">
        <v>2167</v>
      </c>
      <c r="H306" s="168">
        <v>40</v>
      </c>
      <c r="I306" s="169"/>
      <c r="L306" s="164"/>
      <c r="M306" s="170"/>
      <c r="T306" s="171"/>
      <c r="AT306" s="166" t="s">
        <v>219</v>
      </c>
      <c r="AU306" s="166" t="s">
        <v>88</v>
      </c>
      <c r="AV306" s="12" t="s">
        <v>88</v>
      </c>
      <c r="AW306" s="12" t="s">
        <v>31</v>
      </c>
      <c r="AX306" s="12" t="s">
        <v>75</v>
      </c>
      <c r="AY306" s="166" t="s">
        <v>205</v>
      </c>
    </row>
    <row r="307" spans="2:51" s="12" customFormat="1">
      <c r="B307" s="164"/>
      <c r="D307" s="165" t="s">
        <v>219</v>
      </c>
      <c r="E307" s="166" t="s">
        <v>1</v>
      </c>
      <c r="F307" s="167" t="s">
        <v>2168</v>
      </c>
      <c r="H307" s="168">
        <v>47.4</v>
      </c>
      <c r="I307" s="169"/>
      <c r="L307" s="164"/>
      <c r="M307" s="170"/>
      <c r="T307" s="171"/>
      <c r="AT307" s="166" t="s">
        <v>219</v>
      </c>
      <c r="AU307" s="166" t="s">
        <v>88</v>
      </c>
      <c r="AV307" s="12" t="s">
        <v>88</v>
      </c>
      <c r="AW307" s="12" t="s">
        <v>31</v>
      </c>
      <c r="AX307" s="12" t="s">
        <v>75</v>
      </c>
      <c r="AY307" s="166" t="s">
        <v>205</v>
      </c>
    </row>
    <row r="308" spans="2:51" s="12" customFormat="1">
      <c r="B308" s="164"/>
      <c r="D308" s="165" t="s">
        <v>219</v>
      </c>
      <c r="E308" s="166" t="s">
        <v>1</v>
      </c>
      <c r="F308" s="167" t="s">
        <v>2167</v>
      </c>
      <c r="H308" s="168">
        <v>40</v>
      </c>
      <c r="I308" s="169"/>
      <c r="L308" s="164"/>
      <c r="M308" s="170"/>
      <c r="T308" s="171"/>
      <c r="AT308" s="166" t="s">
        <v>219</v>
      </c>
      <c r="AU308" s="166" t="s">
        <v>88</v>
      </c>
      <c r="AV308" s="12" t="s">
        <v>88</v>
      </c>
      <c r="AW308" s="12" t="s">
        <v>31</v>
      </c>
      <c r="AX308" s="12" t="s">
        <v>75</v>
      </c>
      <c r="AY308" s="166" t="s">
        <v>205</v>
      </c>
    </row>
    <row r="309" spans="2:51" s="15" customFormat="1">
      <c r="B309" s="185"/>
      <c r="D309" s="165" t="s">
        <v>219</v>
      </c>
      <c r="E309" s="186" t="s">
        <v>1</v>
      </c>
      <c r="F309" s="187" t="s">
        <v>2169</v>
      </c>
      <c r="H309" s="188">
        <v>296.39999999999998</v>
      </c>
      <c r="I309" s="189"/>
      <c r="L309" s="185"/>
      <c r="M309" s="190"/>
      <c r="T309" s="191"/>
      <c r="AT309" s="186" t="s">
        <v>219</v>
      </c>
      <c r="AU309" s="186" t="s">
        <v>88</v>
      </c>
      <c r="AV309" s="15" t="s">
        <v>222</v>
      </c>
      <c r="AW309" s="15" t="s">
        <v>31</v>
      </c>
      <c r="AX309" s="15" t="s">
        <v>75</v>
      </c>
      <c r="AY309" s="186" t="s">
        <v>205</v>
      </c>
    </row>
    <row r="310" spans="2:51" s="14" customFormat="1">
      <c r="B310" s="179"/>
      <c r="D310" s="165" t="s">
        <v>219</v>
      </c>
      <c r="E310" s="180" t="s">
        <v>1</v>
      </c>
      <c r="F310" s="181" t="s">
        <v>2082</v>
      </c>
      <c r="H310" s="180" t="s">
        <v>1</v>
      </c>
      <c r="I310" s="182"/>
      <c r="L310" s="179"/>
      <c r="M310" s="183"/>
      <c r="T310" s="184"/>
      <c r="AT310" s="180" t="s">
        <v>219</v>
      </c>
      <c r="AU310" s="180" t="s">
        <v>88</v>
      </c>
      <c r="AV310" s="14" t="s">
        <v>82</v>
      </c>
      <c r="AW310" s="14" t="s">
        <v>31</v>
      </c>
      <c r="AX310" s="14" t="s">
        <v>75</v>
      </c>
      <c r="AY310" s="180" t="s">
        <v>205</v>
      </c>
    </row>
    <row r="311" spans="2:51" s="12" customFormat="1">
      <c r="B311" s="164"/>
      <c r="D311" s="165" t="s">
        <v>219</v>
      </c>
      <c r="E311" s="166" t="s">
        <v>1</v>
      </c>
      <c r="F311" s="167" t="s">
        <v>2170</v>
      </c>
      <c r="H311" s="168">
        <v>6.75</v>
      </c>
      <c r="I311" s="169"/>
      <c r="L311" s="164"/>
      <c r="M311" s="170"/>
      <c r="T311" s="171"/>
      <c r="AT311" s="166" t="s">
        <v>219</v>
      </c>
      <c r="AU311" s="166" t="s">
        <v>88</v>
      </c>
      <c r="AV311" s="12" t="s">
        <v>88</v>
      </c>
      <c r="AW311" s="12" t="s">
        <v>31</v>
      </c>
      <c r="AX311" s="12" t="s">
        <v>75</v>
      </c>
      <c r="AY311" s="166" t="s">
        <v>205</v>
      </c>
    </row>
    <row r="312" spans="2:51" s="15" customFormat="1">
      <c r="B312" s="185"/>
      <c r="D312" s="165" t="s">
        <v>219</v>
      </c>
      <c r="E312" s="186" t="s">
        <v>1</v>
      </c>
      <c r="F312" s="187" t="s">
        <v>2171</v>
      </c>
      <c r="H312" s="188">
        <v>6.75</v>
      </c>
      <c r="I312" s="189"/>
      <c r="L312" s="185"/>
      <c r="M312" s="190"/>
      <c r="T312" s="191"/>
      <c r="AT312" s="186" t="s">
        <v>219</v>
      </c>
      <c r="AU312" s="186" t="s">
        <v>88</v>
      </c>
      <c r="AV312" s="15" t="s">
        <v>222</v>
      </c>
      <c r="AW312" s="15" t="s">
        <v>31</v>
      </c>
      <c r="AX312" s="15" t="s">
        <v>75</v>
      </c>
      <c r="AY312" s="186" t="s">
        <v>205</v>
      </c>
    </row>
    <row r="313" spans="2:51" s="14" customFormat="1">
      <c r="B313" s="179"/>
      <c r="D313" s="165" t="s">
        <v>219</v>
      </c>
      <c r="E313" s="180" t="s">
        <v>1</v>
      </c>
      <c r="F313" s="181" t="s">
        <v>2172</v>
      </c>
      <c r="H313" s="180" t="s">
        <v>1</v>
      </c>
      <c r="I313" s="182"/>
      <c r="L313" s="179"/>
      <c r="M313" s="183"/>
      <c r="T313" s="184"/>
      <c r="AT313" s="180" t="s">
        <v>219</v>
      </c>
      <c r="AU313" s="180" t="s">
        <v>88</v>
      </c>
      <c r="AV313" s="14" t="s">
        <v>82</v>
      </c>
      <c r="AW313" s="14" t="s">
        <v>31</v>
      </c>
      <c r="AX313" s="14" t="s">
        <v>75</v>
      </c>
      <c r="AY313" s="180" t="s">
        <v>205</v>
      </c>
    </row>
    <row r="314" spans="2:51" s="14" customFormat="1">
      <c r="B314" s="179"/>
      <c r="D314" s="165" t="s">
        <v>219</v>
      </c>
      <c r="E314" s="180" t="s">
        <v>1</v>
      </c>
      <c r="F314" s="181" t="s">
        <v>2173</v>
      </c>
      <c r="H314" s="180" t="s">
        <v>1</v>
      </c>
      <c r="I314" s="182"/>
      <c r="L314" s="179"/>
      <c r="M314" s="183"/>
      <c r="T314" s="184"/>
      <c r="AT314" s="180" t="s">
        <v>219</v>
      </c>
      <c r="AU314" s="180" t="s">
        <v>88</v>
      </c>
      <c r="AV314" s="14" t="s">
        <v>82</v>
      </c>
      <c r="AW314" s="14" t="s">
        <v>31</v>
      </c>
      <c r="AX314" s="14" t="s">
        <v>75</v>
      </c>
      <c r="AY314" s="180" t="s">
        <v>205</v>
      </c>
    </row>
    <row r="315" spans="2:51" s="12" customFormat="1">
      <c r="B315" s="164"/>
      <c r="D315" s="165" t="s">
        <v>219</v>
      </c>
      <c r="E315" s="166" t="s">
        <v>1</v>
      </c>
      <c r="F315" s="167" t="s">
        <v>2174</v>
      </c>
      <c r="H315" s="168">
        <v>6.75</v>
      </c>
      <c r="I315" s="169"/>
      <c r="L315" s="164"/>
      <c r="M315" s="170"/>
      <c r="T315" s="171"/>
      <c r="AT315" s="166" t="s">
        <v>219</v>
      </c>
      <c r="AU315" s="166" t="s">
        <v>88</v>
      </c>
      <c r="AV315" s="12" t="s">
        <v>88</v>
      </c>
      <c r="AW315" s="12" t="s">
        <v>31</v>
      </c>
      <c r="AX315" s="12" t="s">
        <v>75</v>
      </c>
      <c r="AY315" s="166" t="s">
        <v>205</v>
      </c>
    </row>
    <row r="316" spans="2:51" s="12" customFormat="1">
      <c r="B316" s="164"/>
      <c r="D316" s="165" t="s">
        <v>219</v>
      </c>
      <c r="E316" s="166" t="s">
        <v>1</v>
      </c>
      <c r="F316" s="167" t="s">
        <v>2175</v>
      </c>
      <c r="H316" s="168">
        <v>6.75</v>
      </c>
      <c r="I316" s="169"/>
      <c r="L316" s="164"/>
      <c r="M316" s="170"/>
      <c r="T316" s="171"/>
      <c r="AT316" s="166" t="s">
        <v>219</v>
      </c>
      <c r="AU316" s="166" t="s">
        <v>88</v>
      </c>
      <c r="AV316" s="12" t="s">
        <v>88</v>
      </c>
      <c r="AW316" s="12" t="s">
        <v>31</v>
      </c>
      <c r="AX316" s="12" t="s">
        <v>75</v>
      </c>
      <c r="AY316" s="166" t="s">
        <v>205</v>
      </c>
    </row>
    <row r="317" spans="2:51" s="12" customFormat="1">
      <c r="B317" s="164"/>
      <c r="D317" s="165" t="s">
        <v>219</v>
      </c>
      <c r="E317" s="166" t="s">
        <v>1</v>
      </c>
      <c r="F317" s="167" t="s">
        <v>2176</v>
      </c>
      <c r="H317" s="168">
        <v>6.75</v>
      </c>
      <c r="I317" s="169"/>
      <c r="L317" s="164"/>
      <c r="M317" s="170"/>
      <c r="T317" s="171"/>
      <c r="AT317" s="166" t="s">
        <v>219</v>
      </c>
      <c r="AU317" s="166" t="s">
        <v>88</v>
      </c>
      <c r="AV317" s="12" t="s">
        <v>88</v>
      </c>
      <c r="AW317" s="12" t="s">
        <v>31</v>
      </c>
      <c r="AX317" s="12" t="s">
        <v>75</v>
      </c>
      <c r="AY317" s="166" t="s">
        <v>205</v>
      </c>
    </row>
    <row r="318" spans="2:51" s="14" customFormat="1">
      <c r="B318" s="179"/>
      <c r="D318" s="165" t="s">
        <v>219</v>
      </c>
      <c r="E318" s="180" t="s">
        <v>1</v>
      </c>
      <c r="F318" s="181" t="s">
        <v>2177</v>
      </c>
      <c r="H318" s="180" t="s">
        <v>1</v>
      </c>
      <c r="I318" s="182"/>
      <c r="L318" s="179"/>
      <c r="M318" s="183"/>
      <c r="T318" s="184"/>
      <c r="AT318" s="180" t="s">
        <v>219</v>
      </c>
      <c r="AU318" s="180" t="s">
        <v>88</v>
      </c>
      <c r="AV318" s="14" t="s">
        <v>82</v>
      </c>
      <c r="AW318" s="14" t="s">
        <v>31</v>
      </c>
      <c r="AX318" s="14" t="s">
        <v>75</v>
      </c>
      <c r="AY318" s="180" t="s">
        <v>205</v>
      </c>
    </row>
    <row r="319" spans="2:51" s="12" customFormat="1">
      <c r="B319" s="164"/>
      <c r="D319" s="165" t="s">
        <v>219</v>
      </c>
      <c r="E319" s="166" t="s">
        <v>1</v>
      </c>
      <c r="F319" s="167" t="s">
        <v>2178</v>
      </c>
      <c r="H319" s="168">
        <v>60</v>
      </c>
      <c r="I319" s="169"/>
      <c r="L319" s="164"/>
      <c r="M319" s="170"/>
      <c r="T319" s="171"/>
      <c r="AT319" s="166" t="s">
        <v>219</v>
      </c>
      <c r="AU319" s="166" t="s">
        <v>88</v>
      </c>
      <c r="AV319" s="12" t="s">
        <v>88</v>
      </c>
      <c r="AW319" s="12" t="s">
        <v>31</v>
      </c>
      <c r="AX319" s="12" t="s">
        <v>75</v>
      </c>
      <c r="AY319" s="166" t="s">
        <v>205</v>
      </c>
    </row>
    <row r="320" spans="2:51" s="12" customFormat="1">
      <c r="B320" s="164"/>
      <c r="D320" s="165" t="s">
        <v>219</v>
      </c>
      <c r="E320" s="166" t="s">
        <v>1</v>
      </c>
      <c r="F320" s="167" t="s">
        <v>2179</v>
      </c>
      <c r="H320" s="168">
        <v>35.549999999999997</v>
      </c>
      <c r="I320" s="169"/>
      <c r="L320" s="164"/>
      <c r="M320" s="170"/>
      <c r="T320" s="171"/>
      <c r="AT320" s="166" t="s">
        <v>219</v>
      </c>
      <c r="AU320" s="166" t="s">
        <v>88</v>
      </c>
      <c r="AV320" s="12" t="s">
        <v>88</v>
      </c>
      <c r="AW320" s="12" t="s">
        <v>31</v>
      </c>
      <c r="AX320" s="12" t="s">
        <v>75</v>
      </c>
      <c r="AY320" s="166" t="s">
        <v>205</v>
      </c>
    </row>
    <row r="321" spans="2:51" s="12" customFormat="1">
      <c r="B321" s="164"/>
      <c r="D321" s="165" t="s">
        <v>219</v>
      </c>
      <c r="E321" s="166" t="s">
        <v>1</v>
      </c>
      <c r="F321" s="167" t="s">
        <v>2180</v>
      </c>
      <c r="H321" s="168">
        <v>57</v>
      </c>
      <c r="I321" s="169"/>
      <c r="L321" s="164"/>
      <c r="M321" s="170"/>
      <c r="T321" s="171"/>
      <c r="AT321" s="166" t="s">
        <v>219</v>
      </c>
      <c r="AU321" s="166" t="s">
        <v>88</v>
      </c>
      <c r="AV321" s="12" t="s">
        <v>88</v>
      </c>
      <c r="AW321" s="12" t="s">
        <v>31</v>
      </c>
      <c r="AX321" s="12" t="s">
        <v>75</v>
      </c>
      <c r="AY321" s="166" t="s">
        <v>205</v>
      </c>
    </row>
    <row r="322" spans="2:51" s="12" customFormat="1">
      <c r="B322" s="164"/>
      <c r="D322" s="165" t="s">
        <v>219</v>
      </c>
      <c r="E322" s="166" t="s">
        <v>1</v>
      </c>
      <c r="F322" s="167" t="s">
        <v>2181</v>
      </c>
      <c r="H322" s="168">
        <v>54.9</v>
      </c>
      <c r="I322" s="169"/>
      <c r="L322" s="164"/>
      <c r="M322" s="170"/>
      <c r="T322" s="171"/>
      <c r="AT322" s="166" t="s">
        <v>219</v>
      </c>
      <c r="AU322" s="166" t="s">
        <v>88</v>
      </c>
      <c r="AV322" s="12" t="s">
        <v>88</v>
      </c>
      <c r="AW322" s="12" t="s">
        <v>31</v>
      </c>
      <c r="AX322" s="12" t="s">
        <v>75</v>
      </c>
      <c r="AY322" s="166" t="s">
        <v>205</v>
      </c>
    </row>
    <row r="323" spans="2:51" s="15" customFormat="1">
      <c r="B323" s="185"/>
      <c r="D323" s="165" t="s">
        <v>219</v>
      </c>
      <c r="E323" s="186" t="s">
        <v>1</v>
      </c>
      <c r="F323" s="187" t="s">
        <v>2182</v>
      </c>
      <c r="H323" s="188">
        <v>227.7</v>
      </c>
      <c r="I323" s="189"/>
      <c r="L323" s="185"/>
      <c r="M323" s="190"/>
      <c r="T323" s="191"/>
      <c r="AT323" s="186" t="s">
        <v>219</v>
      </c>
      <c r="AU323" s="186" t="s">
        <v>88</v>
      </c>
      <c r="AV323" s="15" t="s">
        <v>222</v>
      </c>
      <c r="AW323" s="15" t="s">
        <v>31</v>
      </c>
      <c r="AX323" s="15" t="s">
        <v>75</v>
      </c>
      <c r="AY323" s="186" t="s">
        <v>205</v>
      </c>
    </row>
    <row r="324" spans="2:51" s="14" customFormat="1">
      <c r="B324" s="179"/>
      <c r="D324" s="165" t="s">
        <v>219</v>
      </c>
      <c r="E324" s="180" t="s">
        <v>1</v>
      </c>
      <c r="F324" s="181" t="s">
        <v>2078</v>
      </c>
      <c r="H324" s="180" t="s">
        <v>1</v>
      </c>
      <c r="I324" s="182"/>
      <c r="L324" s="179"/>
      <c r="M324" s="183"/>
      <c r="T324" s="184"/>
      <c r="AT324" s="180" t="s">
        <v>219</v>
      </c>
      <c r="AU324" s="180" t="s">
        <v>88</v>
      </c>
      <c r="AV324" s="14" t="s">
        <v>82</v>
      </c>
      <c r="AW324" s="14" t="s">
        <v>31</v>
      </c>
      <c r="AX324" s="14" t="s">
        <v>75</v>
      </c>
      <c r="AY324" s="180" t="s">
        <v>205</v>
      </c>
    </row>
    <row r="325" spans="2:51" s="12" customFormat="1">
      <c r="B325" s="164"/>
      <c r="D325" s="165" t="s">
        <v>219</v>
      </c>
      <c r="E325" s="166" t="s">
        <v>1</v>
      </c>
      <c r="F325" s="167" t="s">
        <v>2183</v>
      </c>
      <c r="H325" s="168">
        <v>65.069999999999993</v>
      </c>
      <c r="I325" s="169"/>
      <c r="L325" s="164"/>
      <c r="M325" s="170"/>
      <c r="T325" s="171"/>
      <c r="AT325" s="166" t="s">
        <v>219</v>
      </c>
      <c r="AU325" s="166" t="s">
        <v>88</v>
      </c>
      <c r="AV325" s="12" t="s">
        <v>88</v>
      </c>
      <c r="AW325" s="12" t="s">
        <v>31</v>
      </c>
      <c r="AX325" s="12" t="s">
        <v>75</v>
      </c>
      <c r="AY325" s="166" t="s">
        <v>205</v>
      </c>
    </row>
    <row r="326" spans="2:51" s="14" customFormat="1">
      <c r="B326" s="179"/>
      <c r="D326" s="165" t="s">
        <v>219</v>
      </c>
      <c r="E326" s="180" t="s">
        <v>1</v>
      </c>
      <c r="F326" s="181" t="s">
        <v>2082</v>
      </c>
      <c r="H326" s="180" t="s">
        <v>1</v>
      </c>
      <c r="I326" s="182"/>
      <c r="L326" s="179"/>
      <c r="M326" s="183"/>
      <c r="T326" s="184"/>
      <c r="AT326" s="180" t="s">
        <v>219</v>
      </c>
      <c r="AU326" s="180" t="s">
        <v>88</v>
      </c>
      <c r="AV326" s="14" t="s">
        <v>82</v>
      </c>
      <c r="AW326" s="14" t="s">
        <v>31</v>
      </c>
      <c r="AX326" s="14" t="s">
        <v>75</v>
      </c>
      <c r="AY326" s="180" t="s">
        <v>205</v>
      </c>
    </row>
    <row r="327" spans="2:51" s="12" customFormat="1">
      <c r="B327" s="164"/>
      <c r="D327" s="165" t="s">
        <v>219</v>
      </c>
      <c r="E327" s="166" t="s">
        <v>1</v>
      </c>
      <c r="F327" s="167" t="s">
        <v>2184</v>
      </c>
      <c r="H327" s="168">
        <v>6.75</v>
      </c>
      <c r="I327" s="169"/>
      <c r="L327" s="164"/>
      <c r="M327" s="170"/>
      <c r="T327" s="171"/>
      <c r="AT327" s="166" t="s">
        <v>219</v>
      </c>
      <c r="AU327" s="166" t="s">
        <v>88</v>
      </c>
      <c r="AV327" s="12" t="s">
        <v>88</v>
      </c>
      <c r="AW327" s="12" t="s">
        <v>31</v>
      </c>
      <c r="AX327" s="12" t="s">
        <v>75</v>
      </c>
      <c r="AY327" s="166" t="s">
        <v>205</v>
      </c>
    </row>
    <row r="328" spans="2:51" s="12" customFormat="1">
      <c r="B328" s="164"/>
      <c r="D328" s="165" t="s">
        <v>219</v>
      </c>
      <c r="E328" s="166" t="s">
        <v>1</v>
      </c>
      <c r="F328" s="167" t="s">
        <v>2185</v>
      </c>
      <c r="H328" s="168">
        <v>6.75</v>
      </c>
      <c r="I328" s="169"/>
      <c r="L328" s="164"/>
      <c r="M328" s="170"/>
      <c r="T328" s="171"/>
      <c r="AT328" s="166" t="s">
        <v>219</v>
      </c>
      <c r="AU328" s="166" t="s">
        <v>88</v>
      </c>
      <c r="AV328" s="12" t="s">
        <v>88</v>
      </c>
      <c r="AW328" s="12" t="s">
        <v>31</v>
      </c>
      <c r="AX328" s="12" t="s">
        <v>75</v>
      </c>
      <c r="AY328" s="166" t="s">
        <v>205</v>
      </c>
    </row>
    <row r="329" spans="2:51" s="12" customFormat="1">
      <c r="B329" s="164"/>
      <c r="D329" s="165" t="s">
        <v>219</v>
      </c>
      <c r="E329" s="166" t="s">
        <v>1</v>
      </c>
      <c r="F329" s="167" t="s">
        <v>2186</v>
      </c>
      <c r="H329" s="168">
        <v>6.75</v>
      </c>
      <c r="I329" s="169"/>
      <c r="L329" s="164"/>
      <c r="M329" s="170"/>
      <c r="T329" s="171"/>
      <c r="AT329" s="166" t="s">
        <v>219</v>
      </c>
      <c r="AU329" s="166" t="s">
        <v>88</v>
      </c>
      <c r="AV329" s="12" t="s">
        <v>88</v>
      </c>
      <c r="AW329" s="12" t="s">
        <v>31</v>
      </c>
      <c r="AX329" s="12" t="s">
        <v>75</v>
      </c>
      <c r="AY329" s="166" t="s">
        <v>205</v>
      </c>
    </row>
    <row r="330" spans="2:51" s="14" customFormat="1">
      <c r="B330" s="179"/>
      <c r="D330" s="165" t="s">
        <v>219</v>
      </c>
      <c r="E330" s="180" t="s">
        <v>1</v>
      </c>
      <c r="F330" s="181" t="s">
        <v>2177</v>
      </c>
      <c r="H330" s="180" t="s">
        <v>1</v>
      </c>
      <c r="I330" s="182"/>
      <c r="L330" s="179"/>
      <c r="M330" s="183"/>
      <c r="T330" s="184"/>
      <c r="AT330" s="180" t="s">
        <v>219</v>
      </c>
      <c r="AU330" s="180" t="s">
        <v>88</v>
      </c>
      <c r="AV330" s="14" t="s">
        <v>82</v>
      </c>
      <c r="AW330" s="14" t="s">
        <v>31</v>
      </c>
      <c r="AX330" s="14" t="s">
        <v>75</v>
      </c>
      <c r="AY330" s="180" t="s">
        <v>205</v>
      </c>
    </row>
    <row r="331" spans="2:51" s="12" customFormat="1">
      <c r="B331" s="164"/>
      <c r="D331" s="165" t="s">
        <v>219</v>
      </c>
      <c r="E331" s="166" t="s">
        <v>1</v>
      </c>
      <c r="F331" s="167" t="s">
        <v>2187</v>
      </c>
      <c r="H331" s="168">
        <v>60</v>
      </c>
      <c r="I331" s="169"/>
      <c r="L331" s="164"/>
      <c r="M331" s="170"/>
      <c r="T331" s="171"/>
      <c r="AT331" s="166" t="s">
        <v>219</v>
      </c>
      <c r="AU331" s="166" t="s">
        <v>88</v>
      </c>
      <c r="AV331" s="12" t="s">
        <v>88</v>
      </c>
      <c r="AW331" s="12" t="s">
        <v>31</v>
      </c>
      <c r="AX331" s="12" t="s">
        <v>75</v>
      </c>
      <c r="AY331" s="166" t="s">
        <v>205</v>
      </c>
    </row>
    <row r="332" spans="2:51" s="12" customFormat="1">
      <c r="B332" s="164"/>
      <c r="D332" s="165" t="s">
        <v>219</v>
      </c>
      <c r="E332" s="166" t="s">
        <v>1</v>
      </c>
      <c r="F332" s="167" t="s">
        <v>2179</v>
      </c>
      <c r="H332" s="168">
        <v>35.549999999999997</v>
      </c>
      <c r="I332" s="169"/>
      <c r="L332" s="164"/>
      <c r="M332" s="170"/>
      <c r="T332" s="171"/>
      <c r="AT332" s="166" t="s">
        <v>219</v>
      </c>
      <c r="AU332" s="166" t="s">
        <v>88</v>
      </c>
      <c r="AV332" s="12" t="s">
        <v>88</v>
      </c>
      <c r="AW332" s="12" t="s">
        <v>31</v>
      </c>
      <c r="AX332" s="12" t="s">
        <v>75</v>
      </c>
      <c r="AY332" s="166" t="s">
        <v>205</v>
      </c>
    </row>
    <row r="333" spans="2:51" s="12" customFormat="1">
      <c r="B333" s="164"/>
      <c r="D333" s="165" t="s">
        <v>219</v>
      </c>
      <c r="E333" s="166" t="s">
        <v>1</v>
      </c>
      <c r="F333" s="167" t="s">
        <v>2188</v>
      </c>
      <c r="H333" s="168">
        <v>47.7</v>
      </c>
      <c r="I333" s="169"/>
      <c r="L333" s="164"/>
      <c r="M333" s="170"/>
      <c r="T333" s="171"/>
      <c r="AT333" s="166" t="s">
        <v>219</v>
      </c>
      <c r="AU333" s="166" t="s">
        <v>88</v>
      </c>
      <c r="AV333" s="12" t="s">
        <v>88</v>
      </c>
      <c r="AW333" s="12" t="s">
        <v>31</v>
      </c>
      <c r="AX333" s="12" t="s">
        <v>75</v>
      </c>
      <c r="AY333" s="166" t="s">
        <v>205</v>
      </c>
    </row>
    <row r="334" spans="2:51" s="12" customFormat="1">
      <c r="B334" s="164"/>
      <c r="D334" s="165" t="s">
        <v>219</v>
      </c>
      <c r="E334" s="166" t="s">
        <v>1</v>
      </c>
      <c r="F334" s="167" t="s">
        <v>2189</v>
      </c>
      <c r="H334" s="168">
        <v>91.5</v>
      </c>
      <c r="I334" s="169"/>
      <c r="L334" s="164"/>
      <c r="M334" s="170"/>
      <c r="T334" s="171"/>
      <c r="AT334" s="166" t="s">
        <v>219</v>
      </c>
      <c r="AU334" s="166" t="s">
        <v>88</v>
      </c>
      <c r="AV334" s="12" t="s">
        <v>88</v>
      </c>
      <c r="AW334" s="12" t="s">
        <v>31</v>
      </c>
      <c r="AX334" s="12" t="s">
        <v>75</v>
      </c>
      <c r="AY334" s="166" t="s">
        <v>205</v>
      </c>
    </row>
    <row r="335" spans="2:51" s="15" customFormat="1">
      <c r="B335" s="185"/>
      <c r="D335" s="165" t="s">
        <v>219</v>
      </c>
      <c r="E335" s="186" t="s">
        <v>1</v>
      </c>
      <c r="F335" s="187" t="s">
        <v>2190</v>
      </c>
      <c r="H335" s="188">
        <v>320.07</v>
      </c>
      <c r="I335" s="189"/>
      <c r="L335" s="185"/>
      <c r="M335" s="190"/>
      <c r="T335" s="191"/>
      <c r="AT335" s="186" t="s">
        <v>219</v>
      </c>
      <c r="AU335" s="186" t="s">
        <v>88</v>
      </c>
      <c r="AV335" s="15" t="s">
        <v>222</v>
      </c>
      <c r="AW335" s="15" t="s">
        <v>31</v>
      </c>
      <c r="AX335" s="15" t="s">
        <v>75</v>
      </c>
      <c r="AY335" s="186" t="s">
        <v>205</v>
      </c>
    </row>
    <row r="336" spans="2:51" s="14" customFormat="1">
      <c r="B336" s="179"/>
      <c r="D336" s="165" t="s">
        <v>219</v>
      </c>
      <c r="E336" s="180" t="s">
        <v>1</v>
      </c>
      <c r="F336" s="181" t="s">
        <v>2078</v>
      </c>
      <c r="H336" s="180" t="s">
        <v>1</v>
      </c>
      <c r="I336" s="182"/>
      <c r="L336" s="179"/>
      <c r="M336" s="183"/>
      <c r="T336" s="184"/>
      <c r="AT336" s="180" t="s">
        <v>219</v>
      </c>
      <c r="AU336" s="180" t="s">
        <v>88</v>
      </c>
      <c r="AV336" s="14" t="s">
        <v>82</v>
      </c>
      <c r="AW336" s="14" t="s">
        <v>31</v>
      </c>
      <c r="AX336" s="14" t="s">
        <v>75</v>
      </c>
      <c r="AY336" s="180" t="s">
        <v>205</v>
      </c>
    </row>
    <row r="337" spans="2:51" s="12" customFormat="1">
      <c r="B337" s="164"/>
      <c r="D337" s="165" t="s">
        <v>219</v>
      </c>
      <c r="E337" s="166" t="s">
        <v>1</v>
      </c>
      <c r="F337" s="167" t="s">
        <v>2191</v>
      </c>
      <c r="H337" s="168">
        <v>65.069999999999993</v>
      </c>
      <c r="I337" s="169"/>
      <c r="L337" s="164"/>
      <c r="M337" s="170"/>
      <c r="T337" s="171"/>
      <c r="AT337" s="166" t="s">
        <v>219</v>
      </c>
      <c r="AU337" s="166" t="s">
        <v>88</v>
      </c>
      <c r="AV337" s="12" t="s">
        <v>88</v>
      </c>
      <c r="AW337" s="12" t="s">
        <v>31</v>
      </c>
      <c r="AX337" s="12" t="s">
        <v>75</v>
      </c>
      <c r="AY337" s="166" t="s">
        <v>205</v>
      </c>
    </row>
    <row r="338" spans="2:51" s="14" customFormat="1">
      <c r="B338" s="179"/>
      <c r="D338" s="165" t="s">
        <v>219</v>
      </c>
      <c r="E338" s="180" t="s">
        <v>1</v>
      </c>
      <c r="F338" s="181" t="s">
        <v>2082</v>
      </c>
      <c r="H338" s="180" t="s">
        <v>1</v>
      </c>
      <c r="I338" s="182"/>
      <c r="L338" s="179"/>
      <c r="M338" s="183"/>
      <c r="T338" s="184"/>
      <c r="AT338" s="180" t="s">
        <v>219</v>
      </c>
      <c r="AU338" s="180" t="s">
        <v>88</v>
      </c>
      <c r="AV338" s="14" t="s">
        <v>82</v>
      </c>
      <c r="AW338" s="14" t="s">
        <v>31</v>
      </c>
      <c r="AX338" s="14" t="s">
        <v>75</v>
      </c>
      <c r="AY338" s="180" t="s">
        <v>205</v>
      </c>
    </row>
    <row r="339" spans="2:51" s="12" customFormat="1">
      <c r="B339" s="164"/>
      <c r="D339" s="165" t="s">
        <v>219</v>
      </c>
      <c r="E339" s="166" t="s">
        <v>1</v>
      </c>
      <c r="F339" s="167" t="s">
        <v>2192</v>
      </c>
      <c r="H339" s="168">
        <v>6.75</v>
      </c>
      <c r="I339" s="169"/>
      <c r="L339" s="164"/>
      <c r="M339" s="170"/>
      <c r="T339" s="171"/>
      <c r="AT339" s="166" t="s">
        <v>219</v>
      </c>
      <c r="AU339" s="166" t="s">
        <v>88</v>
      </c>
      <c r="AV339" s="12" t="s">
        <v>88</v>
      </c>
      <c r="AW339" s="12" t="s">
        <v>31</v>
      </c>
      <c r="AX339" s="12" t="s">
        <v>75</v>
      </c>
      <c r="AY339" s="166" t="s">
        <v>205</v>
      </c>
    </row>
    <row r="340" spans="2:51" s="14" customFormat="1">
      <c r="B340" s="179"/>
      <c r="D340" s="165" t="s">
        <v>219</v>
      </c>
      <c r="E340" s="180" t="s">
        <v>1</v>
      </c>
      <c r="F340" s="181" t="s">
        <v>2177</v>
      </c>
      <c r="H340" s="180" t="s">
        <v>1</v>
      </c>
      <c r="I340" s="182"/>
      <c r="L340" s="179"/>
      <c r="M340" s="183"/>
      <c r="T340" s="184"/>
      <c r="AT340" s="180" t="s">
        <v>219</v>
      </c>
      <c r="AU340" s="180" t="s">
        <v>88</v>
      </c>
      <c r="AV340" s="14" t="s">
        <v>82</v>
      </c>
      <c r="AW340" s="14" t="s">
        <v>31</v>
      </c>
      <c r="AX340" s="14" t="s">
        <v>75</v>
      </c>
      <c r="AY340" s="180" t="s">
        <v>205</v>
      </c>
    </row>
    <row r="341" spans="2:51" s="12" customFormat="1">
      <c r="B341" s="164"/>
      <c r="D341" s="165" t="s">
        <v>219</v>
      </c>
      <c r="E341" s="166" t="s">
        <v>1</v>
      </c>
      <c r="F341" s="167" t="s">
        <v>2193</v>
      </c>
      <c r="H341" s="168">
        <v>20</v>
      </c>
      <c r="I341" s="169"/>
      <c r="L341" s="164"/>
      <c r="M341" s="170"/>
      <c r="T341" s="171"/>
      <c r="AT341" s="166" t="s">
        <v>219</v>
      </c>
      <c r="AU341" s="166" t="s">
        <v>88</v>
      </c>
      <c r="AV341" s="12" t="s">
        <v>88</v>
      </c>
      <c r="AW341" s="12" t="s">
        <v>31</v>
      </c>
      <c r="AX341" s="12" t="s">
        <v>75</v>
      </c>
      <c r="AY341" s="166" t="s">
        <v>205</v>
      </c>
    </row>
    <row r="342" spans="2:51" s="12" customFormat="1">
      <c r="B342" s="164"/>
      <c r="D342" s="165" t="s">
        <v>219</v>
      </c>
      <c r="E342" s="166" t="s">
        <v>1</v>
      </c>
      <c r="F342" s="167" t="s">
        <v>2194</v>
      </c>
      <c r="H342" s="168">
        <v>11.85</v>
      </c>
      <c r="I342" s="169"/>
      <c r="L342" s="164"/>
      <c r="M342" s="170"/>
      <c r="T342" s="171"/>
      <c r="AT342" s="166" t="s">
        <v>219</v>
      </c>
      <c r="AU342" s="166" t="s">
        <v>88</v>
      </c>
      <c r="AV342" s="12" t="s">
        <v>88</v>
      </c>
      <c r="AW342" s="12" t="s">
        <v>31</v>
      </c>
      <c r="AX342" s="12" t="s">
        <v>75</v>
      </c>
      <c r="AY342" s="166" t="s">
        <v>205</v>
      </c>
    </row>
    <row r="343" spans="2:51" s="12" customFormat="1">
      <c r="B343" s="164"/>
      <c r="D343" s="165" t="s">
        <v>219</v>
      </c>
      <c r="E343" s="166" t="s">
        <v>1</v>
      </c>
      <c r="F343" s="167" t="s">
        <v>2195</v>
      </c>
      <c r="H343" s="168">
        <v>47.7</v>
      </c>
      <c r="I343" s="169"/>
      <c r="L343" s="164"/>
      <c r="M343" s="170"/>
      <c r="T343" s="171"/>
      <c r="AT343" s="166" t="s">
        <v>219</v>
      </c>
      <c r="AU343" s="166" t="s">
        <v>88</v>
      </c>
      <c r="AV343" s="12" t="s">
        <v>88</v>
      </c>
      <c r="AW343" s="12" t="s">
        <v>31</v>
      </c>
      <c r="AX343" s="12" t="s">
        <v>75</v>
      </c>
      <c r="AY343" s="166" t="s">
        <v>205</v>
      </c>
    </row>
    <row r="344" spans="2:51" s="12" customFormat="1">
      <c r="B344" s="164"/>
      <c r="D344" s="165" t="s">
        <v>219</v>
      </c>
      <c r="E344" s="166" t="s">
        <v>1</v>
      </c>
      <c r="F344" s="167" t="s">
        <v>2196</v>
      </c>
      <c r="H344" s="168">
        <v>30.5</v>
      </c>
      <c r="I344" s="169"/>
      <c r="L344" s="164"/>
      <c r="M344" s="170"/>
      <c r="T344" s="171"/>
      <c r="AT344" s="166" t="s">
        <v>219</v>
      </c>
      <c r="AU344" s="166" t="s">
        <v>88</v>
      </c>
      <c r="AV344" s="12" t="s">
        <v>88</v>
      </c>
      <c r="AW344" s="12" t="s">
        <v>31</v>
      </c>
      <c r="AX344" s="12" t="s">
        <v>75</v>
      </c>
      <c r="AY344" s="166" t="s">
        <v>205</v>
      </c>
    </row>
    <row r="345" spans="2:51" s="15" customFormat="1">
      <c r="B345" s="185"/>
      <c r="D345" s="165" t="s">
        <v>219</v>
      </c>
      <c r="E345" s="186" t="s">
        <v>1</v>
      </c>
      <c r="F345" s="187" t="s">
        <v>2197</v>
      </c>
      <c r="H345" s="188">
        <v>181.87</v>
      </c>
      <c r="I345" s="189"/>
      <c r="L345" s="185"/>
      <c r="M345" s="190"/>
      <c r="T345" s="191"/>
      <c r="AT345" s="186" t="s">
        <v>219</v>
      </c>
      <c r="AU345" s="186" t="s">
        <v>88</v>
      </c>
      <c r="AV345" s="15" t="s">
        <v>222</v>
      </c>
      <c r="AW345" s="15" t="s">
        <v>31</v>
      </c>
      <c r="AX345" s="15" t="s">
        <v>75</v>
      </c>
      <c r="AY345" s="186" t="s">
        <v>205</v>
      </c>
    </row>
    <row r="346" spans="2:51" s="14" customFormat="1">
      <c r="B346" s="179"/>
      <c r="D346" s="165" t="s">
        <v>219</v>
      </c>
      <c r="E346" s="180" t="s">
        <v>1</v>
      </c>
      <c r="F346" s="181" t="s">
        <v>2078</v>
      </c>
      <c r="H346" s="180" t="s">
        <v>1</v>
      </c>
      <c r="I346" s="182"/>
      <c r="L346" s="179"/>
      <c r="M346" s="183"/>
      <c r="T346" s="184"/>
      <c r="AT346" s="180" t="s">
        <v>219</v>
      </c>
      <c r="AU346" s="180" t="s">
        <v>88</v>
      </c>
      <c r="AV346" s="14" t="s">
        <v>82</v>
      </c>
      <c r="AW346" s="14" t="s">
        <v>31</v>
      </c>
      <c r="AX346" s="14" t="s">
        <v>75</v>
      </c>
      <c r="AY346" s="180" t="s">
        <v>205</v>
      </c>
    </row>
    <row r="347" spans="2:51" s="12" customFormat="1">
      <c r="B347" s="164"/>
      <c r="D347" s="165" t="s">
        <v>219</v>
      </c>
      <c r="E347" s="166" t="s">
        <v>1</v>
      </c>
      <c r="F347" s="167" t="s">
        <v>2191</v>
      </c>
      <c r="H347" s="168">
        <v>65.069999999999993</v>
      </c>
      <c r="I347" s="169"/>
      <c r="L347" s="164"/>
      <c r="M347" s="170"/>
      <c r="T347" s="171"/>
      <c r="AT347" s="166" t="s">
        <v>219</v>
      </c>
      <c r="AU347" s="166" t="s">
        <v>88</v>
      </c>
      <c r="AV347" s="12" t="s">
        <v>88</v>
      </c>
      <c r="AW347" s="12" t="s">
        <v>31</v>
      </c>
      <c r="AX347" s="12" t="s">
        <v>75</v>
      </c>
      <c r="AY347" s="166" t="s">
        <v>205</v>
      </c>
    </row>
    <row r="348" spans="2:51" s="14" customFormat="1">
      <c r="B348" s="179"/>
      <c r="D348" s="165" t="s">
        <v>219</v>
      </c>
      <c r="E348" s="180" t="s">
        <v>1</v>
      </c>
      <c r="F348" s="181" t="s">
        <v>2082</v>
      </c>
      <c r="H348" s="180" t="s">
        <v>1</v>
      </c>
      <c r="I348" s="182"/>
      <c r="L348" s="179"/>
      <c r="M348" s="183"/>
      <c r="T348" s="184"/>
      <c r="AT348" s="180" t="s">
        <v>219</v>
      </c>
      <c r="AU348" s="180" t="s">
        <v>88</v>
      </c>
      <c r="AV348" s="14" t="s">
        <v>82</v>
      </c>
      <c r="AW348" s="14" t="s">
        <v>31</v>
      </c>
      <c r="AX348" s="14" t="s">
        <v>75</v>
      </c>
      <c r="AY348" s="180" t="s">
        <v>205</v>
      </c>
    </row>
    <row r="349" spans="2:51" s="12" customFormat="1">
      <c r="B349" s="164"/>
      <c r="D349" s="165" t="s">
        <v>219</v>
      </c>
      <c r="E349" s="166" t="s">
        <v>1</v>
      </c>
      <c r="F349" s="167" t="s">
        <v>2192</v>
      </c>
      <c r="H349" s="168">
        <v>6.75</v>
      </c>
      <c r="I349" s="169"/>
      <c r="L349" s="164"/>
      <c r="M349" s="170"/>
      <c r="T349" s="171"/>
      <c r="AT349" s="166" t="s">
        <v>219</v>
      </c>
      <c r="AU349" s="166" t="s">
        <v>88</v>
      </c>
      <c r="AV349" s="12" t="s">
        <v>88</v>
      </c>
      <c r="AW349" s="12" t="s">
        <v>31</v>
      </c>
      <c r="AX349" s="12" t="s">
        <v>75</v>
      </c>
      <c r="AY349" s="166" t="s">
        <v>205</v>
      </c>
    </row>
    <row r="350" spans="2:51" s="14" customFormat="1">
      <c r="B350" s="179"/>
      <c r="D350" s="165" t="s">
        <v>219</v>
      </c>
      <c r="E350" s="180" t="s">
        <v>1</v>
      </c>
      <c r="F350" s="181" t="s">
        <v>2177</v>
      </c>
      <c r="H350" s="180" t="s">
        <v>1</v>
      </c>
      <c r="I350" s="182"/>
      <c r="L350" s="179"/>
      <c r="M350" s="183"/>
      <c r="T350" s="184"/>
      <c r="AT350" s="180" t="s">
        <v>219</v>
      </c>
      <c r="AU350" s="180" t="s">
        <v>88</v>
      </c>
      <c r="AV350" s="14" t="s">
        <v>82</v>
      </c>
      <c r="AW350" s="14" t="s">
        <v>31</v>
      </c>
      <c r="AX350" s="14" t="s">
        <v>75</v>
      </c>
      <c r="AY350" s="180" t="s">
        <v>205</v>
      </c>
    </row>
    <row r="351" spans="2:51" s="12" customFormat="1">
      <c r="B351" s="164"/>
      <c r="D351" s="165" t="s">
        <v>219</v>
      </c>
      <c r="E351" s="166" t="s">
        <v>1</v>
      </c>
      <c r="F351" s="167" t="s">
        <v>2193</v>
      </c>
      <c r="H351" s="168">
        <v>20</v>
      </c>
      <c r="I351" s="169"/>
      <c r="L351" s="164"/>
      <c r="M351" s="170"/>
      <c r="T351" s="171"/>
      <c r="AT351" s="166" t="s">
        <v>219</v>
      </c>
      <c r="AU351" s="166" t="s">
        <v>88</v>
      </c>
      <c r="AV351" s="12" t="s">
        <v>88</v>
      </c>
      <c r="AW351" s="12" t="s">
        <v>31</v>
      </c>
      <c r="AX351" s="12" t="s">
        <v>75</v>
      </c>
      <c r="AY351" s="166" t="s">
        <v>205</v>
      </c>
    </row>
    <row r="352" spans="2:51" s="12" customFormat="1">
      <c r="B352" s="164"/>
      <c r="D352" s="165" t="s">
        <v>219</v>
      </c>
      <c r="E352" s="166" t="s">
        <v>1</v>
      </c>
      <c r="F352" s="167" t="s">
        <v>2194</v>
      </c>
      <c r="H352" s="168">
        <v>11.85</v>
      </c>
      <c r="I352" s="169"/>
      <c r="L352" s="164"/>
      <c r="M352" s="170"/>
      <c r="T352" s="171"/>
      <c r="AT352" s="166" t="s">
        <v>219</v>
      </c>
      <c r="AU352" s="166" t="s">
        <v>88</v>
      </c>
      <c r="AV352" s="12" t="s">
        <v>88</v>
      </c>
      <c r="AW352" s="12" t="s">
        <v>31</v>
      </c>
      <c r="AX352" s="12" t="s">
        <v>75</v>
      </c>
      <c r="AY352" s="166" t="s">
        <v>205</v>
      </c>
    </row>
    <row r="353" spans="2:65" s="12" customFormat="1">
      <c r="B353" s="164"/>
      <c r="D353" s="165" t="s">
        <v>219</v>
      </c>
      <c r="E353" s="166" t="s">
        <v>1</v>
      </c>
      <c r="F353" s="167" t="s">
        <v>2195</v>
      </c>
      <c r="H353" s="168">
        <v>47.7</v>
      </c>
      <c r="I353" s="169"/>
      <c r="L353" s="164"/>
      <c r="M353" s="170"/>
      <c r="T353" s="171"/>
      <c r="AT353" s="166" t="s">
        <v>219</v>
      </c>
      <c r="AU353" s="166" t="s">
        <v>88</v>
      </c>
      <c r="AV353" s="12" t="s">
        <v>88</v>
      </c>
      <c r="AW353" s="12" t="s">
        <v>31</v>
      </c>
      <c r="AX353" s="12" t="s">
        <v>75</v>
      </c>
      <c r="AY353" s="166" t="s">
        <v>205</v>
      </c>
    </row>
    <row r="354" spans="2:65" s="12" customFormat="1">
      <c r="B354" s="164"/>
      <c r="D354" s="165" t="s">
        <v>219</v>
      </c>
      <c r="E354" s="166" t="s">
        <v>1</v>
      </c>
      <c r="F354" s="167" t="s">
        <v>2198</v>
      </c>
      <c r="H354" s="168">
        <v>30.5</v>
      </c>
      <c r="I354" s="169"/>
      <c r="L354" s="164"/>
      <c r="M354" s="170"/>
      <c r="T354" s="171"/>
      <c r="AT354" s="166" t="s">
        <v>219</v>
      </c>
      <c r="AU354" s="166" t="s">
        <v>88</v>
      </c>
      <c r="AV354" s="12" t="s">
        <v>88</v>
      </c>
      <c r="AW354" s="12" t="s">
        <v>31</v>
      </c>
      <c r="AX354" s="12" t="s">
        <v>75</v>
      </c>
      <c r="AY354" s="166" t="s">
        <v>205</v>
      </c>
    </row>
    <row r="355" spans="2:65" s="15" customFormat="1">
      <c r="B355" s="185"/>
      <c r="D355" s="165" t="s">
        <v>219</v>
      </c>
      <c r="E355" s="186" t="s">
        <v>1</v>
      </c>
      <c r="F355" s="187" t="s">
        <v>2199</v>
      </c>
      <c r="H355" s="188">
        <v>181.87</v>
      </c>
      <c r="I355" s="189"/>
      <c r="L355" s="185"/>
      <c r="M355" s="190"/>
      <c r="T355" s="191"/>
      <c r="AT355" s="186" t="s">
        <v>219</v>
      </c>
      <c r="AU355" s="186" t="s">
        <v>88</v>
      </c>
      <c r="AV355" s="15" t="s">
        <v>222</v>
      </c>
      <c r="AW355" s="15" t="s">
        <v>31</v>
      </c>
      <c r="AX355" s="15" t="s">
        <v>75</v>
      </c>
      <c r="AY355" s="186" t="s">
        <v>205</v>
      </c>
    </row>
    <row r="356" spans="2:65" s="13" customFormat="1">
      <c r="B356" s="172"/>
      <c r="D356" s="165" t="s">
        <v>219</v>
      </c>
      <c r="E356" s="173" t="s">
        <v>2200</v>
      </c>
      <c r="F356" s="174" t="s">
        <v>2201</v>
      </c>
      <c r="H356" s="175">
        <v>1214.6600000000001</v>
      </c>
      <c r="I356" s="176"/>
      <c r="L356" s="172"/>
      <c r="M356" s="177"/>
      <c r="T356" s="178"/>
      <c r="AT356" s="173" t="s">
        <v>219</v>
      </c>
      <c r="AU356" s="173" t="s">
        <v>88</v>
      </c>
      <c r="AV356" s="13" t="s">
        <v>210</v>
      </c>
      <c r="AW356" s="13" t="s">
        <v>31</v>
      </c>
      <c r="AX356" s="13" t="s">
        <v>82</v>
      </c>
      <c r="AY356" s="173" t="s">
        <v>205</v>
      </c>
    </row>
    <row r="357" spans="2:65" s="11" customFormat="1" ht="22.9" customHeight="1">
      <c r="B357" s="126"/>
      <c r="D357" s="127" t="s">
        <v>74</v>
      </c>
      <c r="E357" s="152" t="s">
        <v>277</v>
      </c>
      <c r="F357" s="152" t="s">
        <v>765</v>
      </c>
      <c r="I357" s="129"/>
      <c r="J357" s="153">
        <f>BK357</f>
        <v>0</v>
      </c>
      <c r="L357" s="126"/>
      <c r="M357" s="131"/>
      <c r="P357" s="132">
        <f>SUM(P358:P637)</f>
        <v>0</v>
      </c>
      <c r="R357" s="132">
        <f>SUM(R358:R637)</f>
        <v>2.8338000000000002E-2</v>
      </c>
      <c r="T357" s="133">
        <f>SUM(T358:T637)</f>
        <v>201.73175800000001</v>
      </c>
      <c r="AR357" s="127" t="s">
        <v>82</v>
      </c>
      <c r="AT357" s="134" t="s">
        <v>74</v>
      </c>
      <c r="AU357" s="134" t="s">
        <v>82</v>
      </c>
      <c r="AY357" s="127" t="s">
        <v>205</v>
      </c>
      <c r="BK357" s="135">
        <f>SUM(BK358:BK637)</f>
        <v>0</v>
      </c>
    </row>
    <row r="358" spans="2:65" s="1" customFormat="1" ht="37.9" customHeight="1">
      <c r="B358" s="136"/>
      <c r="C358" s="154" t="s">
        <v>267</v>
      </c>
      <c r="D358" s="154" t="s">
        <v>214</v>
      </c>
      <c r="E358" s="155" t="s">
        <v>2202</v>
      </c>
      <c r="F358" s="156" t="s">
        <v>2203</v>
      </c>
      <c r="G358" s="157" t="s">
        <v>165</v>
      </c>
      <c r="H358" s="158">
        <v>201.60900000000001</v>
      </c>
      <c r="I358" s="159"/>
      <c r="J358" s="160">
        <f>ROUND(I358*H358,2)</f>
        <v>0</v>
      </c>
      <c r="K358" s="161"/>
      <c r="L358" s="32"/>
      <c r="M358" s="162" t="s">
        <v>1</v>
      </c>
      <c r="N358" s="163" t="s">
        <v>41</v>
      </c>
      <c r="P358" s="148">
        <f>O358*H358</f>
        <v>0</v>
      </c>
      <c r="Q358" s="148">
        <v>0</v>
      </c>
      <c r="R358" s="148">
        <f>Q358*H358</f>
        <v>0</v>
      </c>
      <c r="S358" s="148">
        <v>0.19600000000000001</v>
      </c>
      <c r="T358" s="149">
        <f>S358*H358</f>
        <v>39.515364000000005</v>
      </c>
      <c r="AR358" s="150" t="s">
        <v>210</v>
      </c>
      <c r="AT358" s="150" t="s">
        <v>214</v>
      </c>
      <c r="AU358" s="150" t="s">
        <v>88</v>
      </c>
      <c r="AY358" s="17" t="s">
        <v>205</v>
      </c>
      <c r="BE358" s="151">
        <f>IF(N358="základná",J358,0)</f>
        <v>0</v>
      </c>
      <c r="BF358" s="151">
        <f>IF(N358="znížená",J358,0)</f>
        <v>0</v>
      </c>
      <c r="BG358" s="151">
        <f>IF(N358="zákl. prenesená",J358,0)</f>
        <v>0</v>
      </c>
      <c r="BH358" s="151">
        <f>IF(N358="zníž. prenesená",J358,0)</f>
        <v>0</v>
      </c>
      <c r="BI358" s="151">
        <f>IF(N358="nulová",J358,0)</f>
        <v>0</v>
      </c>
      <c r="BJ358" s="17" t="s">
        <v>88</v>
      </c>
      <c r="BK358" s="151">
        <f>ROUND(I358*H358,2)</f>
        <v>0</v>
      </c>
      <c r="BL358" s="17" t="s">
        <v>210</v>
      </c>
      <c r="BM358" s="150" t="s">
        <v>2204</v>
      </c>
    </row>
    <row r="359" spans="2:65" s="14" customFormat="1" ht="22.5">
      <c r="B359" s="179"/>
      <c r="D359" s="165" t="s">
        <v>219</v>
      </c>
      <c r="E359" s="180" t="s">
        <v>1</v>
      </c>
      <c r="F359" s="181" t="s">
        <v>2205</v>
      </c>
      <c r="H359" s="180" t="s">
        <v>1</v>
      </c>
      <c r="I359" s="182"/>
      <c r="L359" s="179"/>
      <c r="M359" s="183"/>
      <c r="T359" s="184"/>
      <c r="AT359" s="180" t="s">
        <v>219</v>
      </c>
      <c r="AU359" s="180" t="s">
        <v>88</v>
      </c>
      <c r="AV359" s="14" t="s">
        <v>82</v>
      </c>
      <c r="AW359" s="14" t="s">
        <v>31</v>
      </c>
      <c r="AX359" s="14" t="s">
        <v>75</v>
      </c>
      <c r="AY359" s="180" t="s">
        <v>205</v>
      </c>
    </row>
    <row r="360" spans="2:65" s="14" customFormat="1">
      <c r="B360" s="179"/>
      <c r="D360" s="165" t="s">
        <v>219</v>
      </c>
      <c r="E360" s="180" t="s">
        <v>1</v>
      </c>
      <c r="F360" s="181" t="s">
        <v>2078</v>
      </c>
      <c r="H360" s="180" t="s">
        <v>1</v>
      </c>
      <c r="I360" s="182"/>
      <c r="L360" s="179"/>
      <c r="M360" s="183"/>
      <c r="T360" s="184"/>
      <c r="AT360" s="180" t="s">
        <v>219</v>
      </c>
      <c r="AU360" s="180" t="s">
        <v>88</v>
      </c>
      <c r="AV360" s="14" t="s">
        <v>82</v>
      </c>
      <c r="AW360" s="14" t="s">
        <v>31</v>
      </c>
      <c r="AX360" s="14" t="s">
        <v>75</v>
      </c>
      <c r="AY360" s="180" t="s">
        <v>205</v>
      </c>
    </row>
    <row r="361" spans="2:65" s="12" customFormat="1">
      <c r="B361" s="164"/>
      <c r="D361" s="165" t="s">
        <v>219</v>
      </c>
      <c r="E361" s="166" t="s">
        <v>1</v>
      </c>
      <c r="F361" s="167" t="s">
        <v>2206</v>
      </c>
      <c r="H361" s="168">
        <v>6.9960000000000004</v>
      </c>
      <c r="I361" s="169"/>
      <c r="L361" s="164"/>
      <c r="M361" s="170"/>
      <c r="T361" s="171"/>
      <c r="AT361" s="166" t="s">
        <v>219</v>
      </c>
      <c r="AU361" s="166" t="s">
        <v>88</v>
      </c>
      <c r="AV361" s="12" t="s">
        <v>88</v>
      </c>
      <c r="AW361" s="12" t="s">
        <v>31</v>
      </c>
      <c r="AX361" s="12" t="s">
        <v>75</v>
      </c>
      <c r="AY361" s="166" t="s">
        <v>205</v>
      </c>
    </row>
    <row r="362" spans="2:65" s="14" customFormat="1">
      <c r="B362" s="179"/>
      <c r="D362" s="165" t="s">
        <v>219</v>
      </c>
      <c r="E362" s="180" t="s">
        <v>1</v>
      </c>
      <c r="F362" s="181" t="s">
        <v>2082</v>
      </c>
      <c r="H362" s="180" t="s">
        <v>1</v>
      </c>
      <c r="I362" s="182"/>
      <c r="L362" s="179"/>
      <c r="M362" s="183"/>
      <c r="T362" s="184"/>
      <c r="AT362" s="180" t="s">
        <v>219</v>
      </c>
      <c r="AU362" s="180" t="s">
        <v>88</v>
      </c>
      <c r="AV362" s="14" t="s">
        <v>82</v>
      </c>
      <c r="AW362" s="14" t="s">
        <v>31</v>
      </c>
      <c r="AX362" s="14" t="s">
        <v>75</v>
      </c>
      <c r="AY362" s="180" t="s">
        <v>205</v>
      </c>
    </row>
    <row r="363" spans="2:65" s="12" customFormat="1">
      <c r="B363" s="164"/>
      <c r="D363" s="165" t="s">
        <v>219</v>
      </c>
      <c r="E363" s="166" t="s">
        <v>1</v>
      </c>
      <c r="F363" s="167" t="s">
        <v>2207</v>
      </c>
      <c r="H363" s="168">
        <v>1.8480000000000001</v>
      </c>
      <c r="I363" s="169"/>
      <c r="L363" s="164"/>
      <c r="M363" s="170"/>
      <c r="T363" s="171"/>
      <c r="AT363" s="166" t="s">
        <v>219</v>
      </c>
      <c r="AU363" s="166" t="s">
        <v>88</v>
      </c>
      <c r="AV363" s="12" t="s">
        <v>88</v>
      </c>
      <c r="AW363" s="12" t="s">
        <v>31</v>
      </c>
      <c r="AX363" s="12" t="s">
        <v>75</v>
      </c>
      <c r="AY363" s="166" t="s">
        <v>205</v>
      </c>
    </row>
    <row r="364" spans="2:65" s="12" customFormat="1">
      <c r="B364" s="164"/>
      <c r="D364" s="165" t="s">
        <v>219</v>
      </c>
      <c r="E364" s="166" t="s">
        <v>1</v>
      </c>
      <c r="F364" s="167" t="s">
        <v>2208</v>
      </c>
      <c r="H364" s="168">
        <v>1.8480000000000001</v>
      </c>
      <c r="I364" s="169"/>
      <c r="L364" s="164"/>
      <c r="M364" s="170"/>
      <c r="T364" s="171"/>
      <c r="AT364" s="166" t="s">
        <v>219</v>
      </c>
      <c r="AU364" s="166" t="s">
        <v>88</v>
      </c>
      <c r="AV364" s="12" t="s">
        <v>88</v>
      </c>
      <c r="AW364" s="12" t="s">
        <v>31</v>
      </c>
      <c r="AX364" s="12" t="s">
        <v>75</v>
      </c>
      <c r="AY364" s="166" t="s">
        <v>205</v>
      </c>
    </row>
    <row r="365" spans="2:65" s="12" customFormat="1">
      <c r="B365" s="164"/>
      <c r="D365" s="165" t="s">
        <v>219</v>
      </c>
      <c r="E365" s="166" t="s">
        <v>1</v>
      </c>
      <c r="F365" s="167" t="s">
        <v>2209</v>
      </c>
      <c r="H365" s="168">
        <v>1.8480000000000001</v>
      </c>
      <c r="I365" s="169"/>
      <c r="L365" s="164"/>
      <c r="M365" s="170"/>
      <c r="T365" s="171"/>
      <c r="AT365" s="166" t="s">
        <v>219</v>
      </c>
      <c r="AU365" s="166" t="s">
        <v>88</v>
      </c>
      <c r="AV365" s="12" t="s">
        <v>88</v>
      </c>
      <c r="AW365" s="12" t="s">
        <v>31</v>
      </c>
      <c r="AX365" s="12" t="s">
        <v>75</v>
      </c>
      <c r="AY365" s="166" t="s">
        <v>205</v>
      </c>
    </row>
    <row r="366" spans="2:65" s="12" customFormat="1">
      <c r="B366" s="164"/>
      <c r="D366" s="165" t="s">
        <v>219</v>
      </c>
      <c r="E366" s="166" t="s">
        <v>1</v>
      </c>
      <c r="F366" s="167" t="s">
        <v>2210</v>
      </c>
      <c r="H366" s="168">
        <v>1.8480000000000001</v>
      </c>
      <c r="I366" s="169"/>
      <c r="L366" s="164"/>
      <c r="M366" s="170"/>
      <c r="T366" s="171"/>
      <c r="AT366" s="166" t="s">
        <v>219</v>
      </c>
      <c r="AU366" s="166" t="s">
        <v>88</v>
      </c>
      <c r="AV366" s="12" t="s">
        <v>88</v>
      </c>
      <c r="AW366" s="12" t="s">
        <v>31</v>
      </c>
      <c r="AX366" s="12" t="s">
        <v>75</v>
      </c>
      <c r="AY366" s="166" t="s">
        <v>205</v>
      </c>
    </row>
    <row r="367" spans="2:65" s="12" customFormat="1">
      <c r="B367" s="164"/>
      <c r="D367" s="165" t="s">
        <v>219</v>
      </c>
      <c r="E367" s="166" t="s">
        <v>1</v>
      </c>
      <c r="F367" s="167" t="s">
        <v>2211</v>
      </c>
      <c r="H367" s="168">
        <v>1.8480000000000001</v>
      </c>
      <c r="I367" s="169"/>
      <c r="L367" s="164"/>
      <c r="M367" s="170"/>
      <c r="T367" s="171"/>
      <c r="AT367" s="166" t="s">
        <v>219</v>
      </c>
      <c r="AU367" s="166" t="s">
        <v>88</v>
      </c>
      <c r="AV367" s="12" t="s">
        <v>88</v>
      </c>
      <c r="AW367" s="12" t="s">
        <v>31</v>
      </c>
      <c r="AX367" s="12" t="s">
        <v>75</v>
      </c>
      <c r="AY367" s="166" t="s">
        <v>205</v>
      </c>
    </row>
    <row r="368" spans="2:65" s="12" customFormat="1">
      <c r="B368" s="164"/>
      <c r="D368" s="165" t="s">
        <v>219</v>
      </c>
      <c r="E368" s="166" t="s">
        <v>1</v>
      </c>
      <c r="F368" s="167" t="s">
        <v>2212</v>
      </c>
      <c r="H368" s="168">
        <v>1.8480000000000001</v>
      </c>
      <c r="I368" s="169"/>
      <c r="L368" s="164"/>
      <c r="M368" s="170"/>
      <c r="T368" s="171"/>
      <c r="AT368" s="166" t="s">
        <v>219</v>
      </c>
      <c r="AU368" s="166" t="s">
        <v>88</v>
      </c>
      <c r="AV368" s="12" t="s">
        <v>88</v>
      </c>
      <c r="AW368" s="12" t="s">
        <v>31</v>
      </c>
      <c r="AX368" s="12" t="s">
        <v>75</v>
      </c>
      <c r="AY368" s="166" t="s">
        <v>205</v>
      </c>
    </row>
    <row r="369" spans="2:51" s="12" customFormat="1">
      <c r="B369" s="164"/>
      <c r="D369" s="165" t="s">
        <v>219</v>
      </c>
      <c r="E369" s="166" t="s">
        <v>1</v>
      </c>
      <c r="F369" s="167" t="s">
        <v>2213</v>
      </c>
      <c r="H369" s="168">
        <v>1.8480000000000001</v>
      </c>
      <c r="I369" s="169"/>
      <c r="L369" s="164"/>
      <c r="M369" s="170"/>
      <c r="T369" s="171"/>
      <c r="AT369" s="166" t="s">
        <v>219</v>
      </c>
      <c r="AU369" s="166" t="s">
        <v>88</v>
      </c>
      <c r="AV369" s="12" t="s">
        <v>88</v>
      </c>
      <c r="AW369" s="12" t="s">
        <v>31</v>
      </c>
      <c r="AX369" s="12" t="s">
        <v>75</v>
      </c>
      <c r="AY369" s="166" t="s">
        <v>205</v>
      </c>
    </row>
    <row r="370" spans="2:51" s="12" customFormat="1">
      <c r="B370" s="164"/>
      <c r="D370" s="165" t="s">
        <v>219</v>
      </c>
      <c r="E370" s="166" t="s">
        <v>1</v>
      </c>
      <c r="F370" s="167" t="s">
        <v>2213</v>
      </c>
      <c r="H370" s="168">
        <v>1.8480000000000001</v>
      </c>
      <c r="I370" s="169"/>
      <c r="L370" s="164"/>
      <c r="M370" s="170"/>
      <c r="T370" s="171"/>
      <c r="AT370" s="166" t="s">
        <v>219</v>
      </c>
      <c r="AU370" s="166" t="s">
        <v>88</v>
      </c>
      <c r="AV370" s="12" t="s">
        <v>88</v>
      </c>
      <c r="AW370" s="12" t="s">
        <v>31</v>
      </c>
      <c r="AX370" s="12" t="s">
        <v>75</v>
      </c>
      <c r="AY370" s="166" t="s">
        <v>205</v>
      </c>
    </row>
    <row r="371" spans="2:51" s="15" customFormat="1">
      <c r="B371" s="185"/>
      <c r="D371" s="165" t="s">
        <v>219</v>
      </c>
      <c r="E371" s="186" t="s">
        <v>1</v>
      </c>
      <c r="F371" s="187" t="s">
        <v>2214</v>
      </c>
      <c r="H371" s="188">
        <v>21.78</v>
      </c>
      <c r="I371" s="189"/>
      <c r="L371" s="185"/>
      <c r="M371" s="190"/>
      <c r="T371" s="191"/>
      <c r="AT371" s="186" t="s">
        <v>219</v>
      </c>
      <c r="AU371" s="186" t="s">
        <v>88</v>
      </c>
      <c r="AV371" s="15" t="s">
        <v>222</v>
      </c>
      <c r="AW371" s="15" t="s">
        <v>31</v>
      </c>
      <c r="AX371" s="15" t="s">
        <v>75</v>
      </c>
      <c r="AY371" s="186" t="s">
        <v>205</v>
      </c>
    </row>
    <row r="372" spans="2:51" s="12" customFormat="1">
      <c r="B372" s="164"/>
      <c r="D372" s="165" t="s">
        <v>219</v>
      </c>
      <c r="E372" s="166" t="s">
        <v>1</v>
      </c>
      <c r="F372" s="167" t="s">
        <v>2215</v>
      </c>
      <c r="H372" s="168">
        <v>16.632000000000001</v>
      </c>
      <c r="I372" s="169"/>
      <c r="L372" s="164"/>
      <c r="M372" s="170"/>
      <c r="T372" s="171"/>
      <c r="AT372" s="166" t="s">
        <v>219</v>
      </c>
      <c r="AU372" s="166" t="s">
        <v>88</v>
      </c>
      <c r="AV372" s="12" t="s">
        <v>88</v>
      </c>
      <c r="AW372" s="12" t="s">
        <v>31</v>
      </c>
      <c r="AX372" s="12" t="s">
        <v>75</v>
      </c>
      <c r="AY372" s="166" t="s">
        <v>205</v>
      </c>
    </row>
    <row r="373" spans="2:51" s="12" customFormat="1">
      <c r="B373" s="164"/>
      <c r="D373" s="165" t="s">
        <v>219</v>
      </c>
      <c r="E373" s="166" t="s">
        <v>1</v>
      </c>
      <c r="F373" s="167" t="s">
        <v>2216</v>
      </c>
      <c r="H373" s="168">
        <v>1.5840000000000001</v>
      </c>
      <c r="I373" s="169"/>
      <c r="L373" s="164"/>
      <c r="M373" s="170"/>
      <c r="T373" s="171"/>
      <c r="AT373" s="166" t="s">
        <v>219</v>
      </c>
      <c r="AU373" s="166" t="s">
        <v>88</v>
      </c>
      <c r="AV373" s="12" t="s">
        <v>88</v>
      </c>
      <c r="AW373" s="12" t="s">
        <v>31</v>
      </c>
      <c r="AX373" s="12" t="s">
        <v>75</v>
      </c>
      <c r="AY373" s="166" t="s">
        <v>205</v>
      </c>
    </row>
    <row r="374" spans="2:51" s="12" customFormat="1">
      <c r="B374" s="164"/>
      <c r="D374" s="165" t="s">
        <v>219</v>
      </c>
      <c r="E374" s="166" t="s">
        <v>1</v>
      </c>
      <c r="F374" s="167" t="s">
        <v>2217</v>
      </c>
      <c r="H374" s="168">
        <v>16.632000000000001</v>
      </c>
      <c r="I374" s="169"/>
      <c r="L374" s="164"/>
      <c r="M374" s="170"/>
      <c r="T374" s="171"/>
      <c r="AT374" s="166" t="s">
        <v>219</v>
      </c>
      <c r="AU374" s="166" t="s">
        <v>88</v>
      </c>
      <c r="AV374" s="12" t="s">
        <v>88</v>
      </c>
      <c r="AW374" s="12" t="s">
        <v>31</v>
      </c>
      <c r="AX374" s="12" t="s">
        <v>75</v>
      </c>
      <c r="AY374" s="166" t="s">
        <v>205</v>
      </c>
    </row>
    <row r="375" spans="2:51" s="12" customFormat="1">
      <c r="B375" s="164"/>
      <c r="D375" s="165" t="s">
        <v>219</v>
      </c>
      <c r="E375" s="166" t="s">
        <v>1</v>
      </c>
      <c r="F375" s="167" t="s">
        <v>2216</v>
      </c>
      <c r="H375" s="168">
        <v>1.5840000000000001</v>
      </c>
      <c r="I375" s="169"/>
      <c r="L375" s="164"/>
      <c r="M375" s="170"/>
      <c r="T375" s="171"/>
      <c r="AT375" s="166" t="s">
        <v>219</v>
      </c>
      <c r="AU375" s="166" t="s">
        <v>88</v>
      </c>
      <c r="AV375" s="12" t="s">
        <v>88</v>
      </c>
      <c r="AW375" s="12" t="s">
        <v>31</v>
      </c>
      <c r="AX375" s="12" t="s">
        <v>75</v>
      </c>
      <c r="AY375" s="166" t="s">
        <v>205</v>
      </c>
    </row>
    <row r="376" spans="2:51" s="12" customFormat="1">
      <c r="B376" s="164"/>
      <c r="D376" s="165" t="s">
        <v>219</v>
      </c>
      <c r="E376" s="166" t="s">
        <v>1</v>
      </c>
      <c r="F376" s="167" t="s">
        <v>2218</v>
      </c>
      <c r="H376" s="168">
        <v>16.632000000000001</v>
      </c>
      <c r="I376" s="169"/>
      <c r="L376" s="164"/>
      <c r="M376" s="170"/>
      <c r="T376" s="171"/>
      <c r="AT376" s="166" t="s">
        <v>219</v>
      </c>
      <c r="AU376" s="166" t="s">
        <v>88</v>
      </c>
      <c r="AV376" s="12" t="s">
        <v>88</v>
      </c>
      <c r="AW376" s="12" t="s">
        <v>31</v>
      </c>
      <c r="AX376" s="12" t="s">
        <v>75</v>
      </c>
      <c r="AY376" s="166" t="s">
        <v>205</v>
      </c>
    </row>
    <row r="377" spans="2:51" s="12" customFormat="1">
      <c r="B377" s="164"/>
      <c r="D377" s="165" t="s">
        <v>219</v>
      </c>
      <c r="E377" s="166" t="s">
        <v>1</v>
      </c>
      <c r="F377" s="167" t="s">
        <v>2216</v>
      </c>
      <c r="H377" s="168">
        <v>1.5840000000000001</v>
      </c>
      <c r="I377" s="169"/>
      <c r="L377" s="164"/>
      <c r="M377" s="170"/>
      <c r="T377" s="171"/>
      <c r="AT377" s="166" t="s">
        <v>219</v>
      </c>
      <c r="AU377" s="166" t="s">
        <v>88</v>
      </c>
      <c r="AV377" s="12" t="s">
        <v>88</v>
      </c>
      <c r="AW377" s="12" t="s">
        <v>31</v>
      </c>
      <c r="AX377" s="12" t="s">
        <v>75</v>
      </c>
      <c r="AY377" s="166" t="s">
        <v>205</v>
      </c>
    </row>
    <row r="378" spans="2:51" s="15" customFormat="1">
      <c r="B378" s="185"/>
      <c r="D378" s="165" t="s">
        <v>219</v>
      </c>
      <c r="E378" s="186" t="s">
        <v>1</v>
      </c>
      <c r="F378" s="187" t="s">
        <v>2219</v>
      </c>
      <c r="H378" s="188">
        <v>54.648000000000003</v>
      </c>
      <c r="I378" s="189"/>
      <c r="L378" s="185"/>
      <c r="M378" s="190"/>
      <c r="T378" s="191"/>
      <c r="AT378" s="186" t="s">
        <v>219</v>
      </c>
      <c r="AU378" s="186" t="s">
        <v>88</v>
      </c>
      <c r="AV378" s="15" t="s">
        <v>222</v>
      </c>
      <c r="AW378" s="15" t="s">
        <v>31</v>
      </c>
      <c r="AX378" s="15" t="s">
        <v>75</v>
      </c>
      <c r="AY378" s="186" t="s">
        <v>205</v>
      </c>
    </row>
    <row r="379" spans="2:51" s="12" customFormat="1">
      <c r="B379" s="164"/>
      <c r="D379" s="165" t="s">
        <v>219</v>
      </c>
      <c r="E379" s="166" t="s">
        <v>1</v>
      </c>
      <c r="F379" s="167" t="s">
        <v>2220</v>
      </c>
      <c r="H379" s="168">
        <v>16.632000000000001</v>
      </c>
      <c r="I379" s="169"/>
      <c r="L379" s="164"/>
      <c r="M379" s="170"/>
      <c r="T379" s="171"/>
      <c r="AT379" s="166" t="s">
        <v>219</v>
      </c>
      <c r="AU379" s="166" t="s">
        <v>88</v>
      </c>
      <c r="AV379" s="12" t="s">
        <v>88</v>
      </c>
      <c r="AW379" s="12" t="s">
        <v>31</v>
      </c>
      <c r="AX379" s="12" t="s">
        <v>75</v>
      </c>
      <c r="AY379" s="166" t="s">
        <v>205</v>
      </c>
    </row>
    <row r="380" spans="2:51" s="12" customFormat="1">
      <c r="B380" s="164"/>
      <c r="D380" s="165" t="s">
        <v>219</v>
      </c>
      <c r="E380" s="166" t="s">
        <v>1</v>
      </c>
      <c r="F380" s="167" t="s">
        <v>2216</v>
      </c>
      <c r="H380" s="168">
        <v>1.5840000000000001</v>
      </c>
      <c r="I380" s="169"/>
      <c r="L380" s="164"/>
      <c r="M380" s="170"/>
      <c r="T380" s="171"/>
      <c r="AT380" s="166" t="s">
        <v>219</v>
      </c>
      <c r="AU380" s="166" t="s">
        <v>88</v>
      </c>
      <c r="AV380" s="12" t="s">
        <v>88</v>
      </c>
      <c r="AW380" s="12" t="s">
        <v>31</v>
      </c>
      <c r="AX380" s="12" t="s">
        <v>75</v>
      </c>
      <c r="AY380" s="166" t="s">
        <v>205</v>
      </c>
    </row>
    <row r="381" spans="2:51" s="12" customFormat="1">
      <c r="B381" s="164"/>
      <c r="D381" s="165" t="s">
        <v>219</v>
      </c>
      <c r="E381" s="166" t="s">
        <v>1</v>
      </c>
      <c r="F381" s="167" t="s">
        <v>2221</v>
      </c>
      <c r="H381" s="168">
        <v>16.632000000000001</v>
      </c>
      <c r="I381" s="169"/>
      <c r="L381" s="164"/>
      <c r="M381" s="170"/>
      <c r="T381" s="171"/>
      <c r="AT381" s="166" t="s">
        <v>219</v>
      </c>
      <c r="AU381" s="166" t="s">
        <v>88</v>
      </c>
      <c r="AV381" s="12" t="s">
        <v>88</v>
      </c>
      <c r="AW381" s="12" t="s">
        <v>31</v>
      </c>
      <c r="AX381" s="12" t="s">
        <v>75</v>
      </c>
      <c r="AY381" s="166" t="s">
        <v>205</v>
      </c>
    </row>
    <row r="382" spans="2:51" s="12" customFormat="1">
      <c r="B382" s="164"/>
      <c r="D382" s="165" t="s">
        <v>219</v>
      </c>
      <c r="E382" s="166" t="s">
        <v>1</v>
      </c>
      <c r="F382" s="167" t="s">
        <v>2216</v>
      </c>
      <c r="H382" s="168">
        <v>1.5840000000000001</v>
      </c>
      <c r="I382" s="169"/>
      <c r="L382" s="164"/>
      <c r="M382" s="170"/>
      <c r="T382" s="171"/>
      <c r="AT382" s="166" t="s">
        <v>219</v>
      </c>
      <c r="AU382" s="166" t="s">
        <v>88</v>
      </c>
      <c r="AV382" s="12" t="s">
        <v>88</v>
      </c>
      <c r="AW382" s="12" t="s">
        <v>31</v>
      </c>
      <c r="AX382" s="12" t="s">
        <v>75</v>
      </c>
      <c r="AY382" s="166" t="s">
        <v>205</v>
      </c>
    </row>
    <row r="383" spans="2:51" s="12" customFormat="1">
      <c r="B383" s="164"/>
      <c r="D383" s="165" t="s">
        <v>219</v>
      </c>
      <c r="E383" s="166" t="s">
        <v>1</v>
      </c>
      <c r="F383" s="167" t="s">
        <v>2222</v>
      </c>
      <c r="H383" s="168">
        <v>16.632000000000001</v>
      </c>
      <c r="I383" s="169"/>
      <c r="L383" s="164"/>
      <c r="M383" s="170"/>
      <c r="T383" s="171"/>
      <c r="AT383" s="166" t="s">
        <v>219</v>
      </c>
      <c r="AU383" s="166" t="s">
        <v>88</v>
      </c>
      <c r="AV383" s="12" t="s">
        <v>88</v>
      </c>
      <c r="AW383" s="12" t="s">
        <v>31</v>
      </c>
      <c r="AX383" s="12" t="s">
        <v>75</v>
      </c>
      <c r="AY383" s="166" t="s">
        <v>205</v>
      </c>
    </row>
    <row r="384" spans="2:51" s="12" customFormat="1">
      <c r="B384" s="164"/>
      <c r="D384" s="165" t="s">
        <v>219</v>
      </c>
      <c r="E384" s="166" t="s">
        <v>1</v>
      </c>
      <c r="F384" s="167" t="s">
        <v>2216</v>
      </c>
      <c r="H384" s="168">
        <v>1.5840000000000001</v>
      </c>
      <c r="I384" s="169"/>
      <c r="L384" s="164"/>
      <c r="M384" s="170"/>
      <c r="T384" s="171"/>
      <c r="AT384" s="166" t="s">
        <v>219</v>
      </c>
      <c r="AU384" s="166" t="s">
        <v>88</v>
      </c>
      <c r="AV384" s="12" t="s">
        <v>88</v>
      </c>
      <c r="AW384" s="12" t="s">
        <v>31</v>
      </c>
      <c r="AX384" s="12" t="s">
        <v>75</v>
      </c>
      <c r="AY384" s="166" t="s">
        <v>205</v>
      </c>
    </row>
    <row r="385" spans="2:51" s="15" customFormat="1">
      <c r="B385" s="185"/>
      <c r="D385" s="165" t="s">
        <v>219</v>
      </c>
      <c r="E385" s="186" t="s">
        <v>1</v>
      </c>
      <c r="F385" s="187" t="s">
        <v>2223</v>
      </c>
      <c r="H385" s="188">
        <v>54.648000000000003</v>
      </c>
      <c r="I385" s="189"/>
      <c r="L385" s="185"/>
      <c r="M385" s="190"/>
      <c r="T385" s="191"/>
      <c r="AT385" s="186" t="s">
        <v>219</v>
      </c>
      <c r="AU385" s="186" t="s">
        <v>88</v>
      </c>
      <c r="AV385" s="15" t="s">
        <v>222</v>
      </c>
      <c r="AW385" s="15" t="s">
        <v>31</v>
      </c>
      <c r="AX385" s="15" t="s">
        <v>75</v>
      </c>
      <c r="AY385" s="186" t="s">
        <v>205</v>
      </c>
    </row>
    <row r="386" spans="2:51" s="12" customFormat="1">
      <c r="B386" s="164"/>
      <c r="D386" s="165" t="s">
        <v>219</v>
      </c>
      <c r="E386" s="166" t="s">
        <v>1</v>
      </c>
      <c r="F386" s="167" t="s">
        <v>2224</v>
      </c>
      <c r="H386" s="168">
        <v>16.632000000000001</v>
      </c>
      <c r="I386" s="169"/>
      <c r="L386" s="164"/>
      <c r="M386" s="170"/>
      <c r="T386" s="171"/>
      <c r="AT386" s="166" t="s">
        <v>219</v>
      </c>
      <c r="AU386" s="166" t="s">
        <v>88</v>
      </c>
      <c r="AV386" s="12" t="s">
        <v>88</v>
      </c>
      <c r="AW386" s="12" t="s">
        <v>31</v>
      </c>
      <c r="AX386" s="12" t="s">
        <v>75</v>
      </c>
      <c r="AY386" s="166" t="s">
        <v>205</v>
      </c>
    </row>
    <row r="387" spans="2:51" s="12" customFormat="1">
      <c r="B387" s="164"/>
      <c r="D387" s="165" t="s">
        <v>219</v>
      </c>
      <c r="E387" s="166" t="s">
        <v>1</v>
      </c>
      <c r="F387" s="167" t="s">
        <v>2216</v>
      </c>
      <c r="H387" s="168">
        <v>1.5840000000000001</v>
      </c>
      <c r="I387" s="169"/>
      <c r="L387" s="164"/>
      <c r="M387" s="170"/>
      <c r="T387" s="171"/>
      <c r="AT387" s="166" t="s">
        <v>219</v>
      </c>
      <c r="AU387" s="166" t="s">
        <v>88</v>
      </c>
      <c r="AV387" s="12" t="s">
        <v>88</v>
      </c>
      <c r="AW387" s="12" t="s">
        <v>31</v>
      </c>
      <c r="AX387" s="12" t="s">
        <v>75</v>
      </c>
      <c r="AY387" s="166" t="s">
        <v>205</v>
      </c>
    </row>
    <row r="388" spans="2:51" s="15" customFormat="1">
      <c r="B388" s="185"/>
      <c r="D388" s="165" t="s">
        <v>219</v>
      </c>
      <c r="E388" s="186" t="s">
        <v>1</v>
      </c>
      <c r="F388" s="187" t="s">
        <v>2225</v>
      </c>
      <c r="H388" s="188">
        <v>18.216000000000001</v>
      </c>
      <c r="I388" s="189"/>
      <c r="L388" s="185"/>
      <c r="M388" s="190"/>
      <c r="T388" s="191"/>
      <c r="AT388" s="186" t="s">
        <v>219</v>
      </c>
      <c r="AU388" s="186" t="s">
        <v>88</v>
      </c>
      <c r="AV388" s="15" t="s">
        <v>222</v>
      </c>
      <c r="AW388" s="15" t="s">
        <v>31</v>
      </c>
      <c r="AX388" s="15" t="s">
        <v>75</v>
      </c>
      <c r="AY388" s="186" t="s">
        <v>205</v>
      </c>
    </row>
    <row r="389" spans="2:51" s="12" customFormat="1">
      <c r="B389" s="164"/>
      <c r="D389" s="165" t="s">
        <v>219</v>
      </c>
      <c r="E389" s="166" t="s">
        <v>1</v>
      </c>
      <c r="F389" s="167" t="s">
        <v>2224</v>
      </c>
      <c r="H389" s="168">
        <v>16.632000000000001</v>
      </c>
      <c r="I389" s="169"/>
      <c r="L389" s="164"/>
      <c r="M389" s="170"/>
      <c r="T389" s="171"/>
      <c r="AT389" s="166" t="s">
        <v>219</v>
      </c>
      <c r="AU389" s="166" t="s">
        <v>88</v>
      </c>
      <c r="AV389" s="12" t="s">
        <v>88</v>
      </c>
      <c r="AW389" s="12" t="s">
        <v>31</v>
      </c>
      <c r="AX389" s="12" t="s">
        <v>75</v>
      </c>
      <c r="AY389" s="166" t="s">
        <v>205</v>
      </c>
    </row>
    <row r="390" spans="2:51" s="12" customFormat="1">
      <c r="B390" s="164"/>
      <c r="D390" s="165" t="s">
        <v>219</v>
      </c>
      <c r="E390" s="166" t="s">
        <v>1</v>
      </c>
      <c r="F390" s="167" t="s">
        <v>2216</v>
      </c>
      <c r="H390" s="168">
        <v>1.5840000000000001</v>
      </c>
      <c r="I390" s="169"/>
      <c r="L390" s="164"/>
      <c r="M390" s="170"/>
      <c r="T390" s="171"/>
      <c r="AT390" s="166" t="s">
        <v>219</v>
      </c>
      <c r="AU390" s="166" t="s">
        <v>88</v>
      </c>
      <c r="AV390" s="12" t="s">
        <v>88</v>
      </c>
      <c r="AW390" s="12" t="s">
        <v>31</v>
      </c>
      <c r="AX390" s="12" t="s">
        <v>75</v>
      </c>
      <c r="AY390" s="166" t="s">
        <v>205</v>
      </c>
    </row>
    <row r="391" spans="2:51" s="15" customFormat="1">
      <c r="B391" s="185"/>
      <c r="D391" s="165" t="s">
        <v>219</v>
      </c>
      <c r="E391" s="186" t="s">
        <v>1</v>
      </c>
      <c r="F391" s="187" t="s">
        <v>2226</v>
      </c>
      <c r="H391" s="188">
        <v>18.216000000000001</v>
      </c>
      <c r="I391" s="189"/>
      <c r="L391" s="185"/>
      <c r="M391" s="190"/>
      <c r="T391" s="191"/>
      <c r="AT391" s="186" t="s">
        <v>219</v>
      </c>
      <c r="AU391" s="186" t="s">
        <v>88</v>
      </c>
      <c r="AV391" s="15" t="s">
        <v>222</v>
      </c>
      <c r="AW391" s="15" t="s">
        <v>31</v>
      </c>
      <c r="AX391" s="15" t="s">
        <v>75</v>
      </c>
      <c r="AY391" s="186" t="s">
        <v>205</v>
      </c>
    </row>
    <row r="392" spans="2:51" s="14" customFormat="1">
      <c r="B392" s="179"/>
      <c r="D392" s="165" t="s">
        <v>219</v>
      </c>
      <c r="E392" s="180" t="s">
        <v>1</v>
      </c>
      <c r="F392" s="181" t="s">
        <v>2227</v>
      </c>
      <c r="H392" s="180" t="s">
        <v>1</v>
      </c>
      <c r="I392" s="182"/>
      <c r="L392" s="179"/>
      <c r="M392" s="183"/>
      <c r="T392" s="184"/>
      <c r="AT392" s="180" t="s">
        <v>219</v>
      </c>
      <c r="AU392" s="180" t="s">
        <v>88</v>
      </c>
      <c r="AV392" s="14" t="s">
        <v>82</v>
      </c>
      <c r="AW392" s="14" t="s">
        <v>31</v>
      </c>
      <c r="AX392" s="14" t="s">
        <v>75</v>
      </c>
      <c r="AY392" s="180" t="s">
        <v>205</v>
      </c>
    </row>
    <row r="393" spans="2:51" s="14" customFormat="1">
      <c r="B393" s="179"/>
      <c r="D393" s="165" t="s">
        <v>219</v>
      </c>
      <c r="E393" s="180" t="s">
        <v>1</v>
      </c>
      <c r="F393" s="181" t="s">
        <v>2228</v>
      </c>
      <c r="H393" s="180" t="s">
        <v>1</v>
      </c>
      <c r="I393" s="182"/>
      <c r="L393" s="179"/>
      <c r="M393" s="183"/>
      <c r="T393" s="184"/>
      <c r="AT393" s="180" t="s">
        <v>219</v>
      </c>
      <c r="AU393" s="180" t="s">
        <v>88</v>
      </c>
      <c r="AV393" s="14" t="s">
        <v>82</v>
      </c>
      <c r="AW393" s="14" t="s">
        <v>31</v>
      </c>
      <c r="AX393" s="14" t="s">
        <v>75</v>
      </c>
      <c r="AY393" s="180" t="s">
        <v>205</v>
      </c>
    </row>
    <row r="394" spans="2:51" s="12" customFormat="1">
      <c r="B394" s="164"/>
      <c r="D394" s="165" t="s">
        <v>219</v>
      </c>
      <c r="E394" s="166" t="s">
        <v>1</v>
      </c>
      <c r="F394" s="167" t="s">
        <v>75</v>
      </c>
      <c r="H394" s="168">
        <v>0</v>
      </c>
      <c r="I394" s="169"/>
      <c r="L394" s="164"/>
      <c r="M394" s="170"/>
      <c r="T394" s="171"/>
      <c r="AT394" s="166" t="s">
        <v>219</v>
      </c>
      <c r="AU394" s="166" t="s">
        <v>88</v>
      </c>
      <c r="AV394" s="12" t="s">
        <v>88</v>
      </c>
      <c r="AW394" s="12" t="s">
        <v>31</v>
      </c>
      <c r="AX394" s="12" t="s">
        <v>75</v>
      </c>
      <c r="AY394" s="166" t="s">
        <v>205</v>
      </c>
    </row>
    <row r="395" spans="2:51" s="14" customFormat="1">
      <c r="B395" s="179"/>
      <c r="D395" s="165" t="s">
        <v>219</v>
      </c>
      <c r="E395" s="180" t="s">
        <v>1</v>
      </c>
      <c r="F395" s="181" t="s">
        <v>2078</v>
      </c>
      <c r="H395" s="180" t="s">
        <v>1</v>
      </c>
      <c r="I395" s="182"/>
      <c r="L395" s="179"/>
      <c r="M395" s="183"/>
      <c r="T395" s="184"/>
      <c r="AT395" s="180" t="s">
        <v>219</v>
      </c>
      <c r="AU395" s="180" t="s">
        <v>88</v>
      </c>
      <c r="AV395" s="14" t="s">
        <v>82</v>
      </c>
      <c r="AW395" s="14" t="s">
        <v>31</v>
      </c>
      <c r="AX395" s="14" t="s">
        <v>75</v>
      </c>
      <c r="AY395" s="180" t="s">
        <v>205</v>
      </c>
    </row>
    <row r="396" spans="2:51" s="12" customFormat="1">
      <c r="B396" s="164"/>
      <c r="D396" s="165" t="s">
        <v>219</v>
      </c>
      <c r="E396" s="166" t="s">
        <v>1</v>
      </c>
      <c r="F396" s="167" t="s">
        <v>2229</v>
      </c>
      <c r="H396" s="168">
        <v>4.8179999999999996</v>
      </c>
      <c r="I396" s="169"/>
      <c r="L396" s="164"/>
      <c r="M396" s="170"/>
      <c r="T396" s="171"/>
      <c r="AT396" s="166" t="s">
        <v>219</v>
      </c>
      <c r="AU396" s="166" t="s">
        <v>88</v>
      </c>
      <c r="AV396" s="12" t="s">
        <v>88</v>
      </c>
      <c r="AW396" s="12" t="s">
        <v>31</v>
      </c>
      <c r="AX396" s="12" t="s">
        <v>75</v>
      </c>
      <c r="AY396" s="166" t="s">
        <v>205</v>
      </c>
    </row>
    <row r="397" spans="2:51" s="12" customFormat="1">
      <c r="B397" s="164"/>
      <c r="D397" s="165" t="s">
        <v>219</v>
      </c>
      <c r="E397" s="166" t="s">
        <v>1</v>
      </c>
      <c r="F397" s="167" t="s">
        <v>2230</v>
      </c>
      <c r="H397" s="168">
        <v>3.9750000000000001</v>
      </c>
      <c r="I397" s="169"/>
      <c r="L397" s="164"/>
      <c r="M397" s="170"/>
      <c r="T397" s="171"/>
      <c r="AT397" s="166" t="s">
        <v>219</v>
      </c>
      <c r="AU397" s="166" t="s">
        <v>88</v>
      </c>
      <c r="AV397" s="12" t="s">
        <v>88</v>
      </c>
      <c r="AW397" s="12" t="s">
        <v>31</v>
      </c>
      <c r="AX397" s="12" t="s">
        <v>75</v>
      </c>
      <c r="AY397" s="166" t="s">
        <v>205</v>
      </c>
    </row>
    <row r="398" spans="2:51" s="14" customFormat="1">
      <c r="B398" s="179"/>
      <c r="D398" s="165" t="s">
        <v>219</v>
      </c>
      <c r="E398" s="180" t="s">
        <v>1</v>
      </c>
      <c r="F398" s="181" t="s">
        <v>2094</v>
      </c>
      <c r="H398" s="180" t="s">
        <v>1</v>
      </c>
      <c r="I398" s="182"/>
      <c r="L398" s="179"/>
      <c r="M398" s="183"/>
      <c r="T398" s="184"/>
      <c r="AT398" s="180" t="s">
        <v>219</v>
      </c>
      <c r="AU398" s="180" t="s">
        <v>88</v>
      </c>
      <c r="AV398" s="14" t="s">
        <v>82</v>
      </c>
      <c r="AW398" s="14" t="s">
        <v>31</v>
      </c>
      <c r="AX398" s="14" t="s">
        <v>75</v>
      </c>
      <c r="AY398" s="180" t="s">
        <v>205</v>
      </c>
    </row>
    <row r="399" spans="2:51" s="12" customFormat="1">
      <c r="B399" s="164"/>
      <c r="D399" s="165" t="s">
        <v>219</v>
      </c>
      <c r="E399" s="166" t="s">
        <v>1</v>
      </c>
      <c r="F399" s="167" t="s">
        <v>2231</v>
      </c>
      <c r="H399" s="168">
        <v>3.246</v>
      </c>
      <c r="I399" s="169"/>
      <c r="L399" s="164"/>
      <c r="M399" s="170"/>
      <c r="T399" s="171"/>
      <c r="AT399" s="166" t="s">
        <v>219</v>
      </c>
      <c r="AU399" s="166" t="s">
        <v>88</v>
      </c>
      <c r="AV399" s="12" t="s">
        <v>88</v>
      </c>
      <c r="AW399" s="12" t="s">
        <v>31</v>
      </c>
      <c r="AX399" s="12" t="s">
        <v>75</v>
      </c>
      <c r="AY399" s="166" t="s">
        <v>205</v>
      </c>
    </row>
    <row r="400" spans="2:51" s="12" customFormat="1">
      <c r="B400" s="164"/>
      <c r="D400" s="165" t="s">
        <v>219</v>
      </c>
      <c r="E400" s="166" t="s">
        <v>1</v>
      </c>
      <c r="F400" s="167" t="s">
        <v>2232</v>
      </c>
      <c r="H400" s="168">
        <v>4.306</v>
      </c>
      <c r="I400" s="169"/>
      <c r="L400" s="164"/>
      <c r="M400" s="170"/>
      <c r="T400" s="171"/>
      <c r="AT400" s="166" t="s">
        <v>219</v>
      </c>
      <c r="AU400" s="166" t="s">
        <v>88</v>
      </c>
      <c r="AV400" s="12" t="s">
        <v>88</v>
      </c>
      <c r="AW400" s="12" t="s">
        <v>31</v>
      </c>
      <c r="AX400" s="12" t="s">
        <v>75</v>
      </c>
      <c r="AY400" s="166" t="s">
        <v>205</v>
      </c>
    </row>
    <row r="401" spans="2:65" s="12" customFormat="1">
      <c r="B401" s="164"/>
      <c r="D401" s="165" t="s">
        <v>219</v>
      </c>
      <c r="E401" s="166" t="s">
        <v>1</v>
      </c>
      <c r="F401" s="167" t="s">
        <v>2233</v>
      </c>
      <c r="H401" s="168">
        <v>14.443</v>
      </c>
      <c r="I401" s="169"/>
      <c r="L401" s="164"/>
      <c r="M401" s="170"/>
      <c r="T401" s="171"/>
      <c r="AT401" s="166" t="s">
        <v>219</v>
      </c>
      <c r="AU401" s="166" t="s">
        <v>88</v>
      </c>
      <c r="AV401" s="12" t="s">
        <v>88</v>
      </c>
      <c r="AW401" s="12" t="s">
        <v>31</v>
      </c>
      <c r="AX401" s="12" t="s">
        <v>75</v>
      </c>
      <c r="AY401" s="166" t="s">
        <v>205</v>
      </c>
    </row>
    <row r="402" spans="2:65" s="12" customFormat="1">
      <c r="B402" s="164"/>
      <c r="D402" s="165" t="s">
        <v>219</v>
      </c>
      <c r="E402" s="166" t="s">
        <v>1</v>
      </c>
      <c r="F402" s="167" t="s">
        <v>2234</v>
      </c>
      <c r="H402" s="168">
        <v>3.3130000000000002</v>
      </c>
      <c r="I402" s="169"/>
      <c r="L402" s="164"/>
      <c r="M402" s="170"/>
      <c r="T402" s="171"/>
      <c r="AT402" s="166" t="s">
        <v>219</v>
      </c>
      <c r="AU402" s="166" t="s">
        <v>88</v>
      </c>
      <c r="AV402" s="12" t="s">
        <v>88</v>
      </c>
      <c r="AW402" s="12" t="s">
        <v>31</v>
      </c>
      <c r="AX402" s="12" t="s">
        <v>75</v>
      </c>
      <c r="AY402" s="166" t="s">
        <v>205</v>
      </c>
    </row>
    <row r="403" spans="2:65" s="15" customFormat="1">
      <c r="B403" s="185"/>
      <c r="D403" s="165" t="s">
        <v>219</v>
      </c>
      <c r="E403" s="186" t="s">
        <v>1</v>
      </c>
      <c r="F403" s="187" t="s">
        <v>2235</v>
      </c>
      <c r="H403" s="188">
        <v>34.100999999999999</v>
      </c>
      <c r="I403" s="189"/>
      <c r="L403" s="185"/>
      <c r="M403" s="190"/>
      <c r="T403" s="191"/>
      <c r="AT403" s="186" t="s">
        <v>219</v>
      </c>
      <c r="AU403" s="186" t="s">
        <v>88</v>
      </c>
      <c r="AV403" s="15" t="s">
        <v>222</v>
      </c>
      <c r="AW403" s="15" t="s">
        <v>31</v>
      </c>
      <c r="AX403" s="15" t="s">
        <v>75</v>
      </c>
      <c r="AY403" s="186" t="s">
        <v>205</v>
      </c>
    </row>
    <row r="404" spans="2:65" s="13" customFormat="1">
      <c r="B404" s="172"/>
      <c r="D404" s="165" t="s">
        <v>219</v>
      </c>
      <c r="E404" s="173" t="s">
        <v>1</v>
      </c>
      <c r="F404" s="174" t="s">
        <v>221</v>
      </c>
      <c r="H404" s="175">
        <v>201.60900000000001</v>
      </c>
      <c r="I404" s="176"/>
      <c r="L404" s="172"/>
      <c r="M404" s="177"/>
      <c r="T404" s="178"/>
      <c r="AT404" s="173" t="s">
        <v>219</v>
      </c>
      <c r="AU404" s="173" t="s">
        <v>88</v>
      </c>
      <c r="AV404" s="13" t="s">
        <v>210</v>
      </c>
      <c r="AW404" s="13" t="s">
        <v>31</v>
      </c>
      <c r="AX404" s="13" t="s">
        <v>82</v>
      </c>
      <c r="AY404" s="173" t="s">
        <v>205</v>
      </c>
    </row>
    <row r="405" spans="2:65" s="1" customFormat="1" ht="24.2" customHeight="1">
      <c r="B405" s="136"/>
      <c r="C405" s="154" t="s">
        <v>209</v>
      </c>
      <c r="D405" s="154" t="s">
        <v>214</v>
      </c>
      <c r="E405" s="155" t="s">
        <v>2236</v>
      </c>
      <c r="F405" s="156" t="s">
        <v>2237</v>
      </c>
      <c r="G405" s="157" t="s">
        <v>165</v>
      </c>
      <c r="H405" s="158">
        <v>25.856000000000002</v>
      </c>
      <c r="I405" s="159"/>
      <c r="J405" s="160">
        <f>ROUND(I405*H405,2)</f>
        <v>0</v>
      </c>
      <c r="K405" s="161"/>
      <c r="L405" s="32"/>
      <c r="M405" s="162" t="s">
        <v>1</v>
      </c>
      <c r="N405" s="163" t="s">
        <v>41</v>
      </c>
      <c r="P405" s="148">
        <f>O405*H405</f>
        <v>0</v>
      </c>
      <c r="Q405" s="148">
        <v>0</v>
      </c>
      <c r="R405" s="148">
        <f>Q405*H405</f>
        <v>0</v>
      </c>
      <c r="S405" s="148">
        <v>0.32400000000000001</v>
      </c>
      <c r="T405" s="149">
        <f>S405*H405</f>
        <v>8.3773440000000008</v>
      </c>
      <c r="AR405" s="150" t="s">
        <v>210</v>
      </c>
      <c r="AT405" s="150" t="s">
        <v>214</v>
      </c>
      <c r="AU405" s="150" t="s">
        <v>88</v>
      </c>
      <c r="AY405" s="17" t="s">
        <v>205</v>
      </c>
      <c r="BE405" s="151">
        <f>IF(N405="základná",J405,0)</f>
        <v>0</v>
      </c>
      <c r="BF405" s="151">
        <f>IF(N405="znížená",J405,0)</f>
        <v>0</v>
      </c>
      <c r="BG405" s="151">
        <f>IF(N405="zákl. prenesená",J405,0)</f>
        <v>0</v>
      </c>
      <c r="BH405" s="151">
        <f>IF(N405="zníž. prenesená",J405,0)</f>
        <v>0</v>
      </c>
      <c r="BI405" s="151">
        <f>IF(N405="nulová",J405,0)</f>
        <v>0</v>
      </c>
      <c r="BJ405" s="17" t="s">
        <v>88</v>
      </c>
      <c r="BK405" s="151">
        <f>ROUND(I405*H405,2)</f>
        <v>0</v>
      </c>
      <c r="BL405" s="17" t="s">
        <v>210</v>
      </c>
      <c r="BM405" s="150" t="s">
        <v>2238</v>
      </c>
    </row>
    <row r="406" spans="2:65" s="14" customFormat="1">
      <c r="B406" s="179"/>
      <c r="D406" s="165" t="s">
        <v>219</v>
      </c>
      <c r="E406" s="180" t="s">
        <v>1</v>
      </c>
      <c r="F406" s="181" t="s">
        <v>2239</v>
      </c>
      <c r="H406" s="180" t="s">
        <v>1</v>
      </c>
      <c r="I406" s="182"/>
      <c r="L406" s="179"/>
      <c r="M406" s="183"/>
      <c r="T406" s="184"/>
      <c r="AT406" s="180" t="s">
        <v>219</v>
      </c>
      <c r="AU406" s="180" t="s">
        <v>88</v>
      </c>
      <c r="AV406" s="14" t="s">
        <v>82</v>
      </c>
      <c r="AW406" s="14" t="s">
        <v>31</v>
      </c>
      <c r="AX406" s="14" t="s">
        <v>75</v>
      </c>
      <c r="AY406" s="180" t="s">
        <v>205</v>
      </c>
    </row>
    <row r="407" spans="2:65" s="14" customFormat="1" ht="22.5">
      <c r="B407" s="179"/>
      <c r="D407" s="165" t="s">
        <v>219</v>
      </c>
      <c r="E407" s="180" t="s">
        <v>1</v>
      </c>
      <c r="F407" s="181" t="s">
        <v>2240</v>
      </c>
      <c r="H407" s="180" t="s">
        <v>1</v>
      </c>
      <c r="I407" s="182"/>
      <c r="L407" s="179"/>
      <c r="M407" s="183"/>
      <c r="T407" s="184"/>
      <c r="AT407" s="180" t="s">
        <v>219</v>
      </c>
      <c r="AU407" s="180" t="s">
        <v>88</v>
      </c>
      <c r="AV407" s="14" t="s">
        <v>82</v>
      </c>
      <c r="AW407" s="14" t="s">
        <v>31</v>
      </c>
      <c r="AX407" s="14" t="s">
        <v>75</v>
      </c>
      <c r="AY407" s="180" t="s">
        <v>205</v>
      </c>
    </row>
    <row r="408" spans="2:65" s="12" customFormat="1">
      <c r="B408" s="164"/>
      <c r="D408" s="165" t="s">
        <v>219</v>
      </c>
      <c r="E408" s="166" t="s">
        <v>1</v>
      </c>
      <c r="F408" s="167" t="s">
        <v>2241</v>
      </c>
      <c r="H408" s="168">
        <v>12.928000000000001</v>
      </c>
      <c r="I408" s="169"/>
      <c r="L408" s="164"/>
      <c r="M408" s="170"/>
      <c r="T408" s="171"/>
      <c r="AT408" s="166" t="s">
        <v>219</v>
      </c>
      <c r="AU408" s="166" t="s">
        <v>88</v>
      </c>
      <c r="AV408" s="12" t="s">
        <v>88</v>
      </c>
      <c r="AW408" s="12" t="s">
        <v>31</v>
      </c>
      <c r="AX408" s="12" t="s">
        <v>75</v>
      </c>
      <c r="AY408" s="166" t="s">
        <v>205</v>
      </c>
    </row>
    <row r="409" spans="2:65" s="15" customFormat="1">
      <c r="B409" s="185"/>
      <c r="D409" s="165" t="s">
        <v>219</v>
      </c>
      <c r="E409" s="186" t="s">
        <v>1</v>
      </c>
      <c r="F409" s="187" t="s">
        <v>2242</v>
      </c>
      <c r="H409" s="188">
        <v>12.928000000000001</v>
      </c>
      <c r="I409" s="189"/>
      <c r="L409" s="185"/>
      <c r="M409" s="190"/>
      <c r="T409" s="191"/>
      <c r="AT409" s="186" t="s">
        <v>219</v>
      </c>
      <c r="AU409" s="186" t="s">
        <v>88</v>
      </c>
      <c r="AV409" s="15" t="s">
        <v>222</v>
      </c>
      <c r="AW409" s="15" t="s">
        <v>31</v>
      </c>
      <c r="AX409" s="15" t="s">
        <v>75</v>
      </c>
      <c r="AY409" s="186" t="s">
        <v>205</v>
      </c>
    </row>
    <row r="410" spans="2:65" s="14" customFormat="1">
      <c r="B410" s="179"/>
      <c r="D410" s="165" t="s">
        <v>219</v>
      </c>
      <c r="E410" s="180" t="s">
        <v>1</v>
      </c>
      <c r="F410" s="181" t="s">
        <v>2239</v>
      </c>
      <c r="H410" s="180" t="s">
        <v>1</v>
      </c>
      <c r="I410" s="182"/>
      <c r="L410" s="179"/>
      <c r="M410" s="183"/>
      <c r="T410" s="184"/>
      <c r="AT410" s="180" t="s">
        <v>219</v>
      </c>
      <c r="AU410" s="180" t="s">
        <v>88</v>
      </c>
      <c r="AV410" s="14" t="s">
        <v>82</v>
      </c>
      <c r="AW410" s="14" t="s">
        <v>31</v>
      </c>
      <c r="AX410" s="14" t="s">
        <v>75</v>
      </c>
      <c r="AY410" s="180" t="s">
        <v>205</v>
      </c>
    </row>
    <row r="411" spans="2:65" s="14" customFormat="1" ht="22.5">
      <c r="B411" s="179"/>
      <c r="D411" s="165" t="s">
        <v>219</v>
      </c>
      <c r="E411" s="180" t="s">
        <v>1</v>
      </c>
      <c r="F411" s="181" t="s">
        <v>2240</v>
      </c>
      <c r="H411" s="180" t="s">
        <v>1</v>
      </c>
      <c r="I411" s="182"/>
      <c r="L411" s="179"/>
      <c r="M411" s="183"/>
      <c r="T411" s="184"/>
      <c r="AT411" s="180" t="s">
        <v>219</v>
      </c>
      <c r="AU411" s="180" t="s">
        <v>88</v>
      </c>
      <c r="AV411" s="14" t="s">
        <v>82</v>
      </c>
      <c r="AW411" s="14" t="s">
        <v>31</v>
      </c>
      <c r="AX411" s="14" t="s">
        <v>75</v>
      </c>
      <c r="AY411" s="180" t="s">
        <v>205</v>
      </c>
    </row>
    <row r="412" spans="2:65" s="12" customFormat="1">
      <c r="B412" s="164"/>
      <c r="D412" s="165" t="s">
        <v>219</v>
      </c>
      <c r="E412" s="166" t="s">
        <v>1</v>
      </c>
      <c r="F412" s="167" t="s">
        <v>2241</v>
      </c>
      <c r="H412" s="168">
        <v>12.928000000000001</v>
      </c>
      <c r="I412" s="169"/>
      <c r="L412" s="164"/>
      <c r="M412" s="170"/>
      <c r="T412" s="171"/>
      <c r="AT412" s="166" t="s">
        <v>219</v>
      </c>
      <c r="AU412" s="166" t="s">
        <v>88</v>
      </c>
      <c r="AV412" s="12" t="s">
        <v>88</v>
      </c>
      <c r="AW412" s="12" t="s">
        <v>31</v>
      </c>
      <c r="AX412" s="12" t="s">
        <v>75</v>
      </c>
      <c r="AY412" s="166" t="s">
        <v>205</v>
      </c>
    </row>
    <row r="413" spans="2:65" s="15" customFormat="1">
      <c r="B413" s="185"/>
      <c r="D413" s="165" t="s">
        <v>219</v>
      </c>
      <c r="E413" s="186" t="s">
        <v>1</v>
      </c>
      <c r="F413" s="187" t="s">
        <v>2243</v>
      </c>
      <c r="H413" s="188">
        <v>12.928000000000001</v>
      </c>
      <c r="I413" s="189"/>
      <c r="L413" s="185"/>
      <c r="M413" s="190"/>
      <c r="T413" s="191"/>
      <c r="AT413" s="186" t="s">
        <v>219</v>
      </c>
      <c r="AU413" s="186" t="s">
        <v>88</v>
      </c>
      <c r="AV413" s="15" t="s">
        <v>222</v>
      </c>
      <c r="AW413" s="15" t="s">
        <v>31</v>
      </c>
      <c r="AX413" s="15" t="s">
        <v>75</v>
      </c>
      <c r="AY413" s="186" t="s">
        <v>205</v>
      </c>
    </row>
    <row r="414" spans="2:65" s="13" customFormat="1">
      <c r="B414" s="172"/>
      <c r="D414" s="165" t="s">
        <v>219</v>
      </c>
      <c r="E414" s="173" t="s">
        <v>1</v>
      </c>
      <c r="F414" s="174" t="s">
        <v>221</v>
      </c>
      <c r="H414" s="175">
        <v>25.856000000000002</v>
      </c>
      <c r="I414" s="176"/>
      <c r="L414" s="172"/>
      <c r="M414" s="177"/>
      <c r="T414" s="178"/>
      <c r="AT414" s="173" t="s">
        <v>219</v>
      </c>
      <c r="AU414" s="173" t="s">
        <v>88</v>
      </c>
      <c r="AV414" s="13" t="s">
        <v>210</v>
      </c>
      <c r="AW414" s="13" t="s">
        <v>31</v>
      </c>
      <c r="AX414" s="13" t="s">
        <v>82</v>
      </c>
      <c r="AY414" s="173" t="s">
        <v>205</v>
      </c>
    </row>
    <row r="415" spans="2:65" s="1" customFormat="1" ht="33" customHeight="1">
      <c r="B415" s="136"/>
      <c r="C415" s="154" t="s">
        <v>277</v>
      </c>
      <c r="D415" s="154" t="s">
        <v>214</v>
      </c>
      <c r="E415" s="155" t="s">
        <v>2244</v>
      </c>
      <c r="F415" s="156" t="s">
        <v>2245</v>
      </c>
      <c r="G415" s="157" t="s">
        <v>2027</v>
      </c>
      <c r="H415" s="158">
        <v>6.75</v>
      </c>
      <c r="I415" s="159"/>
      <c r="J415" s="160">
        <f>ROUND(I415*H415,2)</f>
        <v>0</v>
      </c>
      <c r="K415" s="161"/>
      <c r="L415" s="32"/>
      <c r="M415" s="162" t="s">
        <v>1</v>
      </c>
      <c r="N415" s="163" t="s">
        <v>41</v>
      </c>
      <c r="P415" s="148">
        <f>O415*H415</f>
        <v>0</v>
      </c>
      <c r="Q415" s="148">
        <v>0</v>
      </c>
      <c r="R415" s="148">
        <f>Q415*H415</f>
        <v>0</v>
      </c>
      <c r="S415" s="148">
        <v>2.4</v>
      </c>
      <c r="T415" s="149">
        <f>S415*H415</f>
        <v>16.2</v>
      </c>
      <c r="AR415" s="150" t="s">
        <v>210</v>
      </c>
      <c r="AT415" s="150" t="s">
        <v>214</v>
      </c>
      <c r="AU415" s="150" t="s">
        <v>88</v>
      </c>
      <c r="AY415" s="17" t="s">
        <v>205</v>
      </c>
      <c r="BE415" s="151">
        <f>IF(N415="základná",J415,0)</f>
        <v>0</v>
      </c>
      <c r="BF415" s="151">
        <f>IF(N415="znížená",J415,0)</f>
        <v>0</v>
      </c>
      <c r="BG415" s="151">
        <f>IF(N415="zákl. prenesená",J415,0)</f>
        <v>0</v>
      </c>
      <c r="BH415" s="151">
        <f>IF(N415="zníž. prenesená",J415,0)</f>
        <v>0</v>
      </c>
      <c r="BI415" s="151">
        <f>IF(N415="nulová",J415,0)</f>
        <v>0</v>
      </c>
      <c r="BJ415" s="17" t="s">
        <v>88</v>
      </c>
      <c r="BK415" s="151">
        <f>ROUND(I415*H415,2)</f>
        <v>0</v>
      </c>
      <c r="BL415" s="17" t="s">
        <v>210</v>
      </c>
      <c r="BM415" s="150" t="s">
        <v>2246</v>
      </c>
    </row>
    <row r="416" spans="2:65" s="14" customFormat="1">
      <c r="B416" s="179"/>
      <c r="D416" s="165" t="s">
        <v>219</v>
      </c>
      <c r="E416" s="180" t="s">
        <v>1</v>
      </c>
      <c r="F416" s="181" t="s">
        <v>2247</v>
      </c>
      <c r="H416" s="180" t="s">
        <v>1</v>
      </c>
      <c r="I416" s="182"/>
      <c r="L416" s="179"/>
      <c r="M416" s="183"/>
      <c r="T416" s="184"/>
      <c r="AT416" s="180" t="s">
        <v>219</v>
      </c>
      <c r="AU416" s="180" t="s">
        <v>88</v>
      </c>
      <c r="AV416" s="14" t="s">
        <v>82</v>
      </c>
      <c r="AW416" s="14" t="s">
        <v>31</v>
      </c>
      <c r="AX416" s="14" t="s">
        <v>75</v>
      </c>
      <c r="AY416" s="180" t="s">
        <v>205</v>
      </c>
    </row>
    <row r="417" spans="2:65" s="14" customFormat="1">
      <c r="B417" s="179"/>
      <c r="D417" s="165" t="s">
        <v>219</v>
      </c>
      <c r="E417" s="180" t="s">
        <v>1</v>
      </c>
      <c r="F417" s="181" t="s">
        <v>2248</v>
      </c>
      <c r="H417" s="180" t="s">
        <v>1</v>
      </c>
      <c r="I417" s="182"/>
      <c r="L417" s="179"/>
      <c r="M417" s="183"/>
      <c r="T417" s="184"/>
      <c r="AT417" s="180" t="s">
        <v>219</v>
      </c>
      <c r="AU417" s="180" t="s">
        <v>88</v>
      </c>
      <c r="AV417" s="14" t="s">
        <v>82</v>
      </c>
      <c r="AW417" s="14" t="s">
        <v>31</v>
      </c>
      <c r="AX417" s="14" t="s">
        <v>75</v>
      </c>
      <c r="AY417" s="180" t="s">
        <v>205</v>
      </c>
    </row>
    <row r="418" spans="2:65" s="12" customFormat="1">
      <c r="B418" s="164"/>
      <c r="D418" s="165" t="s">
        <v>219</v>
      </c>
      <c r="E418" s="166" t="s">
        <v>1</v>
      </c>
      <c r="F418" s="167" t="s">
        <v>2249</v>
      </c>
      <c r="H418" s="168">
        <v>6.75</v>
      </c>
      <c r="I418" s="169"/>
      <c r="L418" s="164"/>
      <c r="M418" s="170"/>
      <c r="T418" s="171"/>
      <c r="AT418" s="166" t="s">
        <v>219</v>
      </c>
      <c r="AU418" s="166" t="s">
        <v>88</v>
      </c>
      <c r="AV418" s="12" t="s">
        <v>88</v>
      </c>
      <c r="AW418" s="12" t="s">
        <v>31</v>
      </c>
      <c r="AX418" s="12" t="s">
        <v>75</v>
      </c>
      <c r="AY418" s="166" t="s">
        <v>205</v>
      </c>
    </row>
    <row r="419" spans="2:65" s="15" customFormat="1">
      <c r="B419" s="185"/>
      <c r="D419" s="165" t="s">
        <v>219</v>
      </c>
      <c r="E419" s="186" t="s">
        <v>1</v>
      </c>
      <c r="F419" s="187" t="s">
        <v>404</v>
      </c>
      <c r="H419" s="188">
        <v>6.75</v>
      </c>
      <c r="I419" s="189"/>
      <c r="L419" s="185"/>
      <c r="M419" s="190"/>
      <c r="T419" s="191"/>
      <c r="AT419" s="186" t="s">
        <v>219</v>
      </c>
      <c r="AU419" s="186" t="s">
        <v>88</v>
      </c>
      <c r="AV419" s="15" t="s">
        <v>222</v>
      </c>
      <c r="AW419" s="15" t="s">
        <v>31</v>
      </c>
      <c r="AX419" s="15" t="s">
        <v>75</v>
      </c>
      <c r="AY419" s="186" t="s">
        <v>205</v>
      </c>
    </row>
    <row r="420" spans="2:65" s="13" customFormat="1">
      <c r="B420" s="172"/>
      <c r="D420" s="165" t="s">
        <v>219</v>
      </c>
      <c r="E420" s="173" t="s">
        <v>1</v>
      </c>
      <c r="F420" s="174" t="s">
        <v>2250</v>
      </c>
      <c r="H420" s="175">
        <v>6.75</v>
      </c>
      <c r="I420" s="176"/>
      <c r="L420" s="172"/>
      <c r="M420" s="177"/>
      <c r="T420" s="178"/>
      <c r="AT420" s="173" t="s">
        <v>219</v>
      </c>
      <c r="AU420" s="173" t="s">
        <v>88</v>
      </c>
      <c r="AV420" s="13" t="s">
        <v>210</v>
      </c>
      <c r="AW420" s="13" t="s">
        <v>31</v>
      </c>
      <c r="AX420" s="13" t="s">
        <v>82</v>
      </c>
      <c r="AY420" s="173" t="s">
        <v>205</v>
      </c>
    </row>
    <row r="421" spans="2:65" s="1" customFormat="1" ht="37.9" customHeight="1">
      <c r="B421" s="136"/>
      <c r="C421" s="154" t="s">
        <v>309</v>
      </c>
      <c r="D421" s="154" t="s">
        <v>214</v>
      </c>
      <c r="E421" s="155" t="s">
        <v>2251</v>
      </c>
      <c r="F421" s="156" t="s">
        <v>2252</v>
      </c>
      <c r="G421" s="157" t="s">
        <v>2027</v>
      </c>
      <c r="H421" s="158">
        <v>15</v>
      </c>
      <c r="I421" s="159"/>
      <c r="J421" s="160">
        <f>ROUND(I421*H421,2)</f>
        <v>0</v>
      </c>
      <c r="K421" s="161"/>
      <c r="L421" s="32"/>
      <c r="M421" s="162" t="s">
        <v>1</v>
      </c>
      <c r="N421" s="163" t="s">
        <v>41</v>
      </c>
      <c r="P421" s="148">
        <f>O421*H421</f>
        <v>0</v>
      </c>
      <c r="Q421" s="148">
        <v>0</v>
      </c>
      <c r="R421" s="148">
        <f>Q421*H421</f>
        <v>0</v>
      </c>
      <c r="S421" s="148">
        <v>2.4</v>
      </c>
      <c r="T421" s="149">
        <f>S421*H421</f>
        <v>36</v>
      </c>
      <c r="AR421" s="150" t="s">
        <v>210</v>
      </c>
      <c r="AT421" s="150" t="s">
        <v>214</v>
      </c>
      <c r="AU421" s="150" t="s">
        <v>88</v>
      </c>
      <c r="AY421" s="17" t="s">
        <v>205</v>
      </c>
      <c r="BE421" s="151">
        <f>IF(N421="základná",J421,0)</f>
        <v>0</v>
      </c>
      <c r="BF421" s="151">
        <f>IF(N421="znížená",J421,0)</f>
        <v>0</v>
      </c>
      <c r="BG421" s="151">
        <f>IF(N421="zákl. prenesená",J421,0)</f>
        <v>0</v>
      </c>
      <c r="BH421" s="151">
        <f>IF(N421="zníž. prenesená",J421,0)</f>
        <v>0</v>
      </c>
      <c r="BI421" s="151">
        <f>IF(N421="nulová",J421,0)</f>
        <v>0</v>
      </c>
      <c r="BJ421" s="17" t="s">
        <v>88</v>
      </c>
      <c r="BK421" s="151">
        <f>ROUND(I421*H421,2)</f>
        <v>0</v>
      </c>
      <c r="BL421" s="17" t="s">
        <v>210</v>
      </c>
      <c r="BM421" s="150" t="s">
        <v>2253</v>
      </c>
    </row>
    <row r="422" spans="2:65" s="12" customFormat="1">
      <c r="B422" s="164"/>
      <c r="D422" s="165" t="s">
        <v>219</v>
      </c>
      <c r="E422" s="166" t="s">
        <v>1</v>
      </c>
      <c r="F422" s="167" t="s">
        <v>2254</v>
      </c>
      <c r="H422" s="168">
        <v>1</v>
      </c>
      <c r="I422" s="169"/>
      <c r="L422" s="164"/>
      <c r="M422" s="170"/>
      <c r="T422" s="171"/>
      <c r="AT422" s="166" t="s">
        <v>219</v>
      </c>
      <c r="AU422" s="166" t="s">
        <v>88</v>
      </c>
      <c r="AV422" s="12" t="s">
        <v>88</v>
      </c>
      <c r="AW422" s="12" t="s">
        <v>31</v>
      </c>
      <c r="AX422" s="12" t="s">
        <v>75</v>
      </c>
      <c r="AY422" s="166" t="s">
        <v>205</v>
      </c>
    </row>
    <row r="423" spans="2:65" s="15" customFormat="1">
      <c r="B423" s="185"/>
      <c r="D423" s="165" t="s">
        <v>219</v>
      </c>
      <c r="E423" s="186" t="s">
        <v>1</v>
      </c>
      <c r="F423" s="187" t="s">
        <v>2255</v>
      </c>
      <c r="H423" s="188">
        <v>1</v>
      </c>
      <c r="I423" s="189"/>
      <c r="L423" s="185"/>
      <c r="M423" s="190"/>
      <c r="T423" s="191"/>
      <c r="AT423" s="186" t="s">
        <v>219</v>
      </c>
      <c r="AU423" s="186" t="s">
        <v>88</v>
      </c>
      <c r="AV423" s="15" t="s">
        <v>222</v>
      </c>
      <c r="AW423" s="15" t="s">
        <v>31</v>
      </c>
      <c r="AX423" s="15" t="s">
        <v>75</v>
      </c>
      <c r="AY423" s="186" t="s">
        <v>205</v>
      </c>
    </row>
    <row r="424" spans="2:65" s="12" customFormat="1">
      <c r="B424" s="164"/>
      <c r="D424" s="165" t="s">
        <v>219</v>
      </c>
      <c r="E424" s="166" t="s">
        <v>1</v>
      </c>
      <c r="F424" s="167" t="s">
        <v>2256</v>
      </c>
      <c r="H424" s="168">
        <v>1</v>
      </c>
      <c r="I424" s="169"/>
      <c r="L424" s="164"/>
      <c r="M424" s="170"/>
      <c r="T424" s="171"/>
      <c r="AT424" s="166" t="s">
        <v>219</v>
      </c>
      <c r="AU424" s="166" t="s">
        <v>88</v>
      </c>
      <c r="AV424" s="12" t="s">
        <v>88</v>
      </c>
      <c r="AW424" s="12" t="s">
        <v>31</v>
      </c>
      <c r="AX424" s="12" t="s">
        <v>75</v>
      </c>
      <c r="AY424" s="166" t="s">
        <v>205</v>
      </c>
    </row>
    <row r="425" spans="2:65" s="12" customFormat="1">
      <c r="B425" s="164"/>
      <c r="D425" s="165" t="s">
        <v>219</v>
      </c>
      <c r="E425" s="166" t="s">
        <v>1</v>
      </c>
      <c r="F425" s="167" t="s">
        <v>2256</v>
      </c>
      <c r="H425" s="168">
        <v>1</v>
      </c>
      <c r="I425" s="169"/>
      <c r="L425" s="164"/>
      <c r="M425" s="170"/>
      <c r="T425" s="171"/>
      <c r="AT425" s="166" t="s">
        <v>219</v>
      </c>
      <c r="AU425" s="166" t="s">
        <v>88</v>
      </c>
      <c r="AV425" s="12" t="s">
        <v>88</v>
      </c>
      <c r="AW425" s="12" t="s">
        <v>31</v>
      </c>
      <c r="AX425" s="12" t="s">
        <v>75</v>
      </c>
      <c r="AY425" s="166" t="s">
        <v>205</v>
      </c>
    </row>
    <row r="426" spans="2:65" s="12" customFormat="1">
      <c r="B426" s="164"/>
      <c r="D426" s="165" t="s">
        <v>219</v>
      </c>
      <c r="E426" s="166" t="s">
        <v>1</v>
      </c>
      <c r="F426" s="167" t="s">
        <v>2257</v>
      </c>
      <c r="H426" s="168">
        <v>1</v>
      </c>
      <c r="I426" s="169"/>
      <c r="L426" s="164"/>
      <c r="M426" s="170"/>
      <c r="T426" s="171"/>
      <c r="AT426" s="166" t="s">
        <v>219</v>
      </c>
      <c r="AU426" s="166" t="s">
        <v>88</v>
      </c>
      <c r="AV426" s="12" t="s">
        <v>88</v>
      </c>
      <c r="AW426" s="12" t="s">
        <v>31</v>
      </c>
      <c r="AX426" s="12" t="s">
        <v>75</v>
      </c>
      <c r="AY426" s="166" t="s">
        <v>205</v>
      </c>
    </row>
    <row r="427" spans="2:65" s="12" customFormat="1">
      <c r="B427" s="164"/>
      <c r="D427" s="165" t="s">
        <v>219</v>
      </c>
      <c r="E427" s="166" t="s">
        <v>1</v>
      </c>
      <c r="F427" s="167" t="s">
        <v>2258</v>
      </c>
      <c r="H427" s="168">
        <v>1</v>
      </c>
      <c r="I427" s="169"/>
      <c r="L427" s="164"/>
      <c r="M427" s="170"/>
      <c r="T427" s="171"/>
      <c r="AT427" s="166" t="s">
        <v>219</v>
      </c>
      <c r="AU427" s="166" t="s">
        <v>88</v>
      </c>
      <c r="AV427" s="12" t="s">
        <v>88</v>
      </c>
      <c r="AW427" s="12" t="s">
        <v>31</v>
      </c>
      <c r="AX427" s="12" t="s">
        <v>75</v>
      </c>
      <c r="AY427" s="166" t="s">
        <v>205</v>
      </c>
    </row>
    <row r="428" spans="2:65" s="12" customFormat="1">
      <c r="B428" s="164"/>
      <c r="D428" s="165" t="s">
        <v>219</v>
      </c>
      <c r="E428" s="166" t="s">
        <v>1</v>
      </c>
      <c r="F428" s="167" t="s">
        <v>2259</v>
      </c>
      <c r="H428" s="168">
        <v>1</v>
      </c>
      <c r="I428" s="169"/>
      <c r="L428" s="164"/>
      <c r="M428" s="170"/>
      <c r="T428" s="171"/>
      <c r="AT428" s="166" t="s">
        <v>219</v>
      </c>
      <c r="AU428" s="166" t="s">
        <v>88</v>
      </c>
      <c r="AV428" s="12" t="s">
        <v>88</v>
      </c>
      <c r="AW428" s="12" t="s">
        <v>31</v>
      </c>
      <c r="AX428" s="12" t="s">
        <v>75</v>
      </c>
      <c r="AY428" s="166" t="s">
        <v>205</v>
      </c>
    </row>
    <row r="429" spans="2:65" s="12" customFormat="1">
      <c r="B429" s="164"/>
      <c r="D429" s="165" t="s">
        <v>219</v>
      </c>
      <c r="E429" s="166" t="s">
        <v>1</v>
      </c>
      <c r="F429" s="167" t="s">
        <v>2259</v>
      </c>
      <c r="H429" s="168">
        <v>1</v>
      </c>
      <c r="I429" s="169"/>
      <c r="L429" s="164"/>
      <c r="M429" s="170"/>
      <c r="T429" s="171"/>
      <c r="AT429" s="166" t="s">
        <v>219</v>
      </c>
      <c r="AU429" s="166" t="s">
        <v>88</v>
      </c>
      <c r="AV429" s="12" t="s">
        <v>88</v>
      </c>
      <c r="AW429" s="12" t="s">
        <v>31</v>
      </c>
      <c r="AX429" s="12" t="s">
        <v>75</v>
      </c>
      <c r="AY429" s="166" t="s">
        <v>205</v>
      </c>
    </row>
    <row r="430" spans="2:65" s="12" customFormat="1">
      <c r="B430" s="164"/>
      <c r="D430" s="165" t="s">
        <v>219</v>
      </c>
      <c r="E430" s="166" t="s">
        <v>1</v>
      </c>
      <c r="F430" s="167" t="s">
        <v>2260</v>
      </c>
      <c r="H430" s="168">
        <v>1</v>
      </c>
      <c r="I430" s="169"/>
      <c r="L430" s="164"/>
      <c r="M430" s="170"/>
      <c r="T430" s="171"/>
      <c r="AT430" s="166" t="s">
        <v>219</v>
      </c>
      <c r="AU430" s="166" t="s">
        <v>88</v>
      </c>
      <c r="AV430" s="12" t="s">
        <v>88</v>
      </c>
      <c r="AW430" s="12" t="s">
        <v>31</v>
      </c>
      <c r="AX430" s="12" t="s">
        <v>75</v>
      </c>
      <c r="AY430" s="166" t="s">
        <v>205</v>
      </c>
    </row>
    <row r="431" spans="2:65" s="12" customFormat="1">
      <c r="B431" s="164"/>
      <c r="D431" s="165" t="s">
        <v>219</v>
      </c>
      <c r="E431" s="166" t="s">
        <v>1</v>
      </c>
      <c r="F431" s="167" t="s">
        <v>2261</v>
      </c>
      <c r="H431" s="168">
        <v>1</v>
      </c>
      <c r="I431" s="169"/>
      <c r="L431" s="164"/>
      <c r="M431" s="170"/>
      <c r="T431" s="171"/>
      <c r="AT431" s="166" t="s">
        <v>219</v>
      </c>
      <c r="AU431" s="166" t="s">
        <v>88</v>
      </c>
      <c r="AV431" s="12" t="s">
        <v>88</v>
      </c>
      <c r="AW431" s="12" t="s">
        <v>31</v>
      </c>
      <c r="AX431" s="12" t="s">
        <v>75</v>
      </c>
      <c r="AY431" s="166" t="s">
        <v>205</v>
      </c>
    </row>
    <row r="432" spans="2:65" s="12" customFormat="1">
      <c r="B432" s="164"/>
      <c r="D432" s="165" t="s">
        <v>219</v>
      </c>
      <c r="E432" s="166" t="s">
        <v>1</v>
      </c>
      <c r="F432" s="167" t="s">
        <v>2262</v>
      </c>
      <c r="H432" s="168">
        <v>1</v>
      </c>
      <c r="I432" s="169"/>
      <c r="L432" s="164"/>
      <c r="M432" s="170"/>
      <c r="T432" s="171"/>
      <c r="AT432" s="166" t="s">
        <v>219</v>
      </c>
      <c r="AU432" s="166" t="s">
        <v>88</v>
      </c>
      <c r="AV432" s="12" t="s">
        <v>88</v>
      </c>
      <c r="AW432" s="12" t="s">
        <v>31</v>
      </c>
      <c r="AX432" s="12" t="s">
        <v>75</v>
      </c>
      <c r="AY432" s="166" t="s">
        <v>205</v>
      </c>
    </row>
    <row r="433" spans="2:65" s="12" customFormat="1">
      <c r="B433" s="164"/>
      <c r="D433" s="165" t="s">
        <v>219</v>
      </c>
      <c r="E433" s="166" t="s">
        <v>1</v>
      </c>
      <c r="F433" s="167" t="s">
        <v>2263</v>
      </c>
      <c r="H433" s="168">
        <v>1</v>
      </c>
      <c r="I433" s="169"/>
      <c r="L433" s="164"/>
      <c r="M433" s="170"/>
      <c r="T433" s="171"/>
      <c r="AT433" s="166" t="s">
        <v>219</v>
      </c>
      <c r="AU433" s="166" t="s">
        <v>88</v>
      </c>
      <c r="AV433" s="12" t="s">
        <v>88</v>
      </c>
      <c r="AW433" s="12" t="s">
        <v>31</v>
      </c>
      <c r="AX433" s="12" t="s">
        <v>75</v>
      </c>
      <c r="AY433" s="166" t="s">
        <v>205</v>
      </c>
    </row>
    <row r="434" spans="2:65" s="12" customFormat="1">
      <c r="B434" s="164"/>
      <c r="D434" s="165" t="s">
        <v>219</v>
      </c>
      <c r="E434" s="166" t="s">
        <v>1</v>
      </c>
      <c r="F434" s="167" t="s">
        <v>2264</v>
      </c>
      <c r="H434" s="168">
        <v>1</v>
      </c>
      <c r="I434" s="169"/>
      <c r="L434" s="164"/>
      <c r="M434" s="170"/>
      <c r="T434" s="171"/>
      <c r="AT434" s="166" t="s">
        <v>219</v>
      </c>
      <c r="AU434" s="166" t="s">
        <v>88</v>
      </c>
      <c r="AV434" s="12" t="s">
        <v>88</v>
      </c>
      <c r="AW434" s="12" t="s">
        <v>31</v>
      </c>
      <c r="AX434" s="12" t="s">
        <v>75</v>
      </c>
      <c r="AY434" s="166" t="s">
        <v>205</v>
      </c>
    </row>
    <row r="435" spans="2:65" s="12" customFormat="1">
      <c r="B435" s="164"/>
      <c r="D435" s="165" t="s">
        <v>219</v>
      </c>
      <c r="E435" s="166" t="s">
        <v>1</v>
      </c>
      <c r="F435" s="167" t="s">
        <v>2265</v>
      </c>
      <c r="H435" s="168">
        <v>1</v>
      </c>
      <c r="I435" s="169"/>
      <c r="L435" s="164"/>
      <c r="M435" s="170"/>
      <c r="T435" s="171"/>
      <c r="AT435" s="166" t="s">
        <v>219</v>
      </c>
      <c r="AU435" s="166" t="s">
        <v>88</v>
      </c>
      <c r="AV435" s="12" t="s">
        <v>88</v>
      </c>
      <c r="AW435" s="12" t="s">
        <v>31</v>
      </c>
      <c r="AX435" s="12" t="s">
        <v>75</v>
      </c>
      <c r="AY435" s="166" t="s">
        <v>205</v>
      </c>
    </row>
    <row r="436" spans="2:65" s="12" customFormat="1">
      <c r="B436" s="164"/>
      <c r="D436" s="165" t="s">
        <v>219</v>
      </c>
      <c r="E436" s="166" t="s">
        <v>1</v>
      </c>
      <c r="F436" s="167" t="s">
        <v>2266</v>
      </c>
      <c r="H436" s="168">
        <v>1</v>
      </c>
      <c r="I436" s="169"/>
      <c r="L436" s="164"/>
      <c r="M436" s="170"/>
      <c r="T436" s="171"/>
      <c r="AT436" s="166" t="s">
        <v>219</v>
      </c>
      <c r="AU436" s="166" t="s">
        <v>88</v>
      </c>
      <c r="AV436" s="12" t="s">
        <v>88</v>
      </c>
      <c r="AW436" s="12" t="s">
        <v>31</v>
      </c>
      <c r="AX436" s="12" t="s">
        <v>75</v>
      </c>
      <c r="AY436" s="166" t="s">
        <v>205</v>
      </c>
    </row>
    <row r="437" spans="2:65" s="12" customFormat="1">
      <c r="B437" s="164"/>
      <c r="D437" s="165" t="s">
        <v>219</v>
      </c>
      <c r="E437" s="166" t="s">
        <v>1</v>
      </c>
      <c r="F437" s="167" t="s">
        <v>2267</v>
      </c>
      <c r="H437" s="168">
        <v>1</v>
      </c>
      <c r="I437" s="169"/>
      <c r="L437" s="164"/>
      <c r="M437" s="170"/>
      <c r="T437" s="171"/>
      <c r="AT437" s="166" t="s">
        <v>219</v>
      </c>
      <c r="AU437" s="166" t="s">
        <v>88</v>
      </c>
      <c r="AV437" s="12" t="s">
        <v>88</v>
      </c>
      <c r="AW437" s="12" t="s">
        <v>31</v>
      </c>
      <c r="AX437" s="12" t="s">
        <v>75</v>
      </c>
      <c r="AY437" s="166" t="s">
        <v>205</v>
      </c>
    </row>
    <row r="438" spans="2:65" s="15" customFormat="1">
      <c r="B438" s="185"/>
      <c r="D438" s="165" t="s">
        <v>219</v>
      </c>
      <c r="E438" s="186" t="s">
        <v>1</v>
      </c>
      <c r="F438" s="187" t="s">
        <v>2268</v>
      </c>
      <c r="H438" s="188">
        <v>14</v>
      </c>
      <c r="I438" s="189"/>
      <c r="L438" s="185"/>
      <c r="M438" s="190"/>
      <c r="T438" s="191"/>
      <c r="AT438" s="186" t="s">
        <v>219</v>
      </c>
      <c r="AU438" s="186" t="s">
        <v>88</v>
      </c>
      <c r="AV438" s="15" t="s">
        <v>222</v>
      </c>
      <c r="AW438" s="15" t="s">
        <v>31</v>
      </c>
      <c r="AX438" s="15" t="s">
        <v>75</v>
      </c>
      <c r="AY438" s="186" t="s">
        <v>205</v>
      </c>
    </row>
    <row r="439" spans="2:65" s="13" customFormat="1">
      <c r="B439" s="172"/>
      <c r="D439" s="165" t="s">
        <v>219</v>
      </c>
      <c r="E439" s="173" t="s">
        <v>1</v>
      </c>
      <c r="F439" s="174" t="s">
        <v>221</v>
      </c>
      <c r="H439" s="175">
        <v>15</v>
      </c>
      <c r="I439" s="176"/>
      <c r="L439" s="172"/>
      <c r="M439" s="177"/>
      <c r="T439" s="178"/>
      <c r="AT439" s="173" t="s">
        <v>219</v>
      </c>
      <c r="AU439" s="173" t="s">
        <v>88</v>
      </c>
      <c r="AV439" s="13" t="s">
        <v>210</v>
      </c>
      <c r="AW439" s="13" t="s">
        <v>31</v>
      </c>
      <c r="AX439" s="13" t="s">
        <v>82</v>
      </c>
      <c r="AY439" s="173" t="s">
        <v>205</v>
      </c>
    </row>
    <row r="440" spans="2:65" s="1" customFormat="1" ht="33" customHeight="1">
      <c r="B440" s="136"/>
      <c r="C440" s="154" t="s">
        <v>313</v>
      </c>
      <c r="D440" s="154" t="s">
        <v>214</v>
      </c>
      <c r="E440" s="155" t="s">
        <v>2269</v>
      </c>
      <c r="F440" s="156" t="s">
        <v>2270</v>
      </c>
      <c r="G440" s="157" t="s">
        <v>370</v>
      </c>
      <c r="H440" s="158">
        <v>583.05999999999995</v>
      </c>
      <c r="I440" s="159"/>
      <c r="J440" s="160">
        <f>ROUND(I440*H440,2)</f>
        <v>0</v>
      </c>
      <c r="K440" s="161"/>
      <c r="L440" s="32"/>
      <c r="M440" s="162" t="s">
        <v>1</v>
      </c>
      <c r="N440" s="163" t="s">
        <v>41</v>
      </c>
      <c r="P440" s="148">
        <f>O440*H440</f>
        <v>0</v>
      </c>
      <c r="Q440" s="148">
        <v>3.0000000000000001E-5</v>
      </c>
      <c r="R440" s="148">
        <f>Q440*H440</f>
        <v>1.7491799999999998E-2</v>
      </c>
      <c r="S440" s="148">
        <v>1.7999999999999999E-2</v>
      </c>
      <c r="T440" s="149">
        <f>S440*H440</f>
        <v>10.495079999999998</v>
      </c>
      <c r="AR440" s="150" t="s">
        <v>210</v>
      </c>
      <c r="AT440" s="150" t="s">
        <v>214</v>
      </c>
      <c r="AU440" s="150" t="s">
        <v>88</v>
      </c>
      <c r="AY440" s="17" t="s">
        <v>205</v>
      </c>
      <c r="BE440" s="151">
        <f>IF(N440="základná",J440,0)</f>
        <v>0</v>
      </c>
      <c r="BF440" s="151">
        <f>IF(N440="znížená",J440,0)</f>
        <v>0</v>
      </c>
      <c r="BG440" s="151">
        <f>IF(N440="zákl. prenesená",J440,0)</f>
        <v>0</v>
      </c>
      <c r="BH440" s="151">
        <f>IF(N440="zníž. prenesená",J440,0)</f>
        <v>0</v>
      </c>
      <c r="BI440" s="151">
        <f>IF(N440="nulová",J440,0)</f>
        <v>0</v>
      </c>
      <c r="BJ440" s="17" t="s">
        <v>88</v>
      </c>
      <c r="BK440" s="151">
        <f>ROUND(I440*H440,2)</f>
        <v>0</v>
      </c>
      <c r="BL440" s="17" t="s">
        <v>210</v>
      </c>
      <c r="BM440" s="150" t="s">
        <v>2271</v>
      </c>
    </row>
    <row r="441" spans="2:65" s="14" customFormat="1">
      <c r="B441" s="179"/>
      <c r="D441" s="165" t="s">
        <v>219</v>
      </c>
      <c r="E441" s="180" t="s">
        <v>1</v>
      </c>
      <c r="F441" s="181" t="s">
        <v>2272</v>
      </c>
      <c r="H441" s="180" t="s">
        <v>1</v>
      </c>
      <c r="I441" s="182"/>
      <c r="L441" s="179"/>
      <c r="M441" s="183"/>
      <c r="T441" s="184"/>
      <c r="AT441" s="180" t="s">
        <v>219</v>
      </c>
      <c r="AU441" s="180" t="s">
        <v>88</v>
      </c>
      <c r="AV441" s="14" t="s">
        <v>82</v>
      </c>
      <c r="AW441" s="14" t="s">
        <v>31</v>
      </c>
      <c r="AX441" s="14" t="s">
        <v>75</v>
      </c>
      <c r="AY441" s="180" t="s">
        <v>205</v>
      </c>
    </row>
    <row r="442" spans="2:65" s="14" customFormat="1" ht="22.5">
      <c r="B442" s="179"/>
      <c r="D442" s="165" t="s">
        <v>219</v>
      </c>
      <c r="E442" s="180" t="s">
        <v>1</v>
      </c>
      <c r="F442" s="181" t="s">
        <v>2273</v>
      </c>
      <c r="H442" s="180" t="s">
        <v>1</v>
      </c>
      <c r="I442" s="182"/>
      <c r="L442" s="179"/>
      <c r="M442" s="183"/>
      <c r="T442" s="184"/>
      <c r="AT442" s="180" t="s">
        <v>219</v>
      </c>
      <c r="AU442" s="180" t="s">
        <v>88</v>
      </c>
      <c r="AV442" s="14" t="s">
        <v>82</v>
      </c>
      <c r="AW442" s="14" t="s">
        <v>31</v>
      </c>
      <c r="AX442" s="14" t="s">
        <v>75</v>
      </c>
      <c r="AY442" s="180" t="s">
        <v>205</v>
      </c>
    </row>
    <row r="443" spans="2:65" s="12" customFormat="1">
      <c r="B443" s="164"/>
      <c r="D443" s="165" t="s">
        <v>219</v>
      </c>
      <c r="E443" s="166" t="s">
        <v>1</v>
      </c>
      <c r="F443" s="167" t="s">
        <v>2274</v>
      </c>
      <c r="H443" s="168">
        <v>14.82</v>
      </c>
      <c r="I443" s="169"/>
      <c r="L443" s="164"/>
      <c r="M443" s="170"/>
      <c r="T443" s="171"/>
      <c r="AT443" s="166" t="s">
        <v>219</v>
      </c>
      <c r="AU443" s="166" t="s">
        <v>88</v>
      </c>
      <c r="AV443" s="12" t="s">
        <v>88</v>
      </c>
      <c r="AW443" s="12" t="s">
        <v>31</v>
      </c>
      <c r="AX443" s="12" t="s">
        <v>75</v>
      </c>
      <c r="AY443" s="166" t="s">
        <v>205</v>
      </c>
    </row>
    <row r="444" spans="2:65" s="12" customFormat="1">
      <c r="B444" s="164"/>
      <c r="D444" s="165" t="s">
        <v>219</v>
      </c>
      <c r="E444" s="166" t="s">
        <v>1</v>
      </c>
      <c r="F444" s="167" t="s">
        <v>2275</v>
      </c>
      <c r="H444" s="168">
        <v>14.82</v>
      </c>
      <c r="I444" s="169"/>
      <c r="L444" s="164"/>
      <c r="M444" s="170"/>
      <c r="T444" s="171"/>
      <c r="AT444" s="166" t="s">
        <v>219</v>
      </c>
      <c r="AU444" s="166" t="s">
        <v>88</v>
      </c>
      <c r="AV444" s="12" t="s">
        <v>88</v>
      </c>
      <c r="AW444" s="12" t="s">
        <v>31</v>
      </c>
      <c r="AX444" s="12" t="s">
        <v>75</v>
      </c>
      <c r="AY444" s="166" t="s">
        <v>205</v>
      </c>
    </row>
    <row r="445" spans="2:65" s="12" customFormat="1">
      <c r="B445" s="164"/>
      <c r="D445" s="165" t="s">
        <v>219</v>
      </c>
      <c r="E445" s="166" t="s">
        <v>1</v>
      </c>
      <c r="F445" s="167" t="s">
        <v>2276</v>
      </c>
      <c r="H445" s="168">
        <v>4.9400000000000004</v>
      </c>
      <c r="I445" s="169"/>
      <c r="L445" s="164"/>
      <c r="M445" s="170"/>
      <c r="T445" s="171"/>
      <c r="AT445" s="166" t="s">
        <v>219</v>
      </c>
      <c r="AU445" s="166" t="s">
        <v>88</v>
      </c>
      <c r="AV445" s="12" t="s">
        <v>88</v>
      </c>
      <c r="AW445" s="12" t="s">
        <v>31</v>
      </c>
      <c r="AX445" s="12" t="s">
        <v>75</v>
      </c>
      <c r="AY445" s="166" t="s">
        <v>205</v>
      </c>
    </row>
    <row r="446" spans="2:65" s="12" customFormat="1">
      <c r="B446" s="164"/>
      <c r="D446" s="165" t="s">
        <v>219</v>
      </c>
      <c r="E446" s="166" t="s">
        <v>1</v>
      </c>
      <c r="F446" s="167" t="s">
        <v>2277</v>
      </c>
      <c r="H446" s="168">
        <v>204.92</v>
      </c>
      <c r="I446" s="169"/>
      <c r="L446" s="164"/>
      <c r="M446" s="170"/>
      <c r="T446" s="171"/>
      <c r="AT446" s="166" t="s">
        <v>219</v>
      </c>
      <c r="AU446" s="166" t="s">
        <v>88</v>
      </c>
      <c r="AV446" s="12" t="s">
        <v>88</v>
      </c>
      <c r="AW446" s="12" t="s">
        <v>31</v>
      </c>
      <c r="AX446" s="12" t="s">
        <v>75</v>
      </c>
      <c r="AY446" s="166" t="s">
        <v>205</v>
      </c>
    </row>
    <row r="447" spans="2:65" s="15" customFormat="1">
      <c r="B447" s="185"/>
      <c r="D447" s="165" t="s">
        <v>219</v>
      </c>
      <c r="E447" s="186" t="s">
        <v>1</v>
      </c>
      <c r="F447" s="187" t="s">
        <v>404</v>
      </c>
      <c r="H447" s="188">
        <v>239.5</v>
      </c>
      <c r="I447" s="189"/>
      <c r="L447" s="185"/>
      <c r="M447" s="190"/>
      <c r="T447" s="191"/>
      <c r="AT447" s="186" t="s">
        <v>219</v>
      </c>
      <c r="AU447" s="186" t="s">
        <v>88</v>
      </c>
      <c r="AV447" s="15" t="s">
        <v>222</v>
      </c>
      <c r="AW447" s="15" t="s">
        <v>31</v>
      </c>
      <c r="AX447" s="15" t="s">
        <v>75</v>
      </c>
      <c r="AY447" s="186" t="s">
        <v>205</v>
      </c>
    </row>
    <row r="448" spans="2:65" s="14" customFormat="1">
      <c r="B448" s="179"/>
      <c r="D448" s="165" t="s">
        <v>219</v>
      </c>
      <c r="E448" s="180" t="s">
        <v>1</v>
      </c>
      <c r="F448" s="181" t="s">
        <v>2278</v>
      </c>
      <c r="H448" s="180" t="s">
        <v>1</v>
      </c>
      <c r="I448" s="182"/>
      <c r="L448" s="179"/>
      <c r="M448" s="183"/>
      <c r="T448" s="184"/>
      <c r="AT448" s="180" t="s">
        <v>219</v>
      </c>
      <c r="AU448" s="180" t="s">
        <v>88</v>
      </c>
      <c r="AV448" s="14" t="s">
        <v>82</v>
      </c>
      <c r="AW448" s="14" t="s">
        <v>31</v>
      </c>
      <c r="AX448" s="14" t="s">
        <v>75</v>
      </c>
      <c r="AY448" s="180" t="s">
        <v>205</v>
      </c>
    </row>
    <row r="449" spans="2:51" s="14" customFormat="1" ht="22.5">
      <c r="B449" s="179"/>
      <c r="D449" s="165" t="s">
        <v>219</v>
      </c>
      <c r="E449" s="180" t="s">
        <v>1</v>
      </c>
      <c r="F449" s="181" t="s">
        <v>2279</v>
      </c>
      <c r="H449" s="180" t="s">
        <v>1</v>
      </c>
      <c r="I449" s="182"/>
      <c r="L449" s="179"/>
      <c r="M449" s="183"/>
      <c r="T449" s="184"/>
      <c r="AT449" s="180" t="s">
        <v>219</v>
      </c>
      <c r="AU449" s="180" t="s">
        <v>88</v>
      </c>
      <c r="AV449" s="14" t="s">
        <v>82</v>
      </c>
      <c r="AW449" s="14" t="s">
        <v>31</v>
      </c>
      <c r="AX449" s="14" t="s">
        <v>75</v>
      </c>
      <c r="AY449" s="180" t="s">
        <v>205</v>
      </c>
    </row>
    <row r="450" spans="2:51" s="12" customFormat="1">
      <c r="B450" s="164"/>
      <c r="D450" s="165" t="s">
        <v>219</v>
      </c>
      <c r="E450" s="166" t="s">
        <v>1</v>
      </c>
      <c r="F450" s="167" t="s">
        <v>2280</v>
      </c>
      <c r="H450" s="168">
        <v>10.199999999999999</v>
      </c>
      <c r="I450" s="169"/>
      <c r="L450" s="164"/>
      <c r="M450" s="170"/>
      <c r="T450" s="171"/>
      <c r="AT450" s="166" t="s">
        <v>219</v>
      </c>
      <c r="AU450" s="166" t="s">
        <v>88</v>
      </c>
      <c r="AV450" s="12" t="s">
        <v>88</v>
      </c>
      <c r="AW450" s="12" t="s">
        <v>31</v>
      </c>
      <c r="AX450" s="12" t="s">
        <v>75</v>
      </c>
      <c r="AY450" s="166" t="s">
        <v>205</v>
      </c>
    </row>
    <row r="451" spans="2:51" s="12" customFormat="1">
      <c r="B451" s="164"/>
      <c r="D451" s="165" t="s">
        <v>219</v>
      </c>
      <c r="E451" s="166" t="s">
        <v>1</v>
      </c>
      <c r="F451" s="167" t="s">
        <v>2281</v>
      </c>
      <c r="H451" s="168">
        <v>10.199999999999999</v>
      </c>
      <c r="I451" s="169"/>
      <c r="L451" s="164"/>
      <c r="M451" s="170"/>
      <c r="T451" s="171"/>
      <c r="AT451" s="166" t="s">
        <v>219</v>
      </c>
      <c r="AU451" s="166" t="s">
        <v>88</v>
      </c>
      <c r="AV451" s="12" t="s">
        <v>88</v>
      </c>
      <c r="AW451" s="12" t="s">
        <v>31</v>
      </c>
      <c r="AX451" s="12" t="s">
        <v>75</v>
      </c>
      <c r="AY451" s="166" t="s">
        <v>205</v>
      </c>
    </row>
    <row r="452" spans="2:51" s="12" customFormat="1">
      <c r="B452" s="164"/>
      <c r="D452" s="165" t="s">
        <v>219</v>
      </c>
      <c r="E452" s="166" t="s">
        <v>1</v>
      </c>
      <c r="F452" s="167" t="s">
        <v>2282</v>
      </c>
      <c r="H452" s="168">
        <v>10.199999999999999</v>
      </c>
      <c r="I452" s="169"/>
      <c r="L452" s="164"/>
      <c r="M452" s="170"/>
      <c r="T452" s="171"/>
      <c r="AT452" s="166" t="s">
        <v>219</v>
      </c>
      <c r="AU452" s="166" t="s">
        <v>88</v>
      </c>
      <c r="AV452" s="12" t="s">
        <v>88</v>
      </c>
      <c r="AW452" s="12" t="s">
        <v>31</v>
      </c>
      <c r="AX452" s="12" t="s">
        <v>75</v>
      </c>
      <c r="AY452" s="166" t="s">
        <v>205</v>
      </c>
    </row>
    <row r="453" spans="2:51" s="15" customFormat="1">
      <c r="B453" s="185"/>
      <c r="D453" s="165" t="s">
        <v>219</v>
      </c>
      <c r="E453" s="186" t="s">
        <v>1</v>
      </c>
      <c r="F453" s="187" t="s">
        <v>2223</v>
      </c>
      <c r="H453" s="188">
        <v>30.6</v>
      </c>
      <c r="I453" s="189"/>
      <c r="L453" s="185"/>
      <c r="M453" s="190"/>
      <c r="T453" s="191"/>
      <c r="AT453" s="186" t="s">
        <v>219</v>
      </c>
      <c r="AU453" s="186" t="s">
        <v>88</v>
      </c>
      <c r="AV453" s="15" t="s">
        <v>222</v>
      </c>
      <c r="AW453" s="15" t="s">
        <v>31</v>
      </c>
      <c r="AX453" s="15" t="s">
        <v>75</v>
      </c>
      <c r="AY453" s="186" t="s">
        <v>205</v>
      </c>
    </row>
    <row r="454" spans="2:51" s="14" customFormat="1">
      <c r="B454" s="179"/>
      <c r="D454" s="165" t="s">
        <v>219</v>
      </c>
      <c r="E454" s="180" t="s">
        <v>1</v>
      </c>
      <c r="F454" s="181" t="s">
        <v>2239</v>
      </c>
      <c r="H454" s="180" t="s">
        <v>1</v>
      </c>
      <c r="I454" s="182"/>
      <c r="L454" s="179"/>
      <c r="M454" s="183"/>
      <c r="T454" s="184"/>
      <c r="AT454" s="180" t="s">
        <v>219</v>
      </c>
      <c r="AU454" s="180" t="s">
        <v>88</v>
      </c>
      <c r="AV454" s="14" t="s">
        <v>82</v>
      </c>
      <c r="AW454" s="14" t="s">
        <v>31</v>
      </c>
      <c r="AX454" s="14" t="s">
        <v>75</v>
      </c>
      <c r="AY454" s="180" t="s">
        <v>205</v>
      </c>
    </row>
    <row r="455" spans="2:51" s="14" customFormat="1" ht="22.5">
      <c r="B455" s="179"/>
      <c r="D455" s="165" t="s">
        <v>219</v>
      </c>
      <c r="E455" s="180" t="s">
        <v>1</v>
      </c>
      <c r="F455" s="181" t="s">
        <v>2240</v>
      </c>
      <c r="H455" s="180" t="s">
        <v>1</v>
      </c>
      <c r="I455" s="182"/>
      <c r="L455" s="179"/>
      <c r="M455" s="183"/>
      <c r="T455" s="184"/>
      <c r="AT455" s="180" t="s">
        <v>219</v>
      </c>
      <c r="AU455" s="180" t="s">
        <v>88</v>
      </c>
      <c r="AV455" s="14" t="s">
        <v>82</v>
      </c>
      <c r="AW455" s="14" t="s">
        <v>31</v>
      </c>
      <c r="AX455" s="14" t="s">
        <v>75</v>
      </c>
      <c r="AY455" s="180" t="s">
        <v>205</v>
      </c>
    </row>
    <row r="456" spans="2:51" s="12" customFormat="1">
      <c r="B456" s="164"/>
      <c r="D456" s="165" t="s">
        <v>219</v>
      </c>
      <c r="E456" s="166" t="s">
        <v>1</v>
      </c>
      <c r="F456" s="167" t="s">
        <v>2283</v>
      </c>
      <c r="H456" s="168">
        <v>38.72</v>
      </c>
      <c r="I456" s="169"/>
      <c r="L456" s="164"/>
      <c r="M456" s="170"/>
      <c r="T456" s="171"/>
      <c r="AT456" s="166" t="s">
        <v>219</v>
      </c>
      <c r="AU456" s="166" t="s">
        <v>88</v>
      </c>
      <c r="AV456" s="12" t="s">
        <v>88</v>
      </c>
      <c r="AW456" s="12" t="s">
        <v>31</v>
      </c>
      <c r="AX456" s="12" t="s">
        <v>75</v>
      </c>
      <c r="AY456" s="166" t="s">
        <v>205</v>
      </c>
    </row>
    <row r="457" spans="2:51" s="15" customFormat="1">
      <c r="B457" s="185"/>
      <c r="D457" s="165" t="s">
        <v>219</v>
      </c>
      <c r="E457" s="186" t="s">
        <v>1</v>
      </c>
      <c r="F457" s="187" t="s">
        <v>2242</v>
      </c>
      <c r="H457" s="188">
        <v>38.72</v>
      </c>
      <c r="I457" s="189"/>
      <c r="L457" s="185"/>
      <c r="M457" s="190"/>
      <c r="T457" s="191"/>
      <c r="AT457" s="186" t="s">
        <v>219</v>
      </c>
      <c r="AU457" s="186" t="s">
        <v>88</v>
      </c>
      <c r="AV457" s="15" t="s">
        <v>222</v>
      </c>
      <c r="AW457" s="15" t="s">
        <v>31</v>
      </c>
      <c r="AX457" s="15" t="s">
        <v>75</v>
      </c>
      <c r="AY457" s="186" t="s">
        <v>205</v>
      </c>
    </row>
    <row r="458" spans="2:51" s="14" customFormat="1">
      <c r="B458" s="179"/>
      <c r="D458" s="165" t="s">
        <v>219</v>
      </c>
      <c r="E458" s="180" t="s">
        <v>1</v>
      </c>
      <c r="F458" s="181" t="s">
        <v>2239</v>
      </c>
      <c r="H458" s="180" t="s">
        <v>1</v>
      </c>
      <c r="I458" s="182"/>
      <c r="L458" s="179"/>
      <c r="M458" s="183"/>
      <c r="T458" s="184"/>
      <c r="AT458" s="180" t="s">
        <v>219</v>
      </c>
      <c r="AU458" s="180" t="s">
        <v>88</v>
      </c>
      <c r="AV458" s="14" t="s">
        <v>82</v>
      </c>
      <c r="AW458" s="14" t="s">
        <v>31</v>
      </c>
      <c r="AX458" s="14" t="s">
        <v>75</v>
      </c>
      <c r="AY458" s="180" t="s">
        <v>205</v>
      </c>
    </row>
    <row r="459" spans="2:51" s="14" customFormat="1" ht="22.5">
      <c r="B459" s="179"/>
      <c r="D459" s="165" t="s">
        <v>219</v>
      </c>
      <c r="E459" s="180" t="s">
        <v>1</v>
      </c>
      <c r="F459" s="181" t="s">
        <v>2240</v>
      </c>
      <c r="H459" s="180" t="s">
        <v>1</v>
      </c>
      <c r="I459" s="182"/>
      <c r="L459" s="179"/>
      <c r="M459" s="183"/>
      <c r="T459" s="184"/>
      <c r="AT459" s="180" t="s">
        <v>219</v>
      </c>
      <c r="AU459" s="180" t="s">
        <v>88</v>
      </c>
      <c r="AV459" s="14" t="s">
        <v>82</v>
      </c>
      <c r="AW459" s="14" t="s">
        <v>31</v>
      </c>
      <c r="AX459" s="14" t="s">
        <v>75</v>
      </c>
      <c r="AY459" s="180" t="s">
        <v>205</v>
      </c>
    </row>
    <row r="460" spans="2:51" s="12" customFormat="1">
      <c r="B460" s="164"/>
      <c r="D460" s="165" t="s">
        <v>219</v>
      </c>
      <c r="E460" s="166" t="s">
        <v>1</v>
      </c>
      <c r="F460" s="167" t="s">
        <v>2284</v>
      </c>
      <c r="H460" s="168">
        <v>116.16</v>
      </c>
      <c r="I460" s="169"/>
      <c r="L460" s="164"/>
      <c r="M460" s="170"/>
      <c r="T460" s="171"/>
      <c r="AT460" s="166" t="s">
        <v>219</v>
      </c>
      <c r="AU460" s="166" t="s">
        <v>88</v>
      </c>
      <c r="AV460" s="12" t="s">
        <v>88</v>
      </c>
      <c r="AW460" s="12" t="s">
        <v>31</v>
      </c>
      <c r="AX460" s="12" t="s">
        <v>75</v>
      </c>
      <c r="AY460" s="166" t="s">
        <v>205</v>
      </c>
    </row>
    <row r="461" spans="2:51" s="15" customFormat="1">
      <c r="B461" s="185"/>
      <c r="D461" s="165" t="s">
        <v>219</v>
      </c>
      <c r="E461" s="186" t="s">
        <v>1</v>
      </c>
      <c r="F461" s="187" t="s">
        <v>2285</v>
      </c>
      <c r="H461" s="188">
        <v>116.16</v>
      </c>
      <c r="I461" s="189"/>
      <c r="L461" s="185"/>
      <c r="M461" s="190"/>
      <c r="T461" s="191"/>
      <c r="AT461" s="186" t="s">
        <v>219</v>
      </c>
      <c r="AU461" s="186" t="s">
        <v>88</v>
      </c>
      <c r="AV461" s="15" t="s">
        <v>222</v>
      </c>
      <c r="AW461" s="15" t="s">
        <v>31</v>
      </c>
      <c r="AX461" s="15" t="s">
        <v>75</v>
      </c>
      <c r="AY461" s="186" t="s">
        <v>205</v>
      </c>
    </row>
    <row r="462" spans="2:51" s="14" customFormat="1">
      <c r="B462" s="179"/>
      <c r="D462" s="165" t="s">
        <v>219</v>
      </c>
      <c r="E462" s="180" t="s">
        <v>1</v>
      </c>
      <c r="F462" s="181" t="s">
        <v>2272</v>
      </c>
      <c r="H462" s="180" t="s">
        <v>1</v>
      </c>
      <c r="I462" s="182"/>
      <c r="L462" s="179"/>
      <c r="M462" s="183"/>
      <c r="T462" s="184"/>
      <c r="AT462" s="180" t="s">
        <v>219</v>
      </c>
      <c r="AU462" s="180" t="s">
        <v>88</v>
      </c>
      <c r="AV462" s="14" t="s">
        <v>82</v>
      </c>
      <c r="AW462" s="14" t="s">
        <v>31</v>
      </c>
      <c r="AX462" s="14" t="s">
        <v>75</v>
      </c>
      <c r="AY462" s="180" t="s">
        <v>205</v>
      </c>
    </row>
    <row r="463" spans="2:51" s="12" customFormat="1">
      <c r="B463" s="164"/>
      <c r="D463" s="165" t="s">
        <v>219</v>
      </c>
      <c r="E463" s="166" t="s">
        <v>1</v>
      </c>
      <c r="F463" s="167" t="s">
        <v>2286</v>
      </c>
      <c r="H463" s="168">
        <v>64.22</v>
      </c>
      <c r="I463" s="169"/>
      <c r="L463" s="164"/>
      <c r="M463" s="170"/>
      <c r="T463" s="171"/>
      <c r="AT463" s="166" t="s">
        <v>219</v>
      </c>
      <c r="AU463" s="166" t="s">
        <v>88</v>
      </c>
      <c r="AV463" s="12" t="s">
        <v>88</v>
      </c>
      <c r="AW463" s="12" t="s">
        <v>31</v>
      </c>
      <c r="AX463" s="12" t="s">
        <v>75</v>
      </c>
      <c r="AY463" s="166" t="s">
        <v>205</v>
      </c>
    </row>
    <row r="464" spans="2:51" s="15" customFormat="1">
      <c r="B464" s="185"/>
      <c r="D464" s="165" t="s">
        <v>219</v>
      </c>
      <c r="E464" s="186" t="s">
        <v>1</v>
      </c>
      <c r="F464" s="187" t="s">
        <v>2287</v>
      </c>
      <c r="H464" s="188">
        <v>64.22</v>
      </c>
      <c r="I464" s="189"/>
      <c r="L464" s="185"/>
      <c r="M464" s="190"/>
      <c r="T464" s="191"/>
      <c r="AT464" s="186" t="s">
        <v>219</v>
      </c>
      <c r="AU464" s="186" t="s">
        <v>88</v>
      </c>
      <c r="AV464" s="15" t="s">
        <v>222</v>
      </c>
      <c r="AW464" s="15" t="s">
        <v>31</v>
      </c>
      <c r="AX464" s="15" t="s">
        <v>75</v>
      </c>
      <c r="AY464" s="186" t="s">
        <v>205</v>
      </c>
    </row>
    <row r="465" spans="2:65" s="14" customFormat="1">
      <c r="B465" s="179"/>
      <c r="D465" s="165" t="s">
        <v>219</v>
      </c>
      <c r="E465" s="180" t="s">
        <v>1</v>
      </c>
      <c r="F465" s="181" t="s">
        <v>2272</v>
      </c>
      <c r="H465" s="180" t="s">
        <v>1</v>
      </c>
      <c r="I465" s="182"/>
      <c r="L465" s="179"/>
      <c r="M465" s="183"/>
      <c r="T465" s="184"/>
      <c r="AT465" s="180" t="s">
        <v>219</v>
      </c>
      <c r="AU465" s="180" t="s">
        <v>88</v>
      </c>
      <c r="AV465" s="14" t="s">
        <v>82</v>
      </c>
      <c r="AW465" s="14" t="s">
        <v>31</v>
      </c>
      <c r="AX465" s="14" t="s">
        <v>75</v>
      </c>
      <c r="AY465" s="180" t="s">
        <v>205</v>
      </c>
    </row>
    <row r="466" spans="2:65" s="12" customFormat="1">
      <c r="B466" s="164"/>
      <c r="D466" s="165" t="s">
        <v>219</v>
      </c>
      <c r="E466" s="166" t="s">
        <v>1</v>
      </c>
      <c r="F466" s="167" t="s">
        <v>2288</v>
      </c>
      <c r="H466" s="168">
        <v>93.86</v>
      </c>
      <c r="I466" s="169"/>
      <c r="L466" s="164"/>
      <c r="M466" s="170"/>
      <c r="T466" s="171"/>
      <c r="AT466" s="166" t="s">
        <v>219</v>
      </c>
      <c r="AU466" s="166" t="s">
        <v>88</v>
      </c>
      <c r="AV466" s="12" t="s">
        <v>88</v>
      </c>
      <c r="AW466" s="12" t="s">
        <v>31</v>
      </c>
      <c r="AX466" s="12" t="s">
        <v>75</v>
      </c>
      <c r="AY466" s="166" t="s">
        <v>205</v>
      </c>
    </row>
    <row r="467" spans="2:65" s="15" customFormat="1">
      <c r="B467" s="185"/>
      <c r="D467" s="165" t="s">
        <v>219</v>
      </c>
      <c r="E467" s="186" t="s">
        <v>1</v>
      </c>
      <c r="F467" s="187" t="s">
        <v>2289</v>
      </c>
      <c r="H467" s="188">
        <v>93.86</v>
      </c>
      <c r="I467" s="189"/>
      <c r="L467" s="185"/>
      <c r="M467" s="190"/>
      <c r="T467" s="191"/>
      <c r="AT467" s="186" t="s">
        <v>219</v>
      </c>
      <c r="AU467" s="186" t="s">
        <v>88</v>
      </c>
      <c r="AV467" s="15" t="s">
        <v>222</v>
      </c>
      <c r="AW467" s="15" t="s">
        <v>31</v>
      </c>
      <c r="AX467" s="15" t="s">
        <v>75</v>
      </c>
      <c r="AY467" s="186" t="s">
        <v>205</v>
      </c>
    </row>
    <row r="468" spans="2:65" s="13" customFormat="1">
      <c r="B468" s="172"/>
      <c r="D468" s="165" t="s">
        <v>219</v>
      </c>
      <c r="E468" s="173" t="s">
        <v>1</v>
      </c>
      <c r="F468" s="174" t="s">
        <v>221</v>
      </c>
      <c r="H468" s="175">
        <v>583.05999999999995</v>
      </c>
      <c r="I468" s="176"/>
      <c r="L468" s="172"/>
      <c r="M468" s="177"/>
      <c r="T468" s="178"/>
      <c r="AT468" s="173" t="s">
        <v>219</v>
      </c>
      <c r="AU468" s="173" t="s">
        <v>88</v>
      </c>
      <c r="AV468" s="13" t="s">
        <v>210</v>
      </c>
      <c r="AW468" s="13" t="s">
        <v>31</v>
      </c>
      <c r="AX468" s="13" t="s">
        <v>82</v>
      </c>
      <c r="AY468" s="173" t="s">
        <v>205</v>
      </c>
    </row>
    <row r="469" spans="2:65" s="1" customFormat="1" ht="24.2" customHeight="1">
      <c r="B469" s="136"/>
      <c r="C469" s="154" t="s">
        <v>317</v>
      </c>
      <c r="D469" s="154" t="s">
        <v>214</v>
      </c>
      <c r="E469" s="155" t="s">
        <v>2290</v>
      </c>
      <c r="F469" s="156" t="s">
        <v>2291</v>
      </c>
      <c r="G469" s="157" t="s">
        <v>370</v>
      </c>
      <c r="H469" s="158">
        <v>243.18</v>
      </c>
      <c r="I469" s="159"/>
      <c r="J469" s="160">
        <f>ROUND(I469*H469,2)</f>
        <v>0</v>
      </c>
      <c r="K469" s="161"/>
      <c r="L469" s="32"/>
      <c r="M469" s="162" t="s">
        <v>1</v>
      </c>
      <c r="N469" s="163" t="s">
        <v>41</v>
      </c>
      <c r="P469" s="148">
        <f>O469*H469</f>
        <v>0</v>
      </c>
      <c r="Q469" s="148">
        <v>4.0000000000000003E-5</v>
      </c>
      <c r="R469" s="148">
        <f>Q469*H469</f>
        <v>9.7272000000000018E-3</v>
      </c>
      <c r="S469" s="148">
        <v>2.4E-2</v>
      </c>
      <c r="T469" s="149">
        <f>S469*H469</f>
        <v>5.8363200000000006</v>
      </c>
      <c r="AR469" s="150" t="s">
        <v>210</v>
      </c>
      <c r="AT469" s="150" t="s">
        <v>214</v>
      </c>
      <c r="AU469" s="150" t="s">
        <v>88</v>
      </c>
      <c r="AY469" s="17" t="s">
        <v>205</v>
      </c>
      <c r="BE469" s="151">
        <f>IF(N469="základná",J469,0)</f>
        <v>0</v>
      </c>
      <c r="BF469" s="151">
        <f>IF(N469="znížená",J469,0)</f>
        <v>0</v>
      </c>
      <c r="BG469" s="151">
        <f>IF(N469="zákl. prenesená",J469,0)</f>
        <v>0</v>
      </c>
      <c r="BH469" s="151">
        <f>IF(N469="zníž. prenesená",J469,0)</f>
        <v>0</v>
      </c>
      <c r="BI469" s="151">
        <f>IF(N469="nulová",J469,0)</f>
        <v>0</v>
      </c>
      <c r="BJ469" s="17" t="s">
        <v>88</v>
      </c>
      <c r="BK469" s="151">
        <f>ROUND(I469*H469,2)</f>
        <v>0</v>
      </c>
      <c r="BL469" s="17" t="s">
        <v>210</v>
      </c>
      <c r="BM469" s="150" t="s">
        <v>2292</v>
      </c>
    </row>
    <row r="470" spans="2:65" s="14" customFormat="1">
      <c r="B470" s="179"/>
      <c r="D470" s="165" t="s">
        <v>219</v>
      </c>
      <c r="E470" s="180" t="s">
        <v>1</v>
      </c>
      <c r="F470" s="181" t="s">
        <v>2293</v>
      </c>
      <c r="H470" s="180" t="s">
        <v>1</v>
      </c>
      <c r="I470" s="182"/>
      <c r="L470" s="179"/>
      <c r="M470" s="183"/>
      <c r="T470" s="184"/>
      <c r="AT470" s="180" t="s">
        <v>219</v>
      </c>
      <c r="AU470" s="180" t="s">
        <v>88</v>
      </c>
      <c r="AV470" s="14" t="s">
        <v>82</v>
      </c>
      <c r="AW470" s="14" t="s">
        <v>31</v>
      </c>
      <c r="AX470" s="14" t="s">
        <v>75</v>
      </c>
      <c r="AY470" s="180" t="s">
        <v>205</v>
      </c>
    </row>
    <row r="471" spans="2:65" s="12" customFormat="1">
      <c r="B471" s="164"/>
      <c r="D471" s="165" t="s">
        <v>219</v>
      </c>
      <c r="E471" s="166" t="s">
        <v>1</v>
      </c>
      <c r="F471" s="167" t="s">
        <v>2294</v>
      </c>
      <c r="H471" s="168">
        <v>61.5</v>
      </c>
      <c r="I471" s="169"/>
      <c r="L471" s="164"/>
      <c r="M471" s="170"/>
      <c r="T471" s="171"/>
      <c r="AT471" s="166" t="s">
        <v>219</v>
      </c>
      <c r="AU471" s="166" t="s">
        <v>88</v>
      </c>
      <c r="AV471" s="12" t="s">
        <v>88</v>
      </c>
      <c r="AW471" s="12" t="s">
        <v>31</v>
      </c>
      <c r="AX471" s="12" t="s">
        <v>75</v>
      </c>
      <c r="AY471" s="166" t="s">
        <v>205</v>
      </c>
    </row>
    <row r="472" spans="2:65" s="15" customFormat="1">
      <c r="B472" s="185"/>
      <c r="D472" s="165" t="s">
        <v>219</v>
      </c>
      <c r="E472" s="186" t="s">
        <v>1</v>
      </c>
      <c r="F472" s="187" t="s">
        <v>404</v>
      </c>
      <c r="H472" s="188">
        <v>61.5</v>
      </c>
      <c r="I472" s="189"/>
      <c r="L472" s="185"/>
      <c r="M472" s="190"/>
      <c r="T472" s="191"/>
      <c r="AT472" s="186" t="s">
        <v>219</v>
      </c>
      <c r="AU472" s="186" t="s">
        <v>88</v>
      </c>
      <c r="AV472" s="15" t="s">
        <v>222</v>
      </c>
      <c r="AW472" s="15" t="s">
        <v>31</v>
      </c>
      <c r="AX472" s="15" t="s">
        <v>75</v>
      </c>
      <c r="AY472" s="186" t="s">
        <v>205</v>
      </c>
    </row>
    <row r="473" spans="2:65" s="14" customFormat="1">
      <c r="B473" s="179"/>
      <c r="D473" s="165" t="s">
        <v>219</v>
      </c>
      <c r="E473" s="180" t="s">
        <v>1</v>
      </c>
      <c r="F473" s="181" t="s">
        <v>2293</v>
      </c>
      <c r="H473" s="180" t="s">
        <v>1</v>
      </c>
      <c r="I473" s="182"/>
      <c r="L473" s="179"/>
      <c r="M473" s="183"/>
      <c r="T473" s="184"/>
      <c r="AT473" s="180" t="s">
        <v>219</v>
      </c>
      <c r="AU473" s="180" t="s">
        <v>88</v>
      </c>
      <c r="AV473" s="14" t="s">
        <v>82</v>
      </c>
      <c r="AW473" s="14" t="s">
        <v>31</v>
      </c>
      <c r="AX473" s="14" t="s">
        <v>75</v>
      </c>
      <c r="AY473" s="180" t="s">
        <v>205</v>
      </c>
    </row>
    <row r="474" spans="2:65" s="14" customFormat="1" ht="22.5">
      <c r="B474" s="179"/>
      <c r="D474" s="165" t="s">
        <v>219</v>
      </c>
      <c r="E474" s="180" t="s">
        <v>1</v>
      </c>
      <c r="F474" s="181" t="s">
        <v>2295</v>
      </c>
      <c r="H474" s="180" t="s">
        <v>1</v>
      </c>
      <c r="I474" s="182"/>
      <c r="L474" s="179"/>
      <c r="M474" s="183"/>
      <c r="T474" s="184"/>
      <c r="AT474" s="180" t="s">
        <v>219</v>
      </c>
      <c r="AU474" s="180" t="s">
        <v>88</v>
      </c>
      <c r="AV474" s="14" t="s">
        <v>82</v>
      </c>
      <c r="AW474" s="14" t="s">
        <v>31</v>
      </c>
      <c r="AX474" s="14" t="s">
        <v>75</v>
      </c>
      <c r="AY474" s="180" t="s">
        <v>205</v>
      </c>
    </row>
    <row r="475" spans="2:65" s="14" customFormat="1">
      <c r="B475" s="179"/>
      <c r="D475" s="165" t="s">
        <v>219</v>
      </c>
      <c r="E475" s="180" t="s">
        <v>1</v>
      </c>
      <c r="F475" s="181" t="s">
        <v>2296</v>
      </c>
      <c r="H475" s="180" t="s">
        <v>1</v>
      </c>
      <c r="I475" s="182"/>
      <c r="L475" s="179"/>
      <c r="M475" s="183"/>
      <c r="T475" s="184"/>
      <c r="AT475" s="180" t="s">
        <v>219</v>
      </c>
      <c r="AU475" s="180" t="s">
        <v>88</v>
      </c>
      <c r="AV475" s="14" t="s">
        <v>82</v>
      </c>
      <c r="AW475" s="14" t="s">
        <v>31</v>
      </c>
      <c r="AX475" s="14" t="s">
        <v>75</v>
      </c>
      <c r="AY475" s="180" t="s">
        <v>205</v>
      </c>
    </row>
    <row r="476" spans="2:65" s="12" customFormat="1">
      <c r="B476" s="164"/>
      <c r="D476" s="165" t="s">
        <v>219</v>
      </c>
      <c r="E476" s="166" t="s">
        <v>1</v>
      </c>
      <c r="F476" s="167" t="s">
        <v>2297</v>
      </c>
      <c r="H476" s="168">
        <v>7.08</v>
      </c>
      <c r="I476" s="169"/>
      <c r="L476" s="164"/>
      <c r="M476" s="170"/>
      <c r="T476" s="171"/>
      <c r="AT476" s="166" t="s">
        <v>219</v>
      </c>
      <c r="AU476" s="166" t="s">
        <v>88</v>
      </c>
      <c r="AV476" s="12" t="s">
        <v>88</v>
      </c>
      <c r="AW476" s="12" t="s">
        <v>31</v>
      </c>
      <c r="AX476" s="12" t="s">
        <v>75</v>
      </c>
      <c r="AY476" s="166" t="s">
        <v>205</v>
      </c>
    </row>
    <row r="477" spans="2:65" s="15" customFormat="1">
      <c r="B477" s="185"/>
      <c r="D477" s="165" t="s">
        <v>219</v>
      </c>
      <c r="E477" s="186" t="s">
        <v>1</v>
      </c>
      <c r="F477" s="187" t="s">
        <v>2298</v>
      </c>
      <c r="H477" s="188">
        <v>7.08</v>
      </c>
      <c r="I477" s="189"/>
      <c r="L477" s="185"/>
      <c r="M477" s="190"/>
      <c r="T477" s="191"/>
      <c r="AT477" s="186" t="s">
        <v>219</v>
      </c>
      <c r="AU477" s="186" t="s">
        <v>88</v>
      </c>
      <c r="AV477" s="15" t="s">
        <v>222</v>
      </c>
      <c r="AW477" s="15" t="s">
        <v>31</v>
      </c>
      <c r="AX477" s="15" t="s">
        <v>75</v>
      </c>
      <c r="AY477" s="186" t="s">
        <v>205</v>
      </c>
    </row>
    <row r="478" spans="2:65" s="14" customFormat="1">
      <c r="B478" s="179"/>
      <c r="D478" s="165" t="s">
        <v>219</v>
      </c>
      <c r="E478" s="180" t="s">
        <v>1</v>
      </c>
      <c r="F478" s="181" t="s">
        <v>2299</v>
      </c>
      <c r="H478" s="180" t="s">
        <v>1</v>
      </c>
      <c r="I478" s="182"/>
      <c r="L478" s="179"/>
      <c r="M478" s="183"/>
      <c r="T478" s="184"/>
      <c r="AT478" s="180" t="s">
        <v>219</v>
      </c>
      <c r="AU478" s="180" t="s">
        <v>88</v>
      </c>
      <c r="AV478" s="14" t="s">
        <v>82</v>
      </c>
      <c r="AW478" s="14" t="s">
        <v>31</v>
      </c>
      <c r="AX478" s="14" t="s">
        <v>75</v>
      </c>
      <c r="AY478" s="180" t="s">
        <v>205</v>
      </c>
    </row>
    <row r="479" spans="2:65" s="14" customFormat="1">
      <c r="B479" s="179"/>
      <c r="D479" s="165" t="s">
        <v>219</v>
      </c>
      <c r="E479" s="180" t="s">
        <v>1</v>
      </c>
      <c r="F479" s="181" t="s">
        <v>2300</v>
      </c>
      <c r="H479" s="180" t="s">
        <v>1</v>
      </c>
      <c r="I479" s="182"/>
      <c r="L479" s="179"/>
      <c r="M479" s="183"/>
      <c r="T479" s="184"/>
      <c r="AT479" s="180" t="s">
        <v>219</v>
      </c>
      <c r="AU479" s="180" t="s">
        <v>88</v>
      </c>
      <c r="AV479" s="14" t="s">
        <v>82</v>
      </c>
      <c r="AW479" s="14" t="s">
        <v>31</v>
      </c>
      <c r="AX479" s="14" t="s">
        <v>75</v>
      </c>
      <c r="AY479" s="180" t="s">
        <v>205</v>
      </c>
    </row>
    <row r="480" spans="2:65" s="14" customFormat="1">
      <c r="B480" s="179"/>
      <c r="D480" s="165" t="s">
        <v>219</v>
      </c>
      <c r="E480" s="180" t="s">
        <v>1</v>
      </c>
      <c r="F480" s="181" t="s">
        <v>2082</v>
      </c>
      <c r="H480" s="180" t="s">
        <v>1</v>
      </c>
      <c r="I480" s="182"/>
      <c r="L480" s="179"/>
      <c r="M480" s="183"/>
      <c r="T480" s="184"/>
      <c r="AT480" s="180" t="s">
        <v>219</v>
      </c>
      <c r="AU480" s="180" t="s">
        <v>88</v>
      </c>
      <c r="AV480" s="14" t="s">
        <v>82</v>
      </c>
      <c r="AW480" s="14" t="s">
        <v>31</v>
      </c>
      <c r="AX480" s="14" t="s">
        <v>75</v>
      </c>
      <c r="AY480" s="180" t="s">
        <v>205</v>
      </c>
    </row>
    <row r="481" spans="2:51" s="12" customFormat="1">
      <c r="B481" s="164"/>
      <c r="D481" s="165" t="s">
        <v>219</v>
      </c>
      <c r="E481" s="166" t="s">
        <v>1</v>
      </c>
      <c r="F481" s="167" t="s">
        <v>2301</v>
      </c>
      <c r="H481" s="168">
        <v>11.2</v>
      </c>
      <c r="I481" s="169"/>
      <c r="L481" s="164"/>
      <c r="M481" s="170"/>
      <c r="T481" s="171"/>
      <c r="AT481" s="166" t="s">
        <v>219</v>
      </c>
      <c r="AU481" s="166" t="s">
        <v>88</v>
      </c>
      <c r="AV481" s="12" t="s">
        <v>88</v>
      </c>
      <c r="AW481" s="12" t="s">
        <v>31</v>
      </c>
      <c r="AX481" s="12" t="s">
        <v>75</v>
      </c>
      <c r="AY481" s="166" t="s">
        <v>205</v>
      </c>
    </row>
    <row r="482" spans="2:51" s="12" customFormat="1">
      <c r="B482" s="164"/>
      <c r="D482" s="165" t="s">
        <v>219</v>
      </c>
      <c r="E482" s="166" t="s">
        <v>1</v>
      </c>
      <c r="F482" s="167" t="s">
        <v>2302</v>
      </c>
      <c r="H482" s="168">
        <v>28</v>
      </c>
      <c r="I482" s="169"/>
      <c r="L482" s="164"/>
      <c r="M482" s="170"/>
      <c r="T482" s="171"/>
      <c r="AT482" s="166" t="s">
        <v>219</v>
      </c>
      <c r="AU482" s="166" t="s">
        <v>88</v>
      </c>
      <c r="AV482" s="12" t="s">
        <v>88</v>
      </c>
      <c r="AW482" s="12" t="s">
        <v>31</v>
      </c>
      <c r="AX482" s="12" t="s">
        <v>75</v>
      </c>
      <c r="AY482" s="166" t="s">
        <v>205</v>
      </c>
    </row>
    <row r="483" spans="2:51" s="15" customFormat="1">
      <c r="B483" s="185"/>
      <c r="D483" s="165" t="s">
        <v>219</v>
      </c>
      <c r="E483" s="186" t="s">
        <v>1</v>
      </c>
      <c r="F483" s="187" t="s">
        <v>2214</v>
      </c>
      <c r="H483" s="188">
        <v>39.200000000000003</v>
      </c>
      <c r="I483" s="189"/>
      <c r="L483" s="185"/>
      <c r="M483" s="190"/>
      <c r="T483" s="191"/>
      <c r="AT483" s="186" t="s">
        <v>219</v>
      </c>
      <c r="AU483" s="186" t="s">
        <v>88</v>
      </c>
      <c r="AV483" s="15" t="s">
        <v>222</v>
      </c>
      <c r="AW483" s="15" t="s">
        <v>31</v>
      </c>
      <c r="AX483" s="15" t="s">
        <v>75</v>
      </c>
      <c r="AY483" s="186" t="s">
        <v>205</v>
      </c>
    </row>
    <row r="484" spans="2:51" s="14" customFormat="1">
      <c r="B484" s="179"/>
      <c r="D484" s="165" t="s">
        <v>219</v>
      </c>
      <c r="E484" s="180" t="s">
        <v>1</v>
      </c>
      <c r="F484" s="181" t="s">
        <v>2299</v>
      </c>
      <c r="H484" s="180" t="s">
        <v>1</v>
      </c>
      <c r="I484" s="182"/>
      <c r="L484" s="179"/>
      <c r="M484" s="183"/>
      <c r="T484" s="184"/>
      <c r="AT484" s="180" t="s">
        <v>219</v>
      </c>
      <c r="AU484" s="180" t="s">
        <v>88</v>
      </c>
      <c r="AV484" s="14" t="s">
        <v>82</v>
      </c>
      <c r="AW484" s="14" t="s">
        <v>31</v>
      </c>
      <c r="AX484" s="14" t="s">
        <v>75</v>
      </c>
      <c r="AY484" s="180" t="s">
        <v>205</v>
      </c>
    </row>
    <row r="485" spans="2:51" s="14" customFormat="1">
      <c r="B485" s="179"/>
      <c r="D485" s="165" t="s">
        <v>219</v>
      </c>
      <c r="E485" s="180" t="s">
        <v>1</v>
      </c>
      <c r="F485" s="181" t="s">
        <v>2303</v>
      </c>
      <c r="H485" s="180" t="s">
        <v>1</v>
      </c>
      <c r="I485" s="182"/>
      <c r="L485" s="179"/>
      <c r="M485" s="183"/>
      <c r="T485" s="184"/>
      <c r="AT485" s="180" t="s">
        <v>219</v>
      </c>
      <c r="AU485" s="180" t="s">
        <v>88</v>
      </c>
      <c r="AV485" s="14" t="s">
        <v>82</v>
      </c>
      <c r="AW485" s="14" t="s">
        <v>31</v>
      </c>
      <c r="AX485" s="14" t="s">
        <v>75</v>
      </c>
      <c r="AY485" s="180" t="s">
        <v>205</v>
      </c>
    </row>
    <row r="486" spans="2:51" s="14" customFormat="1">
      <c r="B486" s="179"/>
      <c r="D486" s="165" t="s">
        <v>219</v>
      </c>
      <c r="E486" s="180" t="s">
        <v>1</v>
      </c>
      <c r="F486" s="181" t="s">
        <v>2304</v>
      </c>
      <c r="H486" s="180" t="s">
        <v>1</v>
      </c>
      <c r="I486" s="182"/>
      <c r="L486" s="179"/>
      <c r="M486" s="183"/>
      <c r="T486" s="184"/>
      <c r="AT486" s="180" t="s">
        <v>219</v>
      </c>
      <c r="AU486" s="180" t="s">
        <v>88</v>
      </c>
      <c r="AV486" s="14" t="s">
        <v>82</v>
      </c>
      <c r="AW486" s="14" t="s">
        <v>31</v>
      </c>
      <c r="AX486" s="14" t="s">
        <v>75</v>
      </c>
      <c r="AY486" s="180" t="s">
        <v>205</v>
      </c>
    </row>
    <row r="487" spans="2:51" s="12" customFormat="1">
      <c r="B487" s="164"/>
      <c r="D487" s="165" t="s">
        <v>219</v>
      </c>
      <c r="E487" s="166" t="s">
        <v>1</v>
      </c>
      <c r="F487" s="167" t="s">
        <v>2305</v>
      </c>
      <c r="H487" s="168">
        <v>37.799999999999997</v>
      </c>
      <c r="I487" s="169"/>
      <c r="L487" s="164"/>
      <c r="M487" s="170"/>
      <c r="T487" s="171"/>
      <c r="AT487" s="166" t="s">
        <v>219</v>
      </c>
      <c r="AU487" s="166" t="s">
        <v>88</v>
      </c>
      <c r="AV487" s="12" t="s">
        <v>88</v>
      </c>
      <c r="AW487" s="12" t="s">
        <v>31</v>
      </c>
      <c r="AX487" s="12" t="s">
        <v>75</v>
      </c>
      <c r="AY487" s="166" t="s">
        <v>205</v>
      </c>
    </row>
    <row r="488" spans="2:51" s="12" customFormat="1">
      <c r="B488" s="164"/>
      <c r="D488" s="165" t="s">
        <v>219</v>
      </c>
      <c r="E488" s="166" t="s">
        <v>1</v>
      </c>
      <c r="F488" s="167" t="s">
        <v>2306</v>
      </c>
      <c r="H488" s="168">
        <v>6.3</v>
      </c>
      <c r="I488" s="169"/>
      <c r="L488" s="164"/>
      <c r="M488" s="170"/>
      <c r="T488" s="171"/>
      <c r="AT488" s="166" t="s">
        <v>219</v>
      </c>
      <c r="AU488" s="166" t="s">
        <v>88</v>
      </c>
      <c r="AV488" s="12" t="s">
        <v>88</v>
      </c>
      <c r="AW488" s="12" t="s">
        <v>31</v>
      </c>
      <c r="AX488" s="12" t="s">
        <v>75</v>
      </c>
      <c r="AY488" s="166" t="s">
        <v>205</v>
      </c>
    </row>
    <row r="489" spans="2:51" s="15" customFormat="1">
      <c r="B489" s="185"/>
      <c r="D489" s="165" t="s">
        <v>219</v>
      </c>
      <c r="E489" s="186" t="s">
        <v>1</v>
      </c>
      <c r="F489" s="187" t="s">
        <v>2307</v>
      </c>
      <c r="H489" s="188">
        <v>44.1</v>
      </c>
      <c r="I489" s="189"/>
      <c r="L489" s="185"/>
      <c r="M489" s="190"/>
      <c r="T489" s="191"/>
      <c r="AT489" s="186" t="s">
        <v>219</v>
      </c>
      <c r="AU489" s="186" t="s">
        <v>88</v>
      </c>
      <c r="AV489" s="15" t="s">
        <v>222</v>
      </c>
      <c r="AW489" s="15" t="s">
        <v>31</v>
      </c>
      <c r="AX489" s="15" t="s">
        <v>75</v>
      </c>
      <c r="AY489" s="186" t="s">
        <v>205</v>
      </c>
    </row>
    <row r="490" spans="2:51" s="14" customFormat="1">
      <c r="B490" s="179"/>
      <c r="D490" s="165" t="s">
        <v>219</v>
      </c>
      <c r="E490" s="180" t="s">
        <v>1</v>
      </c>
      <c r="F490" s="181" t="s">
        <v>2303</v>
      </c>
      <c r="H490" s="180" t="s">
        <v>1</v>
      </c>
      <c r="I490" s="182"/>
      <c r="L490" s="179"/>
      <c r="M490" s="183"/>
      <c r="T490" s="184"/>
      <c r="AT490" s="180" t="s">
        <v>219</v>
      </c>
      <c r="AU490" s="180" t="s">
        <v>88</v>
      </c>
      <c r="AV490" s="14" t="s">
        <v>82</v>
      </c>
      <c r="AW490" s="14" t="s">
        <v>31</v>
      </c>
      <c r="AX490" s="14" t="s">
        <v>75</v>
      </c>
      <c r="AY490" s="180" t="s">
        <v>205</v>
      </c>
    </row>
    <row r="491" spans="2:51" s="14" customFormat="1">
      <c r="B491" s="179"/>
      <c r="D491" s="165" t="s">
        <v>219</v>
      </c>
      <c r="E491" s="180" t="s">
        <v>1</v>
      </c>
      <c r="F491" s="181" t="s">
        <v>2304</v>
      </c>
      <c r="H491" s="180" t="s">
        <v>1</v>
      </c>
      <c r="I491" s="182"/>
      <c r="L491" s="179"/>
      <c r="M491" s="183"/>
      <c r="T491" s="184"/>
      <c r="AT491" s="180" t="s">
        <v>219</v>
      </c>
      <c r="AU491" s="180" t="s">
        <v>88</v>
      </c>
      <c r="AV491" s="14" t="s">
        <v>82</v>
      </c>
      <c r="AW491" s="14" t="s">
        <v>31</v>
      </c>
      <c r="AX491" s="14" t="s">
        <v>75</v>
      </c>
      <c r="AY491" s="180" t="s">
        <v>205</v>
      </c>
    </row>
    <row r="492" spans="2:51" s="12" customFormat="1">
      <c r="B492" s="164"/>
      <c r="D492" s="165" t="s">
        <v>219</v>
      </c>
      <c r="E492" s="166" t="s">
        <v>1</v>
      </c>
      <c r="F492" s="167" t="s">
        <v>2305</v>
      </c>
      <c r="H492" s="168">
        <v>37.799999999999997</v>
      </c>
      <c r="I492" s="169"/>
      <c r="L492" s="164"/>
      <c r="M492" s="170"/>
      <c r="T492" s="171"/>
      <c r="AT492" s="166" t="s">
        <v>219</v>
      </c>
      <c r="AU492" s="166" t="s">
        <v>88</v>
      </c>
      <c r="AV492" s="12" t="s">
        <v>88</v>
      </c>
      <c r="AW492" s="12" t="s">
        <v>31</v>
      </c>
      <c r="AX492" s="12" t="s">
        <v>75</v>
      </c>
      <c r="AY492" s="166" t="s">
        <v>205</v>
      </c>
    </row>
    <row r="493" spans="2:51" s="12" customFormat="1">
      <c r="B493" s="164"/>
      <c r="D493" s="165" t="s">
        <v>219</v>
      </c>
      <c r="E493" s="166" t="s">
        <v>1</v>
      </c>
      <c r="F493" s="167" t="s">
        <v>2306</v>
      </c>
      <c r="H493" s="168">
        <v>6.3</v>
      </c>
      <c r="I493" s="169"/>
      <c r="L493" s="164"/>
      <c r="M493" s="170"/>
      <c r="T493" s="171"/>
      <c r="AT493" s="166" t="s">
        <v>219</v>
      </c>
      <c r="AU493" s="166" t="s">
        <v>88</v>
      </c>
      <c r="AV493" s="12" t="s">
        <v>88</v>
      </c>
      <c r="AW493" s="12" t="s">
        <v>31</v>
      </c>
      <c r="AX493" s="12" t="s">
        <v>75</v>
      </c>
      <c r="AY493" s="166" t="s">
        <v>205</v>
      </c>
    </row>
    <row r="494" spans="2:51" s="15" customFormat="1">
      <c r="B494" s="185"/>
      <c r="D494" s="165" t="s">
        <v>219</v>
      </c>
      <c r="E494" s="186" t="s">
        <v>1</v>
      </c>
      <c r="F494" s="187" t="s">
        <v>2223</v>
      </c>
      <c r="H494" s="188">
        <v>44.1</v>
      </c>
      <c r="I494" s="189"/>
      <c r="L494" s="185"/>
      <c r="M494" s="190"/>
      <c r="T494" s="191"/>
      <c r="AT494" s="186" t="s">
        <v>219</v>
      </c>
      <c r="AU494" s="186" t="s">
        <v>88</v>
      </c>
      <c r="AV494" s="15" t="s">
        <v>222</v>
      </c>
      <c r="AW494" s="15" t="s">
        <v>31</v>
      </c>
      <c r="AX494" s="15" t="s">
        <v>75</v>
      </c>
      <c r="AY494" s="186" t="s">
        <v>205</v>
      </c>
    </row>
    <row r="495" spans="2:51" s="14" customFormat="1">
      <c r="B495" s="179"/>
      <c r="D495" s="165" t="s">
        <v>219</v>
      </c>
      <c r="E495" s="180" t="s">
        <v>1</v>
      </c>
      <c r="F495" s="181" t="s">
        <v>2308</v>
      </c>
      <c r="H495" s="180" t="s">
        <v>1</v>
      </c>
      <c r="I495" s="182"/>
      <c r="L495" s="179"/>
      <c r="M495" s="183"/>
      <c r="T495" s="184"/>
      <c r="AT495" s="180" t="s">
        <v>219</v>
      </c>
      <c r="AU495" s="180" t="s">
        <v>88</v>
      </c>
      <c r="AV495" s="14" t="s">
        <v>82</v>
      </c>
      <c r="AW495" s="14" t="s">
        <v>31</v>
      </c>
      <c r="AX495" s="14" t="s">
        <v>75</v>
      </c>
      <c r="AY495" s="180" t="s">
        <v>205</v>
      </c>
    </row>
    <row r="496" spans="2:51" s="14" customFormat="1">
      <c r="B496" s="179"/>
      <c r="D496" s="165" t="s">
        <v>219</v>
      </c>
      <c r="E496" s="180" t="s">
        <v>1</v>
      </c>
      <c r="F496" s="181" t="s">
        <v>2309</v>
      </c>
      <c r="H496" s="180" t="s">
        <v>1</v>
      </c>
      <c r="I496" s="182"/>
      <c r="L496" s="179"/>
      <c r="M496" s="183"/>
      <c r="T496" s="184"/>
      <c r="AT496" s="180" t="s">
        <v>219</v>
      </c>
      <c r="AU496" s="180" t="s">
        <v>88</v>
      </c>
      <c r="AV496" s="14" t="s">
        <v>82</v>
      </c>
      <c r="AW496" s="14" t="s">
        <v>31</v>
      </c>
      <c r="AX496" s="14" t="s">
        <v>75</v>
      </c>
      <c r="AY496" s="180" t="s">
        <v>205</v>
      </c>
    </row>
    <row r="497" spans="2:65" s="12" customFormat="1">
      <c r="B497" s="164"/>
      <c r="D497" s="165" t="s">
        <v>219</v>
      </c>
      <c r="E497" s="166" t="s">
        <v>1</v>
      </c>
      <c r="F497" s="167" t="s">
        <v>2310</v>
      </c>
      <c r="H497" s="168">
        <v>12.6</v>
      </c>
      <c r="I497" s="169"/>
      <c r="L497" s="164"/>
      <c r="M497" s="170"/>
      <c r="T497" s="171"/>
      <c r="AT497" s="166" t="s">
        <v>219</v>
      </c>
      <c r="AU497" s="166" t="s">
        <v>88</v>
      </c>
      <c r="AV497" s="12" t="s">
        <v>88</v>
      </c>
      <c r="AW497" s="12" t="s">
        <v>31</v>
      </c>
      <c r="AX497" s="12" t="s">
        <v>75</v>
      </c>
      <c r="AY497" s="166" t="s">
        <v>205</v>
      </c>
    </row>
    <row r="498" spans="2:65" s="12" customFormat="1">
      <c r="B498" s="164"/>
      <c r="D498" s="165" t="s">
        <v>219</v>
      </c>
      <c r="E498" s="166" t="s">
        <v>1</v>
      </c>
      <c r="F498" s="167" t="s">
        <v>2311</v>
      </c>
      <c r="H498" s="168">
        <v>2</v>
      </c>
      <c r="I498" s="169"/>
      <c r="L498" s="164"/>
      <c r="M498" s="170"/>
      <c r="T498" s="171"/>
      <c r="AT498" s="166" t="s">
        <v>219</v>
      </c>
      <c r="AU498" s="166" t="s">
        <v>88</v>
      </c>
      <c r="AV498" s="12" t="s">
        <v>88</v>
      </c>
      <c r="AW498" s="12" t="s">
        <v>31</v>
      </c>
      <c r="AX498" s="12" t="s">
        <v>75</v>
      </c>
      <c r="AY498" s="166" t="s">
        <v>205</v>
      </c>
    </row>
    <row r="499" spans="2:65" s="15" customFormat="1">
      <c r="B499" s="185"/>
      <c r="D499" s="165" t="s">
        <v>219</v>
      </c>
      <c r="E499" s="186" t="s">
        <v>1</v>
      </c>
      <c r="F499" s="187" t="s">
        <v>2312</v>
      </c>
      <c r="H499" s="188">
        <v>14.6</v>
      </c>
      <c r="I499" s="189"/>
      <c r="L499" s="185"/>
      <c r="M499" s="190"/>
      <c r="T499" s="191"/>
      <c r="AT499" s="186" t="s">
        <v>219</v>
      </c>
      <c r="AU499" s="186" t="s">
        <v>88</v>
      </c>
      <c r="AV499" s="15" t="s">
        <v>222</v>
      </c>
      <c r="AW499" s="15" t="s">
        <v>31</v>
      </c>
      <c r="AX499" s="15" t="s">
        <v>75</v>
      </c>
      <c r="AY499" s="186" t="s">
        <v>205</v>
      </c>
    </row>
    <row r="500" spans="2:65" s="14" customFormat="1">
      <c r="B500" s="179"/>
      <c r="D500" s="165" t="s">
        <v>219</v>
      </c>
      <c r="E500" s="180" t="s">
        <v>1</v>
      </c>
      <c r="F500" s="181" t="s">
        <v>2308</v>
      </c>
      <c r="H500" s="180" t="s">
        <v>1</v>
      </c>
      <c r="I500" s="182"/>
      <c r="L500" s="179"/>
      <c r="M500" s="183"/>
      <c r="T500" s="184"/>
      <c r="AT500" s="180" t="s">
        <v>219</v>
      </c>
      <c r="AU500" s="180" t="s">
        <v>88</v>
      </c>
      <c r="AV500" s="14" t="s">
        <v>82</v>
      </c>
      <c r="AW500" s="14" t="s">
        <v>31</v>
      </c>
      <c r="AX500" s="14" t="s">
        <v>75</v>
      </c>
      <c r="AY500" s="180" t="s">
        <v>205</v>
      </c>
    </row>
    <row r="501" spans="2:65" s="14" customFormat="1">
      <c r="B501" s="179"/>
      <c r="D501" s="165" t="s">
        <v>219</v>
      </c>
      <c r="E501" s="180" t="s">
        <v>1</v>
      </c>
      <c r="F501" s="181" t="s">
        <v>2313</v>
      </c>
      <c r="H501" s="180" t="s">
        <v>1</v>
      </c>
      <c r="I501" s="182"/>
      <c r="L501" s="179"/>
      <c r="M501" s="183"/>
      <c r="T501" s="184"/>
      <c r="AT501" s="180" t="s">
        <v>219</v>
      </c>
      <c r="AU501" s="180" t="s">
        <v>88</v>
      </c>
      <c r="AV501" s="14" t="s">
        <v>82</v>
      </c>
      <c r="AW501" s="14" t="s">
        <v>31</v>
      </c>
      <c r="AX501" s="14" t="s">
        <v>75</v>
      </c>
      <c r="AY501" s="180" t="s">
        <v>205</v>
      </c>
    </row>
    <row r="502" spans="2:65" s="12" customFormat="1">
      <c r="B502" s="164"/>
      <c r="D502" s="165" t="s">
        <v>219</v>
      </c>
      <c r="E502" s="166" t="s">
        <v>1</v>
      </c>
      <c r="F502" s="167" t="s">
        <v>2310</v>
      </c>
      <c r="H502" s="168">
        <v>12.6</v>
      </c>
      <c r="I502" s="169"/>
      <c r="L502" s="164"/>
      <c r="M502" s="170"/>
      <c r="T502" s="171"/>
      <c r="AT502" s="166" t="s">
        <v>219</v>
      </c>
      <c r="AU502" s="166" t="s">
        <v>88</v>
      </c>
      <c r="AV502" s="12" t="s">
        <v>88</v>
      </c>
      <c r="AW502" s="12" t="s">
        <v>31</v>
      </c>
      <c r="AX502" s="12" t="s">
        <v>75</v>
      </c>
      <c r="AY502" s="166" t="s">
        <v>205</v>
      </c>
    </row>
    <row r="503" spans="2:65" s="12" customFormat="1">
      <c r="B503" s="164"/>
      <c r="D503" s="165" t="s">
        <v>219</v>
      </c>
      <c r="E503" s="166" t="s">
        <v>1</v>
      </c>
      <c r="F503" s="167" t="s">
        <v>2311</v>
      </c>
      <c r="H503" s="168">
        <v>2</v>
      </c>
      <c r="I503" s="169"/>
      <c r="L503" s="164"/>
      <c r="M503" s="170"/>
      <c r="T503" s="171"/>
      <c r="AT503" s="166" t="s">
        <v>219</v>
      </c>
      <c r="AU503" s="166" t="s">
        <v>88</v>
      </c>
      <c r="AV503" s="12" t="s">
        <v>88</v>
      </c>
      <c r="AW503" s="12" t="s">
        <v>31</v>
      </c>
      <c r="AX503" s="12" t="s">
        <v>75</v>
      </c>
      <c r="AY503" s="166" t="s">
        <v>205</v>
      </c>
    </row>
    <row r="504" spans="2:65" s="15" customFormat="1">
      <c r="B504" s="185"/>
      <c r="D504" s="165" t="s">
        <v>219</v>
      </c>
      <c r="E504" s="186" t="s">
        <v>1</v>
      </c>
      <c r="F504" s="187" t="s">
        <v>2314</v>
      </c>
      <c r="H504" s="188">
        <v>14.6</v>
      </c>
      <c r="I504" s="189"/>
      <c r="L504" s="185"/>
      <c r="M504" s="190"/>
      <c r="T504" s="191"/>
      <c r="AT504" s="186" t="s">
        <v>219</v>
      </c>
      <c r="AU504" s="186" t="s">
        <v>88</v>
      </c>
      <c r="AV504" s="15" t="s">
        <v>222</v>
      </c>
      <c r="AW504" s="15" t="s">
        <v>31</v>
      </c>
      <c r="AX504" s="15" t="s">
        <v>75</v>
      </c>
      <c r="AY504" s="186" t="s">
        <v>205</v>
      </c>
    </row>
    <row r="505" spans="2:65" s="14" customFormat="1">
      <c r="B505" s="179"/>
      <c r="D505" s="165" t="s">
        <v>219</v>
      </c>
      <c r="E505" s="180" t="s">
        <v>1</v>
      </c>
      <c r="F505" s="181" t="s">
        <v>2160</v>
      </c>
      <c r="H505" s="180" t="s">
        <v>1</v>
      </c>
      <c r="I505" s="182"/>
      <c r="L505" s="179"/>
      <c r="M505" s="183"/>
      <c r="T505" s="184"/>
      <c r="AT505" s="180" t="s">
        <v>219</v>
      </c>
      <c r="AU505" s="180" t="s">
        <v>88</v>
      </c>
      <c r="AV505" s="14" t="s">
        <v>82</v>
      </c>
      <c r="AW505" s="14" t="s">
        <v>31</v>
      </c>
      <c r="AX505" s="14" t="s">
        <v>75</v>
      </c>
      <c r="AY505" s="180" t="s">
        <v>205</v>
      </c>
    </row>
    <row r="506" spans="2:65" s="12" customFormat="1">
      <c r="B506" s="164"/>
      <c r="D506" s="165" t="s">
        <v>219</v>
      </c>
      <c r="E506" s="166" t="s">
        <v>1</v>
      </c>
      <c r="F506" s="167" t="s">
        <v>2315</v>
      </c>
      <c r="H506" s="168">
        <v>2</v>
      </c>
      <c r="I506" s="169"/>
      <c r="L506" s="164"/>
      <c r="M506" s="170"/>
      <c r="T506" s="171"/>
      <c r="AT506" s="166" t="s">
        <v>219</v>
      </c>
      <c r="AU506" s="166" t="s">
        <v>88</v>
      </c>
      <c r="AV506" s="12" t="s">
        <v>88</v>
      </c>
      <c r="AW506" s="12" t="s">
        <v>31</v>
      </c>
      <c r="AX506" s="12" t="s">
        <v>75</v>
      </c>
      <c r="AY506" s="166" t="s">
        <v>205</v>
      </c>
    </row>
    <row r="507" spans="2:65" s="12" customFormat="1">
      <c r="B507" s="164"/>
      <c r="D507" s="165" t="s">
        <v>219</v>
      </c>
      <c r="E507" s="166" t="s">
        <v>1</v>
      </c>
      <c r="F507" s="167" t="s">
        <v>2316</v>
      </c>
      <c r="H507" s="168">
        <v>16</v>
      </c>
      <c r="I507" s="169"/>
      <c r="L507" s="164"/>
      <c r="M507" s="170"/>
      <c r="T507" s="171"/>
      <c r="AT507" s="166" t="s">
        <v>219</v>
      </c>
      <c r="AU507" s="166" t="s">
        <v>88</v>
      </c>
      <c r="AV507" s="12" t="s">
        <v>88</v>
      </c>
      <c r="AW507" s="12" t="s">
        <v>31</v>
      </c>
      <c r="AX507" s="12" t="s">
        <v>75</v>
      </c>
      <c r="AY507" s="166" t="s">
        <v>205</v>
      </c>
    </row>
    <row r="508" spans="2:65" s="15" customFormat="1">
      <c r="B508" s="185"/>
      <c r="D508" s="165" t="s">
        <v>219</v>
      </c>
      <c r="E508" s="186" t="s">
        <v>1</v>
      </c>
      <c r="F508" s="187" t="s">
        <v>2317</v>
      </c>
      <c r="H508" s="188">
        <v>18</v>
      </c>
      <c r="I508" s="189"/>
      <c r="L508" s="185"/>
      <c r="M508" s="190"/>
      <c r="T508" s="191"/>
      <c r="AT508" s="186" t="s">
        <v>219</v>
      </c>
      <c r="AU508" s="186" t="s">
        <v>88</v>
      </c>
      <c r="AV508" s="15" t="s">
        <v>222</v>
      </c>
      <c r="AW508" s="15" t="s">
        <v>31</v>
      </c>
      <c r="AX508" s="15" t="s">
        <v>75</v>
      </c>
      <c r="AY508" s="186" t="s">
        <v>205</v>
      </c>
    </row>
    <row r="509" spans="2:65" s="13" customFormat="1">
      <c r="B509" s="172"/>
      <c r="D509" s="165" t="s">
        <v>219</v>
      </c>
      <c r="E509" s="173" t="s">
        <v>1</v>
      </c>
      <c r="F509" s="174" t="s">
        <v>221</v>
      </c>
      <c r="H509" s="175">
        <v>243.18</v>
      </c>
      <c r="I509" s="176"/>
      <c r="L509" s="172"/>
      <c r="M509" s="177"/>
      <c r="T509" s="178"/>
      <c r="AT509" s="173" t="s">
        <v>219</v>
      </c>
      <c r="AU509" s="173" t="s">
        <v>88</v>
      </c>
      <c r="AV509" s="13" t="s">
        <v>210</v>
      </c>
      <c r="AW509" s="13" t="s">
        <v>31</v>
      </c>
      <c r="AX509" s="13" t="s">
        <v>82</v>
      </c>
      <c r="AY509" s="173" t="s">
        <v>205</v>
      </c>
    </row>
    <row r="510" spans="2:65" s="13" customFormat="1">
      <c r="B510" s="172"/>
      <c r="D510" s="165" t="s">
        <v>219</v>
      </c>
      <c r="E510" s="173" t="s">
        <v>1</v>
      </c>
      <c r="F510" s="174" t="s">
        <v>2201</v>
      </c>
      <c r="H510" s="175">
        <v>0</v>
      </c>
      <c r="I510" s="176"/>
      <c r="L510" s="172"/>
      <c r="M510" s="177"/>
      <c r="T510" s="178"/>
      <c r="AT510" s="173" t="s">
        <v>219</v>
      </c>
      <c r="AU510" s="173" t="s">
        <v>88</v>
      </c>
      <c r="AV510" s="13" t="s">
        <v>210</v>
      </c>
      <c r="AW510" s="13" t="s">
        <v>31</v>
      </c>
      <c r="AX510" s="13" t="s">
        <v>75</v>
      </c>
      <c r="AY510" s="173" t="s">
        <v>205</v>
      </c>
    </row>
    <row r="511" spans="2:65" s="1" customFormat="1" ht="33" customHeight="1">
      <c r="B511" s="136"/>
      <c r="C511" s="154" t="s">
        <v>322</v>
      </c>
      <c r="D511" s="154" t="s">
        <v>214</v>
      </c>
      <c r="E511" s="155" t="s">
        <v>2318</v>
      </c>
      <c r="F511" s="156" t="s">
        <v>2319</v>
      </c>
      <c r="G511" s="157" t="s">
        <v>370</v>
      </c>
      <c r="H511" s="158">
        <v>111.9</v>
      </c>
      <c r="I511" s="159"/>
      <c r="J511" s="160">
        <f>ROUND(I511*H511,2)</f>
        <v>0</v>
      </c>
      <c r="K511" s="161"/>
      <c r="L511" s="32"/>
      <c r="M511" s="162" t="s">
        <v>1</v>
      </c>
      <c r="N511" s="163" t="s">
        <v>41</v>
      </c>
      <c r="P511" s="148">
        <f>O511*H511</f>
        <v>0</v>
      </c>
      <c r="Q511" s="148">
        <v>1.0000000000000001E-5</v>
      </c>
      <c r="R511" s="148">
        <f>Q511*H511</f>
        <v>1.1190000000000002E-3</v>
      </c>
      <c r="S511" s="148">
        <v>0</v>
      </c>
      <c r="T511" s="149">
        <f>S511*H511</f>
        <v>0</v>
      </c>
      <c r="AR511" s="150" t="s">
        <v>210</v>
      </c>
      <c r="AT511" s="150" t="s">
        <v>214</v>
      </c>
      <c r="AU511" s="150" t="s">
        <v>88</v>
      </c>
      <c r="AY511" s="17" t="s">
        <v>205</v>
      </c>
      <c r="BE511" s="151">
        <f>IF(N511="základná",J511,0)</f>
        <v>0</v>
      </c>
      <c r="BF511" s="151">
        <f>IF(N511="znížená",J511,0)</f>
        <v>0</v>
      </c>
      <c r="BG511" s="151">
        <f>IF(N511="zákl. prenesená",J511,0)</f>
        <v>0</v>
      </c>
      <c r="BH511" s="151">
        <f>IF(N511="zníž. prenesená",J511,0)</f>
        <v>0</v>
      </c>
      <c r="BI511" s="151">
        <f>IF(N511="nulová",J511,0)</f>
        <v>0</v>
      </c>
      <c r="BJ511" s="17" t="s">
        <v>88</v>
      </c>
      <c r="BK511" s="151">
        <f>ROUND(I511*H511,2)</f>
        <v>0</v>
      </c>
      <c r="BL511" s="17" t="s">
        <v>210</v>
      </c>
      <c r="BM511" s="150" t="s">
        <v>2320</v>
      </c>
    </row>
    <row r="512" spans="2:65" s="14" customFormat="1">
      <c r="B512" s="179"/>
      <c r="D512" s="165" t="s">
        <v>219</v>
      </c>
      <c r="E512" s="180" t="s">
        <v>1</v>
      </c>
      <c r="F512" s="181" t="s">
        <v>2321</v>
      </c>
      <c r="H512" s="180" t="s">
        <v>1</v>
      </c>
      <c r="I512" s="182"/>
      <c r="L512" s="179"/>
      <c r="M512" s="183"/>
      <c r="T512" s="184"/>
      <c r="AT512" s="180" t="s">
        <v>219</v>
      </c>
      <c r="AU512" s="180" t="s">
        <v>88</v>
      </c>
      <c r="AV512" s="14" t="s">
        <v>82</v>
      </c>
      <c r="AW512" s="14" t="s">
        <v>31</v>
      </c>
      <c r="AX512" s="14" t="s">
        <v>75</v>
      </c>
      <c r="AY512" s="180" t="s">
        <v>205</v>
      </c>
    </row>
    <row r="513" spans="2:51" s="12" customFormat="1">
      <c r="B513" s="164"/>
      <c r="D513" s="165" t="s">
        <v>219</v>
      </c>
      <c r="E513" s="166" t="s">
        <v>1</v>
      </c>
      <c r="F513" s="167" t="s">
        <v>2322</v>
      </c>
      <c r="H513" s="168">
        <v>5.36</v>
      </c>
      <c r="I513" s="169"/>
      <c r="L513" s="164"/>
      <c r="M513" s="170"/>
      <c r="T513" s="171"/>
      <c r="AT513" s="166" t="s">
        <v>219</v>
      </c>
      <c r="AU513" s="166" t="s">
        <v>88</v>
      </c>
      <c r="AV513" s="12" t="s">
        <v>88</v>
      </c>
      <c r="AW513" s="12" t="s">
        <v>31</v>
      </c>
      <c r="AX513" s="12" t="s">
        <v>75</v>
      </c>
      <c r="AY513" s="166" t="s">
        <v>205</v>
      </c>
    </row>
    <row r="514" spans="2:51" s="12" customFormat="1">
      <c r="B514" s="164"/>
      <c r="D514" s="165" t="s">
        <v>219</v>
      </c>
      <c r="E514" s="166" t="s">
        <v>1</v>
      </c>
      <c r="F514" s="167" t="s">
        <v>2323</v>
      </c>
      <c r="H514" s="168">
        <v>3.085</v>
      </c>
      <c r="I514" s="169"/>
      <c r="L514" s="164"/>
      <c r="M514" s="170"/>
      <c r="T514" s="171"/>
      <c r="AT514" s="166" t="s">
        <v>219</v>
      </c>
      <c r="AU514" s="166" t="s">
        <v>88</v>
      </c>
      <c r="AV514" s="12" t="s">
        <v>88</v>
      </c>
      <c r="AW514" s="12" t="s">
        <v>31</v>
      </c>
      <c r="AX514" s="12" t="s">
        <v>75</v>
      </c>
      <c r="AY514" s="166" t="s">
        <v>205</v>
      </c>
    </row>
    <row r="515" spans="2:51" s="12" customFormat="1">
      <c r="B515" s="164"/>
      <c r="D515" s="165" t="s">
        <v>219</v>
      </c>
      <c r="E515" s="166" t="s">
        <v>1</v>
      </c>
      <c r="F515" s="167" t="s">
        <v>2324</v>
      </c>
      <c r="H515" s="168">
        <v>4.4450000000000003</v>
      </c>
      <c r="I515" s="169"/>
      <c r="L515" s="164"/>
      <c r="M515" s="170"/>
      <c r="T515" s="171"/>
      <c r="AT515" s="166" t="s">
        <v>219</v>
      </c>
      <c r="AU515" s="166" t="s">
        <v>88</v>
      </c>
      <c r="AV515" s="12" t="s">
        <v>88</v>
      </c>
      <c r="AW515" s="12" t="s">
        <v>31</v>
      </c>
      <c r="AX515" s="12" t="s">
        <v>75</v>
      </c>
      <c r="AY515" s="166" t="s">
        <v>205</v>
      </c>
    </row>
    <row r="516" spans="2:51" s="12" customFormat="1">
      <c r="B516" s="164"/>
      <c r="D516" s="165" t="s">
        <v>219</v>
      </c>
      <c r="E516" s="166" t="s">
        <v>1</v>
      </c>
      <c r="F516" s="167" t="s">
        <v>2325</v>
      </c>
      <c r="H516" s="168">
        <v>2.4</v>
      </c>
      <c r="I516" s="169"/>
      <c r="L516" s="164"/>
      <c r="M516" s="170"/>
      <c r="T516" s="171"/>
      <c r="AT516" s="166" t="s">
        <v>219</v>
      </c>
      <c r="AU516" s="166" t="s">
        <v>88</v>
      </c>
      <c r="AV516" s="12" t="s">
        <v>88</v>
      </c>
      <c r="AW516" s="12" t="s">
        <v>31</v>
      </c>
      <c r="AX516" s="12" t="s">
        <v>75</v>
      </c>
      <c r="AY516" s="166" t="s">
        <v>205</v>
      </c>
    </row>
    <row r="517" spans="2:51" s="15" customFormat="1">
      <c r="B517" s="185"/>
      <c r="D517" s="165" t="s">
        <v>219</v>
      </c>
      <c r="E517" s="186" t="s">
        <v>1</v>
      </c>
      <c r="F517" s="187" t="s">
        <v>2326</v>
      </c>
      <c r="H517" s="188">
        <v>15.29</v>
      </c>
      <c r="I517" s="189"/>
      <c r="L517" s="185"/>
      <c r="M517" s="190"/>
      <c r="T517" s="191"/>
      <c r="AT517" s="186" t="s">
        <v>219</v>
      </c>
      <c r="AU517" s="186" t="s">
        <v>88</v>
      </c>
      <c r="AV517" s="15" t="s">
        <v>222</v>
      </c>
      <c r="AW517" s="15" t="s">
        <v>31</v>
      </c>
      <c r="AX517" s="15" t="s">
        <v>75</v>
      </c>
      <c r="AY517" s="186" t="s">
        <v>205</v>
      </c>
    </row>
    <row r="518" spans="2:51" s="12" customFormat="1">
      <c r="B518" s="164"/>
      <c r="D518" s="165" t="s">
        <v>219</v>
      </c>
      <c r="E518" s="166" t="s">
        <v>1</v>
      </c>
      <c r="F518" s="167" t="s">
        <v>2327</v>
      </c>
      <c r="H518" s="168">
        <v>26.4</v>
      </c>
      <c r="I518" s="169"/>
      <c r="L518" s="164"/>
      <c r="M518" s="170"/>
      <c r="T518" s="171"/>
      <c r="AT518" s="166" t="s">
        <v>219</v>
      </c>
      <c r="AU518" s="166" t="s">
        <v>88</v>
      </c>
      <c r="AV518" s="12" t="s">
        <v>88</v>
      </c>
      <c r="AW518" s="12" t="s">
        <v>31</v>
      </c>
      <c r="AX518" s="12" t="s">
        <v>75</v>
      </c>
      <c r="AY518" s="166" t="s">
        <v>205</v>
      </c>
    </row>
    <row r="519" spans="2:51" s="12" customFormat="1">
      <c r="B519" s="164"/>
      <c r="D519" s="165" t="s">
        <v>219</v>
      </c>
      <c r="E519" s="166" t="s">
        <v>1</v>
      </c>
      <c r="F519" s="167" t="s">
        <v>2328</v>
      </c>
      <c r="H519" s="168">
        <v>6.15</v>
      </c>
      <c r="I519" s="169"/>
      <c r="L519" s="164"/>
      <c r="M519" s="170"/>
      <c r="T519" s="171"/>
      <c r="AT519" s="166" t="s">
        <v>219</v>
      </c>
      <c r="AU519" s="166" t="s">
        <v>88</v>
      </c>
      <c r="AV519" s="12" t="s">
        <v>88</v>
      </c>
      <c r="AW519" s="12" t="s">
        <v>31</v>
      </c>
      <c r="AX519" s="12" t="s">
        <v>75</v>
      </c>
      <c r="AY519" s="166" t="s">
        <v>205</v>
      </c>
    </row>
    <row r="520" spans="2:51" s="12" customFormat="1">
      <c r="B520" s="164"/>
      <c r="D520" s="165" t="s">
        <v>219</v>
      </c>
      <c r="E520" s="166" t="s">
        <v>1</v>
      </c>
      <c r="F520" s="167" t="s">
        <v>2329</v>
      </c>
      <c r="H520" s="168">
        <v>6.2</v>
      </c>
      <c r="I520" s="169"/>
      <c r="L520" s="164"/>
      <c r="M520" s="170"/>
      <c r="T520" s="171"/>
      <c r="AT520" s="166" t="s">
        <v>219</v>
      </c>
      <c r="AU520" s="166" t="s">
        <v>88</v>
      </c>
      <c r="AV520" s="12" t="s">
        <v>88</v>
      </c>
      <c r="AW520" s="12" t="s">
        <v>31</v>
      </c>
      <c r="AX520" s="12" t="s">
        <v>75</v>
      </c>
      <c r="AY520" s="166" t="s">
        <v>205</v>
      </c>
    </row>
    <row r="521" spans="2:51" s="12" customFormat="1">
      <c r="B521" s="164"/>
      <c r="D521" s="165" t="s">
        <v>219</v>
      </c>
      <c r="E521" s="166" t="s">
        <v>1</v>
      </c>
      <c r="F521" s="167" t="s">
        <v>2330</v>
      </c>
      <c r="H521" s="168">
        <v>4.3099999999999996</v>
      </c>
      <c r="I521" s="169"/>
      <c r="L521" s="164"/>
      <c r="M521" s="170"/>
      <c r="T521" s="171"/>
      <c r="AT521" s="166" t="s">
        <v>219</v>
      </c>
      <c r="AU521" s="166" t="s">
        <v>88</v>
      </c>
      <c r="AV521" s="12" t="s">
        <v>88</v>
      </c>
      <c r="AW521" s="12" t="s">
        <v>31</v>
      </c>
      <c r="AX521" s="12" t="s">
        <v>75</v>
      </c>
      <c r="AY521" s="166" t="s">
        <v>205</v>
      </c>
    </row>
    <row r="522" spans="2:51" s="12" customFormat="1">
      <c r="B522" s="164"/>
      <c r="D522" s="165" t="s">
        <v>219</v>
      </c>
      <c r="E522" s="166" t="s">
        <v>1</v>
      </c>
      <c r="F522" s="167" t="s">
        <v>2331</v>
      </c>
      <c r="H522" s="168">
        <v>3.25</v>
      </c>
      <c r="I522" s="169"/>
      <c r="L522" s="164"/>
      <c r="M522" s="170"/>
      <c r="T522" s="171"/>
      <c r="AT522" s="166" t="s">
        <v>219</v>
      </c>
      <c r="AU522" s="166" t="s">
        <v>88</v>
      </c>
      <c r="AV522" s="12" t="s">
        <v>88</v>
      </c>
      <c r="AW522" s="12" t="s">
        <v>31</v>
      </c>
      <c r="AX522" s="12" t="s">
        <v>75</v>
      </c>
      <c r="AY522" s="166" t="s">
        <v>205</v>
      </c>
    </row>
    <row r="523" spans="2:51" s="12" customFormat="1">
      <c r="B523" s="164"/>
      <c r="D523" s="165" t="s">
        <v>219</v>
      </c>
      <c r="E523" s="166" t="s">
        <v>1</v>
      </c>
      <c r="F523" s="167" t="s">
        <v>2331</v>
      </c>
      <c r="H523" s="168">
        <v>3.25</v>
      </c>
      <c r="I523" s="169"/>
      <c r="L523" s="164"/>
      <c r="M523" s="170"/>
      <c r="T523" s="171"/>
      <c r="AT523" s="166" t="s">
        <v>219</v>
      </c>
      <c r="AU523" s="166" t="s">
        <v>88</v>
      </c>
      <c r="AV523" s="12" t="s">
        <v>88</v>
      </c>
      <c r="AW523" s="12" t="s">
        <v>31</v>
      </c>
      <c r="AX523" s="12" t="s">
        <v>75</v>
      </c>
      <c r="AY523" s="166" t="s">
        <v>205</v>
      </c>
    </row>
    <row r="524" spans="2:51" s="12" customFormat="1">
      <c r="B524" s="164"/>
      <c r="D524" s="165" t="s">
        <v>219</v>
      </c>
      <c r="E524" s="166" t="s">
        <v>1</v>
      </c>
      <c r="F524" s="167" t="s">
        <v>2332</v>
      </c>
      <c r="H524" s="168">
        <v>13.25</v>
      </c>
      <c r="I524" s="169"/>
      <c r="L524" s="164"/>
      <c r="M524" s="170"/>
      <c r="T524" s="171"/>
      <c r="AT524" s="166" t="s">
        <v>219</v>
      </c>
      <c r="AU524" s="166" t="s">
        <v>88</v>
      </c>
      <c r="AV524" s="12" t="s">
        <v>88</v>
      </c>
      <c r="AW524" s="12" t="s">
        <v>31</v>
      </c>
      <c r="AX524" s="12" t="s">
        <v>75</v>
      </c>
      <c r="AY524" s="166" t="s">
        <v>205</v>
      </c>
    </row>
    <row r="525" spans="2:51" s="12" customFormat="1">
      <c r="B525" s="164"/>
      <c r="D525" s="165" t="s">
        <v>219</v>
      </c>
      <c r="E525" s="166" t="s">
        <v>1</v>
      </c>
      <c r="F525" s="167" t="s">
        <v>2333</v>
      </c>
      <c r="H525" s="168">
        <v>4.2</v>
      </c>
      <c r="I525" s="169"/>
      <c r="L525" s="164"/>
      <c r="M525" s="170"/>
      <c r="T525" s="171"/>
      <c r="AT525" s="166" t="s">
        <v>219</v>
      </c>
      <c r="AU525" s="166" t="s">
        <v>88</v>
      </c>
      <c r="AV525" s="12" t="s">
        <v>88</v>
      </c>
      <c r="AW525" s="12" t="s">
        <v>31</v>
      </c>
      <c r="AX525" s="12" t="s">
        <v>75</v>
      </c>
      <c r="AY525" s="166" t="s">
        <v>205</v>
      </c>
    </row>
    <row r="526" spans="2:51" s="12" customFormat="1">
      <c r="B526" s="164"/>
      <c r="D526" s="165" t="s">
        <v>219</v>
      </c>
      <c r="E526" s="166" t="s">
        <v>1</v>
      </c>
      <c r="F526" s="167" t="s">
        <v>2333</v>
      </c>
      <c r="H526" s="168">
        <v>4.2</v>
      </c>
      <c r="I526" s="169"/>
      <c r="L526" s="164"/>
      <c r="M526" s="170"/>
      <c r="T526" s="171"/>
      <c r="AT526" s="166" t="s">
        <v>219</v>
      </c>
      <c r="AU526" s="166" t="s">
        <v>88</v>
      </c>
      <c r="AV526" s="12" t="s">
        <v>88</v>
      </c>
      <c r="AW526" s="12" t="s">
        <v>31</v>
      </c>
      <c r="AX526" s="12" t="s">
        <v>75</v>
      </c>
      <c r="AY526" s="166" t="s">
        <v>205</v>
      </c>
    </row>
    <row r="527" spans="2:51" s="12" customFormat="1">
      <c r="B527" s="164"/>
      <c r="D527" s="165" t="s">
        <v>219</v>
      </c>
      <c r="E527" s="166" t="s">
        <v>1</v>
      </c>
      <c r="F527" s="167" t="s">
        <v>2331</v>
      </c>
      <c r="H527" s="168">
        <v>3.25</v>
      </c>
      <c r="I527" s="169"/>
      <c r="L527" s="164"/>
      <c r="M527" s="170"/>
      <c r="T527" s="171"/>
      <c r="AT527" s="166" t="s">
        <v>219</v>
      </c>
      <c r="AU527" s="166" t="s">
        <v>88</v>
      </c>
      <c r="AV527" s="12" t="s">
        <v>88</v>
      </c>
      <c r="AW527" s="12" t="s">
        <v>31</v>
      </c>
      <c r="AX527" s="12" t="s">
        <v>75</v>
      </c>
      <c r="AY527" s="166" t="s">
        <v>205</v>
      </c>
    </row>
    <row r="528" spans="2:51" s="12" customFormat="1">
      <c r="B528" s="164"/>
      <c r="D528" s="165" t="s">
        <v>219</v>
      </c>
      <c r="E528" s="166" t="s">
        <v>1</v>
      </c>
      <c r="F528" s="167" t="s">
        <v>2331</v>
      </c>
      <c r="H528" s="168">
        <v>3.25</v>
      </c>
      <c r="I528" s="169"/>
      <c r="L528" s="164"/>
      <c r="M528" s="170"/>
      <c r="T528" s="171"/>
      <c r="AT528" s="166" t="s">
        <v>219</v>
      </c>
      <c r="AU528" s="166" t="s">
        <v>88</v>
      </c>
      <c r="AV528" s="12" t="s">
        <v>88</v>
      </c>
      <c r="AW528" s="12" t="s">
        <v>31</v>
      </c>
      <c r="AX528" s="12" t="s">
        <v>75</v>
      </c>
      <c r="AY528" s="166" t="s">
        <v>205</v>
      </c>
    </row>
    <row r="529" spans="2:65" s="12" customFormat="1">
      <c r="B529" s="164"/>
      <c r="D529" s="165" t="s">
        <v>219</v>
      </c>
      <c r="E529" s="166" t="s">
        <v>1</v>
      </c>
      <c r="F529" s="167" t="s">
        <v>2331</v>
      </c>
      <c r="H529" s="168">
        <v>3.25</v>
      </c>
      <c r="I529" s="169"/>
      <c r="L529" s="164"/>
      <c r="M529" s="170"/>
      <c r="T529" s="171"/>
      <c r="AT529" s="166" t="s">
        <v>219</v>
      </c>
      <c r="AU529" s="166" t="s">
        <v>88</v>
      </c>
      <c r="AV529" s="12" t="s">
        <v>88</v>
      </c>
      <c r="AW529" s="12" t="s">
        <v>31</v>
      </c>
      <c r="AX529" s="12" t="s">
        <v>75</v>
      </c>
      <c r="AY529" s="166" t="s">
        <v>205</v>
      </c>
    </row>
    <row r="530" spans="2:65" s="12" customFormat="1">
      <c r="B530" s="164"/>
      <c r="D530" s="165" t="s">
        <v>219</v>
      </c>
      <c r="E530" s="166" t="s">
        <v>1</v>
      </c>
      <c r="F530" s="167" t="s">
        <v>2334</v>
      </c>
      <c r="H530" s="168">
        <v>6.2</v>
      </c>
      <c r="I530" s="169"/>
      <c r="L530" s="164"/>
      <c r="M530" s="170"/>
      <c r="T530" s="171"/>
      <c r="AT530" s="166" t="s">
        <v>219</v>
      </c>
      <c r="AU530" s="166" t="s">
        <v>88</v>
      </c>
      <c r="AV530" s="12" t="s">
        <v>88</v>
      </c>
      <c r="AW530" s="12" t="s">
        <v>31</v>
      </c>
      <c r="AX530" s="12" t="s">
        <v>75</v>
      </c>
      <c r="AY530" s="166" t="s">
        <v>205</v>
      </c>
    </row>
    <row r="531" spans="2:65" s="12" customFormat="1">
      <c r="B531" s="164"/>
      <c r="D531" s="165" t="s">
        <v>219</v>
      </c>
      <c r="E531" s="166" t="s">
        <v>1</v>
      </c>
      <c r="F531" s="167" t="s">
        <v>2331</v>
      </c>
      <c r="H531" s="168">
        <v>3.25</v>
      </c>
      <c r="I531" s="169"/>
      <c r="L531" s="164"/>
      <c r="M531" s="170"/>
      <c r="T531" s="171"/>
      <c r="AT531" s="166" t="s">
        <v>219</v>
      </c>
      <c r="AU531" s="166" t="s">
        <v>88</v>
      </c>
      <c r="AV531" s="12" t="s">
        <v>88</v>
      </c>
      <c r="AW531" s="12" t="s">
        <v>31</v>
      </c>
      <c r="AX531" s="12" t="s">
        <v>75</v>
      </c>
      <c r="AY531" s="166" t="s">
        <v>205</v>
      </c>
    </row>
    <row r="532" spans="2:65" s="12" customFormat="1">
      <c r="B532" s="164"/>
      <c r="D532" s="165" t="s">
        <v>219</v>
      </c>
      <c r="E532" s="166" t="s">
        <v>1</v>
      </c>
      <c r="F532" s="167" t="s">
        <v>2334</v>
      </c>
      <c r="H532" s="168">
        <v>6.2</v>
      </c>
      <c r="I532" s="169"/>
      <c r="L532" s="164"/>
      <c r="M532" s="170"/>
      <c r="T532" s="171"/>
      <c r="AT532" s="166" t="s">
        <v>219</v>
      </c>
      <c r="AU532" s="166" t="s">
        <v>88</v>
      </c>
      <c r="AV532" s="12" t="s">
        <v>88</v>
      </c>
      <c r="AW532" s="12" t="s">
        <v>31</v>
      </c>
      <c r="AX532" s="12" t="s">
        <v>75</v>
      </c>
      <c r="AY532" s="166" t="s">
        <v>205</v>
      </c>
    </row>
    <row r="533" spans="2:65" s="15" customFormat="1">
      <c r="B533" s="185"/>
      <c r="D533" s="165" t="s">
        <v>219</v>
      </c>
      <c r="E533" s="186" t="s">
        <v>1</v>
      </c>
      <c r="F533" s="187" t="s">
        <v>2335</v>
      </c>
      <c r="H533" s="188">
        <v>96.61</v>
      </c>
      <c r="I533" s="189"/>
      <c r="L533" s="185"/>
      <c r="M533" s="190"/>
      <c r="T533" s="191"/>
      <c r="AT533" s="186" t="s">
        <v>219</v>
      </c>
      <c r="AU533" s="186" t="s">
        <v>88</v>
      </c>
      <c r="AV533" s="15" t="s">
        <v>222</v>
      </c>
      <c r="AW533" s="15" t="s">
        <v>31</v>
      </c>
      <c r="AX533" s="15" t="s">
        <v>75</v>
      </c>
      <c r="AY533" s="186" t="s">
        <v>205</v>
      </c>
    </row>
    <row r="534" spans="2:65" s="13" customFormat="1">
      <c r="B534" s="172"/>
      <c r="D534" s="165" t="s">
        <v>219</v>
      </c>
      <c r="E534" s="173" t="s">
        <v>1</v>
      </c>
      <c r="F534" s="174" t="s">
        <v>221</v>
      </c>
      <c r="H534" s="175">
        <v>111.9</v>
      </c>
      <c r="I534" s="176"/>
      <c r="L534" s="172"/>
      <c r="M534" s="177"/>
      <c r="T534" s="178"/>
      <c r="AT534" s="173" t="s">
        <v>219</v>
      </c>
      <c r="AU534" s="173" t="s">
        <v>88</v>
      </c>
      <c r="AV534" s="13" t="s">
        <v>210</v>
      </c>
      <c r="AW534" s="13" t="s">
        <v>31</v>
      </c>
      <c r="AX534" s="13" t="s">
        <v>82</v>
      </c>
      <c r="AY534" s="173" t="s">
        <v>205</v>
      </c>
    </row>
    <row r="535" spans="2:65" s="1" customFormat="1" ht="33" customHeight="1">
      <c r="B535" s="136"/>
      <c r="C535" s="154" t="s">
        <v>326</v>
      </c>
      <c r="D535" s="154" t="s">
        <v>214</v>
      </c>
      <c r="E535" s="155" t="s">
        <v>2336</v>
      </c>
      <c r="F535" s="156" t="s">
        <v>2337</v>
      </c>
      <c r="G535" s="157" t="s">
        <v>2027</v>
      </c>
      <c r="H535" s="158">
        <v>4.8579999999999997</v>
      </c>
      <c r="I535" s="159"/>
      <c r="J535" s="160">
        <f>ROUND(I535*H535,2)</f>
        <v>0</v>
      </c>
      <c r="K535" s="161"/>
      <c r="L535" s="32"/>
      <c r="M535" s="162" t="s">
        <v>1</v>
      </c>
      <c r="N535" s="163" t="s">
        <v>41</v>
      </c>
      <c r="P535" s="148">
        <f>O535*H535</f>
        <v>0</v>
      </c>
      <c r="Q535" s="148">
        <v>0</v>
      </c>
      <c r="R535" s="148">
        <f>Q535*H535</f>
        <v>0</v>
      </c>
      <c r="S535" s="148">
        <v>2.4</v>
      </c>
      <c r="T535" s="149">
        <f>S535*H535</f>
        <v>11.659199999999998</v>
      </c>
      <c r="AR535" s="150" t="s">
        <v>210</v>
      </c>
      <c r="AT535" s="150" t="s">
        <v>214</v>
      </c>
      <c r="AU535" s="150" t="s">
        <v>88</v>
      </c>
      <c r="AY535" s="17" t="s">
        <v>205</v>
      </c>
      <c r="BE535" s="151">
        <f>IF(N535="základná",J535,0)</f>
        <v>0</v>
      </c>
      <c r="BF535" s="151">
        <f>IF(N535="znížená",J535,0)</f>
        <v>0</v>
      </c>
      <c r="BG535" s="151">
        <f>IF(N535="zákl. prenesená",J535,0)</f>
        <v>0</v>
      </c>
      <c r="BH535" s="151">
        <f>IF(N535="zníž. prenesená",J535,0)</f>
        <v>0</v>
      </c>
      <c r="BI535" s="151">
        <f>IF(N535="nulová",J535,0)</f>
        <v>0</v>
      </c>
      <c r="BJ535" s="17" t="s">
        <v>88</v>
      </c>
      <c r="BK535" s="151">
        <f>ROUND(I535*H535,2)</f>
        <v>0</v>
      </c>
      <c r="BL535" s="17" t="s">
        <v>210</v>
      </c>
      <c r="BM535" s="150" t="s">
        <v>2338</v>
      </c>
    </row>
    <row r="536" spans="2:65" s="12" customFormat="1">
      <c r="B536" s="164"/>
      <c r="D536" s="165" t="s">
        <v>219</v>
      </c>
      <c r="E536" s="166" t="s">
        <v>1</v>
      </c>
      <c r="F536" s="167" t="s">
        <v>2051</v>
      </c>
      <c r="H536" s="168">
        <v>7.1999999999999995E-2</v>
      </c>
      <c r="I536" s="169"/>
      <c r="L536" s="164"/>
      <c r="M536" s="170"/>
      <c r="T536" s="171"/>
      <c r="AT536" s="166" t="s">
        <v>219</v>
      </c>
      <c r="AU536" s="166" t="s">
        <v>88</v>
      </c>
      <c r="AV536" s="12" t="s">
        <v>88</v>
      </c>
      <c r="AW536" s="12" t="s">
        <v>31</v>
      </c>
      <c r="AX536" s="12" t="s">
        <v>75</v>
      </c>
      <c r="AY536" s="166" t="s">
        <v>205</v>
      </c>
    </row>
    <row r="537" spans="2:65" s="12" customFormat="1">
      <c r="B537" s="164"/>
      <c r="D537" s="165" t="s">
        <v>219</v>
      </c>
      <c r="E537" s="166" t="s">
        <v>1</v>
      </c>
      <c r="F537" s="167" t="s">
        <v>2052</v>
      </c>
      <c r="H537" s="168">
        <v>0.70299999999999996</v>
      </c>
      <c r="I537" s="169"/>
      <c r="L537" s="164"/>
      <c r="M537" s="170"/>
      <c r="T537" s="171"/>
      <c r="AT537" s="166" t="s">
        <v>219</v>
      </c>
      <c r="AU537" s="166" t="s">
        <v>88</v>
      </c>
      <c r="AV537" s="12" t="s">
        <v>88</v>
      </c>
      <c r="AW537" s="12" t="s">
        <v>31</v>
      </c>
      <c r="AX537" s="12" t="s">
        <v>75</v>
      </c>
      <c r="AY537" s="166" t="s">
        <v>205</v>
      </c>
    </row>
    <row r="538" spans="2:65" s="12" customFormat="1">
      <c r="B538" s="164"/>
      <c r="D538" s="165" t="s">
        <v>219</v>
      </c>
      <c r="E538" s="166" t="s">
        <v>1</v>
      </c>
      <c r="F538" s="167" t="s">
        <v>2053</v>
      </c>
      <c r="H538" s="168">
        <v>0.125</v>
      </c>
      <c r="I538" s="169"/>
      <c r="L538" s="164"/>
      <c r="M538" s="170"/>
      <c r="T538" s="171"/>
      <c r="AT538" s="166" t="s">
        <v>219</v>
      </c>
      <c r="AU538" s="166" t="s">
        <v>88</v>
      </c>
      <c r="AV538" s="12" t="s">
        <v>88</v>
      </c>
      <c r="AW538" s="12" t="s">
        <v>31</v>
      </c>
      <c r="AX538" s="12" t="s">
        <v>75</v>
      </c>
      <c r="AY538" s="166" t="s">
        <v>205</v>
      </c>
    </row>
    <row r="539" spans="2:65" s="15" customFormat="1">
      <c r="B539" s="185"/>
      <c r="D539" s="165" t="s">
        <v>219</v>
      </c>
      <c r="E539" s="186" t="s">
        <v>1</v>
      </c>
      <c r="F539" s="187" t="s">
        <v>404</v>
      </c>
      <c r="H539" s="188">
        <v>0.89999999999999991</v>
      </c>
      <c r="I539" s="189"/>
      <c r="L539" s="185"/>
      <c r="M539" s="190"/>
      <c r="T539" s="191"/>
      <c r="AT539" s="186" t="s">
        <v>219</v>
      </c>
      <c r="AU539" s="186" t="s">
        <v>88</v>
      </c>
      <c r="AV539" s="15" t="s">
        <v>222</v>
      </c>
      <c r="AW539" s="15" t="s">
        <v>31</v>
      </c>
      <c r="AX539" s="15" t="s">
        <v>75</v>
      </c>
      <c r="AY539" s="186" t="s">
        <v>205</v>
      </c>
    </row>
    <row r="540" spans="2:65" s="12" customFormat="1">
      <c r="B540" s="164"/>
      <c r="D540" s="165" t="s">
        <v>219</v>
      </c>
      <c r="E540" s="166" t="s">
        <v>1</v>
      </c>
      <c r="F540" s="167" t="s">
        <v>2051</v>
      </c>
      <c r="H540" s="168">
        <v>7.1999999999999995E-2</v>
      </c>
      <c r="I540" s="169"/>
      <c r="L540" s="164"/>
      <c r="M540" s="170"/>
      <c r="T540" s="171"/>
      <c r="AT540" s="166" t="s">
        <v>219</v>
      </c>
      <c r="AU540" s="166" t="s">
        <v>88</v>
      </c>
      <c r="AV540" s="12" t="s">
        <v>88</v>
      </c>
      <c r="AW540" s="12" t="s">
        <v>31</v>
      </c>
      <c r="AX540" s="12" t="s">
        <v>75</v>
      </c>
      <c r="AY540" s="166" t="s">
        <v>205</v>
      </c>
    </row>
    <row r="541" spans="2:65" s="12" customFormat="1">
      <c r="B541" s="164"/>
      <c r="D541" s="165" t="s">
        <v>219</v>
      </c>
      <c r="E541" s="166" t="s">
        <v>1</v>
      </c>
      <c r="F541" s="167" t="s">
        <v>2055</v>
      </c>
      <c r="H541" s="168">
        <v>0.39900000000000002</v>
      </c>
      <c r="I541" s="169"/>
      <c r="L541" s="164"/>
      <c r="M541" s="170"/>
      <c r="T541" s="171"/>
      <c r="AT541" s="166" t="s">
        <v>219</v>
      </c>
      <c r="AU541" s="166" t="s">
        <v>88</v>
      </c>
      <c r="AV541" s="12" t="s">
        <v>88</v>
      </c>
      <c r="AW541" s="12" t="s">
        <v>31</v>
      </c>
      <c r="AX541" s="12" t="s">
        <v>75</v>
      </c>
      <c r="AY541" s="166" t="s">
        <v>205</v>
      </c>
    </row>
    <row r="542" spans="2:65" s="12" customFormat="1">
      <c r="B542" s="164"/>
      <c r="D542" s="165" t="s">
        <v>219</v>
      </c>
      <c r="E542" s="166" t="s">
        <v>1</v>
      </c>
      <c r="F542" s="167" t="s">
        <v>2056</v>
      </c>
      <c r="H542" s="168">
        <v>0.40200000000000002</v>
      </c>
      <c r="I542" s="169"/>
      <c r="L542" s="164"/>
      <c r="M542" s="170"/>
      <c r="T542" s="171"/>
      <c r="AT542" s="166" t="s">
        <v>219</v>
      </c>
      <c r="AU542" s="166" t="s">
        <v>88</v>
      </c>
      <c r="AV542" s="12" t="s">
        <v>88</v>
      </c>
      <c r="AW542" s="12" t="s">
        <v>31</v>
      </c>
      <c r="AX542" s="12" t="s">
        <v>75</v>
      </c>
      <c r="AY542" s="166" t="s">
        <v>205</v>
      </c>
    </row>
    <row r="543" spans="2:65" s="12" customFormat="1">
      <c r="B543" s="164"/>
      <c r="D543" s="165" t="s">
        <v>219</v>
      </c>
      <c r="E543" s="166" t="s">
        <v>1</v>
      </c>
      <c r="F543" s="167" t="s">
        <v>2057</v>
      </c>
      <c r="H543" s="168">
        <v>0.217</v>
      </c>
      <c r="I543" s="169"/>
      <c r="L543" s="164"/>
      <c r="M543" s="170"/>
      <c r="T543" s="171"/>
      <c r="AT543" s="166" t="s">
        <v>219</v>
      </c>
      <c r="AU543" s="166" t="s">
        <v>88</v>
      </c>
      <c r="AV543" s="12" t="s">
        <v>88</v>
      </c>
      <c r="AW543" s="12" t="s">
        <v>31</v>
      </c>
      <c r="AX543" s="12" t="s">
        <v>75</v>
      </c>
      <c r="AY543" s="166" t="s">
        <v>205</v>
      </c>
    </row>
    <row r="544" spans="2:65" s="12" customFormat="1">
      <c r="B544" s="164"/>
      <c r="D544" s="165" t="s">
        <v>219</v>
      </c>
      <c r="E544" s="166" t="s">
        <v>1</v>
      </c>
      <c r="F544" s="167" t="s">
        <v>2058</v>
      </c>
      <c r="H544" s="168">
        <v>0.153</v>
      </c>
      <c r="I544" s="169"/>
      <c r="L544" s="164"/>
      <c r="M544" s="170"/>
      <c r="T544" s="171"/>
      <c r="AT544" s="166" t="s">
        <v>219</v>
      </c>
      <c r="AU544" s="166" t="s">
        <v>88</v>
      </c>
      <c r="AV544" s="12" t="s">
        <v>88</v>
      </c>
      <c r="AW544" s="12" t="s">
        <v>31</v>
      </c>
      <c r="AX544" s="12" t="s">
        <v>75</v>
      </c>
      <c r="AY544" s="166" t="s">
        <v>205</v>
      </c>
    </row>
    <row r="545" spans="2:51" s="12" customFormat="1">
      <c r="B545" s="164"/>
      <c r="D545" s="165" t="s">
        <v>219</v>
      </c>
      <c r="E545" s="166" t="s">
        <v>1</v>
      </c>
      <c r="F545" s="167" t="s">
        <v>2059</v>
      </c>
      <c r="H545" s="168">
        <v>0.19500000000000001</v>
      </c>
      <c r="I545" s="169"/>
      <c r="L545" s="164"/>
      <c r="M545" s="170"/>
      <c r="T545" s="171"/>
      <c r="AT545" s="166" t="s">
        <v>219</v>
      </c>
      <c r="AU545" s="166" t="s">
        <v>88</v>
      </c>
      <c r="AV545" s="12" t="s">
        <v>88</v>
      </c>
      <c r="AW545" s="12" t="s">
        <v>31</v>
      </c>
      <c r="AX545" s="12" t="s">
        <v>75</v>
      </c>
      <c r="AY545" s="166" t="s">
        <v>205</v>
      </c>
    </row>
    <row r="546" spans="2:51" s="12" customFormat="1">
      <c r="B546" s="164"/>
      <c r="D546" s="165" t="s">
        <v>219</v>
      </c>
      <c r="E546" s="166" t="s">
        <v>1</v>
      </c>
      <c r="F546" s="167" t="s">
        <v>2058</v>
      </c>
      <c r="H546" s="168">
        <v>0.153</v>
      </c>
      <c r="I546" s="169"/>
      <c r="L546" s="164"/>
      <c r="M546" s="170"/>
      <c r="T546" s="171"/>
      <c r="AT546" s="166" t="s">
        <v>219</v>
      </c>
      <c r="AU546" s="166" t="s">
        <v>88</v>
      </c>
      <c r="AV546" s="12" t="s">
        <v>88</v>
      </c>
      <c r="AW546" s="12" t="s">
        <v>31</v>
      </c>
      <c r="AX546" s="12" t="s">
        <v>75</v>
      </c>
      <c r="AY546" s="166" t="s">
        <v>205</v>
      </c>
    </row>
    <row r="547" spans="2:51" s="12" customFormat="1">
      <c r="B547" s="164"/>
      <c r="D547" s="165" t="s">
        <v>219</v>
      </c>
      <c r="E547" s="166" t="s">
        <v>1</v>
      </c>
      <c r="F547" s="167" t="s">
        <v>2059</v>
      </c>
      <c r="H547" s="168">
        <v>0.19500000000000001</v>
      </c>
      <c r="I547" s="169"/>
      <c r="L547" s="164"/>
      <c r="M547" s="170"/>
      <c r="T547" s="171"/>
      <c r="AT547" s="166" t="s">
        <v>219</v>
      </c>
      <c r="AU547" s="166" t="s">
        <v>88</v>
      </c>
      <c r="AV547" s="12" t="s">
        <v>88</v>
      </c>
      <c r="AW547" s="12" t="s">
        <v>31</v>
      </c>
      <c r="AX547" s="12" t="s">
        <v>75</v>
      </c>
      <c r="AY547" s="166" t="s">
        <v>205</v>
      </c>
    </row>
    <row r="548" spans="2:51" s="12" customFormat="1">
      <c r="B548" s="164"/>
      <c r="D548" s="165" t="s">
        <v>219</v>
      </c>
      <c r="E548" s="166" t="s">
        <v>1</v>
      </c>
      <c r="F548" s="167" t="s">
        <v>2060</v>
      </c>
      <c r="H548" s="168">
        <v>7.1999999999999995E-2</v>
      </c>
      <c r="I548" s="169"/>
      <c r="L548" s="164"/>
      <c r="M548" s="170"/>
      <c r="T548" s="171"/>
      <c r="AT548" s="166" t="s">
        <v>219</v>
      </c>
      <c r="AU548" s="166" t="s">
        <v>88</v>
      </c>
      <c r="AV548" s="12" t="s">
        <v>88</v>
      </c>
      <c r="AW548" s="12" t="s">
        <v>31</v>
      </c>
      <c r="AX548" s="12" t="s">
        <v>75</v>
      </c>
      <c r="AY548" s="166" t="s">
        <v>205</v>
      </c>
    </row>
    <row r="549" spans="2:51" s="12" customFormat="1">
      <c r="B549" s="164"/>
      <c r="D549" s="165" t="s">
        <v>219</v>
      </c>
      <c r="E549" s="166" t="s">
        <v>1</v>
      </c>
      <c r="F549" s="167" t="s">
        <v>2060</v>
      </c>
      <c r="H549" s="168">
        <v>7.1999999999999995E-2</v>
      </c>
      <c r="I549" s="169"/>
      <c r="L549" s="164"/>
      <c r="M549" s="170"/>
      <c r="T549" s="171"/>
      <c r="AT549" s="166" t="s">
        <v>219</v>
      </c>
      <c r="AU549" s="166" t="s">
        <v>88</v>
      </c>
      <c r="AV549" s="12" t="s">
        <v>88</v>
      </c>
      <c r="AW549" s="12" t="s">
        <v>31</v>
      </c>
      <c r="AX549" s="12" t="s">
        <v>75</v>
      </c>
      <c r="AY549" s="166" t="s">
        <v>205</v>
      </c>
    </row>
    <row r="550" spans="2:51" s="12" customFormat="1">
      <c r="B550" s="164"/>
      <c r="D550" s="165" t="s">
        <v>219</v>
      </c>
      <c r="E550" s="166" t="s">
        <v>1</v>
      </c>
      <c r="F550" s="167" t="s">
        <v>2060</v>
      </c>
      <c r="H550" s="168">
        <v>7.1999999999999995E-2</v>
      </c>
      <c r="I550" s="169"/>
      <c r="L550" s="164"/>
      <c r="M550" s="170"/>
      <c r="T550" s="171"/>
      <c r="AT550" s="166" t="s">
        <v>219</v>
      </c>
      <c r="AU550" s="166" t="s">
        <v>88</v>
      </c>
      <c r="AV550" s="12" t="s">
        <v>88</v>
      </c>
      <c r="AW550" s="12" t="s">
        <v>31</v>
      </c>
      <c r="AX550" s="12" t="s">
        <v>75</v>
      </c>
      <c r="AY550" s="166" t="s">
        <v>205</v>
      </c>
    </row>
    <row r="551" spans="2:51" s="12" customFormat="1">
      <c r="B551" s="164"/>
      <c r="D551" s="165" t="s">
        <v>219</v>
      </c>
      <c r="E551" s="166" t="s">
        <v>1</v>
      </c>
      <c r="F551" s="167" t="s">
        <v>2060</v>
      </c>
      <c r="H551" s="168">
        <v>7.1999999999999995E-2</v>
      </c>
      <c r="I551" s="169"/>
      <c r="L551" s="164"/>
      <c r="M551" s="170"/>
      <c r="T551" s="171"/>
      <c r="AT551" s="166" t="s">
        <v>219</v>
      </c>
      <c r="AU551" s="166" t="s">
        <v>88</v>
      </c>
      <c r="AV551" s="12" t="s">
        <v>88</v>
      </c>
      <c r="AW551" s="12" t="s">
        <v>31</v>
      </c>
      <c r="AX551" s="12" t="s">
        <v>75</v>
      </c>
      <c r="AY551" s="166" t="s">
        <v>205</v>
      </c>
    </row>
    <row r="552" spans="2:51" s="12" customFormat="1">
      <c r="B552" s="164"/>
      <c r="D552" s="165" t="s">
        <v>219</v>
      </c>
      <c r="E552" s="166" t="s">
        <v>1</v>
      </c>
      <c r="F552" s="167" t="s">
        <v>2059</v>
      </c>
      <c r="H552" s="168">
        <v>0.19500000000000001</v>
      </c>
      <c r="I552" s="169"/>
      <c r="L552" s="164"/>
      <c r="M552" s="170"/>
      <c r="T552" s="171"/>
      <c r="AT552" s="166" t="s">
        <v>219</v>
      </c>
      <c r="AU552" s="166" t="s">
        <v>88</v>
      </c>
      <c r="AV552" s="12" t="s">
        <v>88</v>
      </c>
      <c r="AW552" s="12" t="s">
        <v>31</v>
      </c>
      <c r="AX552" s="12" t="s">
        <v>75</v>
      </c>
      <c r="AY552" s="166" t="s">
        <v>205</v>
      </c>
    </row>
    <row r="553" spans="2:51" s="12" customFormat="1">
      <c r="B553" s="164"/>
      <c r="D553" s="165" t="s">
        <v>219</v>
      </c>
      <c r="E553" s="166" t="s">
        <v>1</v>
      </c>
      <c r="F553" s="167" t="s">
        <v>2059</v>
      </c>
      <c r="H553" s="168">
        <v>0.19500000000000001</v>
      </c>
      <c r="I553" s="169"/>
      <c r="L553" s="164"/>
      <c r="M553" s="170"/>
      <c r="T553" s="171"/>
      <c r="AT553" s="166" t="s">
        <v>219</v>
      </c>
      <c r="AU553" s="166" t="s">
        <v>88</v>
      </c>
      <c r="AV553" s="12" t="s">
        <v>88</v>
      </c>
      <c r="AW553" s="12" t="s">
        <v>31</v>
      </c>
      <c r="AX553" s="12" t="s">
        <v>75</v>
      </c>
      <c r="AY553" s="166" t="s">
        <v>205</v>
      </c>
    </row>
    <row r="554" spans="2:51" s="12" customFormat="1">
      <c r="B554" s="164"/>
      <c r="D554" s="165" t="s">
        <v>219</v>
      </c>
      <c r="E554" s="166" t="s">
        <v>1</v>
      </c>
      <c r="F554" s="167" t="s">
        <v>2060</v>
      </c>
      <c r="H554" s="168">
        <v>7.1999999999999995E-2</v>
      </c>
      <c r="I554" s="169"/>
      <c r="L554" s="164"/>
      <c r="M554" s="170"/>
      <c r="T554" s="171"/>
      <c r="AT554" s="166" t="s">
        <v>219</v>
      </c>
      <c r="AU554" s="166" t="s">
        <v>88</v>
      </c>
      <c r="AV554" s="12" t="s">
        <v>88</v>
      </c>
      <c r="AW554" s="12" t="s">
        <v>31</v>
      </c>
      <c r="AX554" s="12" t="s">
        <v>75</v>
      </c>
      <c r="AY554" s="166" t="s">
        <v>205</v>
      </c>
    </row>
    <row r="555" spans="2:51" s="12" customFormat="1">
      <c r="B555" s="164"/>
      <c r="D555" s="165" t="s">
        <v>219</v>
      </c>
      <c r="E555" s="166" t="s">
        <v>1</v>
      </c>
      <c r="F555" s="167" t="s">
        <v>2060</v>
      </c>
      <c r="H555" s="168">
        <v>7.1999999999999995E-2</v>
      </c>
      <c r="I555" s="169"/>
      <c r="L555" s="164"/>
      <c r="M555" s="170"/>
      <c r="T555" s="171"/>
      <c r="AT555" s="166" t="s">
        <v>219</v>
      </c>
      <c r="AU555" s="166" t="s">
        <v>88</v>
      </c>
      <c r="AV555" s="12" t="s">
        <v>88</v>
      </c>
      <c r="AW555" s="12" t="s">
        <v>31</v>
      </c>
      <c r="AX555" s="12" t="s">
        <v>75</v>
      </c>
      <c r="AY555" s="166" t="s">
        <v>205</v>
      </c>
    </row>
    <row r="556" spans="2:51" s="12" customFormat="1">
      <c r="B556" s="164"/>
      <c r="D556" s="165" t="s">
        <v>219</v>
      </c>
      <c r="E556" s="166" t="s">
        <v>1</v>
      </c>
      <c r="F556" s="167" t="s">
        <v>2060</v>
      </c>
      <c r="H556" s="168">
        <v>7.1999999999999995E-2</v>
      </c>
      <c r="I556" s="169"/>
      <c r="L556" s="164"/>
      <c r="M556" s="170"/>
      <c r="T556" s="171"/>
      <c r="AT556" s="166" t="s">
        <v>219</v>
      </c>
      <c r="AU556" s="166" t="s">
        <v>88</v>
      </c>
      <c r="AV556" s="12" t="s">
        <v>88</v>
      </c>
      <c r="AW556" s="12" t="s">
        <v>31</v>
      </c>
      <c r="AX556" s="12" t="s">
        <v>75</v>
      </c>
      <c r="AY556" s="166" t="s">
        <v>205</v>
      </c>
    </row>
    <row r="557" spans="2:51" s="12" customFormat="1">
      <c r="B557" s="164"/>
      <c r="D557" s="165" t="s">
        <v>219</v>
      </c>
      <c r="E557" s="166" t="s">
        <v>1</v>
      </c>
      <c r="F557" s="167" t="s">
        <v>2060</v>
      </c>
      <c r="H557" s="168">
        <v>7.1999999999999995E-2</v>
      </c>
      <c r="I557" s="169"/>
      <c r="L557" s="164"/>
      <c r="M557" s="170"/>
      <c r="T557" s="171"/>
      <c r="AT557" s="166" t="s">
        <v>219</v>
      </c>
      <c r="AU557" s="166" t="s">
        <v>88</v>
      </c>
      <c r="AV557" s="12" t="s">
        <v>88</v>
      </c>
      <c r="AW557" s="12" t="s">
        <v>31</v>
      </c>
      <c r="AX557" s="12" t="s">
        <v>75</v>
      </c>
      <c r="AY557" s="166" t="s">
        <v>205</v>
      </c>
    </row>
    <row r="558" spans="2:51" s="12" customFormat="1">
      <c r="B558" s="164"/>
      <c r="D558" s="165" t="s">
        <v>219</v>
      </c>
      <c r="E558" s="166" t="s">
        <v>1</v>
      </c>
      <c r="F558" s="167" t="s">
        <v>2059</v>
      </c>
      <c r="H558" s="168">
        <v>0.19500000000000001</v>
      </c>
      <c r="I558" s="169"/>
      <c r="L558" s="164"/>
      <c r="M558" s="170"/>
      <c r="T558" s="171"/>
      <c r="AT558" s="166" t="s">
        <v>219</v>
      </c>
      <c r="AU558" s="166" t="s">
        <v>88</v>
      </c>
      <c r="AV558" s="12" t="s">
        <v>88</v>
      </c>
      <c r="AW558" s="12" t="s">
        <v>31</v>
      </c>
      <c r="AX558" s="12" t="s">
        <v>75</v>
      </c>
      <c r="AY558" s="166" t="s">
        <v>205</v>
      </c>
    </row>
    <row r="559" spans="2:51" s="12" customFormat="1">
      <c r="B559" s="164"/>
      <c r="D559" s="165" t="s">
        <v>219</v>
      </c>
      <c r="E559" s="166" t="s">
        <v>1</v>
      </c>
      <c r="F559" s="167" t="s">
        <v>2061</v>
      </c>
      <c r="H559" s="168">
        <v>0.372</v>
      </c>
      <c r="I559" s="169"/>
      <c r="L559" s="164"/>
      <c r="M559" s="170"/>
      <c r="T559" s="171"/>
      <c r="AT559" s="166" t="s">
        <v>219</v>
      </c>
      <c r="AU559" s="166" t="s">
        <v>88</v>
      </c>
      <c r="AV559" s="12" t="s">
        <v>88</v>
      </c>
      <c r="AW559" s="12" t="s">
        <v>31</v>
      </c>
      <c r="AX559" s="12" t="s">
        <v>75</v>
      </c>
      <c r="AY559" s="166" t="s">
        <v>205</v>
      </c>
    </row>
    <row r="560" spans="2:51" s="12" customFormat="1">
      <c r="B560" s="164"/>
      <c r="D560" s="165" t="s">
        <v>219</v>
      </c>
      <c r="E560" s="166" t="s">
        <v>1</v>
      </c>
      <c r="F560" s="167" t="s">
        <v>2059</v>
      </c>
      <c r="H560" s="168">
        <v>0.19500000000000001</v>
      </c>
      <c r="I560" s="169"/>
      <c r="L560" s="164"/>
      <c r="M560" s="170"/>
      <c r="T560" s="171"/>
      <c r="AT560" s="166" t="s">
        <v>219</v>
      </c>
      <c r="AU560" s="166" t="s">
        <v>88</v>
      </c>
      <c r="AV560" s="12" t="s">
        <v>88</v>
      </c>
      <c r="AW560" s="12" t="s">
        <v>31</v>
      </c>
      <c r="AX560" s="12" t="s">
        <v>75</v>
      </c>
      <c r="AY560" s="166" t="s">
        <v>205</v>
      </c>
    </row>
    <row r="561" spans="2:65" s="12" customFormat="1">
      <c r="B561" s="164"/>
      <c r="D561" s="165" t="s">
        <v>219</v>
      </c>
      <c r="E561" s="166" t="s">
        <v>1</v>
      </c>
      <c r="F561" s="167" t="s">
        <v>2061</v>
      </c>
      <c r="H561" s="168">
        <v>0.372</v>
      </c>
      <c r="I561" s="169"/>
      <c r="L561" s="164"/>
      <c r="M561" s="170"/>
      <c r="T561" s="171"/>
      <c r="AT561" s="166" t="s">
        <v>219</v>
      </c>
      <c r="AU561" s="166" t="s">
        <v>88</v>
      </c>
      <c r="AV561" s="12" t="s">
        <v>88</v>
      </c>
      <c r="AW561" s="12" t="s">
        <v>31</v>
      </c>
      <c r="AX561" s="12" t="s">
        <v>75</v>
      </c>
      <c r="AY561" s="166" t="s">
        <v>205</v>
      </c>
    </row>
    <row r="562" spans="2:65" s="12" customFormat="1">
      <c r="B562" s="164"/>
      <c r="D562" s="165" t="s">
        <v>219</v>
      </c>
      <c r="E562" s="166" t="s">
        <v>1</v>
      </c>
      <c r="F562" s="167" t="s">
        <v>2060</v>
      </c>
      <c r="H562" s="168">
        <v>7.1999999999999995E-2</v>
      </c>
      <c r="I562" s="169"/>
      <c r="L562" s="164"/>
      <c r="M562" s="170"/>
      <c r="T562" s="171"/>
      <c r="AT562" s="166" t="s">
        <v>219</v>
      </c>
      <c r="AU562" s="166" t="s">
        <v>88</v>
      </c>
      <c r="AV562" s="12" t="s">
        <v>88</v>
      </c>
      <c r="AW562" s="12" t="s">
        <v>31</v>
      </c>
      <c r="AX562" s="12" t="s">
        <v>75</v>
      </c>
      <c r="AY562" s="166" t="s">
        <v>205</v>
      </c>
    </row>
    <row r="563" spans="2:65" s="15" customFormat="1">
      <c r="B563" s="185"/>
      <c r="D563" s="165" t="s">
        <v>219</v>
      </c>
      <c r="E563" s="186" t="s">
        <v>1</v>
      </c>
      <c r="F563" s="187" t="s">
        <v>2062</v>
      </c>
      <c r="H563" s="188">
        <v>3.9579999999999997</v>
      </c>
      <c r="I563" s="189"/>
      <c r="L563" s="185"/>
      <c r="M563" s="190"/>
      <c r="T563" s="191"/>
      <c r="AT563" s="186" t="s">
        <v>219</v>
      </c>
      <c r="AU563" s="186" t="s">
        <v>88</v>
      </c>
      <c r="AV563" s="15" t="s">
        <v>222</v>
      </c>
      <c r="AW563" s="15" t="s">
        <v>31</v>
      </c>
      <c r="AX563" s="15" t="s">
        <v>75</v>
      </c>
      <c r="AY563" s="186" t="s">
        <v>205</v>
      </c>
    </row>
    <row r="564" spans="2:65" s="13" customFormat="1">
      <c r="B564" s="172"/>
      <c r="D564" s="165" t="s">
        <v>219</v>
      </c>
      <c r="E564" s="173" t="s">
        <v>1</v>
      </c>
      <c r="F564" s="174" t="s">
        <v>221</v>
      </c>
      <c r="H564" s="175">
        <v>4.8580000000000005</v>
      </c>
      <c r="I564" s="176"/>
      <c r="L564" s="172"/>
      <c r="M564" s="177"/>
      <c r="T564" s="178"/>
      <c r="AT564" s="173" t="s">
        <v>219</v>
      </c>
      <c r="AU564" s="173" t="s">
        <v>88</v>
      </c>
      <c r="AV564" s="13" t="s">
        <v>210</v>
      </c>
      <c r="AW564" s="13" t="s">
        <v>31</v>
      </c>
      <c r="AX564" s="13" t="s">
        <v>82</v>
      </c>
      <c r="AY564" s="173" t="s">
        <v>205</v>
      </c>
    </row>
    <row r="565" spans="2:65" s="1" customFormat="1" ht="44.25" customHeight="1">
      <c r="B565" s="136"/>
      <c r="C565" s="154" t="s">
        <v>330</v>
      </c>
      <c r="D565" s="154" t="s">
        <v>214</v>
      </c>
      <c r="E565" s="155" t="s">
        <v>2339</v>
      </c>
      <c r="F565" s="156" t="s">
        <v>2340</v>
      </c>
      <c r="G565" s="157" t="s">
        <v>2027</v>
      </c>
      <c r="H565" s="158">
        <v>10.361000000000001</v>
      </c>
      <c r="I565" s="159"/>
      <c r="J565" s="160">
        <f>ROUND(I565*H565,2)</f>
        <v>0</v>
      </c>
      <c r="K565" s="161"/>
      <c r="L565" s="32"/>
      <c r="M565" s="162" t="s">
        <v>1</v>
      </c>
      <c r="N565" s="163" t="s">
        <v>41</v>
      </c>
      <c r="P565" s="148">
        <f>O565*H565</f>
        <v>0</v>
      </c>
      <c r="Q565" s="148">
        <v>0</v>
      </c>
      <c r="R565" s="148">
        <f>Q565*H565</f>
        <v>0</v>
      </c>
      <c r="S565" s="148">
        <v>2.1</v>
      </c>
      <c r="T565" s="149">
        <f>S565*H565</f>
        <v>21.758100000000002</v>
      </c>
      <c r="AR565" s="150" t="s">
        <v>210</v>
      </c>
      <c r="AT565" s="150" t="s">
        <v>214</v>
      </c>
      <c r="AU565" s="150" t="s">
        <v>88</v>
      </c>
      <c r="AY565" s="17" t="s">
        <v>205</v>
      </c>
      <c r="BE565" s="151">
        <f>IF(N565="základná",J565,0)</f>
        <v>0</v>
      </c>
      <c r="BF565" s="151">
        <f>IF(N565="znížená",J565,0)</f>
        <v>0</v>
      </c>
      <c r="BG565" s="151">
        <f>IF(N565="zákl. prenesená",J565,0)</f>
        <v>0</v>
      </c>
      <c r="BH565" s="151">
        <f>IF(N565="zníž. prenesená",J565,0)</f>
        <v>0</v>
      </c>
      <c r="BI565" s="151">
        <f>IF(N565="nulová",J565,0)</f>
        <v>0</v>
      </c>
      <c r="BJ565" s="17" t="s">
        <v>88</v>
      </c>
      <c r="BK565" s="151">
        <f>ROUND(I565*H565,2)</f>
        <v>0</v>
      </c>
      <c r="BL565" s="17" t="s">
        <v>210</v>
      </c>
      <c r="BM565" s="150" t="s">
        <v>2341</v>
      </c>
    </row>
    <row r="566" spans="2:65" s="14" customFormat="1">
      <c r="B566" s="179"/>
      <c r="D566" s="165" t="s">
        <v>219</v>
      </c>
      <c r="E566" s="180" t="s">
        <v>1</v>
      </c>
      <c r="F566" s="181" t="s">
        <v>2293</v>
      </c>
      <c r="H566" s="180" t="s">
        <v>1</v>
      </c>
      <c r="I566" s="182"/>
      <c r="L566" s="179"/>
      <c r="M566" s="183"/>
      <c r="T566" s="184"/>
      <c r="AT566" s="180" t="s">
        <v>219</v>
      </c>
      <c r="AU566" s="180" t="s">
        <v>88</v>
      </c>
      <c r="AV566" s="14" t="s">
        <v>82</v>
      </c>
      <c r="AW566" s="14" t="s">
        <v>31</v>
      </c>
      <c r="AX566" s="14" t="s">
        <v>75</v>
      </c>
      <c r="AY566" s="180" t="s">
        <v>205</v>
      </c>
    </row>
    <row r="567" spans="2:65" s="14" customFormat="1" ht="22.5">
      <c r="B567" s="179"/>
      <c r="D567" s="165" t="s">
        <v>219</v>
      </c>
      <c r="E567" s="180" t="s">
        <v>1</v>
      </c>
      <c r="F567" s="181" t="s">
        <v>2295</v>
      </c>
      <c r="H567" s="180" t="s">
        <v>1</v>
      </c>
      <c r="I567" s="182"/>
      <c r="L567" s="179"/>
      <c r="M567" s="183"/>
      <c r="T567" s="184"/>
      <c r="AT567" s="180" t="s">
        <v>219</v>
      </c>
      <c r="AU567" s="180" t="s">
        <v>88</v>
      </c>
      <c r="AV567" s="14" t="s">
        <v>82</v>
      </c>
      <c r="AW567" s="14" t="s">
        <v>31</v>
      </c>
      <c r="AX567" s="14" t="s">
        <v>75</v>
      </c>
      <c r="AY567" s="180" t="s">
        <v>205</v>
      </c>
    </row>
    <row r="568" spans="2:65" s="14" customFormat="1">
      <c r="B568" s="179"/>
      <c r="D568" s="165" t="s">
        <v>219</v>
      </c>
      <c r="E568" s="180" t="s">
        <v>1</v>
      </c>
      <c r="F568" s="181" t="s">
        <v>2296</v>
      </c>
      <c r="H568" s="180" t="s">
        <v>1</v>
      </c>
      <c r="I568" s="182"/>
      <c r="L568" s="179"/>
      <c r="M568" s="183"/>
      <c r="T568" s="184"/>
      <c r="AT568" s="180" t="s">
        <v>219</v>
      </c>
      <c r="AU568" s="180" t="s">
        <v>88</v>
      </c>
      <c r="AV568" s="14" t="s">
        <v>82</v>
      </c>
      <c r="AW568" s="14" t="s">
        <v>31</v>
      </c>
      <c r="AX568" s="14" t="s">
        <v>75</v>
      </c>
      <c r="AY568" s="180" t="s">
        <v>205</v>
      </c>
    </row>
    <row r="569" spans="2:65" s="12" customFormat="1">
      <c r="B569" s="164"/>
      <c r="D569" s="165" t="s">
        <v>219</v>
      </c>
      <c r="E569" s="166" t="s">
        <v>1</v>
      </c>
      <c r="F569" s="167" t="s">
        <v>2297</v>
      </c>
      <c r="H569" s="168">
        <v>7.08</v>
      </c>
      <c r="I569" s="169"/>
      <c r="L569" s="164"/>
      <c r="M569" s="170"/>
      <c r="T569" s="171"/>
      <c r="AT569" s="166" t="s">
        <v>219</v>
      </c>
      <c r="AU569" s="166" t="s">
        <v>88</v>
      </c>
      <c r="AV569" s="12" t="s">
        <v>88</v>
      </c>
      <c r="AW569" s="12" t="s">
        <v>31</v>
      </c>
      <c r="AX569" s="12" t="s">
        <v>75</v>
      </c>
      <c r="AY569" s="166" t="s">
        <v>205</v>
      </c>
    </row>
    <row r="570" spans="2:65" s="15" customFormat="1">
      <c r="B570" s="185"/>
      <c r="D570" s="165" t="s">
        <v>219</v>
      </c>
      <c r="E570" s="186" t="s">
        <v>1</v>
      </c>
      <c r="F570" s="187" t="s">
        <v>2298</v>
      </c>
      <c r="H570" s="188">
        <v>7.08</v>
      </c>
      <c r="I570" s="189"/>
      <c r="L570" s="185"/>
      <c r="M570" s="190"/>
      <c r="T570" s="191"/>
      <c r="AT570" s="186" t="s">
        <v>219</v>
      </c>
      <c r="AU570" s="186" t="s">
        <v>88</v>
      </c>
      <c r="AV570" s="15" t="s">
        <v>222</v>
      </c>
      <c r="AW570" s="15" t="s">
        <v>31</v>
      </c>
      <c r="AX570" s="15" t="s">
        <v>75</v>
      </c>
      <c r="AY570" s="186" t="s">
        <v>205</v>
      </c>
    </row>
    <row r="571" spans="2:65" s="14" customFormat="1">
      <c r="B571" s="179"/>
      <c r="D571" s="165" t="s">
        <v>219</v>
      </c>
      <c r="E571" s="180" t="s">
        <v>1</v>
      </c>
      <c r="F571" s="181" t="s">
        <v>2299</v>
      </c>
      <c r="H571" s="180" t="s">
        <v>1</v>
      </c>
      <c r="I571" s="182"/>
      <c r="L571" s="179"/>
      <c r="M571" s="183"/>
      <c r="T571" s="184"/>
      <c r="AT571" s="180" t="s">
        <v>219</v>
      </c>
      <c r="AU571" s="180" t="s">
        <v>88</v>
      </c>
      <c r="AV571" s="14" t="s">
        <v>82</v>
      </c>
      <c r="AW571" s="14" t="s">
        <v>31</v>
      </c>
      <c r="AX571" s="14" t="s">
        <v>75</v>
      </c>
      <c r="AY571" s="180" t="s">
        <v>205</v>
      </c>
    </row>
    <row r="572" spans="2:65" s="14" customFormat="1">
      <c r="B572" s="179"/>
      <c r="D572" s="165" t="s">
        <v>219</v>
      </c>
      <c r="E572" s="180" t="s">
        <v>1</v>
      </c>
      <c r="F572" s="181" t="s">
        <v>2300</v>
      </c>
      <c r="H572" s="180" t="s">
        <v>1</v>
      </c>
      <c r="I572" s="182"/>
      <c r="L572" s="179"/>
      <c r="M572" s="183"/>
      <c r="T572" s="184"/>
      <c r="AT572" s="180" t="s">
        <v>219</v>
      </c>
      <c r="AU572" s="180" t="s">
        <v>88</v>
      </c>
      <c r="AV572" s="14" t="s">
        <v>82</v>
      </c>
      <c r="AW572" s="14" t="s">
        <v>31</v>
      </c>
      <c r="AX572" s="14" t="s">
        <v>75</v>
      </c>
      <c r="AY572" s="180" t="s">
        <v>205</v>
      </c>
    </row>
    <row r="573" spans="2:65" s="14" customFormat="1">
      <c r="B573" s="179"/>
      <c r="D573" s="165" t="s">
        <v>219</v>
      </c>
      <c r="E573" s="180" t="s">
        <v>1</v>
      </c>
      <c r="F573" s="181" t="s">
        <v>2082</v>
      </c>
      <c r="H573" s="180" t="s">
        <v>1</v>
      </c>
      <c r="I573" s="182"/>
      <c r="L573" s="179"/>
      <c r="M573" s="183"/>
      <c r="T573" s="184"/>
      <c r="AT573" s="180" t="s">
        <v>219</v>
      </c>
      <c r="AU573" s="180" t="s">
        <v>88</v>
      </c>
      <c r="AV573" s="14" t="s">
        <v>82</v>
      </c>
      <c r="AW573" s="14" t="s">
        <v>31</v>
      </c>
      <c r="AX573" s="14" t="s">
        <v>75</v>
      </c>
      <c r="AY573" s="180" t="s">
        <v>205</v>
      </c>
    </row>
    <row r="574" spans="2:65" s="12" customFormat="1">
      <c r="B574" s="164"/>
      <c r="D574" s="165" t="s">
        <v>219</v>
      </c>
      <c r="E574" s="166" t="s">
        <v>1</v>
      </c>
      <c r="F574" s="167" t="s">
        <v>2342</v>
      </c>
      <c r="H574" s="168">
        <v>2.5999999999999999E-2</v>
      </c>
      <c r="I574" s="169"/>
      <c r="L574" s="164"/>
      <c r="M574" s="170"/>
      <c r="T574" s="171"/>
      <c r="AT574" s="166" t="s">
        <v>219</v>
      </c>
      <c r="AU574" s="166" t="s">
        <v>88</v>
      </c>
      <c r="AV574" s="12" t="s">
        <v>88</v>
      </c>
      <c r="AW574" s="12" t="s">
        <v>31</v>
      </c>
      <c r="AX574" s="12" t="s">
        <v>75</v>
      </c>
      <c r="AY574" s="166" t="s">
        <v>205</v>
      </c>
    </row>
    <row r="575" spans="2:65" s="12" customFormat="1">
      <c r="B575" s="164"/>
      <c r="D575" s="165" t="s">
        <v>219</v>
      </c>
      <c r="E575" s="166" t="s">
        <v>1</v>
      </c>
      <c r="F575" s="167" t="s">
        <v>2343</v>
      </c>
      <c r="H575" s="168">
        <v>2.5999999999999999E-2</v>
      </c>
      <c r="I575" s="169"/>
      <c r="L575" s="164"/>
      <c r="M575" s="170"/>
      <c r="T575" s="171"/>
      <c r="AT575" s="166" t="s">
        <v>219</v>
      </c>
      <c r="AU575" s="166" t="s">
        <v>88</v>
      </c>
      <c r="AV575" s="12" t="s">
        <v>88</v>
      </c>
      <c r="AW575" s="12" t="s">
        <v>31</v>
      </c>
      <c r="AX575" s="12" t="s">
        <v>75</v>
      </c>
      <c r="AY575" s="166" t="s">
        <v>205</v>
      </c>
    </row>
    <row r="576" spans="2:65" s="12" customFormat="1">
      <c r="B576" s="164"/>
      <c r="D576" s="165" t="s">
        <v>219</v>
      </c>
      <c r="E576" s="166" t="s">
        <v>1</v>
      </c>
      <c r="F576" s="167" t="s">
        <v>2344</v>
      </c>
      <c r="H576" s="168">
        <v>2.5999999999999999E-2</v>
      </c>
      <c r="I576" s="169"/>
      <c r="L576" s="164"/>
      <c r="M576" s="170"/>
      <c r="T576" s="171"/>
      <c r="AT576" s="166" t="s">
        <v>219</v>
      </c>
      <c r="AU576" s="166" t="s">
        <v>88</v>
      </c>
      <c r="AV576" s="12" t="s">
        <v>88</v>
      </c>
      <c r="AW576" s="12" t="s">
        <v>31</v>
      </c>
      <c r="AX576" s="12" t="s">
        <v>75</v>
      </c>
      <c r="AY576" s="166" t="s">
        <v>205</v>
      </c>
    </row>
    <row r="577" spans="2:51" s="12" customFormat="1">
      <c r="B577" s="164"/>
      <c r="D577" s="165" t="s">
        <v>219</v>
      </c>
      <c r="E577" s="166" t="s">
        <v>1</v>
      </c>
      <c r="F577" s="167" t="s">
        <v>2345</v>
      </c>
      <c r="H577" s="168">
        <v>2.5999999999999999E-2</v>
      </c>
      <c r="I577" s="169"/>
      <c r="L577" s="164"/>
      <c r="M577" s="170"/>
      <c r="T577" s="171"/>
      <c r="AT577" s="166" t="s">
        <v>219</v>
      </c>
      <c r="AU577" s="166" t="s">
        <v>88</v>
      </c>
      <c r="AV577" s="12" t="s">
        <v>88</v>
      </c>
      <c r="AW577" s="12" t="s">
        <v>31</v>
      </c>
      <c r="AX577" s="12" t="s">
        <v>75</v>
      </c>
      <c r="AY577" s="166" t="s">
        <v>205</v>
      </c>
    </row>
    <row r="578" spans="2:51" s="12" customFormat="1">
      <c r="B578" s="164"/>
      <c r="D578" s="165" t="s">
        <v>219</v>
      </c>
      <c r="E578" s="166" t="s">
        <v>1</v>
      </c>
      <c r="F578" s="167" t="s">
        <v>2346</v>
      </c>
      <c r="H578" s="168">
        <v>2.5999999999999999E-2</v>
      </c>
      <c r="I578" s="169"/>
      <c r="L578" s="164"/>
      <c r="M578" s="170"/>
      <c r="T578" s="171"/>
      <c r="AT578" s="166" t="s">
        <v>219</v>
      </c>
      <c r="AU578" s="166" t="s">
        <v>88</v>
      </c>
      <c r="AV578" s="12" t="s">
        <v>88</v>
      </c>
      <c r="AW578" s="12" t="s">
        <v>31</v>
      </c>
      <c r="AX578" s="12" t="s">
        <v>75</v>
      </c>
      <c r="AY578" s="166" t="s">
        <v>205</v>
      </c>
    </row>
    <row r="579" spans="2:51" s="12" customFormat="1">
      <c r="B579" s="164"/>
      <c r="D579" s="165" t="s">
        <v>219</v>
      </c>
      <c r="E579" s="166" t="s">
        <v>1</v>
      </c>
      <c r="F579" s="167" t="s">
        <v>2347</v>
      </c>
      <c r="H579" s="168">
        <v>2.5999999999999999E-2</v>
      </c>
      <c r="I579" s="169"/>
      <c r="L579" s="164"/>
      <c r="M579" s="170"/>
      <c r="T579" s="171"/>
      <c r="AT579" s="166" t="s">
        <v>219</v>
      </c>
      <c r="AU579" s="166" t="s">
        <v>88</v>
      </c>
      <c r="AV579" s="12" t="s">
        <v>88</v>
      </c>
      <c r="AW579" s="12" t="s">
        <v>31</v>
      </c>
      <c r="AX579" s="12" t="s">
        <v>75</v>
      </c>
      <c r="AY579" s="166" t="s">
        <v>205</v>
      </c>
    </row>
    <row r="580" spans="2:51" s="12" customFormat="1">
      <c r="B580" s="164"/>
      <c r="D580" s="165" t="s">
        <v>219</v>
      </c>
      <c r="E580" s="166" t="s">
        <v>1</v>
      </c>
      <c r="F580" s="167" t="s">
        <v>2348</v>
      </c>
      <c r="H580" s="168">
        <v>2.5999999999999999E-2</v>
      </c>
      <c r="I580" s="169"/>
      <c r="L580" s="164"/>
      <c r="M580" s="170"/>
      <c r="T580" s="171"/>
      <c r="AT580" s="166" t="s">
        <v>219</v>
      </c>
      <c r="AU580" s="166" t="s">
        <v>88</v>
      </c>
      <c r="AV580" s="12" t="s">
        <v>88</v>
      </c>
      <c r="AW580" s="12" t="s">
        <v>31</v>
      </c>
      <c r="AX580" s="12" t="s">
        <v>75</v>
      </c>
      <c r="AY580" s="166" t="s">
        <v>205</v>
      </c>
    </row>
    <row r="581" spans="2:51" s="12" customFormat="1">
      <c r="B581" s="164"/>
      <c r="D581" s="165" t="s">
        <v>219</v>
      </c>
      <c r="E581" s="166" t="s">
        <v>1</v>
      </c>
      <c r="F581" s="167" t="s">
        <v>2348</v>
      </c>
      <c r="H581" s="168">
        <v>2.5999999999999999E-2</v>
      </c>
      <c r="I581" s="169"/>
      <c r="L581" s="164"/>
      <c r="M581" s="170"/>
      <c r="T581" s="171"/>
      <c r="AT581" s="166" t="s">
        <v>219</v>
      </c>
      <c r="AU581" s="166" t="s">
        <v>88</v>
      </c>
      <c r="AV581" s="12" t="s">
        <v>88</v>
      </c>
      <c r="AW581" s="12" t="s">
        <v>31</v>
      </c>
      <c r="AX581" s="12" t="s">
        <v>75</v>
      </c>
      <c r="AY581" s="166" t="s">
        <v>205</v>
      </c>
    </row>
    <row r="582" spans="2:51" s="12" customFormat="1">
      <c r="B582" s="164"/>
      <c r="D582" s="165" t="s">
        <v>219</v>
      </c>
      <c r="E582" s="166" t="s">
        <v>1</v>
      </c>
      <c r="F582" s="167" t="s">
        <v>2349</v>
      </c>
      <c r="H582" s="168">
        <v>0.55100000000000005</v>
      </c>
      <c r="I582" s="169"/>
      <c r="L582" s="164"/>
      <c r="M582" s="170"/>
      <c r="T582" s="171"/>
      <c r="AT582" s="166" t="s">
        <v>219</v>
      </c>
      <c r="AU582" s="166" t="s">
        <v>88</v>
      </c>
      <c r="AV582" s="12" t="s">
        <v>88</v>
      </c>
      <c r="AW582" s="12" t="s">
        <v>31</v>
      </c>
      <c r="AX582" s="12" t="s">
        <v>75</v>
      </c>
      <c r="AY582" s="166" t="s">
        <v>205</v>
      </c>
    </row>
    <row r="583" spans="2:51" s="15" customFormat="1">
      <c r="B583" s="185"/>
      <c r="D583" s="165" t="s">
        <v>219</v>
      </c>
      <c r="E583" s="186" t="s">
        <v>1</v>
      </c>
      <c r="F583" s="187" t="s">
        <v>2214</v>
      </c>
      <c r="H583" s="188">
        <v>0.75900000000000001</v>
      </c>
      <c r="I583" s="189"/>
      <c r="L583" s="185"/>
      <c r="M583" s="190"/>
      <c r="T583" s="191"/>
      <c r="AT583" s="186" t="s">
        <v>219</v>
      </c>
      <c r="AU583" s="186" t="s">
        <v>88</v>
      </c>
      <c r="AV583" s="15" t="s">
        <v>222</v>
      </c>
      <c r="AW583" s="15" t="s">
        <v>31</v>
      </c>
      <c r="AX583" s="15" t="s">
        <v>75</v>
      </c>
      <c r="AY583" s="186" t="s">
        <v>205</v>
      </c>
    </row>
    <row r="584" spans="2:51" s="14" customFormat="1">
      <c r="B584" s="179"/>
      <c r="D584" s="165" t="s">
        <v>219</v>
      </c>
      <c r="E584" s="180" t="s">
        <v>1</v>
      </c>
      <c r="F584" s="181" t="s">
        <v>2299</v>
      </c>
      <c r="H584" s="180" t="s">
        <v>1</v>
      </c>
      <c r="I584" s="182"/>
      <c r="L584" s="179"/>
      <c r="M584" s="183"/>
      <c r="T584" s="184"/>
      <c r="AT584" s="180" t="s">
        <v>219</v>
      </c>
      <c r="AU584" s="180" t="s">
        <v>88</v>
      </c>
      <c r="AV584" s="14" t="s">
        <v>82</v>
      </c>
      <c r="AW584" s="14" t="s">
        <v>31</v>
      </c>
      <c r="AX584" s="14" t="s">
        <v>75</v>
      </c>
      <c r="AY584" s="180" t="s">
        <v>205</v>
      </c>
    </row>
    <row r="585" spans="2:51" s="14" customFormat="1">
      <c r="B585" s="179"/>
      <c r="D585" s="165" t="s">
        <v>219</v>
      </c>
      <c r="E585" s="180" t="s">
        <v>1</v>
      </c>
      <c r="F585" s="181" t="s">
        <v>2303</v>
      </c>
      <c r="H585" s="180" t="s">
        <v>1</v>
      </c>
      <c r="I585" s="182"/>
      <c r="L585" s="179"/>
      <c r="M585" s="183"/>
      <c r="T585" s="184"/>
      <c r="AT585" s="180" t="s">
        <v>219</v>
      </c>
      <c r="AU585" s="180" t="s">
        <v>88</v>
      </c>
      <c r="AV585" s="14" t="s">
        <v>82</v>
      </c>
      <c r="AW585" s="14" t="s">
        <v>31</v>
      </c>
      <c r="AX585" s="14" t="s">
        <v>75</v>
      </c>
      <c r="AY585" s="180" t="s">
        <v>205</v>
      </c>
    </row>
    <row r="586" spans="2:51" s="14" customFormat="1">
      <c r="B586" s="179"/>
      <c r="D586" s="165" t="s">
        <v>219</v>
      </c>
      <c r="E586" s="180" t="s">
        <v>1</v>
      </c>
      <c r="F586" s="181" t="s">
        <v>2304</v>
      </c>
      <c r="H586" s="180" t="s">
        <v>1</v>
      </c>
      <c r="I586" s="182"/>
      <c r="L586" s="179"/>
      <c r="M586" s="183"/>
      <c r="T586" s="184"/>
      <c r="AT586" s="180" t="s">
        <v>219</v>
      </c>
      <c r="AU586" s="180" t="s">
        <v>88</v>
      </c>
      <c r="AV586" s="14" t="s">
        <v>82</v>
      </c>
      <c r="AW586" s="14" t="s">
        <v>31</v>
      </c>
      <c r="AX586" s="14" t="s">
        <v>75</v>
      </c>
      <c r="AY586" s="180" t="s">
        <v>205</v>
      </c>
    </row>
    <row r="587" spans="2:51" s="12" customFormat="1">
      <c r="B587" s="164"/>
      <c r="D587" s="165" t="s">
        <v>219</v>
      </c>
      <c r="E587" s="166" t="s">
        <v>1</v>
      </c>
      <c r="F587" s="167" t="s">
        <v>2350</v>
      </c>
      <c r="H587" s="168">
        <v>0.69499999999999995</v>
      </c>
      <c r="I587" s="169"/>
      <c r="L587" s="164"/>
      <c r="M587" s="170"/>
      <c r="T587" s="171"/>
      <c r="AT587" s="166" t="s">
        <v>219</v>
      </c>
      <c r="AU587" s="166" t="s">
        <v>88</v>
      </c>
      <c r="AV587" s="12" t="s">
        <v>88</v>
      </c>
      <c r="AW587" s="12" t="s">
        <v>31</v>
      </c>
      <c r="AX587" s="12" t="s">
        <v>75</v>
      </c>
      <c r="AY587" s="166" t="s">
        <v>205</v>
      </c>
    </row>
    <row r="588" spans="2:51" s="12" customFormat="1">
      <c r="B588" s="164"/>
      <c r="D588" s="165" t="s">
        <v>219</v>
      </c>
      <c r="E588" s="166" t="s">
        <v>1</v>
      </c>
      <c r="F588" s="167" t="s">
        <v>2351</v>
      </c>
      <c r="H588" s="168">
        <v>0.11799999999999999</v>
      </c>
      <c r="I588" s="169"/>
      <c r="L588" s="164"/>
      <c r="M588" s="170"/>
      <c r="T588" s="171"/>
      <c r="AT588" s="166" t="s">
        <v>219</v>
      </c>
      <c r="AU588" s="166" t="s">
        <v>88</v>
      </c>
      <c r="AV588" s="12" t="s">
        <v>88</v>
      </c>
      <c r="AW588" s="12" t="s">
        <v>31</v>
      </c>
      <c r="AX588" s="12" t="s">
        <v>75</v>
      </c>
      <c r="AY588" s="166" t="s">
        <v>205</v>
      </c>
    </row>
    <row r="589" spans="2:51" s="15" customFormat="1">
      <c r="B589" s="185"/>
      <c r="D589" s="165" t="s">
        <v>219</v>
      </c>
      <c r="E589" s="186" t="s">
        <v>1</v>
      </c>
      <c r="F589" s="187" t="s">
        <v>2307</v>
      </c>
      <c r="H589" s="188">
        <v>0.81299999999999994</v>
      </c>
      <c r="I589" s="189"/>
      <c r="L589" s="185"/>
      <c r="M589" s="190"/>
      <c r="T589" s="191"/>
      <c r="AT589" s="186" t="s">
        <v>219</v>
      </c>
      <c r="AU589" s="186" t="s">
        <v>88</v>
      </c>
      <c r="AV589" s="15" t="s">
        <v>222</v>
      </c>
      <c r="AW589" s="15" t="s">
        <v>31</v>
      </c>
      <c r="AX589" s="15" t="s">
        <v>75</v>
      </c>
      <c r="AY589" s="186" t="s">
        <v>205</v>
      </c>
    </row>
    <row r="590" spans="2:51" s="14" customFormat="1">
      <c r="B590" s="179"/>
      <c r="D590" s="165" t="s">
        <v>219</v>
      </c>
      <c r="E590" s="180" t="s">
        <v>1</v>
      </c>
      <c r="F590" s="181" t="s">
        <v>2303</v>
      </c>
      <c r="H590" s="180" t="s">
        <v>1</v>
      </c>
      <c r="I590" s="182"/>
      <c r="L590" s="179"/>
      <c r="M590" s="183"/>
      <c r="T590" s="184"/>
      <c r="AT590" s="180" t="s">
        <v>219</v>
      </c>
      <c r="AU590" s="180" t="s">
        <v>88</v>
      </c>
      <c r="AV590" s="14" t="s">
        <v>82</v>
      </c>
      <c r="AW590" s="14" t="s">
        <v>31</v>
      </c>
      <c r="AX590" s="14" t="s">
        <v>75</v>
      </c>
      <c r="AY590" s="180" t="s">
        <v>205</v>
      </c>
    </row>
    <row r="591" spans="2:51" s="14" customFormat="1">
      <c r="B591" s="179"/>
      <c r="D591" s="165" t="s">
        <v>219</v>
      </c>
      <c r="E591" s="180" t="s">
        <v>1</v>
      </c>
      <c r="F591" s="181" t="s">
        <v>2304</v>
      </c>
      <c r="H591" s="180" t="s">
        <v>1</v>
      </c>
      <c r="I591" s="182"/>
      <c r="L591" s="179"/>
      <c r="M591" s="183"/>
      <c r="T591" s="184"/>
      <c r="AT591" s="180" t="s">
        <v>219</v>
      </c>
      <c r="AU591" s="180" t="s">
        <v>88</v>
      </c>
      <c r="AV591" s="14" t="s">
        <v>82</v>
      </c>
      <c r="AW591" s="14" t="s">
        <v>31</v>
      </c>
      <c r="AX591" s="14" t="s">
        <v>75</v>
      </c>
      <c r="AY591" s="180" t="s">
        <v>205</v>
      </c>
    </row>
    <row r="592" spans="2:51" s="12" customFormat="1">
      <c r="B592" s="164"/>
      <c r="D592" s="165" t="s">
        <v>219</v>
      </c>
      <c r="E592" s="166" t="s">
        <v>1</v>
      </c>
      <c r="F592" s="167" t="s">
        <v>2350</v>
      </c>
      <c r="H592" s="168">
        <v>0.69499999999999995</v>
      </c>
      <c r="I592" s="169"/>
      <c r="L592" s="164"/>
      <c r="M592" s="170"/>
      <c r="T592" s="171"/>
      <c r="AT592" s="166" t="s">
        <v>219</v>
      </c>
      <c r="AU592" s="166" t="s">
        <v>88</v>
      </c>
      <c r="AV592" s="12" t="s">
        <v>88</v>
      </c>
      <c r="AW592" s="12" t="s">
        <v>31</v>
      </c>
      <c r="AX592" s="12" t="s">
        <v>75</v>
      </c>
      <c r="AY592" s="166" t="s">
        <v>205</v>
      </c>
    </row>
    <row r="593" spans="2:51" s="12" customFormat="1">
      <c r="B593" s="164"/>
      <c r="D593" s="165" t="s">
        <v>219</v>
      </c>
      <c r="E593" s="166" t="s">
        <v>1</v>
      </c>
      <c r="F593" s="167" t="s">
        <v>2351</v>
      </c>
      <c r="H593" s="168">
        <v>0.11799999999999999</v>
      </c>
      <c r="I593" s="169"/>
      <c r="L593" s="164"/>
      <c r="M593" s="170"/>
      <c r="T593" s="171"/>
      <c r="AT593" s="166" t="s">
        <v>219</v>
      </c>
      <c r="AU593" s="166" t="s">
        <v>88</v>
      </c>
      <c r="AV593" s="12" t="s">
        <v>88</v>
      </c>
      <c r="AW593" s="12" t="s">
        <v>31</v>
      </c>
      <c r="AX593" s="12" t="s">
        <v>75</v>
      </c>
      <c r="AY593" s="166" t="s">
        <v>205</v>
      </c>
    </row>
    <row r="594" spans="2:51" s="15" customFormat="1">
      <c r="B594" s="185"/>
      <c r="D594" s="165" t="s">
        <v>219</v>
      </c>
      <c r="E594" s="186" t="s">
        <v>1</v>
      </c>
      <c r="F594" s="187" t="s">
        <v>2223</v>
      </c>
      <c r="H594" s="188">
        <v>0.81299999999999994</v>
      </c>
      <c r="I594" s="189"/>
      <c r="L594" s="185"/>
      <c r="M594" s="190"/>
      <c r="T594" s="191"/>
      <c r="AT594" s="186" t="s">
        <v>219</v>
      </c>
      <c r="AU594" s="186" t="s">
        <v>88</v>
      </c>
      <c r="AV594" s="15" t="s">
        <v>222</v>
      </c>
      <c r="AW594" s="15" t="s">
        <v>31</v>
      </c>
      <c r="AX594" s="15" t="s">
        <v>75</v>
      </c>
      <c r="AY594" s="186" t="s">
        <v>205</v>
      </c>
    </row>
    <row r="595" spans="2:51" s="14" customFormat="1">
      <c r="B595" s="179"/>
      <c r="D595" s="165" t="s">
        <v>219</v>
      </c>
      <c r="E595" s="180" t="s">
        <v>1</v>
      </c>
      <c r="F595" s="181" t="s">
        <v>2308</v>
      </c>
      <c r="H595" s="180" t="s">
        <v>1</v>
      </c>
      <c r="I595" s="182"/>
      <c r="L595" s="179"/>
      <c r="M595" s="183"/>
      <c r="T595" s="184"/>
      <c r="AT595" s="180" t="s">
        <v>219</v>
      </c>
      <c r="AU595" s="180" t="s">
        <v>88</v>
      </c>
      <c r="AV595" s="14" t="s">
        <v>82</v>
      </c>
      <c r="AW595" s="14" t="s">
        <v>31</v>
      </c>
      <c r="AX595" s="14" t="s">
        <v>75</v>
      </c>
      <c r="AY595" s="180" t="s">
        <v>205</v>
      </c>
    </row>
    <row r="596" spans="2:51" s="14" customFormat="1">
      <c r="B596" s="179"/>
      <c r="D596" s="165" t="s">
        <v>219</v>
      </c>
      <c r="E596" s="180" t="s">
        <v>1</v>
      </c>
      <c r="F596" s="181" t="s">
        <v>2309</v>
      </c>
      <c r="H596" s="180" t="s">
        <v>1</v>
      </c>
      <c r="I596" s="182"/>
      <c r="L596" s="179"/>
      <c r="M596" s="183"/>
      <c r="T596" s="184"/>
      <c r="AT596" s="180" t="s">
        <v>219</v>
      </c>
      <c r="AU596" s="180" t="s">
        <v>88</v>
      </c>
      <c r="AV596" s="14" t="s">
        <v>82</v>
      </c>
      <c r="AW596" s="14" t="s">
        <v>31</v>
      </c>
      <c r="AX596" s="14" t="s">
        <v>75</v>
      </c>
      <c r="AY596" s="180" t="s">
        <v>205</v>
      </c>
    </row>
    <row r="597" spans="2:51" s="12" customFormat="1">
      <c r="B597" s="164"/>
      <c r="D597" s="165" t="s">
        <v>219</v>
      </c>
      <c r="E597" s="166" t="s">
        <v>1</v>
      </c>
      <c r="F597" s="167" t="s">
        <v>2352</v>
      </c>
      <c r="H597" s="168">
        <v>0.23200000000000001</v>
      </c>
      <c r="I597" s="169"/>
      <c r="L597" s="164"/>
      <c r="M597" s="170"/>
      <c r="T597" s="171"/>
      <c r="AT597" s="166" t="s">
        <v>219</v>
      </c>
      <c r="AU597" s="166" t="s">
        <v>88</v>
      </c>
      <c r="AV597" s="12" t="s">
        <v>88</v>
      </c>
      <c r="AW597" s="12" t="s">
        <v>31</v>
      </c>
      <c r="AX597" s="12" t="s">
        <v>75</v>
      </c>
      <c r="AY597" s="166" t="s">
        <v>205</v>
      </c>
    </row>
    <row r="598" spans="2:51" s="12" customFormat="1">
      <c r="B598" s="164"/>
      <c r="D598" s="165" t="s">
        <v>219</v>
      </c>
      <c r="E598" s="166" t="s">
        <v>1</v>
      </c>
      <c r="F598" s="167" t="s">
        <v>2353</v>
      </c>
      <c r="H598" s="168">
        <v>3.9E-2</v>
      </c>
      <c r="I598" s="169"/>
      <c r="L598" s="164"/>
      <c r="M598" s="170"/>
      <c r="T598" s="171"/>
      <c r="AT598" s="166" t="s">
        <v>219</v>
      </c>
      <c r="AU598" s="166" t="s">
        <v>88</v>
      </c>
      <c r="AV598" s="12" t="s">
        <v>88</v>
      </c>
      <c r="AW598" s="12" t="s">
        <v>31</v>
      </c>
      <c r="AX598" s="12" t="s">
        <v>75</v>
      </c>
      <c r="AY598" s="166" t="s">
        <v>205</v>
      </c>
    </row>
    <row r="599" spans="2:51" s="15" customFormat="1">
      <c r="B599" s="185"/>
      <c r="D599" s="165" t="s">
        <v>219</v>
      </c>
      <c r="E599" s="186" t="s">
        <v>1</v>
      </c>
      <c r="F599" s="187" t="s">
        <v>2312</v>
      </c>
      <c r="H599" s="188">
        <v>0.27100000000000002</v>
      </c>
      <c r="I599" s="189"/>
      <c r="L599" s="185"/>
      <c r="M599" s="190"/>
      <c r="T599" s="191"/>
      <c r="AT599" s="186" t="s">
        <v>219</v>
      </c>
      <c r="AU599" s="186" t="s">
        <v>88</v>
      </c>
      <c r="AV599" s="15" t="s">
        <v>222</v>
      </c>
      <c r="AW599" s="15" t="s">
        <v>31</v>
      </c>
      <c r="AX599" s="15" t="s">
        <v>75</v>
      </c>
      <c r="AY599" s="186" t="s">
        <v>205</v>
      </c>
    </row>
    <row r="600" spans="2:51" s="14" customFormat="1">
      <c r="B600" s="179"/>
      <c r="D600" s="165" t="s">
        <v>219</v>
      </c>
      <c r="E600" s="180" t="s">
        <v>1</v>
      </c>
      <c r="F600" s="181" t="s">
        <v>2308</v>
      </c>
      <c r="H600" s="180" t="s">
        <v>1</v>
      </c>
      <c r="I600" s="182"/>
      <c r="L600" s="179"/>
      <c r="M600" s="183"/>
      <c r="T600" s="184"/>
      <c r="AT600" s="180" t="s">
        <v>219</v>
      </c>
      <c r="AU600" s="180" t="s">
        <v>88</v>
      </c>
      <c r="AV600" s="14" t="s">
        <v>82</v>
      </c>
      <c r="AW600" s="14" t="s">
        <v>31</v>
      </c>
      <c r="AX600" s="14" t="s">
        <v>75</v>
      </c>
      <c r="AY600" s="180" t="s">
        <v>205</v>
      </c>
    </row>
    <row r="601" spans="2:51" s="14" customFormat="1">
      <c r="B601" s="179"/>
      <c r="D601" s="165" t="s">
        <v>219</v>
      </c>
      <c r="E601" s="180" t="s">
        <v>1</v>
      </c>
      <c r="F601" s="181" t="s">
        <v>2309</v>
      </c>
      <c r="H601" s="180" t="s">
        <v>1</v>
      </c>
      <c r="I601" s="182"/>
      <c r="L601" s="179"/>
      <c r="M601" s="183"/>
      <c r="T601" s="184"/>
      <c r="AT601" s="180" t="s">
        <v>219</v>
      </c>
      <c r="AU601" s="180" t="s">
        <v>88</v>
      </c>
      <c r="AV601" s="14" t="s">
        <v>82</v>
      </c>
      <c r="AW601" s="14" t="s">
        <v>31</v>
      </c>
      <c r="AX601" s="14" t="s">
        <v>75</v>
      </c>
      <c r="AY601" s="180" t="s">
        <v>205</v>
      </c>
    </row>
    <row r="602" spans="2:51" s="12" customFormat="1">
      <c r="B602" s="164"/>
      <c r="D602" s="165" t="s">
        <v>219</v>
      </c>
      <c r="E602" s="166" t="s">
        <v>1</v>
      </c>
      <c r="F602" s="167" t="s">
        <v>2352</v>
      </c>
      <c r="H602" s="168">
        <v>0.23200000000000001</v>
      </c>
      <c r="I602" s="169"/>
      <c r="L602" s="164"/>
      <c r="M602" s="170"/>
      <c r="T602" s="171"/>
      <c r="AT602" s="166" t="s">
        <v>219</v>
      </c>
      <c r="AU602" s="166" t="s">
        <v>88</v>
      </c>
      <c r="AV602" s="12" t="s">
        <v>88</v>
      </c>
      <c r="AW602" s="12" t="s">
        <v>31</v>
      </c>
      <c r="AX602" s="12" t="s">
        <v>75</v>
      </c>
      <c r="AY602" s="166" t="s">
        <v>205</v>
      </c>
    </row>
    <row r="603" spans="2:51" s="12" customFormat="1">
      <c r="B603" s="164"/>
      <c r="D603" s="165" t="s">
        <v>219</v>
      </c>
      <c r="E603" s="166" t="s">
        <v>1</v>
      </c>
      <c r="F603" s="167" t="s">
        <v>2353</v>
      </c>
      <c r="H603" s="168">
        <v>3.9E-2</v>
      </c>
      <c r="I603" s="169"/>
      <c r="L603" s="164"/>
      <c r="M603" s="170"/>
      <c r="T603" s="171"/>
      <c r="AT603" s="166" t="s">
        <v>219</v>
      </c>
      <c r="AU603" s="166" t="s">
        <v>88</v>
      </c>
      <c r="AV603" s="12" t="s">
        <v>88</v>
      </c>
      <c r="AW603" s="12" t="s">
        <v>31</v>
      </c>
      <c r="AX603" s="12" t="s">
        <v>75</v>
      </c>
      <c r="AY603" s="166" t="s">
        <v>205</v>
      </c>
    </row>
    <row r="604" spans="2:51" s="15" customFormat="1">
      <c r="B604" s="185"/>
      <c r="D604" s="165" t="s">
        <v>219</v>
      </c>
      <c r="E604" s="186" t="s">
        <v>1</v>
      </c>
      <c r="F604" s="187" t="s">
        <v>2314</v>
      </c>
      <c r="H604" s="188">
        <v>0.27100000000000002</v>
      </c>
      <c r="I604" s="189"/>
      <c r="L604" s="185"/>
      <c r="M604" s="190"/>
      <c r="T604" s="191"/>
      <c r="AT604" s="186" t="s">
        <v>219</v>
      </c>
      <c r="AU604" s="186" t="s">
        <v>88</v>
      </c>
      <c r="AV604" s="15" t="s">
        <v>222</v>
      </c>
      <c r="AW604" s="15" t="s">
        <v>31</v>
      </c>
      <c r="AX604" s="15" t="s">
        <v>75</v>
      </c>
      <c r="AY604" s="186" t="s">
        <v>205</v>
      </c>
    </row>
    <row r="605" spans="2:51" s="14" customFormat="1">
      <c r="B605" s="179"/>
      <c r="D605" s="165" t="s">
        <v>219</v>
      </c>
      <c r="E605" s="180" t="s">
        <v>1</v>
      </c>
      <c r="F605" s="181" t="s">
        <v>2160</v>
      </c>
      <c r="H605" s="180" t="s">
        <v>1</v>
      </c>
      <c r="I605" s="182"/>
      <c r="L605" s="179"/>
      <c r="M605" s="183"/>
      <c r="T605" s="184"/>
      <c r="AT605" s="180" t="s">
        <v>219</v>
      </c>
      <c r="AU605" s="180" t="s">
        <v>88</v>
      </c>
      <c r="AV605" s="14" t="s">
        <v>82</v>
      </c>
      <c r="AW605" s="14" t="s">
        <v>31</v>
      </c>
      <c r="AX605" s="14" t="s">
        <v>75</v>
      </c>
      <c r="AY605" s="180" t="s">
        <v>205</v>
      </c>
    </row>
    <row r="606" spans="2:51" s="12" customFormat="1">
      <c r="B606" s="164"/>
      <c r="D606" s="165" t="s">
        <v>219</v>
      </c>
      <c r="E606" s="166" t="s">
        <v>1</v>
      </c>
      <c r="F606" s="167" t="s">
        <v>2354</v>
      </c>
      <c r="H606" s="168">
        <v>3.9E-2</v>
      </c>
      <c r="I606" s="169"/>
      <c r="L606" s="164"/>
      <c r="M606" s="170"/>
      <c r="T606" s="171"/>
      <c r="AT606" s="166" t="s">
        <v>219</v>
      </c>
      <c r="AU606" s="166" t="s">
        <v>88</v>
      </c>
      <c r="AV606" s="12" t="s">
        <v>88</v>
      </c>
      <c r="AW606" s="12" t="s">
        <v>31</v>
      </c>
      <c r="AX606" s="12" t="s">
        <v>75</v>
      </c>
      <c r="AY606" s="166" t="s">
        <v>205</v>
      </c>
    </row>
    <row r="607" spans="2:51" s="12" customFormat="1">
      <c r="B607" s="164"/>
      <c r="D607" s="165" t="s">
        <v>219</v>
      </c>
      <c r="E607" s="166" t="s">
        <v>1</v>
      </c>
      <c r="F607" s="167" t="s">
        <v>2355</v>
      </c>
      <c r="H607" s="168">
        <v>0.315</v>
      </c>
      <c r="I607" s="169"/>
      <c r="L607" s="164"/>
      <c r="M607" s="170"/>
      <c r="T607" s="171"/>
      <c r="AT607" s="166" t="s">
        <v>219</v>
      </c>
      <c r="AU607" s="166" t="s">
        <v>88</v>
      </c>
      <c r="AV607" s="12" t="s">
        <v>88</v>
      </c>
      <c r="AW607" s="12" t="s">
        <v>31</v>
      </c>
      <c r="AX607" s="12" t="s">
        <v>75</v>
      </c>
      <c r="AY607" s="166" t="s">
        <v>205</v>
      </c>
    </row>
    <row r="608" spans="2:51" s="15" customFormat="1">
      <c r="B608" s="185"/>
      <c r="D608" s="165" t="s">
        <v>219</v>
      </c>
      <c r="E608" s="186" t="s">
        <v>1</v>
      </c>
      <c r="F608" s="187" t="s">
        <v>2317</v>
      </c>
      <c r="H608" s="188">
        <v>0.35399999999999998</v>
      </c>
      <c r="I608" s="189"/>
      <c r="L608" s="185"/>
      <c r="M608" s="190"/>
      <c r="T608" s="191"/>
      <c r="AT608" s="186" t="s">
        <v>219</v>
      </c>
      <c r="AU608" s="186" t="s">
        <v>88</v>
      </c>
      <c r="AV608" s="15" t="s">
        <v>222</v>
      </c>
      <c r="AW608" s="15" t="s">
        <v>31</v>
      </c>
      <c r="AX608" s="15" t="s">
        <v>75</v>
      </c>
      <c r="AY608" s="186" t="s">
        <v>205</v>
      </c>
    </row>
    <row r="609" spans="2:65" s="13" customFormat="1">
      <c r="B609" s="172"/>
      <c r="D609" s="165" t="s">
        <v>219</v>
      </c>
      <c r="E609" s="173" t="s">
        <v>1</v>
      </c>
      <c r="F609" s="174" t="s">
        <v>221</v>
      </c>
      <c r="H609" s="175">
        <v>10.361000000000001</v>
      </c>
      <c r="I609" s="176"/>
      <c r="L609" s="172"/>
      <c r="M609" s="177"/>
      <c r="T609" s="178"/>
      <c r="AT609" s="173" t="s">
        <v>219</v>
      </c>
      <c r="AU609" s="173" t="s">
        <v>88</v>
      </c>
      <c r="AV609" s="13" t="s">
        <v>210</v>
      </c>
      <c r="AW609" s="13" t="s">
        <v>31</v>
      </c>
      <c r="AX609" s="13" t="s">
        <v>82</v>
      </c>
      <c r="AY609" s="173" t="s">
        <v>205</v>
      </c>
    </row>
    <row r="610" spans="2:65" s="1" customFormat="1" ht="24.2" customHeight="1">
      <c r="B610" s="136"/>
      <c r="C610" s="154" t="s">
        <v>233</v>
      </c>
      <c r="D610" s="154" t="s">
        <v>214</v>
      </c>
      <c r="E610" s="155" t="s">
        <v>2356</v>
      </c>
      <c r="F610" s="156" t="s">
        <v>2357</v>
      </c>
      <c r="G610" s="157" t="s">
        <v>2027</v>
      </c>
      <c r="H610" s="158">
        <v>20.189</v>
      </c>
      <c r="I610" s="159"/>
      <c r="J610" s="160">
        <f>ROUND(I610*H610,2)</f>
        <v>0</v>
      </c>
      <c r="K610" s="161"/>
      <c r="L610" s="32"/>
      <c r="M610" s="162" t="s">
        <v>1</v>
      </c>
      <c r="N610" s="163" t="s">
        <v>41</v>
      </c>
      <c r="P610" s="148">
        <f>O610*H610</f>
        <v>0</v>
      </c>
      <c r="Q610" s="148">
        <v>0</v>
      </c>
      <c r="R610" s="148">
        <f>Q610*H610</f>
        <v>0</v>
      </c>
      <c r="S610" s="148">
        <v>2.1</v>
      </c>
      <c r="T610" s="149">
        <f>S610*H610</f>
        <v>42.396900000000002</v>
      </c>
      <c r="AR610" s="150" t="s">
        <v>210</v>
      </c>
      <c r="AT610" s="150" t="s">
        <v>214</v>
      </c>
      <c r="AU610" s="150" t="s">
        <v>88</v>
      </c>
      <c r="AY610" s="17" t="s">
        <v>205</v>
      </c>
      <c r="BE610" s="151">
        <f>IF(N610="základná",J610,0)</f>
        <v>0</v>
      </c>
      <c r="BF610" s="151">
        <f>IF(N610="znížená",J610,0)</f>
        <v>0</v>
      </c>
      <c r="BG610" s="151">
        <f>IF(N610="zákl. prenesená",J610,0)</f>
        <v>0</v>
      </c>
      <c r="BH610" s="151">
        <f>IF(N610="zníž. prenesená",J610,0)</f>
        <v>0</v>
      </c>
      <c r="BI610" s="151">
        <f>IF(N610="nulová",J610,0)</f>
        <v>0</v>
      </c>
      <c r="BJ610" s="17" t="s">
        <v>88</v>
      </c>
      <c r="BK610" s="151">
        <f>ROUND(I610*H610,2)</f>
        <v>0</v>
      </c>
      <c r="BL610" s="17" t="s">
        <v>210</v>
      </c>
      <c r="BM610" s="150" t="s">
        <v>2358</v>
      </c>
    </row>
    <row r="611" spans="2:65" s="14" customFormat="1">
      <c r="B611" s="179"/>
      <c r="D611" s="165" t="s">
        <v>219</v>
      </c>
      <c r="E611" s="180" t="s">
        <v>1</v>
      </c>
      <c r="F611" s="181" t="s">
        <v>2359</v>
      </c>
      <c r="H611" s="180" t="s">
        <v>1</v>
      </c>
      <c r="I611" s="182"/>
      <c r="L611" s="179"/>
      <c r="M611" s="183"/>
      <c r="T611" s="184"/>
      <c r="AT611" s="180" t="s">
        <v>219</v>
      </c>
      <c r="AU611" s="180" t="s">
        <v>88</v>
      </c>
      <c r="AV611" s="14" t="s">
        <v>82</v>
      </c>
      <c r="AW611" s="14" t="s">
        <v>31</v>
      </c>
      <c r="AX611" s="14" t="s">
        <v>75</v>
      </c>
      <c r="AY611" s="180" t="s">
        <v>205</v>
      </c>
    </row>
    <row r="612" spans="2:65" s="12" customFormat="1">
      <c r="B612" s="164"/>
      <c r="D612" s="165" t="s">
        <v>219</v>
      </c>
      <c r="E612" s="166" t="s">
        <v>1</v>
      </c>
      <c r="F612" s="167" t="s">
        <v>2360</v>
      </c>
      <c r="H612" s="168">
        <v>4.6639999999999997</v>
      </c>
      <c r="I612" s="169"/>
      <c r="L612" s="164"/>
      <c r="M612" s="170"/>
      <c r="T612" s="171"/>
      <c r="AT612" s="166" t="s">
        <v>219</v>
      </c>
      <c r="AU612" s="166" t="s">
        <v>88</v>
      </c>
      <c r="AV612" s="12" t="s">
        <v>88</v>
      </c>
      <c r="AW612" s="12" t="s">
        <v>31</v>
      </c>
      <c r="AX612" s="12" t="s">
        <v>75</v>
      </c>
      <c r="AY612" s="166" t="s">
        <v>205</v>
      </c>
    </row>
    <row r="613" spans="2:65" s="12" customFormat="1">
      <c r="B613" s="164"/>
      <c r="D613" s="165" t="s">
        <v>219</v>
      </c>
      <c r="E613" s="166" t="s">
        <v>1</v>
      </c>
      <c r="F613" s="167" t="s">
        <v>2361</v>
      </c>
      <c r="H613" s="168">
        <v>4.0250000000000004</v>
      </c>
      <c r="I613" s="169"/>
      <c r="L613" s="164"/>
      <c r="M613" s="170"/>
      <c r="T613" s="171"/>
      <c r="AT613" s="166" t="s">
        <v>219</v>
      </c>
      <c r="AU613" s="166" t="s">
        <v>88</v>
      </c>
      <c r="AV613" s="12" t="s">
        <v>88</v>
      </c>
      <c r="AW613" s="12" t="s">
        <v>31</v>
      </c>
      <c r="AX613" s="12" t="s">
        <v>75</v>
      </c>
      <c r="AY613" s="166" t="s">
        <v>205</v>
      </c>
    </row>
    <row r="614" spans="2:65" s="15" customFormat="1">
      <c r="B614" s="185"/>
      <c r="D614" s="165" t="s">
        <v>219</v>
      </c>
      <c r="E614" s="186" t="s">
        <v>1</v>
      </c>
      <c r="F614" s="187" t="s">
        <v>404</v>
      </c>
      <c r="H614" s="188">
        <v>8.6890000000000001</v>
      </c>
      <c r="I614" s="189"/>
      <c r="L614" s="185"/>
      <c r="M614" s="190"/>
      <c r="T614" s="191"/>
      <c r="AT614" s="186" t="s">
        <v>219</v>
      </c>
      <c r="AU614" s="186" t="s">
        <v>88</v>
      </c>
      <c r="AV614" s="15" t="s">
        <v>222</v>
      </c>
      <c r="AW614" s="15" t="s">
        <v>31</v>
      </c>
      <c r="AX614" s="15" t="s">
        <v>75</v>
      </c>
      <c r="AY614" s="186" t="s">
        <v>205</v>
      </c>
    </row>
    <row r="615" spans="2:65" s="14" customFormat="1">
      <c r="B615" s="179"/>
      <c r="D615" s="165" t="s">
        <v>219</v>
      </c>
      <c r="E615" s="180" t="s">
        <v>1</v>
      </c>
      <c r="F615" s="181" t="s">
        <v>2362</v>
      </c>
      <c r="H615" s="180" t="s">
        <v>1</v>
      </c>
      <c r="I615" s="182"/>
      <c r="L615" s="179"/>
      <c r="M615" s="183"/>
      <c r="T615" s="184"/>
      <c r="AT615" s="180" t="s">
        <v>219</v>
      </c>
      <c r="AU615" s="180" t="s">
        <v>88</v>
      </c>
      <c r="AV615" s="14" t="s">
        <v>82</v>
      </c>
      <c r="AW615" s="14" t="s">
        <v>31</v>
      </c>
      <c r="AX615" s="14" t="s">
        <v>75</v>
      </c>
      <c r="AY615" s="180" t="s">
        <v>205</v>
      </c>
    </row>
    <row r="616" spans="2:65" s="12" customFormat="1">
      <c r="B616" s="164"/>
      <c r="D616" s="165" t="s">
        <v>219</v>
      </c>
      <c r="E616" s="166" t="s">
        <v>1</v>
      </c>
      <c r="F616" s="167" t="s">
        <v>2363</v>
      </c>
      <c r="H616" s="168">
        <v>11.5</v>
      </c>
      <c r="I616" s="169"/>
      <c r="L616" s="164"/>
      <c r="M616" s="170"/>
      <c r="T616" s="171"/>
      <c r="AT616" s="166" t="s">
        <v>219</v>
      </c>
      <c r="AU616" s="166" t="s">
        <v>88</v>
      </c>
      <c r="AV616" s="12" t="s">
        <v>88</v>
      </c>
      <c r="AW616" s="12" t="s">
        <v>31</v>
      </c>
      <c r="AX616" s="12" t="s">
        <v>75</v>
      </c>
      <c r="AY616" s="166" t="s">
        <v>205</v>
      </c>
    </row>
    <row r="617" spans="2:65" s="15" customFormat="1">
      <c r="B617" s="185"/>
      <c r="D617" s="165" t="s">
        <v>219</v>
      </c>
      <c r="E617" s="186" t="s">
        <v>1</v>
      </c>
      <c r="F617" s="187" t="s">
        <v>404</v>
      </c>
      <c r="H617" s="188">
        <v>11.5</v>
      </c>
      <c r="I617" s="189"/>
      <c r="L617" s="185"/>
      <c r="M617" s="190"/>
      <c r="T617" s="191"/>
      <c r="AT617" s="186" t="s">
        <v>219</v>
      </c>
      <c r="AU617" s="186" t="s">
        <v>88</v>
      </c>
      <c r="AV617" s="15" t="s">
        <v>222</v>
      </c>
      <c r="AW617" s="15" t="s">
        <v>31</v>
      </c>
      <c r="AX617" s="15" t="s">
        <v>75</v>
      </c>
      <c r="AY617" s="186" t="s">
        <v>205</v>
      </c>
    </row>
    <row r="618" spans="2:65" s="13" customFormat="1">
      <c r="B618" s="172"/>
      <c r="D618" s="165" t="s">
        <v>219</v>
      </c>
      <c r="E618" s="173" t="s">
        <v>1</v>
      </c>
      <c r="F618" s="174" t="s">
        <v>2364</v>
      </c>
      <c r="H618" s="175">
        <v>20.189</v>
      </c>
      <c r="I618" s="176"/>
      <c r="L618" s="172"/>
      <c r="M618" s="177"/>
      <c r="T618" s="178"/>
      <c r="AT618" s="173" t="s">
        <v>219</v>
      </c>
      <c r="AU618" s="173" t="s">
        <v>88</v>
      </c>
      <c r="AV618" s="13" t="s">
        <v>210</v>
      </c>
      <c r="AW618" s="13" t="s">
        <v>31</v>
      </c>
      <c r="AX618" s="13" t="s">
        <v>82</v>
      </c>
      <c r="AY618" s="173" t="s">
        <v>205</v>
      </c>
    </row>
    <row r="619" spans="2:65" s="1" customFormat="1" ht="24.2" customHeight="1">
      <c r="B619" s="136"/>
      <c r="C619" s="154" t="s">
        <v>340</v>
      </c>
      <c r="D619" s="154" t="s">
        <v>214</v>
      </c>
      <c r="E619" s="155" t="s">
        <v>2365</v>
      </c>
      <c r="F619" s="156" t="s">
        <v>2366</v>
      </c>
      <c r="G619" s="157" t="s">
        <v>165</v>
      </c>
      <c r="H619" s="158">
        <v>4.9589999999999996</v>
      </c>
      <c r="I619" s="159"/>
      <c r="J619" s="160">
        <f>ROUND(I619*H619,2)</f>
        <v>0</v>
      </c>
      <c r="K619" s="161"/>
      <c r="L619" s="32"/>
      <c r="M619" s="162" t="s">
        <v>1</v>
      </c>
      <c r="N619" s="163" t="s">
        <v>41</v>
      </c>
      <c r="P619" s="148">
        <f>O619*H619</f>
        <v>0</v>
      </c>
      <c r="Q619" s="148">
        <v>0</v>
      </c>
      <c r="R619" s="148">
        <f>Q619*H619</f>
        <v>0</v>
      </c>
      <c r="S619" s="148">
        <v>0.15</v>
      </c>
      <c r="T619" s="149">
        <f>S619*H619</f>
        <v>0.7438499999999999</v>
      </c>
      <c r="AR619" s="150" t="s">
        <v>210</v>
      </c>
      <c r="AT619" s="150" t="s">
        <v>214</v>
      </c>
      <c r="AU619" s="150" t="s">
        <v>88</v>
      </c>
      <c r="AY619" s="17" t="s">
        <v>205</v>
      </c>
      <c r="BE619" s="151">
        <f>IF(N619="základná",J619,0)</f>
        <v>0</v>
      </c>
      <c r="BF619" s="151">
        <f>IF(N619="znížená",J619,0)</f>
        <v>0</v>
      </c>
      <c r="BG619" s="151">
        <f>IF(N619="zákl. prenesená",J619,0)</f>
        <v>0</v>
      </c>
      <c r="BH619" s="151">
        <f>IF(N619="zníž. prenesená",J619,0)</f>
        <v>0</v>
      </c>
      <c r="BI619" s="151">
        <f>IF(N619="nulová",J619,0)</f>
        <v>0</v>
      </c>
      <c r="BJ619" s="17" t="s">
        <v>88</v>
      </c>
      <c r="BK619" s="151">
        <f>ROUND(I619*H619,2)</f>
        <v>0</v>
      </c>
      <c r="BL619" s="17" t="s">
        <v>210</v>
      </c>
      <c r="BM619" s="150" t="s">
        <v>2367</v>
      </c>
    </row>
    <row r="620" spans="2:65" s="12" customFormat="1">
      <c r="B620" s="164"/>
      <c r="D620" s="165" t="s">
        <v>219</v>
      </c>
      <c r="E620" s="166" t="s">
        <v>1</v>
      </c>
      <c r="F620" s="167" t="s">
        <v>2368</v>
      </c>
      <c r="H620" s="168">
        <v>4.9589999999999996</v>
      </c>
      <c r="I620" s="169"/>
      <c r="L620" s="164"/>
      <c r="M620" s="170"/>
      <c r="T620" s="171"/>
      <c r="AT620" s="166" t="s">
        <v>219</v>
      </c>
      <c r="AU620" s="166" t="s">
        <v>88</v>
      </c>
      <c r="AV620" s="12" t="s">
        <v>88</v>
      </c>
      <c r="AW620" s="12" t="s">
        <v>31</v>
      </c>
      <c r="AX620" s="12" t="s">
        <v>75</v>
      </c>
      <c r="AY620" s="166" t="s">
        <v>205</v>
      </c>
    </row>
    <row r="621" spans="2:65" s="13" customFormat="1">
      <c r="B621" s="172"/>
      <c r="D621" s="165" t="s">
        <v>219</v>
      </c>
      <c r="E621" s="173" t="s">
        <v>1</v>
      </c>
      <c r="F621" s="174" t="s">
        <v>221</v>
      </c>
      <c r="H621" s="175">
        <v>4.9589999999999996</v>
      </c>
      <c r="I621" s="176"/>
      <c r="L621" s="172"/>
      <c r="M621" s="177"/>
      <c r="T621" s="178"/>
      <c r="AT621" s="173" t="s">
        <v>219</v>
      </c>
      <c r="AU621" s="173" t="s">
        <v>88</v>
      </c>
      <c r="AV621" s="13" t="s">
        <v>210</v>
      </c>
      <c r="AW621" s="13" t="s">
        <v>31</v>
      </c>
      <c r="AX621" s="13" t="s">
        <v>82</v>
      </c>
      <c r="AY621" s="173" t="s">
        <v>205</v>
      </c>
    </row>
    <row r="622" spans="2:65" s="1" customFormat="1" ht="24.2" customHeight="1">
      <c r="B622" s="136"/>
      <c r="C622" s="154" t="s">
        <v>344</v>
      </c>
      <c r="D622" s="154" t="s">
        <v>214</v>
      </c>
      <c r="E622" s="155" t="s">
        <v>2369</v>
      </c>
      <c r="F622" s="156" t="s">
        <v>2370</v>
      </c>
      <c r="G622" s="157" t="s">
        <v>2027</v>
      </c>
      <c r="H622" s="158">
        <v>2.2999999999999998</v>
      </c>
      <c r="I622" s="159"/>
      <c r="J622" s="160">
        <f>ROUND(I622*H622,2)</f>
        <v>0</v>
      </c>
      <c r="K622" s="161"/>
      <c r="L622" s="32"/>
      <c r="M622" s="162" t="s">
        <v>1</v>
      </c>
      <c r="N622" s="163" t="s">
        <v>41</v>
      </c>
      <c r="P622" s="148">
        <f>O622*H622</f>
        <v>0</v>
      </c>
      <c r="Q622" s="148">
        <v>0</v>
      </c>
      <c r="R622" s="148">
        <f>Q622*H622</f>
        <v>0</v>
      </c>
      <c r="S622" s="148">
        <v>1.4</v>
      </c>
      <c r="T622" s="149">
        <f>S622*H622</f>
        <v>3.2199999999999998</v>
      </c>
      <c r="AR622" s="150" t="s">
        <v>210</v>
      </c>
      <c r="AT622" s="150" t="s">
        <v>214</v>
      </c>
      <c r="AU622" s="150" t="s">
        <v>88</v>
      </c>
      <c r="AY622" s="17" t="s">
        <v>205</v>
      </c>
      <c r="BE622" s="151">
        <f>IF(N622="základná",J622,0)</f>
        <v>0</v>
      </c>
      <c r="BF622" s="151">
        <f>IF(N622="znížená",J622,0)</f>
        <v>0</v>
      </c>
      <c r="BG622" s="151">
        <f>IF(N622="zákl. prenesená",J622,0)</f>
        <v>0</v>
      </c>
      <c r="BH622" s="151">
        <f>IF(N622="zníž. prenesená",J622,0)</f>
        <v>0</v>
      </c>
      <c r="BI622" s="151">
        <f>IF(N622="nulová",J622,0)</f>
        <v>0</v>
      </c>
      <c r="BJ622" s="17" t="s">
        <v>88</v>
      </c>
      <c r="BK622" s="151">
        <f>ROUND(I622*H622,2)</f>
        <v>0</v>
      </c>
      <c r="BL622" s="17" t="s">
        <v>210</v>
      </c>
      <c r="BM622" s="150" t="s">
        <v>2371</v>
      </c>
    </row>
    <row r="623" spans="2:65" s="14" customFormat="1">
      <c r="B623" s="179"/>
      <c r="D623" s="165" t="s">
        <v>219</v>
      </c>
      <c r="E623" s="180" t="s">
        <v>1</v>
      </c>
      <c r="F623" s="181" t="s">
        <v>2372</v>
      </c>
      <c r="H623" s="180" t="s">
        <v>1</v>
      </c>
      <c r="I623" s="182"/>
      <c r="L623" s="179"/>
      <c r="M623" s="183"/>
      <c r="T623" s="184"/>
      <c r="AT623" s="180" t="s">
        <v>219</v>
      </c>
      <c r="AU623" s="180" t="s">
        <v>88</v>
      </c>
      <c r="AV623" s="14" t="s">
        <v>82</v>
      </c>
      <c r="AW623" s="14" t="s">
        <v>31</v>
      </c>
      <c r="AX623" s="14" t="s">
        <v>75</v>
      </c>
      <c r="AY623" s="180" t="s">
        <v>205</v>
      </c>
    </row>
    <row r="624" spans="2:65" s="12" customFormat="1">
      <c r="B624" s="164"/>
      <c r="D624" s="165" t="s">
        <v>219</v>
      </c>
      <c r="E624" s="166" t="s">
        <v>1</v>
      </c>
      <c r="F624" s="167" t="s">
        <v>2373</v>
      </c>
      <c r="H624" s="168">
        <v>2.2999999999999998</v>
      </c>
      <c r="I624" s="169"/>
      <c r="L624" s="164"/>
      <c r="M624" s="170"/>
      <c r="T624" s="171"/>
      <c r="AT624" s="166" t="s">
        <v>219</v>
      </c>
      <c r="AU624" s="166" t="s">
        <v>88</v>
      </c>
      <c r="AV624" s="12" t="s">
        <v>88</v>
      </c>
      <c r="AW624" s="12" t="s">
        <v>31</v>
      </c>
      <c r="AX624" s="12" t="s">
        <v>75</v>
      </c>
      <c r="AY624" s="166" t="s">
        <v>205</v>
      </c>
    </row>
    <row r="625" spans="2:65" s="13" customFormat="1">
      <c r="B625" s="172"/>
      <c r="D625" s="165" t="s">
        <v>219</v>
      </c>
      <c r="E625" s="173" t="s">
        <v>1</v>
      </c>
      <c r="F625" s="174" t="s">
        <v>221</v>
      </c>
      <c r="H625" s="175">
        <v>2.2999999999999998</v>
      </c>
      <c r="I625" s="176"/>
      <c r="L625" s="172"/>
      <c r="M625" s="177"/>
      <c r="T625" s="178"/>
      <c r="AT625" s="173" t="s">
        <v>219</v>
      </c>
      <c r="AU625" s="173" t="s">
        <v>88</v>
      </c>
      <c r="AV625" s="13" t="s">
        <v>210</v>
      </c>
      <c r="AW625" s="13" t="s">
        <v>31</v>
      </c>
      <c r="AX625" s="13" t="s">
        <v>82</v>
      </c>
      <c r="AY625" s="173" t="s">
        <v>205</v>
      </c>
    </row>
    <row r="626" spans="2:65" s="1" customFormat="1" ht="24.2" customHeight="1">
      <c r="B626" s="136"/>
      <c r="C626" s="154" t="s">
        <v>348</v>
      </c>
      <c r="D626" s="154" t="s">
        <v>214</v>
      </c>
      <c r="E626" s="155" t="s">
        <v>2374</v>
      </c>
      <c r="F626" s="156" t="s">
        <v>2375</v>
      </c>
      <c r="G626" s="157" t="s">
        <v>2027</v>
      </c>
      <c r="H626" s="158">
        <v>3.456</v>
      </c>
      <c r="I626" s="159"/>
      <c r="J626" s="160">
        <f>ROUND(I626*H626,2)</f>
        <v>0</v>
      </c>
      <c r="K626" s="161"/>
      <c r="L626" s="32"/>
      <c r="M626" s="162" t="s">
        <v>1</v>
      </c>
      <c r="N626" s="163" t="s">
        <v>41</v>
      </c>
      <c r="P626" s="148">
        <f>O626*H626</f>
        <v>0</v>
      </c>
      <c r="Q626" s="148">
        <v>0</v>
      </c>
      <c r="R626" s="148">
        <f>Q626*H626</f>
        <v>0</v>
      </c>
      <c r="S626" s="148">
        <v>1.6</v>
      </c>
      <c r="T626" s="149">
        <f>S626*H626</f>
        <v>5.5296000000000003</v>
      </c>
      <c r="AR626" s="150" t="s">
        <v>210</v>
      </c>
      <c r="AT626" s="150" t="s">
        <v>214</v>
      </c>
      <c r="AU626" s="150" t="s">
        <v>88</v>
      </c>
      <c r="AY626" s="17" t="s">
        <v>205</v>
      </c>
      <c r="BE626" s="151">
        <f>IF(N626="základná",J626,0)</f>
        <v>0</v>
      </c>
      <c r="BF626" s="151">
        <f>IF(N626="znížená",J626,0)</f>
        <v>0</v>
      </c>
      <c r="BG626" s="151">
        <f>IF(N626="zákl. prenesená",J626,0)</f>
        <v>0</v>
      </c>
      <c r="BH626" s="151">
        <f>IF(N626="zníž. prenesená",J626,0)</f>
        <v>0</v>
      </c>
      <c r="BI626" s="151">
        <f>IF(N626="nulová",J626,0)</f>
        <v>0</v>
      </c>
      <c r="BJ626" s="17" t="s">
        <v>88</v>
      </c>
      <c r="BK626" s="151">
        <f>ROUND(I626*H626,2)</f>
        <v>0</v>
      </c>
      <c r="BL626" s="17" t="s">
        <v>210</v>
      </c>
      <c r="BM626" s="150" t="s">
        <v>2376</v>
      </c>
    </row>
    <row r="627" spans="2:65" s="14" customFormat="1">
      <c r="B627" s="179"/>
      <c r="D627" s="165" t="s">
        <v>219</v>
      </c>
      <c r="E627" s="180" t="s">
        <v>1</v>
      </c>
      <c r="F627" s="181" t="s">
        <v>2377</v>
      </c>
      <c r="H627" s="180" t="s">
        <v>1</v>
      </c>
      <c r="I627" s="182"/>
      <c r="L627" s="179"/>
      <c r="M627" s="183"/>
      <c r="T627" s="184"/>
      <c r="AT627" s="180" t="s">
        <v>219</v>
      </c>
      <c r="AU627" s="180" t="s">
        <v>88</v>
      </c>
      <c r="AV627" s="14" t="s">
        <v>82</v>
      </c>
      <c r="AW627" s="14" t="s">
        <v>31</v>
      </c>
      <c r="AX627" s="14" t="s">
        <v>75</v>
      </c>
      <c r="AY627" s="180" t="s">
        <v>205</v>
      </c>
    </row>
    <row r="628" spans="2:65" s="14" customFormat="1">
      <c r="B628" s="179"/>
      <c r="D628" s="165" t="s">
        <v>219</v>
      </c>
      <c r="E628" s="180" t="s">
        <v>1</v>
      </c>
      <c r="F628" s="181" t="s">
        <v>2378</v>
      </c>
      <c r="H628" s="180" t="s">
        <v>1</v>
      </c>
      <c r="I628" s="182"/>
      <c r="L628" s="179"/>
      <c r="M628" s="183"/>
      <c r="T628" s="184"/>
      <c r="AT628" s="180" t="s">
        <v>219</v>
      </c>
      <c r="AU628" s="180" t="s">
        <v>88</v>
      </c>
      <c r="AV628" s="14" t="s">
        <v>82</v>
      </c>
      <c r="AW628" s="14" t="s">
        <v>31</v>
      </c>
      <c r="AX628" s="14" t="s">
        <v>75</v>
      </c>
      <c r="AY628" s="180" t="s">
        <v>205</v>
      </c>
    </row>
    <row r="629" spans="2:65" s="14" customFormat="1">
      <c r="B629" s="179"/>
      <c r="D629" s="165" t="s">
        <v>219</v>
      </c>
      <c r="E629" s="180" t="s">
        <v>1</v>
      </c>
      <c r="F629" s="181" t="s">
        <v>2379</v>
      </c>
      <c r="H629" s="180" t="s">
        <v>1</v>
      </c>
      <c r="I629" s="182"/>
      <c r="L629" s="179"/>
      <c r="M629" s="183"/>
      <c r="T629" s="184"/>
      <c r="AT629" s="180" t="s">
        <v>219</v>
      </c>
      <c r="AU629" s="180" t="s">
        <v>88</v>
      </c>
      <c r="AV629" s="14" t="s">
        <v>82</v>
      </c>
      <c r="AW629" s="14" t="s">
        <v>31</v>
      </c>
      <c r="AX629" s="14" t="s">
        <v>75</v>
      </c>
      <c r="AY629" s="180" t="s">
        <v>205</v>
      </c>
    </row>
    <row r="630" spans="2:65" s="14" customFormat="1">
      <c r="B630" s="179"/>
      <c r="D630" s="165" t="s">
        <v>219</v>
      </c>
      <c r="E630" s="180" t="s">
        <v>1</v>
      </c>
      <c r="F630" s="181" t="s">
        <v>2380</v>
      </c>
      <c r="H630" s="180" t="s">
        <v>1</v>
      </c>
      <c r="I630" s="182"/>
      <c r="L630" s="179"/>
      <c r="M630" s="183"/>
      <c r="T630" s="184"/>
      <c r="AT630" s="180" t="s">
        <v>219</v>
      </c>
      <c r="AU630" s="180" t="s">
        <v>88</v>
      </c>
      <c r="AV630" s="14" t="s">
        <v>82</v>
      </c>
      <c r="AW630" s="14" t="s">
        <v>31</v>
      </c>
      <c r="AX630" s="14" t="s">
        <v>75</v>
      </c>
      <c r="AY630" s="180" t="s">
        <v>205</v>
      </c>
    </row>
    <row r="631" spans="2:65" s="14" customFormat="1">
      <c r="B631" s="179"/>
      <c r="D631" s="165" t="s">
        <v>219</v>
      </c>
      <c r="E631" s="180" t="s">
        <v>1</v>
      </c>
      <c r="F631" s="181" t="s">
        <v>2381</v>
      </c>
      <c r="H631" s="180" t="s">
        <v>1</v>
      </c>
      <c r="I631" s="182"/>
      <c r="L631" s="179"/>
      <c r="M631" s="183"/>
      <c r="T631" s="184"/>
      <c r="AT631" s="180" t="s">
        <v>219</v>
      </c>
      <c r="AU631" s="180" t="s">
        <v>88</v>
      </c>
      <c r="AV631" s="14" t="s">
        <v>82</v>
      </c>
      <c r="AW631" s="14" t="s">
        <v>31</v>
      </c>
      <c r="AX631" s="14" t="s">
        <v>75</v>
      </c>
      <c r="AY631" s="180" t="s">
        <v>205</v>
      </c>
    </row>
    <row r="632" spans="2:65" s="14" customFormat="1">
      <c r="B632" s="179"/>
      <c r="D632" s="165" t="s">
        <v>219</v>
      </c>
      <c r="E632" s="180" t="s">
        <v>1</v>
      </c>
      <c r="F632" s="181" t="s">
        <v>2382</v>
      </c>
      <c r="H632" s="180" t="s">
        <v>1</v>
      </c>
      <c r="I632" s="182"/>
      <c r="L632" s="179"/>
      <c r="M632" s="183"/>
      <c r="T632" s="184"/>
      <c r="AT632" s="180" t="s">
        <v>219</v>
      </c>
      <c r="AU632" s="180" t="s">
        <v>88</v>
      </c>
      <c r="AV632" s="14" t="s">
        <v>82</v>
      </c>
      <c r="AW632" s="14" t="s">
        <v>31</v>
      </c>
      <c r="AX632" s="14" t="s">
        <v>75</v>
      </c>
      <c r="AY632" s="180" t="s">
        <v>205</v>
      </c>
    </row>
    <row r="633" spans="2:65" s="14" customFormat="1">
      <c r="B633" s="179"/>
      <c r="D633" s="165" t="s">
        <v>219</v>
      </c>
      <c r="E633" s="180" t="s">
        <v>1</v>
      </c>
      <c r="F633" s="181" t="s">
        <v>2383</v>
      </c>
      <c r="H633" s="180" t="s">
        <v>1</v>
      </c>
      <c r="I633" s="182"/>
      <c r="L633" s="179"/>
      <c r="M633" s="183"/>
      <c r="T633" s="184"/>
      <c r="AT633" s="180" t="s">
        <v>219</v>
      </c>
      <c r="AU633" s="180" t="s">
        <v>88</v>
      </c>
      <c r="AV633" s="14" t="s">
        <v>82</v>
      </c>
      <c r="AW633" s="14" t="s">
        <v>31</v>
      </c>
      <c r="AX633" s="14" t="s">
        <v>75</v>
      </c>
      <c r="AY633" s="180" t="s">
        <v>205</v>
      </c>
    </row>
    <row r="634" spans="2:65" s="14" customFormat="1">
      <c r="B634" s="179"/>
      <c r="D634" s="165" t="s">
        <v>219</v>
      </c>
      <c r="E634" s="180" t="s">
        <v>1</v>
      </c>
      <c r="F634" s="181" t="s">
        <v>2384</v>
      </c>
      <c r="H634" s="180" t="s">
        <v>1</v>
      </c>
      <c r="I634" s="182"/>
      <c r="L634" s="179"/>
      <c r="M634" s="183"/>
      <c r="T634" s="184"/>
      <c r="AT634" s="180" t="s">
        <v>219</v>
      </c>
      <c r="AU634" s="180" t="s">
        <v>88</v>
      </c>
      <c r="AV634" s="14" t="s">
        <v>82</v>
      </c>
      <c r="AW634" s="14" t="s">
        <v>31</v>
      </c>
      <c r="AX634" s="14" t="s">
        <v>75</v>
      </c>
      <c r="AY634" s="180" t="s">
        <v>205</v>
      </c>
    </row>
    <row r="635" spans="2:65" s="14" customFormat="1">
      <c r="B635" s="179"/>
      <c r="D635" s="165" t="s">
        <v>219</v>
      </c>
      <c r="E635" s="180" t="s">
        <v>1</v>
      </c>
      <c r="F635" s="181" t="s">
        <v>2385</v>
      </c>
      <c r="H635" s="180" t="s">
        <v>1</v>
      </c>
      <c r="I635" s="182"/>
      <c r="L635" s="179"/>
      <c r="M635" s="183"/>
      <c r="T635" s="184"/>
      <c r="AT635" s="180" t="s">
        <v>219</v>
      </c>
      <c r="AU635" s="180" t="s">
        <v>88</v>
      </c>
      <c r="AV635" s="14" t="s">
        <v>82</v>
      </c>
      <c r="AW635" s="14" t="s">
        <v>31</v>
      </c>
      <c r="AX635" s="14" t="s">
        <v>75</v>
      </c>
      <c r="AY635" s="180" t="s">
        <v>205</v>
      </c>
    </row>
    <row r="636" spans="2:65" s="12" customFormat="1">
      <c r="B636" s="164"/>
      <c r="D636" s="165" t="s">
        <v>219</v>
      </c>
      <c r="E636" s="166" t="s">
        <v>1</v>
      </c>
      <c r="F636" s="167" t="s">
        <v>2386</v>
      </c>
      <c r="H636" s="168">
        <v>3.456</v>
      </c>
      <c r="I636" s="169"/>
      <c r="L636" s="164"/>
      <c r="M636" s="170"/>
      <c r="T636" s="171"/>
      <c r="AT636" s="166" t="s">
        <v>219</v>
      </c>
      <c r="AU636" s="166" t="s">
        <v>88</v>
      </c>
      <c r="AV636" s="12" t="s">
        <v>88</v>
      </c>
      <c r="AW636" s="12" t="s">
        <v>31</v>
      </c>
      <c r="AX636" s="12" t="s">
        <v>75</v>
      </c>
      <c r="AY636" s="166" t="s">
        <v>205</v>
      </c>
    </row>
    <row r="637" spans="2:65" s="13" customFormat="1">
      <c r="B637" s="172"/>
      <c r="D637" s="165" t="s">
        <v>219</v>
      </c>
      <c r="E637" s="173" t="s">
        <v>1</v>
      </c>
      <c r="F637" s="174" t="s">
        <v>2387</v>
      </c>
      <c r="H637" s="175">
        <v>3.456</v>
      </c>
      <c r="I637" s="176"/>
      <c r="L637" s="172"/>
      <c r="M637" s="177"/>
      <c r="T637" s="178"/>
      <c r="AT637" s="173" t="s">
        <v>219</v>
      </c>
      <c r="AU637" s="173" t="s">
        <v>88</v>
      </c>
      <c r="AV637" s="13" t="s">
        <v>210</v>
      </c>
      <c r="AW637" s="13" t="s">
        <v>31</v>
      </c>
      <c r="AX637" s="13" t="s">
        <v>82</v>
      </c>
      <c r="AY637" s="173" t="s">
        <v>205</v>
      </c>
    </row>
    <row r="638" spans="2:65" s="11" customFormat="1" ht="22.9" customHeight="1">
      <c r="B638" s="126"/>
      <c r="D638" s="127" t="s">
        <v>74</v>
      </c>
      <c r="E638" s="152" t="s">
        <v>2388</v>
      </c>
      <c r="F638" s="152" t="s">
        <v>2389</v>
      </c>
      <c r="I638" s="129"/>
      <c r="J638" s="153">
        <f>BK638</f>
        <v>0</v>
      </c>
      <c r="L638" s="126"/>
      <c r="M638" s="131"/>
      <c r="P638" s="132">
        <f>SUM(P639:P802)</f>
        <v>0</v>
      </c>
      <c r="R638" s="132">
        <f>SUM(R639:R802)</f>
        <v>2.1792200000000001E-2</v>
      </c>
      <c r="T638" s="133">
        <f>SUM(T639:T802)</f>
        <v>4.2241499999999998</v>
      </c>
      <c r="AR638" s="127" t="s">
        <v>82</v>
      </c>
      <c r="AT638" s="134" t="s">
        <v>74</v>
      </c>
      <c r="AU638" s="134" t="s">
        <v>82</v>
      </c>
      <c r="AY638" s="127" t="s">
        <v>205</v>
      </c>
      <c r="BK638" s="135">
        <f>SUM(BK639:BK802)</f>
        <v>0</v>
      </c>
    </row>
    <row r="639" spans="2:65" s="1" customFormat="1" ht="37.9" customHeight="1">
      <c r="B639" s="136"/>
      <c r="C639" s="154" t="s">
        <v>7</v>
      </c>
      <c r="D639" s="154" t="s">
        <v>214</v>
      </c>
      <c r="E639" s="155" t="s">
        <v>2390</v>
      </c>
      <c r="F639" s="156" t="s">
        <v>2391</v>
      </c>
      <c r="G639" s="157" t="s">
        <v>592</v>
      </c>
      <c r="H639" s="158">
        <v>320</v>
      </c>
      <c r="I639" s="159"/>
      <c r="J639" s="160">
        <f>ROUND(I639*H639,2)</f>
        <v>0</v>
      </c>
      <c r="K639" s="161"/>
      <c r="L639" s="32"/>
      <c r="M639" s="162" t="s">
        <v>1</v>
      </c>
      <c r="N639" s="163" t="s">
        <v>41</v>
      </c>
      <c r="P639" s="148">
        <f>O639*H639</f>
        <v>0</v>
      </c>
      <c r="Q639" s="148">
        <v>4.0000000000000003E-5</v>
      </c>
      <c r="R639" s="148">
        <f>Q639*H639</f>
        <v>1.2800000000000001E-2</v>
      </c>
      <c r="S639" s="148">
        <v>5.4000000000000001E-4</v>
      </c>
      <c r="T639" s="149">
        <f>S639*H639</f>
        <v>0.17280000000000001</v>
      </c>
      <c r="AR639" s="150" t="s">
        <v>210</v>
      </c>
      <c r="AT639" s="150" t="s">
        <v>214</v>
      </c>
      <c r="AU639" s="150" t="s">
        <v>88</v>
      </c>
      <c r="AY639" s="17" t="s">
        <v>205</v>
      </c>
      <c r="BE639" s="151">
        <f>IF(N639="základná",J639,0)</f>
        <v>0</v>
      </c>
      <c r="BF639" s="151">
        <f>IF(N639="znížená",J639,0)</f>
        <v>0</v>
      </c>
      <c r="BG639" s="151">
        <f>IF(N639="zákl. prenesená",J639,0)</f>
        <v>0</v>
      </c>
      <c r="BH639" s="151">
        <f>IF(N639="zníž. prenesená",J639,0)</f>
        <v>0</v>
      </c>
      <c r="BI639" s="151">
        <f>IF(N639="nulová",J639,0)</f>
        <v>0</v>
      </c>
      <c r="BJ639" s="17" t="s">
        <v>88</v>
      </c>
      <c r="BK639" s="151">
        <f>ROUND(I639*H639,2)</f>
        <v>0</v>
      </c>
      <c r="BL639" s="17" t="s">
        <v>210</v>
      </c>
      <c r="BM639" s="150" t="s">
        <v>2392</v>
      </c>
    </row>
    <row r="640" spans="2:65" s="14" customFormat="1">
      <c r="B640" s="179"/>
      <c r="D640" s="165" t="s">
        <v>219</v>
      </c>
      <c r="E640" s="180" t="s">
        <v>1</v>
      </c>
      <c r="F640" s="181" t="s">
        <v>2393</v>
      </c>
      <c r="H640" s="180" t="s">
        <v>1</v>
      </c>
      <c r="I640" s="182"/>
      <c r="L640" s="179"/>
      <c r="M640" s="183"/>
      <c r="T640" s="184"/>
      <c r="AT640" s="180" t="s">
        <v>219</v>
      </c>
      <c r="AU640" s="180" t="s">
        <v>88</v>
      </c>
      <c r="AV640" s="14" t="s">
        <v>82</v>
      </c>
      <c r="AW640" s="14" t="s">
        <v>31</v>
      </c>
      <c r="AX640" s="14" t="s">
        <v>75</v>
      </c>
      <c r="AY640" s="180" t="s">
        <v>205</v>
      </c>
    </row>
    <row r="641" spans="2:65" s="14" customFormat="1">
      <c r="B641" s="179"/>
      <c r="D641" s="165" t="s">
        <v>219</v>
      </c>
      <c r="E641" s="180" t="s">
        <v>1</v>
      </c>
      <c r="F641" s="181" t="s">
        <v>2394</v>
      </c>
      <c r="H641" s="180" t="s">
        <v>1</v>
      </c>
      <c r="I641" s="182"/>
      <c r="L641" s="179"/>
      <c r="M641" s="183"/>
      <c r="T641" s="184"/>
      <c r="AT641" s="180" t="s">
        <v>219</v>
      </c>
      <c r="AU641" s="180" t="s">
        <v>88</v>
      </c>
      <c r="AV641" s="14" t="s">
        <v>82</v>
      </c>
      <c r="AW641" s="14" t="s">
        <v>31</v>
      </c>
      <c r="AX641" s="14" t="s">
        <v>75</v>
      </c>
      <c r="AY641" s="180" t="s">
        <v>205</v>
      </c>
    </row>
    <row r="642" spans="2:65" s="14" customFormat="1">
      <c r="B642" s="179"/>
      <c r="D642" s="165" t="s">
        <v>219</v>
      </c>
      <c r="E642" s="180" t="s">
        <v>1</v>
      </c>
      <c r="F642" s="181" t="s">
        <v>2395</v>
      </c>
      <c r="H642" s="180" t="s">
        <v>1</v>
      </c>
      <c r="I642" s="182"/>
      <c r="L642" s="179"/>
      <c r="M642" s="183"/>
      <c r="T642" s="184"/>
      <c r="AT642" s="180" t="s">
        <v>219</v>
      </c>
      <c r="AU642" s="180" t="s">
        <v>88</v>
      </c>
      <c r="AV642" s="14" t="s">
        <v>82</v>
      </c>
      <c r="AW642" s="14" t="s">
        <v>31</v>
      </c>
      <c r="AX642" s="14" t="s">
        <v>75</v>
      </c>
      <c r="AY642" s="180" t="s">
        <v>205</v>
      </c>
    </row>
    <row r="643" spans="2:65" s="12" customFormat="1">
      <c r="B643" s="164"/>
      <c r="D643" s="165" t="s">
        <v>219</v>
      </c>
      <c r="E643" s="166" t="s">
        <v>1</v>
      </c>
      <c r="F643" s="167" t="s">
        <v>2396</v>
      </c>
      <c r="H643" s="168">
        <v>149</v>
      </c>
      <c r="I643" s="169"/>
      <c r="L643" s="164"/>
      <c r="M643" s="170"/>
      <c r="T643" s="171"/>
      <c r="AT643" s="166" t="s">
        <v>219</v>
      </c>
      <c r="AU643" s="166" t="s">
        <v>88</v>
      </c>
      <c r="AV643" s="12" t="s">
        <v>88</v>
      </c>
      <c r="AW643" s="12" t="s">
        <v>31</v>
      </c>
      <c r="AX643" s="12" t="s">
        <v>75</v>
      </c>
      <c r="AY643" s="166" t="s">
        <v>205</v>
      </c>
    </row>
    <row r="644" spans="2:65" s="12" customFormat="1">
      <c r="B644" s="164"/>
      <c r="D644" s="165" t="s">
        <v>219</v>
      </c>
      <c r="E644" s="166" t="s">
        <v>1</v>
      </c>
      <c r="F644" s="167" t="s">
        <v>2397</v>
      </c>
      <c r="H644" s="168">
        <v>164</v>
      </c>
      <c r="I644" s="169"/>
      <c r="L644" s="164"/>
      <c r="M644" s="170"/>
      <c r="T644" s="171"/>
      <c r="AT644" s="166" t="s">
        <v>219</v>
      </c>
      <c r="AU644" s="166" t="s">
        <v>88</v>
      </c>
      <c r="AV644" s="12" t="s">
        <v>88</v>
      </c>
      <c r="AW644" s="12" t="s">
        <v>31</v>
      </c>
      <c r="AX644" s="12" t="s">
        <v>75</v>
      </c>
      <c r="AY644" s="166" t="s">
        <v>205</v>
      </c>
    </row>
    <row r="645" spans="2:65" s="15" customFormat="1">
      <c r="B645" s="185"/>
      <c r="D645" s="165" t="s">
        <v>219</v>
      </c>
      <c r="E645" s="186" t="s">
        <v>1</v>
      </c>
      <c r="F645" s="187" t="s">
        <v>404</v>
      </c>
      <c r="H645" s="188">
        <v>313</v>
      </c>
      <c r="I645" s="189"/>
      <c r="L645" s="185"/>
      <c r="M645" s="190"/>
      <c r="T645" s="191"/>
      <c r="AT645" s="186" t="s">
        <v>219</v>
      </c>
      <c r="AU645" s="186" t="s">
        <v>88</v>
      </c>
      <c r="AV645" s="15" t="s">
        <v>222</v>
      </c>
      <c r="AW645" s="15" t="s">
        <v>31</v>
      </c>
      <c r="AX645" s="15" t="s">
        <v>75</v>
      </c>
      <c r="AY645" s="186" t="s">
        <v>205</v>
      </c>
    </row>
    <row r="646" spans="2:65" s="14" customFormat="1">
      <c r="B646" s="179"/>
      <c r="D646" s="165" t="s">
        <v>219</v>
      </c>
      <c r="E646" s="180" t="s">
        <v>1</v>
      </c>
      <c r="F646" s="181" t="s">
        <v>2398</v>
      </c>
      <c r="H646" s="180" t="s">
        <v>1</v>
      </c>
      <c r="I646" s="182"/>
      <c r="L646" s="179"/>
      <c r="M646" s="183"/>
      <c r="T646" s="184"/>
      <c r="AT646" s="180" t="s">
        <v>219</v>
      </c>
      <c r="AU646" s="180" t="s">
        <v>88</v>
      </c>
      <c r="AV646" s="14" t="s">
        <v>82</v>
      </c>
      <c r="AW646" s="14" t="s">
        <v>31</v>
      </c>
      <c r="AX646" s="14" t="s">
        <v>75</v>
      </c>
      <c r="AY646" s="180" t="s">
        <v>205</v>
      </c>
    </row>
    <row r="647" spans="2:65" s="14" customFormat="1">
      <c r="B647" s="179"/>
      <c r="D647" s="165" t="s">
        <v>219</v>
      </c>
      <c r="E647" s="180" t="s">
        <v>1</v>
      </c>
      <c r="F647" s="181" t="s">
        <v>2399</v>
      </c>
      <c r="H647" s="180" t="s">
        <v>1</v>
      </c>
      <c r="I647" s="182"/>
      <c r="L647" s="179"/>
      <c r="M647" s="183"/>
      <c r="T647" s="184"/>
      <c r="AT647" s="180" t="s">
        <v>219</v>
      </c>
      <c r="AU647" s="180" t="s">
        <v>88</v>
      </c>
      <c r="AV647" s="14" t="s">
        <v>82</v>
      </c>
      <c r="AW647" s="14" t="s">
        <v>31</v>
      </c>
      <c r="AX647" s="14" t="s">
        <v>75</v>
      </c>
      <c r="AY647" s="180" t="s">
        <v>205</v>
      </c>
    </row>
    <row r="648" spans="2:65" s="12" customFormat="1">
      <c r="B648" s="164"/>
      <c r="D648" s="165" t="s">
        <v>219</v>
      </c>
      <c r="E648" s="166" t="s">
        <v>1</v>
      </c>
      <c r="F648" s="167" t="s">
        <v>2400</v>
      </c>
      <c r="H648" s="168">
        <v>6</v>
      </c>
      <c r="I648" s="169"/>
      <c r="L648" s="164"/>
      <c r="M648" s="170"/>
      <c r="T648" s="171"/>
      <c r="AT648" s="166" t="s">
        <v>219</v>
      </c>
      <c r="AU648" s="166" t="s">
        <v>88</v>
      </c>
      <c r="AV648" s="12" t="s">
        <v>88</v>
      </c>
      <c r="AW648" s="12" t="s">
        <v>31</v>
      </c>
      <c r="AX648" s="12" t="s">
        <v>75</v>
      </c>
      <c r="AY648" s="166" t="s">
        <v>205</v>
      </c>
    </row>
    <row r="649" spans="2:65" s="15" customFormat="1">
      <c r="B649" s="185"/>
      <c r="D649" s="165" t="s">
        <v>219</v>
      </c>
      <c r="E649" s="186" t="s">
        <v>1</v>
      </c>
      <c r="F649" s="187" t="s">
        <v>404</v>
      </c>
      <c r="H649" s="188">
        <v>6</v>
      </c>
      <c r="I649" s="189"/>
      <c r="L649" s="185"/>
      <c r="M649" s="190"/>
      <c r="T649" s="191"/>
      <c r="AT649" s="186" t="s">
        <v>219</v>
      </c>
      <c r="AU649" s="186" t="s">
        <v>88</v>
      </c>
      <c r="AV649" s="15" t="s">
        <v>222</v>
      </c>
      <c r="AW649" s="15" t="s">
        <v>31</v>
      </c>
      <c r="AX649" s="15" t="s">
        <v>75</v>
      </c>
      <c r="AY649" s="186" t="s">
        <v>205</v>
      </c>
    </row>
    <row r="650" spans="2:65" s="14" customFormat="1">
      <c r="B650" s="179"/>
      <c r="D650" s="165" t="s">
        <v>219</v>
      </c>
      <c r="E650" s="180" t="s">
        <v>1</v>
      </c>
      <c r="F650" s="181" t="s">
        <v>2401</v>
      </c>
      <c r="H650" s="180" t="s">
        <v>1</v>
      </c>
      <c r="I650" s="182"/>
      <c r="L650" s="179"/>
      <c r="M650" s="183"/>
      <c r="T650" s="184"/>
      <c r="AT650" s="180" t="s">
        <v>219</v>
      </c>
      <c r="AU650" s="180" t="s">
        <v>88</v>
      </c>
      <c r="AV650" s="14" t="s">
        <v>82</v>
      </c>
      <c r="AW650" s="14" t="s">
        <v>31</v>
      </c>
      <c r="AX650" s="14" t="s">
        <v>75</v>
      </c>
      <c r="AY650" s="180" t="s">
        <v>205</v>
      </c>
    </row>
    <row r="651" spans="2:65" s="14" customFormat="1">
      <c r="B651" s="179"/>
      <c r="D651" s="165" t="s">
        <v>219</v>
      </c>
      <c r="E651" s="180" t="s">
        <v>1</v>
      </c>
      <c r="F651" s="181" t="s">
        <v>2402</v>
      </c>
      <c r="H651" s="180" t="s">
        <v>1</v>
      </c>
      <c r="I651" s="182"/>
      <c r="L651" s="179"/>
      <c r="M651" s="183"/>
      <c r="T651" s="184"/>
      <c r="AT651" s="180" t="s">
        <v>219</v>
      </c>
      <c r="AU651" s="180" t="s">
        <v>88</v>
      </c>
      <c r="AV651" s="14" t="s">
        <v>82</v>
      </c>
      <c r="AW651" s="14" t="s">
        <v>31</v>
      </c>
      <c r="AX651" s="14" t="s">
        <v>75</v>
      </c>
      <c r="AY651" s="180" t="s">
        <v>205</v>
      </c>
    </row>
    <row r="652" spans="2:65" s="12" customFormat="1">
      <c r="B652" s="164"/>
      <c r="D652" s="165" t="s">
        <v>219</v>
      </c>
      <c r="E652" s="166" t="s">
        <v>1</v>
      </c>
      <c r="F652" s="167" t="s">
        <v>2403</v>
      </c>
      <c r="H652" s="168">
        <v>1</v>
      </c>
      <c r="I652" s="169"/>
      <c r="L652" s="164"/>
      <c r="M652" s="170"/>
      <c r="T652" s="171"/>
      <c r="AT652" s="166" t="s">
        <v>219</v>
      </c>
      <c r="AU652" s="166" t="s">
        <v>88</v>
      </c>
      <c r="AV652" s="12" t="s">
        <v>88</v>
      </c>
      <c r="AW652" s="12" t="s">
        <v>31</v>
      </c>
      <c r="AX652" s="12" t="s">
        <v>75</v>
      </c>
      <c r="AY652" s="166" t="s">
        <v>205</v>
      </c>
    </row>
    <row r="653" spans="2:65" s="15" customFormat="1">
      <c r="B653" s="185"/>
      <c r="D653" s="165" t="s">
        <v>219</v>
      </c>
      <c r="E653" s="186" t="s">
        <v>1</v>
      </c>
      <c r="F653" s="187" t="s">
        <v>404</v>
      </c>
      <c r="H653" s="188">
        <v>1</v>
      </c>
      <c r="I653" s="189"/>
      <c r="L653" s="185"/>
      <c r="M653" s="190"/>
      <c r="T653" s="191"/>
      <c r="AT653" s="186" t="s">
        <v>219</v>
      </c>
      <c r="AU653" s="186" t="s">
        <v>88</v>
      </c>
      <c r="AV653" s="15" t="s">
        <v>222</v>
      </c>
      <c r="AW653" s="15" t="s">
        <v>31</v>
      </c>
      <c r="AX653" s="15" t="s">
        <v>75</v>
      </c>
      <c r="AY653" s="186" t="s">
        <v>205</v>
      </c>
    </row>
    <row r="654" spans="2:65" s="13" customFormat="1">
      <c r="B654" s="172"/>
      <c r="D654" s="165" t="s">
        <v>219</v>
      </c>
      <c r="E654" s="173" t="s">
        <v>1</v>
      </c>
      <c r="F654" s="174" t="s">
        <v>2404</v>
      </c>
      <c r="H654" s="175">
        <v>320</v>
      </c>
      <c r="I654" s="176"/>
      <c r="L654" s="172"/>
      <c r="M654" s="177"/>
      <c r="T654" s="178"/>
      <c r="AT654" s="173" t="s">
        <v>219</v>
      </c>
      <c r="AU654" s="173" t="s">
        <v>88</v>
      </c>
      <c r="AV654" s="13" t="s">
        <v>210</v>
      </c>
      <c r="AW654" s="13" t="s">
        <v>31</v>
      </c>
      <c r="AX654" s="13" t="s">
        <v>82</v>
      </c>
      <c r="AY654" s="173" t="s">
        <v>205</v>
      </c>
    </row>
    <row r="655" spans="2:65" s="1" customFormat="1" ht="24.2" customHeight="1">
      <c r="B655" s="136"/>
      <c r="C655" s="154" t="s">
        <v>362</v>
      </c>
      <c r="D655" s="154" t="s">
        <v>214</v>
      </c>
      <c r="E655" s="155" t="s">
        <v>2405</v>
      </c>
      <c r="F655" s="156" t="s">
        <v>2406</v>
      </c>
      <c r="G655" s="157" t="s">
        <v>592</v>
      </c>
      <c r="H655" s="158">
        <v>32</v>
      </c>
      <c r="I655" s="159"/>
      <c r="J655" s="160">
        <f>ROUND(I655*H655,2)</f>
        <v>0</v>
      </c>
      <c r="K655" s="161"/>
      <c r="L655" s="32"/>
      <c r="M655" s="162" t="s">
        <v>1</v>
      </c>
      <c r="N655" s="163" t="s">
        <v>41</v>
      </c>
      <c r="P655" s="148">
        <f>O655*H655</f>
        <v>0</v>
      </c>
      <c r="Q655" s="148">
        <v>4.0000000000000003E-5</v>
      </c>
      <c r="R655" s="148">
        <f>Q655*H655</f>
        <v>1.2800000000000001E-3</v>
      </c>
      <c r="S655" s="148">
        <v>6.0999999999999997E-4</v>
      </c>
      <c r="T655" s="149">
        <f>S655*H655</f>
        <v>1.9519999999999999E-2</v>
      </c>
      <c r="AR655" s="150" t="s">
        <v>210</v>
      </c>
      <c r="AT655" s="150" t="s">
        <v>214</v>
      </c>
      <c r="AU655" s="150" t="s">
        <v>88</v>
      </c>
      <c r="AY655" s="17" t="s">
        <v>205</v>
      </c>
      <c r="BE655" s="151">
        <f>IF(N655="základná",J655,0)</f>
        <v>0</v>
      </c>
      <c r="BF655" s="151">
        <f>IF(N655="znížená",J655,0)</f>
        <v>0</v>
      </c>
      <c r="BG655" s="151">
        <f>IF(N655="zákl. prenesená",J655,0)</f>
        <v>0</v>
      </c>
      <c r="BH655" s="151">
        <f>IF(N655="zníž. prenesená",J655,0)</f>
        <v>0</v>
      </c>
      <c r="BI655" s="151">
        <f>IF(N655="nulová",J655,0)</f>
        <v>0</v>
      </c>
      <c r="BJ655" s="17" t="s">
        <v>88</v>
      </c>
      <c r="BK655" s="151">
        <f>ROUND(I655*H655,2)</f>
        <v>0</v>
      </c>
      <c r="BL655" s="17" t="s">
        <v>210</v>
      </c>
      <c r="BM655" s="150" t="s">
        <v>2407</v>
      </c>
    </row>
    <row r="656" spans="2:65" s="14" customFormat="1">
      <c r="B656" s="179"/>
      <c r="D656" s="165" t="s">
        <v>219</v>
      </c>
      <c r="E656" s="180" t="s">
        <v>1</v>
      </c>
      <c r="F656" s="181" t="s">
        <v>2408</v>
      </c>
      <c r="H656" s="180" t="s">
        <v>1</v>
      </c>
      <c r="I656" s="182"/>
      <c r="L656" s="179"/>
      <c r="M656" s="183"/>
      <c r="T656" s="184"/>
      <c r="AT656" s="180" t="s">
        <v>219</v>
      </c>
      <c r="AU656" s="180" t="s">
        <v>88</v>
      </c>
      <c r="AV656" s="14" t="s">
        <v>82</v>
      </c>
      <c r="AW656" s="14" t="s">
        <v>31</v>
      </c>
      <c r="AX656" s="14" t="s">
        <v>75</v>
      </c>
      <c r="AY656" s="180" t="s">
        <v>205</v>
      </c>
    </row>
    <row r="657" spans="2:65" s="14" customFormat="1">
      <c r="B657" s="179"/>
      <c r="D657" s="165" t="s">
        <v>219</v>
      </c>
      <c r="E657" s="180" t="s">
        <v>1</v>
      </c>
      <c r="F657" s="181" t="s">
        <v>2409</v>
      </c>
      <c r="H657" s="180" t="s">
        <v>1</v>
      </c>
      <c r="I657" s="182"/>
      <c r="L657" s="179"/>
      <c r="M657" s="183"/>
      <c r="T657" s="184"/>
      <c r="AT657" s="180" t="s">
        <v>219</v>
      </c>
      <c r="AU657" s="180" t="s">
        <v>88</v>
      </c>
      <c r="AV657" s="14" t="s">
        <v>82</v>
      </c>
      <c r="AW657" s="14" t="s">
        <v>31</v>
      </c>
      <c r="AX657" s="14" t="s">
        <v>75</v>
      </c>
      <c r="AY657" s="180" t="s">
        <v>205</v>
      </c>
    </row>
    <row r="658" spans="2:65" s="12" customFormat="1">
      <c r="B658" s="164"/>
      <c r="D658" s="165" t="s">
        <v>219</v>
      </c>
      <c r="E658" s="166" t="s">
        <v>1</v>
      </c>
      <c r="F658" s="167" t="s">
        <v>2410</v>
      </c>
      <c r="H658" s="168">
        <v>32</v>
      </c>
      <c r="I658" s="169"/>
      <c r="L658" s="164"/>
      <c r="M658" s="170"/>
      <c r="T658" s="171"/>
      <c r="AT658" s="166" t="s">
        <v>219</v>
      </c>
      <c r="AU658" s="166" t="s">
        <v>88</v>
      </c>
      <c r="AV658" s="12" t="s">
        <v>88</v>
      </c>
      <c r="AW658" s="12" t="s">
        <v>31</v>
      </c>
      <c r="AX658" s="12" t="s">
        <v>75</v>
      </c>
      <c r="AY658" s="166" t="s">
        <v>205</v>
      </c>
    </row>
    <row r="659" spans="2:65" s="15" customFormat="1">
      <c r="B659" s="185"/>
      <c r="D659" s="165" t="s">
        <v>219</v>
      </c>
      <c r="E659" s="186" t="s">
        <v>1</v>
      </c>
      <c r="F659" s="187" t="s">
        <v>404</v>
      </c>
      <c r="H659" s="188">
        <v>32</v>
      </c>
      <c r="I659" s="189"/>
      <c r="L659" s="185"/>
      <c r="M659" s="190"/>
      <c r="T659" s="191"/>
      <c r="AT659" s="186" t="s">
        <v>219</v>
      </c>
      <c r="AU659" s="186" t="s">
        <v>88</v>
      </c>
      <c r="AV659" s="15" t="s">
        <v>222</v>
      </c>
      <c r="AW659" s="15" t="s">
        <v>31</v>
      </c>
      <c r="AX659" s="15" t="s">
        <v>75</v>
      </c>
      <c r="AY659" s="186" t="s">
        <v>205</v>
      </c>
    </row>
    <row r="660" spans="2:65" s="13" customFormat="1">
      <c r="B660" s="172"/>
      <c r="D660" s="165" t="s">
        <v>219</v>
      </c>
      <c r="E660" s="173" t="s">
        <v>1</v>
      </c>
      <c r="F660" s="174" t="s">
        <v>221</v>
      </c>
      <c r="H660" s="175">
        <v>32</v>
      </c>
      <c r="I660" s="176"/>
      <c r="L660" s="172"/>
      <c r="M660" s="177"/>
      <c r="T660" s="178"/>
      <c r="AT660" s="173" t="s">
        <v>219</v>
      </c>
      <c r="AU660" s="173" t="s">
        <v>88</v>
      </c>
      <c r="AV660" s="13" t="s">
        <v>210</v>
      </c>
      <c r="AW660" s="13" t="s">
        <v>31</v>
      </c>
      <c r="AX660" s="13" t="s">
        <v>82</v>
      </c>
      <c r="AY660" s="173" t="s">
        <v>205</v>
      </c>
    </row>
    <row r="661" spans="2:65" s="1" customFormat="1" ht="37.9" customHeight="1">
      <c r="B661" s="136"/>
      <c r="C661" s="154" t="s">
        <v>364</v>
      </c>
      <c r="D661" s="154" t="s">
        <v>214</v>
      </c>
      <c r="E661" s="155" t="s">
        <v>2411</v>
      </c>
      <c r="F661" s="156" t="s">
        <v>2412</v>
      </c>
      <c r="G661" s="157" t="s">
        <v>592</v>
      </c>
      <c r="H661" s="158">
        <v>50</v>
      </c>
      <c r="I661" s="159"/>
      <c r="J661" s="160">
        <f>ROUND(I661*H661,2)</f>
        <v>0</v>
      </c>
      <c r="K661" s="161"/>
      <c r="L661" s="32"/>
      <c r="M661" s="162" t="s">
        <v>1</v>
      </c>
      <c r="N661" s="163" t="s">
        <v>41</v>
      </c>
      <c r="P661" s="148">
        <f>O661*H661</f>
        <v>0</v>
      </c>
      <c r="Q661" s="148">
        <v>0</v>
      </c>
      <c r="R661" s="148">
        <f>Q661*H661</f>
        <v>0</v>
      </c>
      <c r="S661" s="148">
        <v>7.0000000000000001E-3</v>
      </c>
      <c r="T661" s="149">
        <f>S661*H661</f>
        <v>0.35000000000000003</v>
      </c>
      <c r="AR661" s="150" t="s">
        <v>210</v>
      </c>
      <c r="AT661" s="150" t="s">
        <v>214</v>
      </c>
      <c r="AU661" s="150" t="s">
        <v>88</v>
      </c>
      <c r="AY661" s="17" t="s">
        <v>205</v>
      </c>
      <c r="BE661" s="151">
        <f>IF(N661="základná",J661,0)</f>
        <v>0</v>
      </c>
      <c r="BF661" s="151">
        <f>IF(N661="znížená",J661,0)</f>
        <v>0</v>
      </c>
      <c r="BG661" s="151">
        <f>IF(N661="zákl. prenesená",J661,0)</f>
        <v>0</v>
      </c>
      <c r="BH661" s="151">
        <f>IF(N661="zníž. prenesená",J661,0)</f>
        <v>0</v>
      </c>
      <c r="BI661" s="151">
        <f>IF(N661="nulová",J661,0)</f>
        <v>0</v>
      </c>
      <c r="BJ661" s="17" t="s">
        <v>88</v>
      </c>
      <c r="BK661" s="151">
        <f>ROUND(I661*H661,2)</f>
        <v>0</v>
      </c>
      <c r="BL661" s="17" t="s">
        <v>210</v>
      </c>
      <c r="BM661" s="150" t="s">
        <v>2413</v>
      </c>
    </row>
    <row r="662" spans="2:65" s="14" customFormat="1">
      <c r="B662" s="179"/>
      <c r="D662" s="165" t="s">
        <v>219</v>
      </c>
      <c r="E662" s="180" t="s">
        <v>1</v>
      </c>
      <c r="F662" s="181" t="s">
        <v>2414</v>
      </c>
      <c r="H662" s="180" t="s">
        <v>1</v>
      </c>
      <c r="I662" s="182"/>
      <c r="L662" s="179"/>
      <c r="M662" s="183"/>
      <c r="T662" s="184"/>
      <c r="AT662" s="180" t="s">
        <v>219</v>
      </c>
      <c r="AU662" s="180" t="s">
        <v>88</v>
      </c>
      <c r="AV662" s="14" t="s">
        <v>82</v>
      </c>
      <c r="AW662" s="14" t="s">
        <v>31</v>
      </c>
      <c r="AX662" s="14" t="s">
        <v>75</v>
      </c>
      <c r="AY662" s="180" t="s">
        <v>205</v>
      </c>
    </row>
    <row r="663" spans="2:65" s="14" customFormat="1">
      <c r="B663" s="179"/>
      <c r="D663" s="165" t="s">
        <v>219</v>
      </c>
      <c r="E663" s="180" t="s">
        <v>1</v>
      </c>
      <c r="F663" s="181" t="s">
        <v>2415</v>
      </c>
      <c r="H663" s="180" t="s">
        <v>1</v>
      </c>
      <c r="I663" s="182"/>
      <c r="L663" s="179"/>
      <c r="M663" s="183"/>
      <c r="T663" s="184"/>
      <c r="AT663" s="180" t="s">
        <v>219</v>
      </c>
      <c r="AU663" s="180" t="s">
        <v>88</v>
      </c>
      <c r="AV663" s="14" t="s">
        <v>82</v>
      </c>
      <c r="AW663" s="14" t="s">
        <v>31</v>
      </c>
      <c r="AX663" s="14" t="s">
        <v>75</v>
      </c>
      <c r="AY663" s="180" t="s">
        <v>205</v>
      </c>
    </row>
    <row r="664" spans="2:65" s="14" customFormat="1">
      <c r="B664" s="179"/>
      <c r="D664" s="165" t="s">
        <v>219</v>
      </c>
      <c r="E664" s="180" t="s">
        <v>1</v>
      </c>
      <c r="F664" s="181" t="s">
        <v>2416</v>
      </c>
      <c r="H664" s="180" t="s">
        <v>1</v>
      </c>
      <c r="I664" s="182"/>
      <c r="L664" s="179"/>
      <c r="M664" s="183"/>
      <c r="T664" s="184"/>
      <c r="AT664" s="180" t="s">
        <v>219</v>
      </c>
      <c r="AU664" s="180" t="s">
        <v>88</v>
      </c>
      <c r="AV664" s="14" t="s">
        <v>82</v>
      </c>
      <c r="AW664" s="14" t="s">
        <v>31</v>
      </c>
      <c r="AX664" s="14" t="s">
        <v>75</v>
      </c>
      <c r="AY664" s="180" t="s">
        <v>205</v>
      </c>
    </row>
    <row r="665" spans="2:65" s="12" customFormat="1">
      <c r="B665" s="164"/>
      <c r="D665" s="165" t="s">
        <v>219</v>
      </c>
      <c r="E665" s="166" t="s">
        <v>1</v>
      </c>
      <c r="F665" s="167" t="s">
        <v>2417</v>
      </c>
      <c r="H665" s="168">
        <v>2</v>
      </c>
      <c r="I665" s="169"/>
      <c r="L665" s="164"/>
      <c r="M665" s="170"/>
      <c r="T665" s="171"/>
      <c r="AT665" s="166" t="s">
        <v>219</v>
      </c>
      <c r="AU665" s="166" t="s">
        <v>88</v>
      </c>
      <c r="AV665" s="12" t="s">
        <v>88</v>
      </c>
      <c r="AW665" s="12" t="s">
        <v>31</v>
      </c>
      <c r="AX665" s="12" t="s">
        <v>75</v>
      </c>
      <c r="AY665" s="166" t="s">
        <v>205</v>
      </c>
    </row>
    <row r="666" spans="2:65" s="15" customFormat="1">
      <c r="B666" s="185"/>
      <c r="D666" s="165" t="s">
        <v>219</v>
      </c>
      <c r="E666" s="186" t="s">
        <v>1</v>
      </c>
      <c r="F666" s="187" t="s">
        <v>404</v>
      </c>
      <c r="H666" s="188">
        <v>2</v>
      </c>
      <c r="I666" s="189"/>
      <c r="L666" s="185"/>
      <c r="M666" s="190"/>
      <c r="T666" s="191"/>
      <c r="AT666" s="186" t="s">
        <v>219</v>
      </c>
      <c r="AU666" s="186" t="s">
        <v>88</v>
      </c>
      <c r="AV666" s="15" t="s">
        <v>222</v>
      </c>
      <c r="AW666" s="15" t="s">
        <v>31</v>
      </c>
      <c r="AX666" s="15" t="s">
        <v>75</v>
      </c>
      <c r="AY666" s="186" t="s">
        <v>205</v>
      </c>
    </row>
    <row r="667" spans="2:65" s="14" customFormat="1">
      <c r="B667" s="179"/>
      <c r="D667" s="165" t="s">
        <v>219</v>
      </c>
      <c r="E667" s="180" t="s">
        <v>1</v>
      </c>
      <c r="F667" s="181" t="s">
        <v>2418</v>
      </c>
      <c r="H667" s="180" t="s">
        <v>1</v>
      </c>
      <c r="I667" s="182"/>
      <c r="L667" s="179"/>
      <c r="M667" s="183"/>
      <c r="T667" s="184"/>
      <c r="AT667" s="180" t="s">
        <v>219</v>
      </c>
      <c r="AU667" s="180" t="s">
        <v>88</v>
      </c>
      <c r="AV667" s="14" t="s">
        <v>82</v>
      </c>
      <c r="AW667" s="14" t="s">
        <v>31</v>
      </c>
      <c r="AX667" s="14" t="s">
        <v>75</v>
      </c>
      <c r="AY667" s="180" t="s">
        <v>205</v>
      </c>
    </row>
    <row r="668" spans="2:65" s="14" customFormat="1">
      <c r="B668" s="179"/>
      <c r="D668" s="165" t="s">
        <v>219</v>
      </c>
      <c r="E668" s="180" t="s">
        <v>1</v>
      </c>
      <c r="F668" s="181" t="s">
        <v>2419</v>
      </c>
      <c r="H668" s="180" t="s">
        <v>1</v>
      </c>
      <c r="I668" s="182"/>
      <c r="L668" s="179"/>
      <c r="M668" s="183"/>
      <c r="T668" s="184"/>
      <c r="AT668" s="180" t="s">
        <v>219</v>
      </c>
      <c r="AU668" s="180" t="s">
        <v>88</v>
      </c>
      <c r="AV668" s="14" t="s">
        <v>82</v>
      </c>
      <c r="AW668" s="14" t="s">
        <v>31</v>
      </c>
      <c r="AX668" s="14" t="s">
        <v>75</v>
      </c>
      <c r="AY668" s="180" t="s">
        <v>205</v>
      </c>
    </row>
    <row r="669" spans="2:65" s="14" customFormat="1">
      <c r="B669" s="179"/>
      <c r="D669" s="165" t="s">
        <v>219</v>
      </c>
      <c r="E669" s="180" t="s">
        <v>1</v>
      </c>
      <c r="F669" s="181" t="s">
        <v>2420</v>
      </c>
      <c r="H669" s="180" t="s">
        <v>1</v>
      </c>
      <c r="I669" s="182"/>
      <c r="L669" s="179"/>
      <c r="M669" s="183"/>
      <c r="T669" s="184"/>
      <c r="AT669" s="180" t="s">
        <v>219</v>
      </c>
      <c r="AU669" s="180" t="s">
        <v>88</v>
      </c>
      <c r="AV669" s="14" t="s">
        <v>82</v>
      </c>
      <c r="AW669" s="14" t="s">
        <v>31</v>
      </c>
      <c r="AX669" s="14" t="s">
        <v>75</v>
      </c>
      <c r="AY669" s="180" t="s">
        <v>205</v>
      </c>
    </row>
    <row r="670" spans="2:65" s="12" customFormat="1">
      <c r="B670" s="164"/>
      <c r="D670" s="165" t="s">
        <v>219</v>
      </c>
      <c r="E670" s="166" t="s">
        <v>1</v>
      </c>
      <c r="F670" s="167" t="s">
        <v>2421</v>
      </c>
      <c r="H670" s="168">
        <v>30</v>
      </c>
      <c r="I670" s="169"/>
      <c r="L670" s="164"/>
      <c r="M670" s="170"/>
      <c r="T670" s="171"/>
      <c r="AT670" s="166" t="s">
        <v>219</v>
      </c>
      <c r="AU670" s="166" t="s">
        <v>88</v>
      </c>
      <c r="AV670" s="12" t="s">
        <v>88</v>
      </c>
      <c r="AW670" s="12" t="s">
        <v>31</v>
      </c>
      <c r="AX670" s="12" t="s">
        <v>75</v>
      </c>
      <c r="AY670" s="166" t="s">
        <v>205</v>
      </c>
    </row>
    <row r="671" spans="2:65" s="15" customFormat="1">
      <c r="B671" s="185"/>
      <c r="D671" s="165" t="s">
        <v>219</v>
      </c>
      <c r="E671" s="186" t="s">
        <v>1</v>
      </c>
      <c r="F671" s="187" t="s">
        <v>404</v>
      </c>
      <c r="H671" s="188">
        <v>30</v>
      </c>
      <c r="I671" s="189"/>
      <c r="L671" s="185"/>
      <c r="M671" s="190"/>
      <c r="T671" s="191"/>
      <c r="AT671" s="186" t="s">
        <v>219</v>
      </c>
      <c r="AU671" s="186" t="s">
        <v>88</v>
      </c>
      <c r="AV671" s="15" t="s">
        <v>222</v>
      </c>
      <c r="AW671" s="15" t="s">
        <v>31</v>
      </c>
      <c r="AX671" s="15" t="s">
        <v>75</v>
      </c>
      <c r="AY671" s="186" t="s">
        <v>205</v>
      </c>
    </row>
    <row r="672" spans="2:65" s="14" customFormat="1">
      <c r="B672" s="179"/>
      <c r="D672" s="165" t="s">
        <v>219</v>
      </c>
      <c r="E672" s="180" t="s">
        <v>1</v>
      </c>
      <c r="F672" s="181" t="s">
        <v>2422</v>
      </c>
      <c r="H672" s="180" t="s">
        <v>1</v>
      </c>
      <c r="I672" s="182"/>
      <c r="L672" s="179"/>
      <c r="M672" s="183"/>
      <c r="T672" s="184"/>
      <c r="AT672" s="180" t="s">
        <v>219</v>
      </c>
      <c r="AU672" s="180" t="s">
        <v>88</v>
      </c>
      <c r="AV672" s="14" t="s">
        <v>82</v>
      </c>
      <c r="AW672" s="14" t="s">
        <v>31</v>
      </c>
      <c r="AX672" s="14" t="s">
        <v>75</v>
      </c>
      <c r="AY672" s="180" t="s">
        <v>205</v>
      </c>
    </row>
    <row r="673" spans="2:65" s="14" customFormat="1">
      <c r="B673" s="179"/>
      <c r="D673" s="165" t="s">
        <v>219</v>
      </c>
      <c r="E673" s="180" t="s">
        <v>1</v>
      </c>
      <c r="F673" s="181" t="s">
        <v>2423</v>
      </c>
      <c r="H673" s="180" t="s">
        <v>1</v>
      </c>
      <c r="I673" s="182"/>
      <c r="L673" s="179"/>
      <c r="M673" s="183"/>
      <c r="T673" s="184"/>
      <c r="AT673" s="180" t="s">
        <v>219</v>
      </c>
      <c r="AU673" s="180" t="s">
        <v>88</v>
      </c>
      <c r="AV673" s="14" t="s">
        <v>82</v>
      </c>
      <c r="AW673" s="14" t="s">
        <v>31</v>
      </c>
      <c r="AX673" s="14" t="s">
        <v>75</v>
      </c>
      <c r="AY673" s="180" t="s">
        <v>205</v>
      </c>
    </row>
    <row r="674" spans="2:65" s="14" customFormat="1">
      <c r="B674" s="179"/>
      <c r="D674" s="165" t="s">
        <v>219</v>
      </c>
      <c r="E674" s="180" t="s">
        <v>1</v>
      </c>
      <c r="F674" s="181" t="s">
        <v>2424</v>
      </c>
      <c r="H674" s="180" t="s">
        <v>1</v>
      </c>
      <c r="I674" s="182"/>
      <c r="L674" s="179"/>
      <c r="M674" s="183"/>
      <c r="T674" s="184"/>
      <c r="AT674" s="180" t="s">
        <v>219</v>
      </c>
      <c r="AU674" s="180" t="s">
        <v>88</v>
      </c>
      <c r="AV674" s="14" t="s">
        <v>82</v>
      </c>
      <c r="AW674" s="14" t="s">
        <v>31</v>
      </c>
      <c r="AX674" s="14" t="s">
        <v>75</v>
      </c>
      <c r="AY674" s="180" t="s">
        <v>205</v>
      </c>
    </row>
    <row r="675" spans="2:65" s="12" customFormat="1">
      <c r="B675" s="164"/>
      <c r="D675" s="165" t="s">
        <v>219</v>
      </c>
      <c r="E675" s="166" t="s">
        <v>1</v>
      </c>
      <c r="F675" s="167" t="s">
        <v>2425</v>
      </c>
      <c r="H675" s="168">
        <v>16</v>
      </c>
      <c r="I675" s="169"/>
      <c r="L675" s="164"/>
      <c r="M675" s="170"/>
      <c r="T675" s="171"/>
      <c r="AT675" s="166" t="s">
        <v>219</v>
      </c>
      <c r="AU675" s="166" t="s">
        <v>88</v>
      </c>
      <c r="AV675" s="12" t="s">
        <v>88</v>
      </c>
      <c r="AW675" s="12" t="s">
        <v>31</v>
      </c>
      <c r="AX675" s="12" t="s">
        <v>75</v>
      </c>
      <c r="AY675" s="166" t="s">
        <v>205</v>
      </c>
    </row>
    <row r="676" spans="2:65" s="15" customFormat="1">
      <c r="B676" s="185"/>
      <c r="D676" s="165" t="s">
        <v>219</v>
      </c>
      <c r="E676" s="186" t="s">
        <v>1</v>
      </c>
      <c r="F676" s="187" t="s">
        <v>404</v>
      </c>
      <c r="H676" s="188">
        <v>16</v>
      </c>
      <c r="I676" s="189"/>
      <c r="L676" s="185"/>
      <c r="M676" s="190"/>
      <c r="T676" s="191"/>
      <c r="AT676" s="186" t="s">
        <v>219</v>
      </c>
      <c r="AU676" s="186" t="s">
        <v>88</v>
      </c>
      <c r="AV676" s="15" t="s">
        <v>222</v>
      </c>
      <c r="AW676" s="15" t="s">
        <v>31</v>
      </c>
      <c r="AX676" s="15" t="s">
        <v>75</v>
      </c>
      <c r="AY676" s="186" t="s">
        <v>205</v>
      </c>
    </row>
    <row r="677" spans="2:65" s="14" customFormat="1">
      <c r="B677" s="179"/>
      <c r="D677" s="165" t="s">
        <v>219</v>
      </c>
      <c r="E677" s="180" t="s">
        <v>1</v>
      </c>
      <c r="F677" s="181" t="s">
        <v>2426</v>
      </c>
      <c r="H677" s="180" t="s">
        <v>1</v>
      </c>
      <c r="I677" s="182"/>
      <c r="L677" s="179"/>
      <c r="M677" s="183"/>
      <c r="T677" s="184"/>
      <c r="AT677" s="180" t="s">
        <v>219</v>
      </c>
      <c r="AU677" s="180" t="s">
        <v>88</v>
      </c>
      <c r="AV677" s="14" t="s">
        <v>82</v>
      </c>
      <c r="AW677" s="14" t="s">
        <v>31</v>
      </c>
      <c r="AX677" s="14" t="s">
        <v>75</v>
      </c>
      <c r="AY677" s="180" t="s">
        <v>205</v>
      </c>
    </row>
    <row r="678" spans="2:65" s="14" customFormat="1">
      <c r="B678" s="179"/>
      <c r="D678" s="165" t="s">
        <v>219</v>
      </c>
      <c r="E678" s="180" t="s">
        <v>1</v>
      </c>
      <c r="F678" s="181" t="s">
        <v>2427</v>
      </c>
      <c r="H678" s="180" t="s">
        <v>1</v>
      </c>
      <c r="I678" s="182"/>
      <c r="L678" s="179"/>
      <c r="M678" s="183"/>
      <c r="T678" s="184"/>
      <c r="AT678" s="180" t="s">
        <v>219</v>
      </c>
      <c r="AU678" s="180" t="s">
        <v>88</v>
      </c>
      <c r="AV678" s="14" t="s">
        <v>82</v>
      </c>
      <c r="AW678" s="14" t="s">
        <v>31</v>
      </c>
      <c r="AX678" s="14" t="s">
        <v>75</v>
      </c>
      <c r="AY678" s="180" t="s">
        <v>205</v>
      </c>
    </row>
    <row r="679" spans="2:65" s="14" customFormat="1">
      <c r="B679" s="179"/>
      <c r="D679" s="165" t="s">
        <v>219</v>
      </c>
      <c r="E679" s="180" t="s">
        <v>1</v>
      </c>
      <c r="F679" s="181" t="s">
        <v>2428</v>
      </c>
      <c r="H679" s="180" t="s">
        <v>1</v>
      </c>
      <c r="I679" s="182"/>
      <c r="L679" s="179"/>
      <c r="M679" s="183"/>
      <c r="T679" s="184"/>
      <c r="AT679" s="180" t="s">
        <v>219</v>
      </c>
      <c r="AU679" s="180" t="s">
        <v>88</v>
      </c>
      <c r="AV679" s="14" t="s">
        <v>82</v>
      </c>
      <c r="AW679" s="14" t="s">
        <v>31</v>
      </c>
      <c r="AX679" s="14" t="s">
        <v>75</v>
      </c>
      <c r="AY679" s="180" t="s">
        <v>205</v>
      </c>
    </row>
    <row r="680" spans="2:65" s="12" customFormat="1">
      <c r="B680" s="164"/>
      <c r="D680" s="165" t="s">
        <v>219</v>
      </c>
      <c r="E680" s="166" t="s">
        <v>1</v>
      </c>
      <c r="F680" s="167" t="s">
        <v>2429</v>
      </c>
      <c r="H680" s="168">
        <v>2</v>
      </c>
      <c r="I680" s="169"/>
      <c r="L680" s="164"/>
      <c r="M680" s="170"/>
      <c r="T680" s="171"/>
      <c r="AT680" s="166" t="s">
        <v>219</v>
      </c>
      <c r="AU680" s="166" t="s">
        <v>88</v>
      </c>
      <c r="AV680" s="12" t="s">
        <v>88</v>
      </c>
      <c r="AW680" s="12" t="s">
        <v>31</v>
      </c>
      <c r="AX680" s="12" t="s">
        <v>75</v>
      </c>
      <c r="AY680" s="166" t="s">
        <v>205</v>
      </c>
    </row>
    <row r="681" spans="2:65" s="15" customFormat="1">
      <c r="B681" s="185"/>
      <c r="D681" s="165" t="s">
        <v>219</v>
      </c>
      <c r="E681" s="186" t="s">
        <v>1</v>
      </c>
      <c r="F681" s="187" t="s">
        <v>404</v>
      </c>
      <c r="H681" s="188">
        <v>2</v>
      </c>
      <c r="I681" s="189"/>
      <c r="L681" s="185"/>
      <c r="M681" s="190"/>
      <c r="T681" s="191"/>
      <c r="AT681" s="186" t="s">
        <v>219</v>
      </c>
      <c r="AU681" s="186" t="s">
        <v>88</v>
      </c>
      <c r="AV681" s="15" t="s">
        <v>222</v>
      </c>
      <c r="AW681" s="15" t="s">
        <v>31</v>
      </c>
      <c r="AX681" s="15" t="s">
        <v>75</v>
      </c>
      <c r="AY681" s="186" t="s">
        <v>205</v>
      </c>
    </row>
    <row r="682" spans="2:65" s="13" customFormat="1">
      <c r="B682" s="172"/>
      <c r="D682" s="165" t="s">
        <v>219</v>
      </c>
      <c r="E682" s="173" t="s">
        <v>1</v>
      </c>
      <c r="F682" s="174" t="s">
        <v>221</v>
      </c>
      <c r="H682" s="175">
        <v>50</v>
      </c>
      <c r="I682" s="176"/>
      <c r="L682" s="172"/>
      <c r="M682" s="177"/>
      <c r="T682" s="178"/>
      <c r="AT682" s="173" t="s">
        <v>219</v>
      </c>
      <c r="AU682" s="173" t="s">
        <v>88</v>
      </c>
      <c r="AV682" s="13" t="s">
        <v>210</v>
      </c>
      <c r="AW682" s="13" t="s">
        <v>31</v>
      </c>
      <c r="AX682" s="13" t="s">
        <v>82</v>
      </c>
      <c r="AY682" s="173" t="s">
        <v>205</v>
      </c>
    </row>
    <row r="683" spans="2:65" s="1" customFormat="1" ht="33" customHeight="1">
      <c r="B683" s="136"/>
      <c r="C683" s="154" t="s">
        <v>367</v>
      </c>
      <c r="D683" s="154" t="s">
        <v>214</v>
      </c>
      <c r="E683" s="155" t="s">
        <v>2430</v>
      </c>
      <c r="F683" s="156" t="s">
        <v>2431</v>
      </c>
      <c r="G683" s="157" t="s">
        <v>592</v>
      </c>
      <c r="H683" s="158">
        <v>10</v>
      </c>
      <c r="I683" s="159"/>
      <c r="J683" s="160">
        <f>ROUND(I683*H683,2)</f>
        <v>0</v>
      </c>
      <c r="K683" s="161"/>
      <c r="L683" s="32"/>
      <c r="M683" s="162" t="s">
        <v>1</v>
      </c>
      <c r="N683" s="163" t="s">
        <v>41</v>
      </c>
      <c r="P683" s="148">
        <f>O683*H683</f>
        <v>0</v>
      </c>
      <c r="Q683" s="148">
        <v>4.0000000000000003E-5</v>
      </c>
      <c r="R683" s="148">
        <f>Q683*H683</f>
        <v>4.0000000000000002E-4</v>
      </c>
      <c r="S683" s="148">
        <v>3.0100000000000001E-3</v>
      </c>
      <c r="T683" s="149">
        <f>S683*H683</f>
        <v>3.0100000000000002E-2</v>
      </c>
      <c r="AR683" s="150" t="s">
        <v>210</v>
      </c>
      <c r="AT683" s="150" t="s">
        <v>214</v>
      </c>
      <c r="AU683" s="150" t="s">
        <v>88</v>
      </c>
      <c r="AY683" s="17" t="s">
        <v>205</v>
      </c>
      <c r="BE683" s="151">
        <f>IF(N683="základná",J683,0)</f>
        <v>0</v>
      </c>
      <c r="BF683" s="151">
        <f>IF(N683="znížená",J683,0)</f>
        <v>0</v>
      </c>
      <c r="BG683" s="151">
        <f>IF(N683="zákl. prenesená",J683,0)</f>
        <v>0</v>
      </c>
      <c r="BH683" s="151">
        <f>IF(N683="zníž. prenesená",J683,0)</f>
        <v>0</v>
      </c>
      <c r="BI683" s="151">
        <f>IF(N683="nulová",J683,0)</f>
        <v>0</v>
      </c>
      <c r="BJ683" s="17" t="s">
        <v>88</v>
      </c>
      <c r="BK683" s="151">
        <f>ROUND(I683*H683,2)</f>
        <v>0</v>
      </c>
      <c r="BL683" s="17" t="s">
        <v>210</v>
      </c>
      <c r="BM683" s="150" t="s">
        <v>2432</v>
      </c>
    </row>
    <row r="684" spans="2:65" s="14" customFormat="1">
      <c r="B684" s="179"/>
      <c r="D684" s="165" t="s">
        <v>219</v>
      </c>
      <c r="E684" s="180" t="s">
        <v>1</v>
      </c>
      <c r="F684" s="181" t="s">
        <v>2433</v>
      </c>
      <c r="H684" s="180" t="s">
        <v>1</v>
      </c>
      <c r="I684" s="182"/>
      <c r="L684" s="179"/>
      <c r="M684" s="183"/>
      <c r="T684" s="184"/>
      <c r="AT684" s="180" t="s">
        <v>219</v>
      </c>
      <c r="AU684" s="180" t="s">
        <v>88</v>
      </c>
      <c r="AV684" s="14" t="s">
        <v>82</v>
      </c>
      <c r="AW684" s="14" t="s">
        <v>31</v>
      </c>
      <c r="AX684" s="14" t="s">
        <v>75</v>
      </c>
      <c r="AY684" s="180" t="s">
        <v>205</v>
      </c>
    </row>
    <row r="685" spans="2:65" s="14" customFormat="1">
      <c r="B685" s="179"/>
      <c r="D685" s="165" t="s">
        <v>219</v>
      </c>
      <c r="E685" s="180" t="s">
        <v>1</v>
      </c>
      <c r="F685" s="181" t="s">
        <v>2434</v>
      </c>
      <c r="H685" s="180" t="s">
        <v>1</v>
      </c>
      <c r="I685" s="182"/>
      <c r="L685" s="179"/>
      <c r="M685" s="183"/>
      <c r="T685" s="184"/>
      <c r="AT685" s="180" t="s">
        <v>219</v>
      </c>
      <c r="AU685" s="180" t="s">
        <v>88</v>
      </c>
      <c r="AV685" s="14" t="s">
        <v>82</v>
      </c>
      <c r="AW685" s="14" t="s">
        <v>31</v>
      </c>
      <c r="AX685" s="14" t="s">
        <v>75</v>
      </c>
      <c r="AY685" s="180" t="s">
        <v>205</v>
      </c>
    </row>
    <row r="686" spans="2:65" s="14" customFormat="1">
      <c r="B686" s="179"/>
      <c r="D686" s="165" t="s">
        <v>219</v>
      </c>
      <c r="E686" s="180" t="s">
        <v>1</v>
      </c>
      <c r="F686" s="181" t="s">
        <v>2435</v>
      </c>
      <c r="H686" s="180" t="s">
        <v>1</v>
      </c>
      <c r="I686" s="182"/>
      <c r="L686" s="179"/>
      <c r="M686" s="183"/>
      <c r="T686" s="184"/>
      <c r="AT686" s="180" t="s">
        <v>219</v>
      </c>
      <c r="AU686" s="180" t="s">
        <v>88</v>
      </c>
      <c r="AV686" s="14" t="s">
        <v>82</v>
      </c>
      <c r="AW686" s="14" t="s">
        <v>31</v>
      </c>
      <c r="AX686" s="14" t="s">
        <v>75</v>
      </c>
      <c r="AY686" s="180" t="s">
        <v>205</v>
      </c>
    </row>
    <row r="687" spans="2:65" s="12" customFormat="1">
      <c r="B687" s="164"/>
      <c r="D687" s="165" t="s">
        <v>219</v>
      </c>
      <c r="E687" s="166" t="s">
        <v>1</v>
      </c>
      <c r="F687" s="167" t="s">
        <v>2436</v>
      </c>
      <c r="H687" s="168">
        <v>10</v>
      </c>
      <c r="I687" s="169"/>
      <c r="L687" s="164"/>
      <c r="M687" s="170"/>
      <c r="T687" s="171"/>
      <c r="AT687" s="166" t="s">
        <v>219</v>
      </c>
      <c r="AU687" s="166" t="s">
        <v>88</v>
      </c>
      <c r="AV687" s="12" t="s">
        <v>88</v>
      </c>
      <c r="AW687" s="12" t="s">
        <v>31</v>
      </c>
      <c r="AX687" s="12" t="s">
        <v>75</v>
      </c>
      <c r="AY687" s="166" t="s">
        <v>205</v>
      </c>
    </row>
    <row r="688" spans="2:65" s="15" customFormat="1">
      <c r="B688" s="185"/>
      <c r="D688" s="165" t="s">
        <v>219</v>
      </c>
      <c r="E688" s="186" t="s">
        <v>1</v>
      </c>
      <c r="F688" s="187" t="s">
        <v>404</v>
      </c>
      <c r="H688" s="188">
        <v>10</v>
      </c>
      <c r="I688" s="189"/>
      <c r="L688" s="185"/>
      <c r="M688" s="190"/>
      <c r="T688" s="191"/>
      <c r="AT688" s="186" t="s">
        <v>219</v>
      </c>
      <c r="AU688" s="186" t="s">
        <v>88</v>
      </c>
      <c r="AV688" s="15" t="s">
        <v>222</v>
      </c>
      <c r="AW688" s="15" t="s">
        <v>31</v>
      </c>
      <c r="AX688" s="15" t="s">
        <v>75</v>
      </c>
      <c r="AY688" s="186" t="s">
        <v>205</v>
      </c>
    </row>
    <row r="689" spans="2:65" s="13" customFormat="1">
      <c r="B689" s="172"/>
      <c r="D689" s="165" t="s">
        <v>219</v>
      </c>
      <c r="E689" s="173" t="s">
        <v>1</v>
      </c>
      <c r="F689" s="174" t="s">
        <v>221</v>
      </c>
      <c r="H689" s="175">
        <v>10</v>
      </c>
      <c r="I689" s="176"/>
      <c r="L689" s="172"/>
      <c r="M689" s="177"/>
      <c r="T689" s="178"/>
      <c r="AT689" s="173" t="s">
        <v>219</v>
      </c>
      <c r="AU689" s="173" t="s">
        <v>88</v>
      </c>
      <c r="AV689" s="13" t="s">
        <v>210</v>
      </c>
      <c r="AW689" s="13" t="s">
        <v>31</v>
      </c>
      <c r="AX689" s="13" t="s">
        <v>82</v>
      </c>
      <c r="AY689" s="173" t="s">
        <v>205</v>
      </c>
    </row>
    <row r="690" spans="2:65" s="1" customFormat="1" ht="33" customHeight="1">
      <c r="B690" s="136"/>
      <c r="C690" s="154" t="s">
        <v>374</v>
      </c>
      <c r="D690" s="154" t="s">
        <v>214</v>
      </c>
      <c r="E690" s="155" t="s">
        <v>2437</v>
      </c>
      <c r="F690" s="156" t="s">
        <v>2438</v>
      </c>
      <c r="G690" s="157" t="s">
        <v>592</v>
      </c>
      <c r="H690" s="158">
        <v>15</v>
      </c>
      <c r="I690" s="159"/>
      <c r="J690" s="160">
        <f>ROUND(I690*H690,2)</f>
        <v>0</v>
      </c>
      <c r="K690" s="161"/>
      <c r="L690" s="32"/>
      <c r="M690" s="162" t="s">
        <v>1</v>
      </c>
      <c r="N690" s="163" t="s">
        <v>41</v>
      </c>
      <c r="P690" s="148">
        <f>O690*H690</f>
        <v>0</v>
      </c>
      <c r="Q690" s="148">
        <v>4.0000000000000003E-5</v>
      </c>
      <c r="R690" s="148">
        <f>Q690*H690</f>
        <v>6.0000000000000006E-4</v>
      </c>
      <c r="S690" s="148">
        <v>1.1800000000000001E-3</v>
      </c>
      <c r="T690" s="149">
        <f>S690*H690</f>
        <v>1.77E-2</v>
      </c>
      <c r="AR690" s="150" t="s">
        <v>210</v>
      </c>
      <c r="AT690" s="150" t="s">
        <v>214</v>
      </c>
      <c r="AU690" s="150" t="s">
        <v>88</v>
      </c>
      <c r="AY690" s="17" t="s">
        <v>205</v>
      </c>
      <c r="BE690" s="151">
        <f>IF(N690="základná",J690,0)</f>
        <v>0</v>
      </c>
      <c r="BF690" s="151">
        <f>IF(N690="znížená",J690,0)</f>
        <v>0</v>
      </c>
      <c r="BG690" s="151">
        <f>IF(N690="zákl. prenesená",J690,0)</f>
        <v>0</v>
      </c>
      <c r="BH690" s="151">
        <f>IF(N690="zníž. prenesená",J690,0)</f>
        <v>0</v>
      </c>
      <c r="BI690" s="151">
        <f>IF(N690="nulová",J690,0)</f>
        <v>0</v>
      </c>
      <c r="BJ690" s="17" t="s">
        <v>88</v>
      </c>
      <c r="BK690" s="151">
        <f>ROUND(I690*H690,2)</f>
        <v>0</v>
      </c>
      <c r="BL690" s="17" t="s">
        <v>210</v>
      </c>
      <c r="BM690" s="150" t="s">
        <v>2439</v>
      </c>
    </row>
    <row r="691" spans="2:65" s="14" customFormat="1">
      <c r="B691" s="179"/>
      <c r="D691" s="165" t="s">
        <v>219</v>
      </c>
      <c r="E691" s="180" t="s">
        <v>1</v>
      </c>
      <c r="F691" s="181" t="s">
        <v>2440</v>
      </c>
      <c r="H691" s="180" t="s">
        <v>1</v>
      </c>
      <c r="I691" s="182"/>
      <c r="L691" s="179"/>
      <c r="M691" s="183"/>
      <c r="T691" s="184"/>
      <c r="AT691" s="180" t="s">
        <v>219</v>
      </c>
      <c r="AU691" s="180" t="s">
        <v>88</v>
      </c>
      <c r="AV691" s="14" t="s">
        <v>82</v>
      </c>
      <c r="AW691" s="14" t="s">
        <v>31</v>
      </c>
      <c r="AX691" s="14" t="s">
        <v>75</v>
      </c>
      <c r="AY691" s="180" t="s">
        <v>205</v>
      </c>
    </row>
    <row r="692" spans="2:65" s="14" customFormat="1">
      <c r="B692" s="179"/>
      <c r="D692" s="165" t="s">
        <v>219</v>
      </c>
      <c r="E692" s="180" t="s">
        <v>1</v>
      </c>
      <c r="F692" s="181" t="s">
        <v>2434</v>
      </c>
      <c r="H692" s="180" t="s">
        <v>1</v>
      </c>
      <c r="I692" s="182"/>
      <c r="L692" s="179"/>
      <c r="M692" s="183"/>
      <c r="T692" s="184"/>
      <c r="AT692" s="180" t="s">
        <v>219</v>
      </c>
      <c r="AU692" s="180" t="s">
        <v>88</v>
      </c>
      <c r="AV692" s="14" t="s">
        <v>82</v>
      </c>
      <c r="AW692" s="14" t="s">
        <v>31</v>
      </c>
      <c r="AX692" s="14" t="s">
        <v>75</v>
      </c>
      <c r="AY692" s="180" t="s">
        <v>205</v>
      </c>
    </row>
    <row r="693" spans="2:65" s="14" customFormat="1">
      <c r="B693" s="179"/>
      <c r="D693" s="165" t="s">
        <v>219</v>
      </c>
      <c r="E693" s="180" t="s">
        <v>1</v>
      </c>
      <c r="F693" s="181" t="s">
        <v>2441</v>
      </c>
      <c r="H693" s="180" t="s">
        <v>1</v>
      </c>
      <c r="I693" s="182"/>
      <c r="L693" s="179"/>
      <c r="M693" s="183"/>
      <c r="T693" s="184"/>
      <c r="AT693" s="180" t="s">
        <v>219</v>
      </c>
      <c r="AU693" s="180" t="s">
        <v>88</v>
      </c>
      <c r="AV693" s="14" t="s">
        <v>82</v>
      </c>
      <c r="AW693" s="14" t="s">
        <v>31</v>
      </c>
      <c r="AX693" s="14" t="s">
        <v>75</v>
      </c>
      <c r="AY693" s="180" t="s">
        <v>205</v>
      </c>
    </row>
    <row r="694" spans="2:65" s="12" customFormat="1">
      <c r="B694" s="164"/>
      <c r="D694" s="165" t="s">
        <v>219</v>
      </c>
      <c r="E694" s="166" t="s">
        <v>1</v>
      </c>
      <c r="F694" s="167" t="s">
        <v>2442</v>
      </c>
      <c r="H694" s="168">
        <v>13</v>
      </c>
      <c r="I694" s="169"/>
      <c r="L694" s="164"/>
      <c r="M694" s="170"/>
      <c r="T694" s="171"/>
      <c r="AT694" s="166" t="s">
        <v>219</v>
      </c>
      <c r="AU694" s="166" t="s">
        <v>88</v>
      </c>
      <c r="AV694" s="12" t="s">
        <v>88</v>
      </c>
      <c r="AW694" s="12" t="s">
        <v>31</v>
      </c>
      <c r="AX694" s="12" t="s">
        <v>75</v>
      </c>
      <c r="AY694" s="166" t="s">
        <v>205</v>
      </c>
    </row>
    <row r="695" spans="2:65" s="12" customFormat="1">
      <c r="B695" s="164"/>
      <c r="D695" s="165" t="s">
        <v>219</v>
      </c>
      <c r="E695" s="166" t="s">
        <v>1</v>
      </c>
      <c r="F695" s="167" t="s">
        <v>2443</v>
      </c>
      <c r="H695" s="168">
        <v>2</v>
      </c>
      <c r="I695" s="169"/>
      <c r="L695" s="164"/>
      <c r="M695" s="170"/>
      <c r="T695" s="171"/>
      <c r="AT695" s="166" t="s">
        <v>219</v>
      </c>
      <c r="AU695" s="166" t="s">
        <v>88</v>
      </c>
      <c r="AV695" s="12" t="s">
        <v>88</v>
      </c>
      <c r="AW695" s="12" t="s">
        <v>31</v>
      </c>
      <c r="AX695" s="12" t="s">
        <v>75</v>
      </c>
      <c r="AY695" s="166" t="s">
        <v>205</v>
      </c>
    </row>
    <row r="696" spans="2:65" s="13" customFormat="1">
      <c r="B696" s="172"/>
      <c r="D696" s="165" t="s">
        <v>219</v>
      </c>
      <c r="E696" s="173" t="s">
        <v>1</v>
      </c>
      <c r="F696" s="174" t="s">
        <v>221</v>
      </c>
      <c r="H696" s="175">
        <v>15</v>
      </c>
      <c r="I696" s="176"/>
      <c r="L696" s="172"/>
      <c r="M696" s="177"/>
      <c r="T696" s="178"/>
      <c r="AT696" s="173" t="s">
        <v>219</v>
      </c>
      <c r="AU696" s="173" t="s">
        <v>88</v>
      </c>
      <c r="AV696" s="13" t="s">
        <v>210</v>
      </c>
      <c r="AW696" s="13" t="s">
        <v>31</v>
      </c>
      <c r="AX696" s="13" t="s">
        <v>82</v>
      </c>
      <c r="AY696" s="173" t="s">
        <v>205</v>
      </c>
    </row>
    <row r="697" spans="2:65" s="1" customFormat="1" ht="33" customHeight="1">
      <c r="B697" s="136"/>
      <c r="C697" s="154" t="s">
        <v>380</v>
      </c>
      <c r="D697" s="154" t="s">
        <v>214</v>
      </c>
      <c r="E697" s="155" t="s">
        <v>2444</v>
      </c>
      <c r="F697" s="156" t="s">
        <v>2445</v>
      </c>
      <c r="G697" s="157" t="s">
        <v>592</v>
      </c>
      <c r="H697" s="158">
        <v>9</v>
      </c>
      <c r="I697" s="159"/>
      <c r="J697" s="160">
        <f>ROUND(I697*H697,2)</f>
        <v>0</v>
      </c>
      <c r="K697" s="161"/>
      <c r="L697" s="32"/>
      <c r="M697" s="162" t="s">
        <v>1</v>
      </c>
      <c r="N697" s="163" t="s">
        <v>41</v>
      </c>
      <c r="P697" s="148">
        <f>O697*H697</f>
        <v>0</v>
      </c>
      <c r="Q697" s="148">
        <v>4.0000000000000003E-5</v>
      </c>
      <c r="R697" s="148">
        <f>Q697*H697</f>
        <v>3.6000000000000002E-4</v>
      </c>
      <c r="S697" s="148">
        <v>4.8000000000000001E-4</v>
      </c>
      <c r="T697" s="149">
        <f>S697*H697</f>
        <v>4.3200000000000001E-3</v>
      </c>
      <c r="AR697" s="150" t="s">
        <v>210</v>
      </c>
      <c r="AT697" s="150" t="s">
        <v>214</v>
      </c>
      <c r="AU697" s="150" t="s">
        <v>88</v>
      </c>
      <c r="AY697" s="17" t="s">
        <v>205</v>
      </c>
      <c r="BE697" s="151">
        <f>IF(N697="základná",J697,0)</f>
        <v>0</v>
      </c>
      <c r="BF697" s="151">
        <f>IF(N697="znížená",J697,0)</f>
        <v>0</v>
      </c>
      <c r="BG697" s="151">
        <f>IF(N697="zákl. prenesená",J697,0)</f>
        <v>0</v>
      </c>
      <c r="BH697" s="151">
        <f>IF(N697="zníž. prenesená",J697,0)</f>
        <v>0</v>
      </c>
      <c r="BI697" s="151">
        <f>IF(N697="nulová",J697,0)</f>
        <v>0</v>
      </c>
      <c r="BJ697" s="17" t="s">
        <v>88</v>
      </c>
      <c r="BK697" s="151">
        <f>ROUND(I697*H697,2)</f>
        <v>0</v>
      </c>
      <c r="BL697" s="17" t="s">
        <v>210</v>
      </c>
      <c r="BM697" s="150" t="s">
        <v>2446</v>
      </c>
    </row>
    <row r="698" spans="2:65" s="14" customFormat="1">
      <c r="B698" s="179"/>
      <c r="D698" s="165" t="s">
        <v>219</v>
      </c>
      <c r="E698" s="180" t="s">
        <v>1</v>
      </c>
      <c r="F698" s="181" t="s">
        <v>2447</v>
      </c>
      <c r="H698" s="180" t="s">
        <v>1</v>
      </c>
      <c r="I698" s="182"/>
      <c r="L698" s="179"/>
      <c r="M698" s="183"/>
      <c r="T698" s="184"/>
      <c r="AT698" s="180" t="s">
        <v>219</v>
      </c>
      <c r="AU698" s="180" t="s">
        <v>88</v>
      </c>
      <c r="AV698" s="14" t="s">
        <v>82</v>
      </c>
      <c r="AW698" s="14" t="s">
        <v>31</v>
      </c>
      <c r="AX698" s="14" t="s">
        <v>75</v>
      </c>
      <c r="AY698" s="180" t="s">
        <v>205</v>
      </c>
    </row>
    <row r="699" spans="2:65" s="14" customFormat="1">
      <c r="B699" s="179"/>
      <c r="D699" s="165" t="s">
        <v>219</v>
      </c>
      <c r="E699" s="180" t="s">
        <v>1</v>
      </c>
      <c r="F699" s="181" t="s">
        <v>2448</v>
      </c>
      <c r="H699" s="180" t="s">
        <v>1</v>
      </c>
      <c r="I699" s="182"/>
      <c r="L699" s="179"/>
      <c r="M699" s="183"/>
      <c r="T699" s="184"/>
      <c r="AT699" s="180" t="s">
        <v>219</v>
      </c>
      <c r="AU699" s="180" t="s">
        <v>88</v>
      </c>
      <c r="AV699" s="14" t="s">
        <v>82</v>
      </c>
      <c r="AW699" s="14" t="s">
        <v>31</v>
      </c>
      <c r="AX699" s="14" t="s">
        <v>75</v>
      </c>
      <c r="AY699" s="180" t="s">
        <v>205</v>
      </c>
    </row>
    <row r="700" spans="2:65" s="14" customFormat="1">
      <c r="B700" s="179"/>
      <c r="D700" s="165" t="s">
        <v>219</v>
      </c>
      <c r="E700" s="180" t="s">
        <v>1</v>
      </c>
      <c r="F700" s="181" t="s">
        <v>2441</v>
      </c>
      <c r="H700" s="180" t="s">
        <v>1</v>
      </c>
      <c r="I700" s="182"/>
      <c r="L700" s="179"/>
      <c r="M700" s="183"/>
      <c r="T700" s="184"/>
      <c r="AT700" s="180" t="s">
        <v>219</v>
      </c>
      <c r="AU700" s="180" t="s">
        <v>88</v>
      </c>
      <c r="AV700" s="14" t="s">
        <v>82</v>
      </c>
      <c r="AW700" s="14" t="s">
        <v>31</v>
      </c>
      <c r="AX700" s="14" t="s">
        <v>75</v>
      </c>
      <c r="AY700" s="180" t="s">
        <v>205</v>
      </c>
    </row>
    <row r="701" spans="2:65" s="12" customFormat="1">
      <c r="B701" s="164"/>
      <c r="D701" s="165" t="s">
        <v>219</v>
      </c>
      <c r="E701" s="166" t="s">
        <v>1</v>
      </c>
      <c r="F701" s="167" t="s">
        <v>2449</v>
      </c>
      <c r="H701" s="168">
        <v>9</v>
      </c>
      <c r="I701" s="169"/>
      <c r="L701" s="164"/>
      <c r="M701" s="170"/>
      <c r="T701" s="171"/>
      <c r="AT701" s="166" t="s">
        <v>219</v>
      </c>
      <c r="AU701" s="166" t="s">
        <v>88</v>
      </c>
      <c r="AV701" s="12" t="s">
        <v>88</v>
      </c>
      <c r="AW701" s="12" t="s">
        <v>31</v>
      </c>
      <c r="AX701" s="12" t="s">
        <v>75</v>
      </c>
      <c r="AY701" s="166" t="s">
        <v>205</v>
      </c>
    </row>
    <row r="702" spans="2:65" s="13" customFormat="1">
      <c r="B702" s="172"/>
      <c r="D702" s="165" t="s">
        <v>219</v>
      </c>
      <c r="E702" s="173" t="s">
        <v>1</v>
      </c>
      <c r="F702" s="174" t="s">
        <v>221</v>
      </c>
      <c r="H702" s="175">
        <v>9</v>
      </c>
      <c r="I702" s="176"/>
      <c r="L702" s="172"/>
      <c r="M702" s="177"/>
      <c r="T702" s="178"/>
      <c r="AT702" s="173" t="s">
        <v>219</v>
      </c>
      <c r="AU702" s="173" t="s">
        <v>88</v>
      </c>
      <c r="AV702" s="13" t="s">
        <v>210</v>
      </c>
      <c r="AW702" s="13" t="s">
        <v>31</v>
      </c>
      <c r="AX702" s="13" t="s">
        <v>82</v>
      </c>
      <c r="AY702" s="173" t="s">
        <v>205</v>
      </c>
    </row>
    <row r="703" spans="2:65" s="1" customFormat="1" ht="24.2" customHeight="1">
      <c r="B703" s="136"/>
      <c r="C703" s="154" t="s">
        <v>382</v>
      </c>
      <c r="D703" s="154" t="s">
        <v>214</v>
      </c>
      <c r="E703" s="155" t="s">
        <v>2450</v>
      </c>
      <c r="F703" s="156" t="s">
        <v>2451</v>
      </c>
      <c r="G703" s="157" t="s">
        <v>592</v>
      </c>
      <c r="H703" s="158">
        <v>17</v>
      </c>
      <c r="I703" s="159"/>
      <c r="J703" s="160">
        <f>ROUND(I703*H703,2)</f>
        <v>0</v>
      </c>
      <c r="K703" s="161"/>
      <c r="L703" s="32"/>
      <c r="M703" s="162" t="s">
        <v>1</v>
      </c>
      <c r="N703" s="163" t="s">
        <v>41</v>
      </c>
      <c r="P703" s="148">
        <f>O703*H703</f>
        <v>0</v>
      </c>
      <c r="Q703" s="148">
        <v>9.0000000000000006E-5</v>
      </c>
      <c r="R703" s="148">
        <f>Q703*H703</f>
        <v>1.5300000000000001E-3</v>
      </c>
      <c r="S703" s="148">
        <v>0.06</v>
      </c>
      <c r="T703" s="149">
        <f>S703*H703</f>
        <v>1.02</v>
      </c>
      <c r="AR703" s="150" t="s">
        <v>210</v>
      </c>
      <c r="AT703" s="150" t="s">
        <v>214</v>
      </c>
      <c r="AU703" s="150" t="s">
        <v>88</v>
      </c>
      <c r="AY703" s="17" t="s">
        <v>205</v>
      </c>
      <c r="BE703" s="151">
        <f>IF(N703="základná",J703,0)</f>
        <v>0</v>
      </c>
      <c r="BF703" s="151">
        <f>IF(N703="znížená",J703,0)</f>
        <v>0</v>
      </c>
      <c r="BG703" s="151">
        <f>IF(N703="zákl. prenesená",J703,0)</f>
        <v>0</v>
      </c>
      <c r="BH703" s="151">
        <f>IF(N703="zníž. prenesená",J703,0)</f>
        <v>0</v>
      </c>
      <c r="BI703" s="151">
        <f>IF(N703="nulová",J703,0)</f>
        <v>0</v>
      </c>
      <c r="BJ703" s="17" t="s">
        <v>88</v>
      </c>
      <c r="BK703" s="151">
        <f>ROUND(I703*H703,2)</f>
        <v>0</v>
      </c>
      <c r="BL703" s="17" t="s">
        <v>210</v>
      </c>
      <c r="BM703" s="150" t="s">
        <v>2452</v>
      </c>
    </row>
    <row r="704" spans="2:65" s="14" customFormat="1">
      <c r="B704" s="179"/>
      <c r="D704" s="165" t="s">
        <v>219</v>
      </c>
      <c r="E704" s="180" t="s">
        <v>1</v>
      </c>
      <c r="F704" s="181" t="s">
        <v>2453</v>
      </c>
      <c r="H704" s="180" t="s">
        <v>1</v>
      </c>
      <c r="I704" s="182"/>
      <c r="L704" s="179"/>
      <c r="M704" s="183"/>
      <c r="T704" s="184"/>
      <c r="AT704" s="180" t="s">
        <v>219</v>
      </c>
      <c r="AU704" s="180" t="s">
        <v>88</v>
      </c>
      <c r="AV704" s="14" t="s">
        <v>82</v>
      </c>
      <c r="AW704" s="14" t="s">
        <v>31</v>
      </c>
      <c r="AX704" s="14" t="s">
        <v>75</v>
      </c>
      <c r="AY704" s="180" t="s">
        <v>205</v>
      </c>
    </row>
    <row r="705" spans="2:65" s="14" customFormat="1">
      <c r="B705" s="179"/>
      <c r="D705" s="165" t="s">
        <v>219</v>
      </c>
      <c r="E705" s="180" t="s">
        <v>1</v>
      </c>
      <c r="F705" s="181" t="s">
        <v>2454</v>
      </c>
      <c r="H705" s="180" t="s">
        <v>1</v>
      </c>
      <c r="I705" s="182"/>
      <c r="L705" s="179"/>
      <c r="M705" s="183"/>
      <c r="T705" s="184"/>
      <c r="AT705" s="180" t="s">
        <v>219</v>
      </c>
      <c r="AU705" s="180" t="s">
        <v>88</v>
      </c>
      <c r="AV705" s="14" t="s">
        <v>82</v>
      </c>
      <c r="AW705" s="14" t="s">
        <v>31</v>
      </c>
      <c r="AX705" s="14" t="s">
        <v>75</v>
      </c>
      <c r="AY705" s="180" t="s">
        <v>205</v>
      </c>
    </row>
    <row r="706" spans="2:65" s="12" customFormat="1">
      <c r="B706" s="164"/>
      <c r="D706" s="165" t="s">
        <v>219</v>
      </c>
      <c r="E706" s="166" t="s">
        <v>1</v>
      </c>
      <c r="F706" s="167" t="s">
        <v>2455</v>
      </c>
      <c r="H706" s="168">
        <v>9</v>
      </c>
      <c r="I706" s="169"/>
      <c r="L706" s="164"/>
      <c r="M706" s="170"/>
      <c r="T706" s="171"/>
      <c r="AT706" s="166" t="s">
        <v>219</v>
      </c>
      <c r="AU706" s="166" t="s">
        <v>88</v>
      </c>
      <c r="AV706" s="12" t="s">
        <v>88</v>
      </c>
      <c r="AW706" s="12" t="s">
        <v>31</v>
      </c>
      <c r="AX706" s="12" t="s">
        <v>75</v>
      </c>
      <c r="AY706" s="166" t="s">
        <v>205</v>
      </c>
    </row>
    <row r="707" spans="2:65" s="12" customFormat="1">
      <c r="B707" s="164"/>
      <c r="D707" s="165" t="s">
        <v>219</v>
      </c>
      <c r="E707" s="166" t="s">
        <v>1</v>
      </c>
      <c r="F707" s="167" t="s">
        <v>2456</v>
      </c>
      <c r="H707" s="168">
        <v>8</v>
      </c>
      <c r="I707" s="169"/>
      <c r="L707" s="164"/>
      <c r="M707" s="170"/>
      <c r="T707" s="171"/>
      <c r="AT707" s="166" t="s">
        <v>219</v>
      </c>
      <c r="AU707" s="166" t="s">
        <v>88</v>
      </c>
      <c r="AV707" s="12" t="s">
        <v>88</v>
      </c>
      <c r="AW707" s="12" t="s">
        <v>31</v>
      </c>
      <c r="AX707" s="12" t="s">
        <v>75</v>
      </c>
      <c r="AY707" s="166" t="s">
        <v>205</v>
      </c>
    </row>
    <row r="708" spans="2:65" s="15" customFormat="1">
      <c r="B708" s="185"/>
      <c r="D708" s="165" t="s">
        <v>219</v>
      </c>
      <c r="E708" s="186" t="s">
        <v>1</v>
      </c>
      <c r="F708" s="187" t="s">
        <v>404</v>
      </c>
      <c r="H708" s="188">
        <v>17</v>
      </c>
      <c r="I708" s="189"/>
      <c r="L708" s="185"/>
      <c r="M708" s="190"/>
      <c r="T708" s="191"/>
      <c r="AT708" s="186" t="s">
        <v>219</v>
      </c>
      <c r="AU708" s="186" t="s">
        <v>88</v>
      </c>
      <c r="AV708" s="15" t="s">
        <v>222</v>
      </c>
      <c r="AW708" s="15" t="s">
        <v>31</v>
      </c>
      <c r="AX708" s="15" t="s">
        <v>75</v>
      </c>
      <c r="AY708" s="186" t="s">
        <v>205</v>
      </c>
    </row>
    <row r="709" spans="2:65" s="13" customFormat="1">
      <c r="B709" s="172"/>
      <c r="D709" s="165" t="s">
        <v>219</v>
      </c>
      <c r="E709" s="173" t="s">
        <v>1</v>
      </c>
      <c r="F709" s="174" t="s">
        <v>221</v>
      </c>
      <c r="H709" s="175">
        <v>17</v>
      </c>
      <c r="I709" s="176"/>
      <c r="L709" s="172"/>
      <c r="M709" s="177"/>
      <c r="T709" s="178"/>
      <c r="AT709" s="173" t="s">
        <v>219</v>
      </c>
      <c r="AU709" s="173" t="s">
        <v>88</v>
      </c>
      <c r="AV709" s="13" t="s">
        <v>210</v>
      </c>
      <c r="AW709" s="13" t="s">
        <v>31</v>
      </c>
      <c r="AX709" s="13" t="s">
        <v>82</v>
      </c>
      <c r="AY709" s="173" t="s">
        <v>205</v>
      </c>
    </row>
    <row r="710" spans="2:65" s="1" customFormat="1" ht="24.2" customHeight="1">
      <c r="B710" s="136"/>
      <c r="C710" s="154" t="s">
        <v>386</v>
      </c>
      <c r="D710" s="154" t="s">
        <v>214</v>
      </c>
      <c r="E710" s="155" t="s">
        <v>2457</v>
      </c>
      <c r="F710" s="156" t="s">
        <v>2458</v>
      </c>
      <c r="G710" s="157" t="s">
        <v>592</v>
      </c>
      <c r="H710" s="158">
        <v>2</v>
      </c>
      <c r="I710" s="159"/>
      <c r="J710" s="160">
        <f>ROUND(I710*H710,2)</f>
        <v>0</v>
      </c>
      <c r="K710" s="161"/>
      <c r="L710" s="32"/>
      <c r="M710" s="162" t="s">
        <v>1</v>
      </c>
      <c r="N710" s="163" t="s">
        <v>41</v>
      </c>
      <c r="P710" s="148">
        <f>O710*H710</f>
        <v>0</v>
      </c>
      <c r="Q710" s="148">
        <v>9.0000000000000006E-5</v>
      </c>
      <c r="R710" s="148">
        <f>Q710*H710</f>
        <v>1.8000000000000001E-4</v>
      </c>
      <c r="S710" s="148">
        <v>0.09</v>
      </c>
      <c r="T710" s="149">
        <f>S710*H710</f>
        <v>0.18</v>
      </c>
      <c r="AR710" s="150" t="s">
        <v>210</v>
      </c>
      <c r="AT710" s="150" t="s">
        <v>214</v>
      </c>
      <c r="AU710" s="150" t="s">
        <v>88</v>
      </c>
      <c r="AY710" s="17" t="s">
        <v>205</v>
      </c>
      <c r="BE710" s="151">
        <f>IF(N710="základná",J710,0)</f>
        <v>0</v>
      </c>
      <c r="BF710" s="151">
        <f>IF(N710="znížená",J710,0)</f>
        <v>0</v>
      </c>
      <c r="BG710" s="151">
        <f>IF(N710="zákl. prenesená",J710,0)</f>
        <v>0</v>
      </c>
      <c r="BH710" s="151">
        <f>IF(N710="zníž. prenesená",J710,0)</f>
        <v>0</v>
      </c>
      <c r="BI710" s="151">
        <f>IF(N710="nulová",J710,0)</f>
        <v>0</v>
      </c>
      <c r="BJ710" s="17" t="s">
        <v>88</v>
      </c>
      <c r="BK710" s="151">
        <f>ROUND(I710*H710,2)</f>
        <v>0</v>
      </c>
      <c r="BL710" s="17" t="s">
        <v>210</v>
      </c>
      <c r="BM710" s="150" t="s">
        <v>2459</v>
      </c>
    </row>
    <row r="711" spans="2:65" s="14" customFormat="1">
      <c r="B711" s="179"/>
      <c r="D711" s="165" t="s">
        <v>219</v>
      </c>
      <c r="E711" s="180" t="s">
        <v>1</v>
      </c>
      <c r="F711" s="181" t="s">
        <v>2460</v>
      </c>
      <c r="H711" s="180" t="s">
        <v>1</v>
      </c>
      <c r="I711" s="182"/>
      <c r="L711" s="179"/>
      <c r="M711" s="183"/>
      <c r="T711" s="184"/>
      <c r="AT711" s="180" t="s">
        <v>219</v>
      </c>
      <c r="AU711" s="180" t="s">
        <v>88</v>
      </c>
      <c r="AV711" s="14" t="s">
        <v>82</v>
      </c>
      <c r="AW711" s="14" t="s">
        <v>31</v>
      </c>
      <c r="AX711" s="14" t="s">
        <v>75</v>
      </c>
      <c r="AY711" s="180" t="s">
        <v>205</v>
      </c>
    </row>
    <row r="712" spans="2:65" s="14" customFormat="1">
      <c r="B712" s="179"/>
      <c r="D712" s="165" t="s">
        <v>219</v>
      </c>
      <c r="E712" s="180" t="s">
        <v>1</v>
      </c>
      <c r="F712" s="181" t="s">
        <v>2454</v>
      </c>
      <c r="H712" s="180" t="s">
        <v>1</v>
      </c>
      <c r="I712" s="182"/>
      <c r="L712" s="179"/>
      <c r="M712" s="183"/>
      <c r="T712" s="184"/>
      <c r="AT712" s="180" t="s">
        <v>219</v>
      </c>
      <c r="AU712" s="180" t="s">
        <v>88</v>
      </c>
      <c r="AV712" s="14" t="s">
        <v>82</v>
      </c>
      <c r="AW712" s="14" t="s">
        <v>31</v>
      </c>
      <c r="AX712" s="14" t="s">
        <v>75</v>
      </c>
      <c r="AY712" s="180" t="s">
        <v>205</v>
      </c>
    </row>
    <row r="713" spans="2:65" s="12" customFormat="1">
      <c r="B713" s="164"/>
      <c r="D713" s="165" t="s">
        <v>219</v>
      </c>
      <c r="E713" s="166" t="s">
        <v>1</v>
      </c>
      <c r="F713" s="167" t="s">
        <v>82</v>
      </c>
      <c r="H713" s="168">
        <v>1</v>
      </c>
      <c r="I713" s="169"/>
      <c r="L713" s="164"/>
      <c r="M713" s="170"/>
      <c r="T713" s="171"/>
      <c r="AT713" s="166" t="s">
        <v>219</v>
      </c>
      <c r="AU713" s="166" t="s">
        <v>88</v>
      </c>
      <c r="AV713" s="12" t="s">
        <v>88</v>
      </c>
      <c r="AW713" s="12" t="s">
        <v>31</v>
      </c>
      <c r="AX713" s="12" t="s">
        <v>75</v>
      </c>
      <c r="AY713" s="166" t="s">
        <v>205</v>
      </c>
    </row>
    <row r="714" spans="2:65" s="12" customFormat="1">
      <c r="B714" s="164"/>
      <c r="D714" s="165" t="s">
        <v>219</v>
      </c>
      <c r="E714" s="166" t="s">
        <v>1</v>
      </c>
      <c r="F714" s="167" t="s">
        <v>2461</v>
      </c>
      <c r="H714" s="168">
        <v>1</v>
      </c>
      <c r="I714" s="169"/>
      <c r="L714" s="164"/>
      <c r="M714" s="170"/>
      <c r="T714" s="171"/>
      <c r="AT714" s="166" t="s">
        <v>219</v>
      </c>
      <c r="AU714" s="166" t="s">
        <v>88</v>
      </c>
      <c r="AV714" s="12" t="s">
        <v>88</v>
      </c>
      <c r="AW714" s="12" t="s">
        <v>31</v>
      </c>
      <c r="AX714" s="12" t="s">
        <v>75</v>
      </c>
      <c r="AY714" s="166" t="s">
        <v>205</v>
      </c>
    </row>
    <row r="715" spans="2:65" s="15" customFormat="1">
      <c r="B715" s="185"/>
      <c r="D715" s="165" t="s">
        <v>219</v>
      </c>
      <c r="E715" s="186" t="s">
        <v>1</v>
      </c>
      <c r="F715" s="187" t="s">
        <v>404</v>
      </c>
      <c r="H715" s="188">
        <v>2</v>
      </c>
      <c r="I715" s="189"/>
      <c r="L715" s="185"/>
      <c r="M715" s="190"/>
      <c r="T715" s="191"/>
      <c r="AT715" s="186" t="s">
        <v>219</v>
      </c>
      <c r="AU715" s="186" t="s">
        <v>88</v>
      </c>
      <c r="AV715" s="15" t="s">
        <v>222</v>
      </c>
      <c r="AW715" s="15" t="s">
        <v>31</v>
      </c>
      <c r="AX715" s="15" t="s">
        <v>75</v>
      </c>
      <c r="AY715" s="186" t="s">
        <v>205</v>
      </c>
    </row>
    <row r="716" spans="2:65" s="13" customFormat="1">
      <c r="B716" s="172"/>
      <c r="D716" s="165" t="s">
        <v>219</v>
      </c>
      <c r="E716" s="173" t="s">
        <v>1</v>
      </c>
      <c r="F716" s="174" t="s">
        <v>221</v>
      </c>
      <c r="H716" s="175">
        <v>2</v>
      </c>
      <c r="I716" s="176"/>
      <c r="L716" s="172"/>
      <c r="M716" s="177"/>
      <c r="T716" s="178"/>
      <c r="AT716" s="173" t="s">
        <v>219</v>
      </c>
      <c r="AU716" s="173" t="s">
        <v>88</v>
      </c>
      <c r="AV716" s="13" t="s">
        <v>210</v>
      </c>
      <c r="AW716" s="13" t="s">
        <v>31</v>
      </c>
      <c r="AX716" s="13" t="s">
        <v>82</v>
      </c>
      <c r="AY716" s="173" t="s">
        <v>205</v>
      </c>
    </row>
    <row r="717" spans="2:65" s="1" customFormat="1" ht="24.2" customHeight="1">
      <c r="B717" s="136"/>
      <c r="C717" s="154" t="s">
        <v>391</v>
      </c>
      <c r="D717" s="154" t="s">
        <v>214</v>
      </c>
      <c r="E717" s="155" t="s">
        <v>2462</v>
      </c>
      <c r="F717" s="156" t="s">
        <v>2463</v>
      </c>
      <c r="G717" s="157" t="s">
        <v>592</v>
      </c>
      <c r="H717" s="158">
        <v>2</v>
      </c>
      <c r="I717" s="159"/>
      <c r="J717" s="160">
        <f>ROUND(I717*H717,2)</f>
        <v>0</v>
      </c>
      <c r="K717" s="161"/>
      <c r="L717" s="32"/>
      <c r="M717" s="162" t="s">
        <v>1</v>
      </c>
      <c r="N717" s="163" t="s">
        <v>41</v>
      </c>
      <c r="P717" s="148">
        <f>O717*H717</f>
        <v>0</v>
      </c>
      <c r="Q717" s="148">
        <v>9.0000000000000006E-5</v>
      </c>
      <c r="R717" s="148">
        <f>Q717*H717</f>
        <v>1.8000000000000001E-4</v>
      </c>
      <c r="S717" s="148">
        <v>0.09</v>
      </c>
      <c r="T717" s="149">
        <f>S717*H717</f>
        <v>0.18</v>
      </c>
      <c r="AR717" s="150" t="s">
        <v>210</v>
      </c>
      <c r="AT717" s="150" t="s">
        <v>214</v>
      </c>
      <c r="AU717" s="150" t="s">
        <v>88</v>
      </c>
      <c r="AY717" s="17" t="s">
        <v>205</v>
      </c>
      <c r="BE717" s="151">
        <f>IF(N717="základná",J717,0)</f>
        <v>0</v>
      </c>
      <c r="BF717" s="151">
        <f>IF(N717="znížená",J717,0)</f>
        <v>0</v>
      </c>
      <c r="BG717" s="151">
        <f>IF(N717="zákl. prenesená",J717,0)</f>
        <v>0</v>
      </c>
      <c r="BH717" s="151">
        <f>IF(N717="zníž. prenesená",J717,0)</f>
        <v>0</v>
      </c>
      <c r="BI717" s="151">
        <f>IF(N717="nulová",J717,0)</f>
        <v>0</v>
      </c>
      <c r="BJ717" s="17" t="s">
        <v>88</v>
      </c>
      <c r="BK717" s="151">
        <f>ROUND(I717*H717,2)</f>
        <v>0</v>
      </c>
      <c r="BL717" s="17" t="s">
        <v>210</v>
      </c>
      <c r="BM717" s="150" t="s">
        <v>2464</v>
      </c>
    </row>
    <row r="718" spans="2:65" s="14" customFormat="1">
      <c r="B718" s="179"/>
      <c r="D718" s="165" t="s">
        <v>219</v>
      </c>
      <c r="E718" s="180" t="s">
        <v>1</v>
      </c>
      <c r="F718" s="181" t="s">
        <v>2465</v>
      </c>
      <c r="H718" s="180" t="s">
        <v>1</v>
      </c>
      <c r="I718" s="182"/>
      <c r="L718" s="179"/>
      <c r="M718" s="183"/>
      <c r="T718" s="184"/>
      <c r="AT718" s="180" t="s">
        <v>219</v>
      </c>
      <c r="AU718" s="180" t="s">
        <v>88</v>
      </c>
      <c r="AV718" s="14" t="s">
        <v>82</v>
      </c>
      <c r="AW718" s="14" t="s">
        <v>31</v>
      </c>
      <c r="AX718" s="14" t="s">
        <v>75</v>
      </c>
      <c r="AY718" s="180" t="s">
        <v>205</v>
      </c>
    </row>
    <row r="719" spans="2:65" s="14" customFormat="1">
      <c r="B719" s="179"/>
      <c r="D719" s="165" t="s">
        <v>219</v>
      </c>
      <c r="E719" s="180" t="s">
        <v>1</v>
      </c>
      <c r="F719" s="181" t="s">
        <v>2466</v>
      </c>
      <c r="H719" s="180" t="s">
        <v>1</v>
      </c>
      <c r="I719" s="182"/>
      <c r="L719" s="179"/>
      <c r="M719" s="183"/>
      <c r="T719" s="184"/>
      <c r="AT719" s="180" t="s">
        <v>219</v>
      </c>
      <c r="AU719" s="180" t="s">
        <v>88</v>
      </c>
      <c r="AV719" s="14" t="s">
        <v>82</v>
      </c>
      <c r="AW719" s="14" t="s">
        <v>31</v>
      </c>
      <c r="AX719" s="14" t="s">
        <v>75</v>
      </c>
      <c r="AY719" s="180" t="s">
        <v>205</v>
      </c>
    </row>
    <row r="720" spans="2:65" s="12" customFormat="1">
      <c r="B720" s="164"/>
      <c r="D720" s="165" t="s">
        <v>219</v>
      </c>
      <c r="E720" s="166" t="s">
        <v>1</v>
      </c>
      <c r="F720" s="167" t="s">
        <v>88</v>
      </c>
      <c r="H720" s="168">
        <v>2</v>
      </c>
      <c r="I720" s="169"/>
      <c r="L720" s="164"/>
      <c r="M720" s="170"/>
      <c r="T720" s="171"/>
      <c r="AT720" s="166" t="s">
        <v>219</v>
      </c>
      <c r="AU720" s="166" t="s">
        <v>88</v>
      </c>
      <c r="AV720" s="12" t="s">
        <v>88</v>
      </c>
      <c r="AW720" s="12" t="s">
        <v>31</v>
      </c>
      <c r="AX720" s="12" t="s">
        <v>75</v>
      </c>
      <c r="AY720" s="166" t="s">
        <v>205</v>
      </c>
    </row>
    <row r="721" spans="2:65" s="15" customFormat="1">
      <c r="B721" s="185"/>
      <c r="D721" s="165" t="s">
        <v>219</v>
      </c>
      <c r="E721" s="186" t="s">
        <v>1</v>
      </c>
      <c r="F721" s="187" t="s">
        <v>404</v>
      </c>
      <c r="H721" s="188">
        <v>2</v>
      </c>
      <c r="I721" s="189"/>
      <c r="L721" s="185"/>
      <c r="M721" s="190"/>
      <c r="T721" s="191"/>
      <c r="AT721" s="186" t="s">
        <v>219</v>
      </c>
      <c r="AU721" s="186" t="s">
        <v>88</v>
      </c>
      <c r="AV721" s="15" t="s">
        <v>222</v>
      </c>
      <c r="AW721" s="15" t="s">
        <v>31</v>
      </c>
      <c r="AX721" s="15" t="s">
        <v>75</v>
      </c>
      <c r="AY721" s="186" t="s">
        <v>205</v>
      </c>
    </row>
    <row r="722" spans="2:65" s="13" customFormat="1">
      <c r="B722" s="172"/>
      <c r="D722" s="165" t="s">
        <v>219</v>
      </c>
      <c r="E722" s="173" t="s">
        <v>1</v>
      </c>
      <c r="F722" s="174" t="s">
        <v>221</v>
      </c>
      <c r="H722" s="175">
        <v>2</v>
      </c>
      <c r="I722" s="176"/>
      <c r="L722" s="172"/>
      <c r="M722" s="177"/>
      <c r="T722" s="178"/>
      <c r="AT722" s="173" t="s">
        <v>219</v>
      </c>
      <c r="AU722" s="173" t="s">
        <v>88</v>
      </c>
      <c r="AV722" s="13" t="s">
        <v>210</v>
      </c>
      <c r="AW722" s="13" t="s">
        <v>31</v>
      </c>
      <c r="AX722" s="13" t="s">
        <v>82</v>
      </c>
      <c r="AY722" s="173" t="s">
        <v>205</v>
      </c>
    </row>
    <row r="723" spans="2:65" s="1" customFormat="1" ht="24.2" customHeight="1">
      <c r="B723" s="136"/>
      <c r="C723" s="154" t="s">
        <v>398</v>
      </c>
      <c r="D723" s="154" t="s">
        <v>214</v>
      </c>
      <c r="E723" s="155" t="s">
        <v>2467</v>
      </c>
      <c r="F723" s="156" t="s">
        <v>2468</v>
      </c>
      <c r="G723" s="157" t="s">
        <v>592</v>
      </c>
      <c r="H723" s="158">
        <v>1</v>
      </c>
      <c r="I723" s="159"/>
      <c r="J723" s="160">
        <f>ROUND(I723*H723,2)</f>
        <v>0</v>
      </c>
      <c r="K723" s="161"/>
      <c r="L723" s="32"/>
      <c r="M723" s="162" t="s">
        <v>1</v>
      </c>
      <c r="N723" s="163" t="s">
        <v>41</v>
      </c>
      <c r="P723" s="148">
        <f>O723*H723</f>
        <v>0</v>
      </c>
      <c r="Q723" s="148">
        <v>9.0000000000000006E-5</v>
      </c>
      <c r="R723" s="148">
        <f>Q723*H723</f>
        <v>9.0000000000000006E-5</v>
      </c>
      <c r="S723" s="148">
        <v>0.09</v>
      </c>
      <c r="T723" s="149">
        <f>S723*H723</f>
        <v>0.09</v>
      </c>
      <c r="AR723" s="150" t="s">
        <v>210</v>
      </c>
      <c r="AT723" s="150" t="s">
        <v>214</v>
      </c>
      <c r="AU723" s="150" t="s">
        <v>88</v>
      </c>
      <c r="AY723" s="17" t="s">
        <v>205</v>
      </c>
      <c r="BE723" s="151">
        <f>IF(N723="základná",J723,0)</f>
        <v>0</v>
      </c>
      <c r="BF723" s="151">
        <f>IF(N723="znížená",J723,0)</f>
        <v>0</v>
      </c>
      <c r="BG723" s="151">
        <f>IF(N723="zákl. prenesená",J723,0)</f>
        <v>0</v>
      </c>
      <c r="BH723" s="151">
        <f>IF(N723="zníž. prenesená",J723,0)</f>
        <v>0</v>
      </c>
      <c r="BI723" s="151">
        <f>IF(N723="nulová",J723,0)</f>
        <v>0</v>
      </c>
      <c r="BJ723" s="17" t="s">
        <v>88</v>
      </c>
      <c r="BK723" s="151">
        <f>ROUND(I723*H723,2)</f>
        <v>0</v>
      </c>
      <c r="BL723" s="17" t="s">
        <v>210</v>
      </c>
      <c r="BM723" s="150" t="s">
        <v>2469</v>
      </c>
    </row>
    <row r="724" spans="2:65" s="14" customFormat="1">
      <c r="B724" s="179"/>
      <c r="D724" s="165" t="s">
        <v>219</v>
      </c>
      <c r="E724" s="180" t="s">
        <v>1</v>
      </c>
      <c r="F724" s="181" t="s">
        <v>2470</v>
      </c>
      <c r="H724" s="180" t="s">
        <v>1</v>
      </c>
      <c r="I724" s="182"/>
      <c r="L724" s="179"/>
      <c r="M724" s="183"/>
      <c r="T724" s="184"/>
      <c r="AT724" s="180" t="s">
        <v>219</v>
      </c>
      <c r="AU724" s="180" t="s">
        <v>88</v>
      </c>
      <c r="AV724" s="14" t="s">
        <v>82</v>
      </c>
      <c r="AW724" s="14" t="s">
        <v>31</v>
      </c>
      <c r="AX724" s="14" t="s">
        <v>75</v>
      </c>
      <c r="AY724" s="180" t="s">
        <v>205</v>
      </c>
    </row>
    <row r="725" spans="2:65" s="14" customFormat="1">
      <c r="B725" s="179"/>
      <c r="D725" s="165" t="s">
        <v>219</v>
      </c>
      <c r="E725" s="180" t="s">
        <v>1</v>
      </c>
      <c r="F725" s="181" t="s">
        <v>2471</v>
      </c>
      <c r="H725" s="180" t="s">
        <v>1</v>
      </c>
      <c r="I725" s="182"/>
      <c r="L725" s="179"/>
      <c r="M725" s="183"/>
      <c r="T725" s="184"/>
      <c r="AT725" s="180" t="s">
        <v>219</v>
      </c>
      <c r="AU725" s="180" t="s">
        <v>88</v>
      </c>
      <c r="AV725" s="14" t="s">
        <v>82</v>
      </c>
      <c r="AW725" s="14" t="s">
        <v>31</v>
      </c>
      <c r="AX725" s="14" t="s">
        <v>75</v>
      </c>
      <c r="AY725" s="180" t="s">
        <v>205</v>
      </c>
    </row>
    <row r="726" spans="2:65" s="12" customFormat="1">
      <c r="B726" s="164"/>
      <c r="D726" s="165" t="s">
        <v>219</v>
      </c>
      <c r="E726" s="166" t="s">
        <v>1</v>
      </c>
      <c r="F726" s="167" t="s">
        <v>82</v>
      </c>
      <c r="H726" s="168">
        <v>1</v>
      </c>
      <c r="I726" s="169"/>
      <c r="L726" s="164"/>
      <c r="M726" s="170"/>
      <c r="T726" s="171"/>
      <c r="AT726" s="166" t="s">
        <v>219</v>
      </c>
      <c r="AU726" s="166" t="s">
        <v>88</v>
      </c>
      <c r="AV726" s="12" t="s">
        <v>88</v>
      </c>
      <c r="AW726" s="12" t="s">
        <v>31</v>
      </c>
      <c r="AX726" s="12" t="s">
        <v>75</v>
      </c>
      <c r="AY726" s="166" t="s">
        <v>205</v>
      </c>
    </row>
    <row r="727" spans="2:65" s="13" customFormat="1">
      <c r="B727" s="172"/>
      <c r="D727" s="165" t="s">
        <v>219</v>
      </c>
      <c r="E727" s="173" t="s">
        <v>1</v>
      </c>
      <c r="F727" s="174" t="s">
        <v>221</v>
      </c>
      <c r="H727" s="175">
        <v>1</v>
      </c>
      <c r="I727" s="176"/>
      <c r="L727" s="172"/>
      <c r="M727" s="177"/>
      <c r="T727" s="178"/>
      <c r="AT727" s="173" t="s">
        <v>219</v>
      </c>
      <c r="AU727" s="173" t="s">
        <v>88</v>
      </c>
      <c r="AV727" s="13" t="s">
        <v>210</v>
      </c>
      <c r="AW727" s="13" t="s">
        <v>31</v>
      </c>
      <c r="AX727" s="13" t="s">
        <v>82</v>
      </c>
      <c r="AY727" s="173" t="s">
        <v>205</v>
      </c>
    </row>
    <row r="728" spans="2:65" s="1" customFormat="1" ht="24.2" customHeight="1">
      <c r="B728" s="136"/>
      <c r="C728" s="154" t="s">
        <v>405</v>
      </c>
      <c r="D728" s="154" t="s">
        <v>214</v>
      </c>
      <c r="E728" s="155" t="s">
        <v>2472</v>
      </c>
      <c r="F728" s="156" t="s">
        <v>2473</v>
      </c>
      <c r="G728" s="157" t="s">
        <v>592</v>
      </c>
      <c r="H728" s="158">
        <v>9</v>
      </c>
      <c r="I728" s="159"/>
      <c r="J728" s="160">
        <f>ROUND(I728*H728,2)</f>
        <v>0</v>
      </c>
      <c r="K728" s="161"/>
      <c r="L728" s="32"/>
      <c r="M728" s="162" t="s">
        <v>1</v>
      </c>
      <c r="N728" s="163" t="s">
        <v>41</v>
      </c>
      <c r="P728" s="148">
        <f>O728*H728</f>
        <v>0</v>
      </c>
      <c r="Q728" s="148">
        <v>9.0000000000000006E-5</v>
      </c>
      <c r="R728" s="148">
        <f>Q728*H728</f>
        <v>8.1000000000000006E-4</v>
      </c>
      <c r="S728" s="148">
        <v>0.09</v>
      </c>
      <c r="T728" s="149">
        <f>S728*H728</f>
        <v>0.80999999999999994</v>
      </c>
      <c r="AR728" s="150" t="s">
        <v>210</v>
      </c>
      <c r="AT728" s="150" t="s">
        <v>214</v>
      </c>
      <c r="AU728" s="150" t="s">
        <v>88</v>
      </c>
      <c r="AY728" s="17" t="s">
        <v>205</v>
      </c>
      <c r="BE728" s="151">
        <f>IF(N728="základná",J728,0)</f>
        <v>0</v>
      </c>
      <c r="BF728" s="151">
        <f>IF(N728="znížená",J728,0)</f>
        <v>0</v>
      </c>
      <c r="BG728" s="151">
        <f>IF(N728="zákl. prenesená",J728,0)</f>
        <v>0</v>
      </c>
      <c r="BH728" s="151">
        <f>IF(N728="zníž. prenesená",J728,0)</f>
        <v>0</v>
      </c>
      <c r="BI728" s="151">
        <f>IF(N728="nulová",J728,0)</f>
        <v>0</v>
      </c>
      <c r="BJ728" s="17" t="s">
        <v>88</v>
      </c>
      <c r="BK728" s="151">
        <f>ROUND(I728*H728,2)</f>
        <v>0</v>
      </c>
      <c r="BL728" s="17" t="s">
        <v>210</v>
      </c>
      <c r="BM728" s="150" t="s">
        <v>2474</v>
      </c>
    </row>
    <row r="729" spans="2:65" s="14" customFormat="1">
      <c r="B729" s="179"/>
      <c r="D729" s="165" t="s">
        <v>219</v>
      </c>
      <c r="E729" s="180" t="s">
        <v>1</v>
      </c>
      <c r="F729" s="181" t="s">
        <v>2475</v>
      </c>
      <c r="H729" s="180" t="s">
        <v>1</v>
      </c>
      <c r="I729" s="182"/>
      <c r="L729" s="179"/>
      <c r="M729" s="183"/>
      <c r="T729" s="184"/>
      <c r="AT729" s="180" t="s">
        <v>219</v>
      </c>
      <c r="AU729" s="180" t="s">
        <v>88</v>
      </c>
      <c r="AV729" s="14" t="s">
        <v>82</v>
      </c>
      <c r="AW729" s="14" t="s">
        <v>31</v>
      </c>
      <c r="AX729" s="14" t="s">
        <v>75</v>
      </c>
      <c r="AY729" s="180" t="s">
        <v>205</v>
      </c>
    </row>
    <row r="730" spans="2:65" s="14" customFormat="1">
      <c r="B730" s="179"/>
      <c r="D730" s="165" t="s">
        <v>219</v>
      </c>
      <c r="E730" s="180" t="s">
        <v>1</v>
      </c>
      <c r="F730" s="181" t="s">
        <v>2476</v>
      </c>
      <c r="H730" s="180" t="s">
        <v>1</v>
      </c>
      <c r="I730" s="182"/>
      <c r="L730" s="179"/>
      <c r="M730" s="183"/>
      <c r="T730" s="184"/>
      <c r="AT730" s="180" t="s">
        <v>219</v>
      </c>
      <c r="AU730" s="180" t="s">
        <v>88</v>
      </c>
      <c r="AV730" s="14" t="s">
        <v>82</v>
      </c>
      <c r="AW730" s="14" t="s">
        <v>31</v>
      </c>
      <c r="AX730" s="14" t="s">
        <v>75</v>
      </c>
      <c r="AY730" s="180" t="s">
        <v>205</v>
      </c>
    </row>
    <row r="731" spans="2:65" s="12" customFormat="1">
      <c r="B731" s="164"/>
      <c r="D731" s="165" t="s">
        <v>219</v>
      </c>
      <c r="E731" s="166" t="s">
        <v>1</v>
      </c>
      <c r="F731" s="167" t="s">
        <v>277</v>
      </c>
      <c r="H731" s="168">
        <v>9</v>
      </c>
      <c r="I731" s="169"/>
      <c r="L731" s="164"/>
      <c r="M731" s="170"/>
      <c r="T731" s="171"/>
      <c r="AT731" s="166" t="s">
        <v>219</v>
      </c>
      <c r="AU731" s="166" t="s">
        <v>88</v>
      </c>
      <c r="AV731" s="12" t="s">
        <v>88</v>
      </c>
      <c r="AW731" s="12" t="s">
        <v>31</v>
      </c>
      <c r="AX731" s="12" t="s">
        <v>75</v>
      </c>
      <c r="AY731" s="166" t="s">
        <v>205</v>
      </c>
    </row>
    <row r="732" spans="2:65" s="13" customFormat="1">
      <c r="B732" s="172"/>
      <c r="D732" s="165" t="s">
        <v>219</v>
      </c>
      <c r="E732" s="173" t="s">
        <v>1</v>
      </c>
      <c r="F732" s="174" t="s">
        <v>221</v>
      </c>
      <c r="H732" s="175">
        <v>9</v>
      </c>
      <c r="I732" s="176"/>
      <c r="L732" s="172"/>
      <c r="M732" s="177"/>
      <c r="T732" s="178"/>
      <c r="AT732" s="173" t="s">
        <v>219</v>
      </c>
      <c r="AU732" s="173" t="s">
        <v>88</v>
      </c>
      <c r="AV732" s="13" t="s">
        <v>210</v>
      </c>
      <c r="AW732" s="13" t="s">
        <v>31</v>
      </c>
      <c r="AX732" s="13" t="s">
        <v>82</v>
      </c>
      <c r="AY732" s="173" t="s">
        <v>205</v>
      </c>
    </row>
    <row r="733" spans="2:65" s="1" customFormat="1" ht="33" customHeight="1">
      <c r="B733" s="136"/>
      <c r="C733" s="154" t="s">
        <v>409</v>
      </c>
      <c r="D733" s="154" t="s">
        <v>214</v>
      </c>
      <c r="E733" s="155" t="s">
        <v>2477</v>
      </c>
      <c r="F733" s="156" t="s">
        <v>2478</v>
      </c>
      <c r="G733" s="157" t="s">
        <v>592</v>
      </c>
      <c r="H733" s="158">
        <v>14</v>
      </c>
      <c r="I733" s="159"/>
      <c r="J733" s="160">
        <f>ROUND(I733*H733,2)</f>
        <v>0</v>
      </c>
      <c r="K733" s="161"/>
      <c r="L733" s="32"/>
      <c r="M733" s="162" t="s">
        <v>1</v>
      </c>
      <c r="N733" s="163" t="s">
        <v>41</v>
      </c>
      <c r="P733" s="148">
        <f>O733*H733</f>
        <v>0</v>
      </c>
      <c r="Q733" s="148">
        <v>1.0000000000000001E-5</v>
      </c>
      <c r="R733" s="148">
        <f>Q733*H733</f>
        <v>1.4000000000000001E-4</v>
      </c>
      <c r="S733" s="148">
        <v>6.9999999999999994E-5</v>
      </c>
      <c r="T733" s="149">
        <f>S733*H733</f>
        <v>9.7999999999999997E-4</v>
      </c>
      <c r="AR733" s="150" t="s">
        <v>210</v>
      </c>
      <c r="AT733" s="150" t="s">
        <v>214</v>
      </c>
      <c r="AU733" s="150" t="s">
        <v>88</v>
      </c>
      <c r="AY733" s="17" t="s">
        <v>205</v>
      </c>
      <c r="BE733" s="151">
        <f>IF(N733="základná",J733,0)</f>
        <v>0</v>
      </c>
      <c r="BF733" s="151">
        <f>IF(N733="znížená",J733,0)</f>
        <v>0</v>
      </c>
      <c r="BG733" s="151">
        <f>IF(N733="zákl. prenesená",J733,0)</f>
        <v>0</v>
      </c>
      <c r="BH733" s="151">
        <f>IF(N733="zníž. prenesená",J733,0)</f>
        <v>0</v>
      </c>
      <c r="BI733" s="151">
        <f>IF(N733="nulová",J733,0)</f>
        <v>0</v>
      </c>
      <c r="BJ733" s="17" t="s">
        <v>88</v>
      </c>
      <c r="BK733" s="151">
        <f>ROUND(I733*H733,2)</f>
        <v>0</v>
      </c>
      <c r="BL733" s="17" t="s">
        <v>210</v>
      </c>
      <c r="BM733" s="150" t="s">
        <v>2479</v>
      </c>
    </row>
    <row r="734" spans="2:65" s="14" customFormat="1">
      <c r="B734" s="179"/>
      <c r="D734" s="165" t="s">
        <v>219</v>
      </c>
      <c r="E734" s="180" t="s">
        <v>1</v>
      </c>
      <c r="F734" s="181" t="s">
        <v>2480</v>
      </c>
      <c r="H734" s="180" t="s">
        <v>1</v>
      </c>
      <c r="I734" s="182"/>
      <c r="L734" s="179"/>
      <c r="M734" s="183"/>
      <c r="T734" s="184"/>
      <c r="AT734" s="180" t="s">
        <v>219</v>
      </c>
      <c r="AU734" s="180" t="s">
        <v>88</v>
      </c>
      <c r="AV734" s="14" t="s">
        <v>82</v>
      </c>
      <c r="AW734" s="14" t="s">
        <v>31</v>
      </c>
      <c r="AX734" s="14" t="s">
        <v>75</v>
      </c>
      <c r="AY734" s="180" t="s">
        <v>205</v>
      </c>
    </row>
    <row r="735" spans="2:65" s="14" customFormat="1">
      <c r="B735" s="179"/>
      <c r="D735" s="165" t="s">
        <v>219</v>
      </c>
      <c r="E735" s="180" t="s">
        <v>1</v>
      </c>
      <c r="F735" s="181" t="s">
        <v>2481</v>
      </c>
      <c r="H735" s="180" t="s">
        <v>1</v>
      </c>
      <c r="I735" s="182"/>
      <c r="L735" s="179"/>
      <c r="M735" s="183"/>
      <c r="T735" s="184"/>
      <c r="AT735" s="180" t="s">
        <v>219</v>
      </c>
      <c r="AU735" s="180" t="s">
        <v>88</v>
      </c>
      <c r="AV735" s="14" t="s">
        <v>82</v>
      </c>
      <c r="AW735" s="14" t="s">
        <v>31</v>
      </c>
      <c r="AX735" s="14" t="s">
        <v>75</v>
      </c>
      <c r="AY735" s="180" t="s">
        <v>205</v>
      </c>
    </row>
    <row r="736" spans="2:65" s="12" customFormat="1">
      <c r="B736" s="164"/>
      <c r="D736" s="165" t="s">
        <v>219</v>
      </c>
      <c r="E736" s="166" t="s">
        <v>1</v>
      </c>
      <c r="F736" s="167" t="s">
        <v>317</v>
      </c>
      <c r="H736" s="168">
        <v>12</v>
      </c>
      <c r="I736" s="169"/>
      <c r="L736" s="164"/>
      <c r="M736" s="170"/>
      <c r="T736" s="171"/>
      <c r="AT736" s="166" t="s">
        <v>219</v>
      </c>
      <c r="AU736" s="166" t="s">
        <v>88</v>
      </c>
      <c r="AV736" s="12" t="s">
        <v>88</v>
      </c>
      <c r="AW736" s="12" t="s">
        <v>31</v>
      </c>
      <c r="AX736" s="12" t="s">
        <v>75</v>
      </c>
      <c r="AY736" s="166" t="s">
        <v>205</v>
      </c>
    </row>
    <row r="737" spans="2:65" s="12" customFormat="1">
      <c r="B737" s="164"/>
      <c r="D737" s="165" t="s">
        <v>219</v>
      </c>
      <c r="E737" s="166" t="s">
        <v>1</v>
      </c>
      <c r="F737" s="167" t="s">
        <v>2482</v>
      </c>
      <c r="H737" s="168">
        <v>2</v>
      </c>
      <c r="I737" s="169"/>
      <c r="L737" s="164"/>
      <c r="M737" s="170"/>
      <c r="T737" s="171"/>
      <c r="AT737" s="166" t="s">
        <v>219</v>
      </c>
      <c r="AU737" s="166" t="s">
        <v>88</v>
      </c>
      <c r="AV737" s="12" t="s">
        <v>88</v>
      </c>
      <c r="AW737" s="12" t="s">
        <v>31</v>
      </c>
      <c r="AX737" s="12" t="s">
        <v>75</v>
      </c>
      <c r="AY737" s="166" t="s">
        <v>205</v>
      </c>
    </row>
    <row r="738" spans="2:65" s="13" customFormat="1">
      <c r="B738" s="172"/>
      <c r="D738" s="165" t="s">
        <v>219</v>
      </c>
      <c r="E738" s="173" t="s">
        <v>1</v>
      </c>
      <c r="F738" s="174" t="s">
        <v>221</v>
      </c>
      <c r="H738" s="175">
        <v>14</v>
      </c>
      <c r="I738" s="176"/>
      <c r="L738" s="172"/>
      <c r="M738" s="177"/>
      <c r="T738" s="178"/>
      <c r="AT738" s="173" t="s">
        <v>219</v>
      </c>
      <c r="AU738" s="173" t="s">
        <v>88</v>
      </c>
      <c r="AV738" s="13" t="s">
        <v>210</v>
      </c>
      <c r="AW738" s="13" t="s">
        <v>31</v>
      </c>
      <c r="AX738" s="13" t="s">
        <v>82</v>
      </c>
      <c r="AY738" s="173" t="s">
        <v>205</v>
      </c>
    </row>
    <row r="739" spans="2:65" s="1" customFormat="1" ht="24.2" customHeight="1">
      <c r="B739" s="136"/>
      <c r="C739" s="154" t="s">
        <v>258</v>
      </c>
      <c r="D739" s="154" t="s">
        <v>214</v>
      </c>
      <c r="E739" s="155" t="s">
        <v>2483</v>
      </c>
      <c r="F739" s="156" t="s">
        <v>2484</v>
      </c>
      <c r="G739" s="157" t="s">
        <v>592</v>
      </c>
      <c r="H739" s="158">
        <v>33</v>
      </c>
      <c r="I739" s="159"/>
      <c r="J739" s="160">
        <f>ROUND(I739*H739,2)</f>
        <v>0</v>
      </c>
      <c r="K739" s="161"/>
      <c r="L739" s="32"/>
      <c r="M739" s="162" t="s">
        <v>1</v>
      </c>
      <c r="N739" s="163" t="s">
        <v>41</v>
      </c>
      <c r="P739" s="148">
        <f>O739*H739</f>
        <v>0</v>
      </c>
      <c r="Q739" s="148">
        <v>1.0000000000000001E-5</v>
      </c>
      <c r="R739" s="148">
        <f>Q739*H739</f>
        <v>3.3000000000000005E-4</v>
      </c>
      <c r="S739" s="148">
        <v>6.9999999999999994E-5</v>
      </c>
      <c r="T739" s="149">
        <f>S739*H739</f>
        <v>2.31E-3</v>
      </c>
      <c r="AR739" s="150" t="s">
        <v>210</v>
      </c>
      <c r="AT739" s="150" t="s">
        <v>214</v>
      </c>
      <c r="AU739" s="150" t="s">
        <v>88</v>
      </c>
      <c r="AY739" s="17" t="s">
        <v>205</v>
      </c>
      <c r="BE739" s="151">
        <f>IF(N739="základná",J739,0)</f>
        <v>0</v>
      </c>
      <c r="BF739" s="151">
        <f>IF(N739="znížená",J739,0)</f>
        <v>0</v>
      </c>
      <c r="BG739" s="151">
        <f>IF(N739="zákl. prenesená",J739,0)</f>
        <v>0</v>
      </c>
      <c r="BH739" s="151">
        <f>IF(N739="zníž. prenesená",J739,0)</f>
        <v>0</v>
      </c>
      <c r="BI739" s="151">
        <f>IF(N739="nulová",J739,0)</f>
        <v>0</v>
      </c>
      <c r="BJ739" s="17" t="s">
        <v>88</v>
      </c>
      <c r="BK739" s="151">
        <f>ROUND(I739*H739,2)</f>
        <v>0</v>
      </c>
      <c r="BL739" s="17" t="s">
        <v>210</v>
      </c>
      <c r="BM739" s="150" t="s">
        <v>2485</v>
      </c>
    </row>
    <row r="740" spans="2:65" s="14" customFormat="1">
      <c r="B740" s="179"/>
      <c r="D740" s="165" t="s">
        <v>219</v>
      </c>
      <c r="E740" s="180" t="s">
        <v>1</v>
      </c>
      <c r="F740" s="181" t="s">
        <v>2486</v>
      </c>
      <c r="H740" s="180" t="s">
        <v>1</v>
      </c>
      <c r="I740" s="182"/>
      <c r="L740" s="179"/>
      <c r="M740" s="183"/>
      <c r="T740" s="184"/>
      <c r="AT740" s="180" t="s">
        <v>219</v>
      </c>
      <c r="AU740" s="180" t="s">
        <v>88</v>
      </c>
      <c r="AV740" s="14" t="s">
        <v>82</v>
      </c>
      <c r="AW740" s="14" t="s">
        <v>31</v>
      </c>
      <c r="AX740" s="14" t="s">
        <v>75</v>
      </c>
      <c r="AY740" s="180" t="s">
        <v>205</v>
      </c>
    </row>
    <row r="741" spans="2:65" s="14" customFormat="1">
      <c r="B741" s="179"/>
      <c r="D741" s="165" t="s">
        <v>219</v>
      </c>
      <c r="E741" s="180" t="s">
        <v>1</v>
      </c>
      <c r="F741" s="181" t="s">
        <v>2481</v>
      </c>
      <c r="H741" s="180" t="s">
        <v>1</v>
      </c>
      <c r="I741" s="182"/>
      <c r="L741" s="179"/>
      <c r="M741" s="183"/>
      <c r="T741" s="184"/>
      <c r="AT741" s="180" t="s">
        <v>219</v>
      </c>
      <c r="AU741" s="180" t="s">
        <v>88</v>
      </c>
      <c r="AV741" s="14" t="s">
        <v>82</v>
      </c>
      <c r="AW741" s="14" t="s">
        <v>31</v>
      </c>
      <c r="AX741" s="14" t="s">
        <v>75</v>
      </c>
      <c r="AY741" s="180" t="s">
        <v>205</v>
      </c>
    </row>
    <row r="742" spans="2:65" s="12" customFormat="1">
      <c r="B742" s="164"/>
      <c r="D742" s="165" t="s">
        <v>219</v>
      </c>
      <c r="E742" s="166" t="s">
        <v>1</v>
      </c>
      <c r="F742" s="167" t="s">
        <v>398</v>
      </c>
      <c r="H742" s="168">
        <v>29</v>
      </c>
      <c r="I742" s="169"/>
      <c r="L742" s="164"/>
      <c r="M742" s="170"/>
      <c r="T742" s="171"/>
      <c r="AT742" s="166" t="s">
        <v>219</v>
      </c>
      <c r="AU742" s="166" t="s">
        <v>88</v>
      </c>
      <c r="AV742" s="12" t="s">
        <v>88</v>
      </c>
      <c r="AW742" s="12" t="s">
        <v>31</v>
      </c>
      <c r="AX742" s="12" t="s">
        <v>75</v>
      </c>
      <c r="AY742" s="166" t="s">
        <v>205</v>
      </c>
    </row>
    <row r="743" spans="2:65" s="12" customFormat="1">
      <c r="B743" s="164"/>
      <c r="D743" s="165" t="s">
        <v>219</v>
      </c>
      <c r="E743" s="166" t="s">
        <v>1</v>
      </c>
      <c r="F743" s="167" t="s">
        <v>2487</v>
      </c>
      <c r="H743" s="168">
        <v>4</v>
      </c>
      <c r="I743" s="169"/>
      <c r="L743" s="164"/>
      <c r="M743" s="170"/>
      <c r="T743" s="171"/>
      <c r="AT743" s="166" t="s">
        <v>219</v>
      </c>
      <c r="AU743" s="166" t="s">
        <v>88</v>
      </c>
      <c r="AV743" s="12" t="s">
        <v>88</v>
      </c>
      <c r="AW743" s="12" t="s">
        <v>31</v>
      </c>
      <c r="AX743" s="12" t="s">
        <v>75</v>
      </c>
      <c r="AY743" s="166" t="s">
        <v>205</v>
      </c>
    </row>
    <row r="744" spans="2:65" s="13" customFormat="1">
      <c r="B744" s="172"/>
      <c r="D744" s="165" t="s">
        <v>219</v>
      </c>
      <c r="E744" s="173" t="s">
        <v>1</v>
      </c>
      <c r="F744" s="174" t="s">
        <v>221</v>
      </c>
      <c r="H744" s="175">
        <v>33</v>
      </c>
      <c r="I744" s="176"/>
      <c r="L744" s="172"/>
      <c r="M744" s="177"/>
      <c r="T744" s="178"/>
      <c r="AT744" s="173" t="s">
        <v>219</v>
      </c>
      <c r="AU744" s="173" t="s">
        <v>88</v>
      </c>
      <c r="AV744" s="13" t="s">
        <v>210</v>
      </c>
      <c r="AW744" s="13" t="s">
        <v>31</v>
      </c>
      <c r="AX744" s="13" t="s">
        <v>82</v>
      </c>
      <c r="AY744" s="173" t="s">
        <v>205</v>
      </c>
    </row>
    <row r="745" spans="2:65" s="1" customFormat="1" ht="24.2" customHeight="1">
      <c r="B745" s="136"/>
      <c r="C745" s="154" t="s">
        <v>619</v>
      </c>
      <c r="D745" s="154" t="s">
        <v>214</v>
      </c>
      <c r="E745" s="155" t="s">
        <v>2488</v>
      </c>
      <c r="F745" s="156" t="s">
        <v>2489</v>
      </c>
      <c r="G745" s="157" t="s">
        <v>592</v>
      </c>
      <c r="H745" s="158">
        <v>46</v>
      </c>
      <c r="I745" s="159"/>
      <c r="J745" s="160">
        <f>ROUND(I745*H745,2)</f>
        <v>0</v>
      </c>
      <c r="K745" s="161"/>
      <c r="L745" s="32"/>
      <c r="M745" s="162" t="s">
        <v>1</v>
      </c>
      <c r="N745" s="163" t="s">
        <v>41</v>
      </c>
      <c r="P745" s="148">
        <f>O745*H745</f>
        <v>0</v>
      </c>
      <c r="Q745" s="148">
        <v>7.5800000000000003E-6</v>
      </c>
      <c r="R745" s="148">
        <f>Q745*H745</f>
        <v>3.4868000000000003E-4</v>
      </c>
      <c r="S745" s="148">
        <v>6.9999999999999994E-5</v>
      </c>
      <c r="T745" s="149">
        <f>S745*H745</f>
        <v>3.2199999999999998E-3</v>
      </c>
      <c r="AR745" s="150" t="s">
        <v>210</v>
      </c>
      <c r="AT745" s="150" t="s">
        <v>214</v>
      </c>
      <c r="AU745" s="150" t="s">
        <v>88</v>
      </c>
      <c r="AY745" s="17" t="s">
        <v>205</v>
      </c>
      <c r="BE745" s="151">
        <f>IF(N745="základná",J745,0)</f>
        <v>0</v>
      </c>
      <c r="BF745" s="151">
        <f>IF(N745="znížená",J745,0)</f>
        <v>0</v>
      </c>
      <c r="BG745" s="151">
        <f>IF(N745="zákl. prenesená",J745,0)</f>
        <v>0</v>
      </c>
      <c r="BH745" s="151">
        <f>IF(N745="zníž. prenesená",J745,0)</f>
        <v>0</v>
      </c>
      <c r="BI745" s="151">
        <f>IF(N745="nulová",J745,0)</f>
        <v>0</v>
      </c>
      <c r="BJ745" s="17" t="s">
        <v>88</v>
      </c>
      <c r="BK745" s="151">
        <f>ROUND(I745*H745,2)</f>
        <v>0</v>
      </c>
      <c r="BL745" s="17" t="s">
        <v>210</v>
      </c>
      <c r="BM745" s="150" t="s">
        <v>2490</v>
      </c>
    </row>
    <row r="746" spans="2:65" s="14" customFormat="1">
      <c r="B746" s="179"/>
      <c r="D746" s="165" t="s">
        <v>219</v>
      </c>
      <c r="E746" s="180" t="s">
        <v>1</v>
      </c>
      <c r="F746" s="181" t="s">
        <v>2491</v>
      </c>
      <c r="H746" s="180" t="s">
        <v>1</v>
      </c>
      <c r="I746" s="182"/>
      <c r="L746" s="179"/>
      <c r="M746" s="183"/>
      <c r="T746" s="184"/>
      <c r="AT746" s="180" t="s">
        <v>219</v>
      </c>
      <c r="AU746" s="180" t="s">
        <v>88</v>
      </c>
      <c r="AV746" s="14" t="s">
        <v>82</v>
      </c>
      <c r="AW746" s="14" t="s">
        <v>31</v>
      </c>
      <c r="AX746" s="14" t="s">
        <v>75</v>
      </c>
      <c r="AY746" s="180" t="s">
        <v>205</v>
      </c>
    </row>
    <row r="747" spans="2:65" s="14" customFormat="1">
      <c r="B747" s="179"/>
      <c r="D747" s="165" t="s">
        <v>219</v>
      </c>
      <c r="E747" s="180" t="s">
        <v>1</v>
      </c>
      <c r="F747" s="181" t="s">
        <v>2492</v>
      </c>
      <c r="H747" s="180" t="s">
        <v>1</v>
      </c>
      <c r="I747" s="182"/>
      <c r="L747" s="179"/>
      <c r="M747" s="183"/>
      <c r="T747" s="184"/>
      <c r="AT747" s="180" t="s">
        <v>219</v>
      </c>
      <c r="AU747" s="180" t="s">
        <v>88</v>
      </c>
      <c r="AV747" s="14" t="s">
        <v>82</v>
      </c>
      <c r="AW747" s="14" t="s">
        <v>31</v>
      </c>
      <c r="AX747" s="14" t="s">
        <v>75</v>
      </c>
      <c r="AY747" s="180" t="s">
        <v>205</v>
      </c>
    </row>
    <row r="748" spans="2:65" s="12" customFormat="1">
      <c r="B748" s="164"/>
      <c r="D748" s="165" t="s">
        <v>219</v>
      </c>
      <c r="E748" s="166" t="s">
        <v>1</v>
      </c>
      <c r="F748" s="167" t="s">
        <v>2493</v>
      </c>
      <c r="H748" s="168">
        <v>46</v>
      </c>
      <c r="I748" s="169"/>
      <c r="L748" s="164"/>
      <c r="M748" s="170"/>
      <c r="T748" s="171"/>
      <c r="AT748" s="166" t="s">
        <v>219</v>
      </c>
      <c r="AU748" s="166" t="s">
        <v>88</v>
      </c>
      <c r="AV748" s="12" t="s">
        <v>88</v>
      </c>
      <c r="AW748" s="12" t="s">
        <v>31</v>
      </c>
      <c r="AX748" s="12" t="s">
        <v>75</v>
      </c>
      <c r="AY748" s="166" t="s">
        <v>205</v>
      </c>
    </row>
    <row r="749" spans="2:65" s="13" customFormat="1">
      <c r="B749" s="172"/>
      <c r="D749" s="165" t="s">
        <v>219</v>
      </c>
      <c r="E749" s="173" t="s">
        <v>1</v>
      </c>
      <c r="F749" s="174" t="s">
        <v>221</v>
      </c>
      <c r="H749" s="175">
        <v>46</v>
      </c>
      <c r="I749" s="176"/>
      <c r="L749" s="172"/>
      <c r="M749" s="177"/>
      <c r="T749" s="178"/>
      <c r="AT749" s="173" t="s">
        <v>219</v>
      </c>
      <c r="AU749" s="173" t="s">
        <v>88</v>
      </c>
      <c r="AV749" s="13" t="s">
        <v>210</v>
      </c>
      <c r="AW749" s="13" t="s">
        <v>31</v>
      </c>
      <c r="AX749" s="13" t="s">
        <v>82</v>
      </c>
      <c r="AY749" s="173" t="s">
        <v>205</v>
      </c>
    </row>
    <row r="750" spans="2:65" s="1" customFormat="1" ht="24.2" customHeight="1">
      <c r="B750" s="136"/>
      <c r="C750" s="154" t="s">
        <v>624</v>
      </c>
      <c r="D750" s="154" t="s">
        <v>214</v>
      </c>
      <c r="E750" s="155" t="s">
        <v>2494</v>
      </c>
      <c r="F750" s="156" t="s">
        <v>2495</v>
      </c>
      <c r="G750" s="157" t="s">
        <v>370</v>
      </c>
      <c r="H750" s="158">
        <v>160</v>
      </c>
      <c r="I750" s="159"/>
      <c r="J750" s="160">
        <f>ROUND(I750*H750,2)</f>
        <v>0</v>
      </c>
      <c r="K750" s="161"/>
      <c r="L750" s="32"/>
      <c r="M750" s="162" t="s">
        <v>1</v>
      </c>
      <c r="N750" s="163" t="s">
        <v>41</v>
      </c>
      <c r="P750" s="148">
        <f>O750*H750</f>
        <v>0</v>
      </c>
      <c r="Q750" s="148">
        <v>0</v>
      </c>
      <c r="R750" s="148">
        <f>Q750*H750</f>
        <v>0</v>
      </c>
      <c r="S750" s="148">
        <v>8.0000000000000002E-3</v>
      </c>
      <c r="T750" s="149">
        <f>S750*H750</f>
        <v>1.28</v>
      </c>
      <c r="AR750" s="150" t="s">
        <v>210</v>
      </c>
      <c r="AT750" s="150" t="s">
        <v>214</v>
      </c>
      <c r="AU750" s="150" t="s">
        <v>88</v>
      </c>
      <c r="AY750" s="17" t="s">
        <v>205</v>
      </c>
      <c r="BE750" s="151">
        <f>IF(N750="základná",J750,0)</f>
        <v>0</v>
      </c>
      <c r="BF750" s="151">
        <f>IF(N750="znížená",J750,0)</f>
        <v>0</v>
      </c>
      <c r="BG750" s="151">
        <f>IF(N750="zákl. prenesená",J750,0)</f>
        <v>0</v>
      </c>
      <c r="BH750" s="151">
        <f>IF(N750="zníž. prenesená",J750,0)</f>
        <v>0</v>
      </c>
      <c r="BI750" s="151">
        <f>IF(N750="nulová",J750,0)</f>
        <v>0</v>
      </c>
      <c r="BJ750" s="17" t="s">
        <v>88</v>
      </c>
      <c r="BK750" s="151">
        <f>ROUND(I750*H750,2)</f>
        <v>0</v>
      </c>
      <c r="BL750" s="17" t="s">
        <v>210</v>
      </c>
      <c r="BM750" s="150" t="s">
        <v>2496</v>
      </c>
    </row>
    <row r="751" spans="2:65" s="14" customFormat="1">
      <c r="B751" s="179"/>
      <c r="D751" s="165" t="s">
        <v>219</v>
      </c>
      <c r="E751" s="180" t="s">
        <v>1</v>
      </c>
      <c r="F751" s="181" t="s">
        <v>2497</v>
      </c>
      <c r="H751" s="180" t="s">
        <v>1</v>
      </c>
      <c r="I751" s="182"/>
      <c r="L751" s="179"/>
      <c r="M751" s="183"/>
      <c r="T751" s="184"/>
      <c r="AT751" s="180" t="s">
        <v>219</v>
      </c>
      <c r="AU751" s="180" t="s">
        <v>88</v>
      </c>
      <c r="AV751" s="14" t="s">
        <v>82</v>
      </c>
      <c r="AW751" s="14" t="s">
        <v>31</v>
      </c>
      <c r="AX751" s="14" t="s">
        <v>75</v>
      </c>
      <c r="AY751" s="180" t="s">
        <v>205</v>
      </c>
    </row>
    <row r="752" spans="2:65" s="14" customFormat="1">
      <c r="B752" s="179"/>
      <c r="D752" s="165" t="s">
        <v>219</v>
      </c>
      <c r="E752" s="180" t="s">
        <v>1</v>
      </c>
      <c r="F752" s="181" t="s">
        <v>2498</v>
      </c>
      <c r="H752" s="180" t="s">
        <v>1</v>
      </c>
      <c r="I752" s="182"/>
      <c r="L752" s="179"/>
      <c r="M752" s="183"/>
      <c r="T752" s="184"/>
      <c r="AT752" s="180" t="s">
        <v>219</v>
      </c>
      <c r="AU752" s="180" t="s">
        <v>88</v>
      </c>
      <c r="AV752" s="14" t="s">
        <v>82</v>
      </c>
      <c r="AW752" s="14" t="s">
        <v>31</v>
      </c>
      <c r="AX752" s="14" t="s">
        <v>75</v>
      </c>
      <c r="AY752" s="180" t="s">
        <v>205</v>
      </c>
    </row>
    <row r="753" spans="2:65" s="14" customFormat="1">
      <c r="B753" s="179"/>
      <c r="D753" s="165" t="s">
        <v>219</v>
      </c>
      <c r="E753" s="180" t="s">
        <v>1</v>
      </c>
      <c r="F753" s="181" t="s">
        <v>2499</v>
      </c>
      <c r="H753" s="180" t="s">
        <v>1</v>
      </c>
      <c r="I753" s="182"/>
      <c r="L753" s="179"/>
      <c r="M753" s="183"/>
      <c r="T753" s="184"/>
      <c r="AT753" s="180" t="s">
        <v>219</v>
      </c>
      <c r="AU753" s="180" t="s">
        <v>88</v>
      </c>
      <c r="AV753" s="14" t="s">
        <v>82</v>
      </c>
      <c r="AW753" s="14" t="s">
        <v>31</v>
      </c>
      <c r="AX753" s="14" t="s">
        <v>75</v>
      </c>
      <c r="AY753" s="180" t="s">
        <v>205</v>
      </c>
    </row>
    <row r="754" spans="2:65" s="12" customFormat="1">
      <c r="B754" s="164"/>
      <c r="D754" s="165" t="s">
        <v>219</v>
      </c>
      <c r="E754" s="166" t="s">
        <v>1</v>
      </c>
      <c r="F754" s="167" t="s">
        <v>2500</v>
      </c>
      <c r="H754" s="168">
        <v>20</v>
      </c>
      <c r="I754" s="169"/>
      <c r="L754" s="164"/>
      <c r="M754" s="170"/>
      <c r="T754" s="171"/>
      <c r="AT754" s="166" t="s">
        <v>219</v>
      </c>
      <c r="AU754" s="166" t="s">
        <v>88</v>
      </c>
      <c r="AV754" s="12" t="s">
        <v>88</v>
      </c>
      <c r="AW754" s="12" t="s">
        <v>31</v>
      </c>
      <c r="AX754" s="12" t="s">
        <v>75</v>
      </c>
      <c r="AY754" s="166" t="s">
        <v>205</v>
      </c>
    </row>
    <row r="755" spans="2:65" s="12" customFormat="1">
      <c r="B755" s="164"/>
      <c r="D755" s="165" t="s">
        <v>219</v>
      </c>
      <c r="E755" s="166" t="s">
        <v>1</v>
      </c>
      <c r="F755" s="167" t="s">
        <v>2501</v>
      </c>
      <c r="H755" s="168">
        <v>20</v>
      </c>
      <c r="I755" s="169"/>
      <c r="L755" s="164"/>
      <c r="M755" s="170"/>
      <c r="T755" s="171"/>
      <c r="AT755" s="166" t="s">
        <v>219</v>
      </c>
      <c r="AU755" s="166" t="s">
        <v>88</v>
      </c>
      <c r="AV755" s="12" t="s">
        <v>88</v>
      </c>
      <c r="AW755" s="12" t="s">
        <v>31</v>
      </c>
      <c r="AX755" s="12" t="s">
        <v>75</v>
      </c>
      <c r="AY755" s="166" t="s">
        <v>205</v>
      </c>
    </row>
    <row r="756" spans="2:65" s="12" customFormat="1">
      <c r="B756" s="164"/>
      <c r="D756" s="165" t="s">
        <v>219</v>
      </c>
      <c r="E756" s="166" t="s">
        <v>1</v>
      </c>
      <c r="F756" s="167" t="s">
        <v>2502</v>
      </c>
      <c r="H756" s="168">
        <v>20</v>
      </c>
      <c r="I756" s="169"/>
      <c r="L756" s="164"/>
      <c r="M756" s="170"/>
      <c r="T756" s="171"/>
      <c r="AT756" s="166" t="s">
        <v>219</v>
      </c>
      <c r="AU756" s="166" t="s">
        <v>88</v>
      </c>
      <c r="AV756" s="12" t="s">
        <v>88</v>
      </c>
      <c r="AW756" s="12" t="s">
        <v>31</v>
      </c>
      <c r="AX756" s="12" t="s">
        <v>75</v>
      </c>
      <c r="AY756" s="166" t="s">
        <v>205</v>
      </c>
    </row>
    <row r="757" spans="2:65" s="12" customFormat="1">
      <c r="B757" s="164"/>
      <c r="D757" s="165" t="s">
        <v>219</v>
      </c>
      <c r="E757" s="166" t="s">
        <v>1</v>
      </c>
      <c r="F757" s="167" t="s">
        <v>2503</v>
      </c>
      <c r="H757" s="168">
        <v>20</v>
      </c>
      <c r="I757" s="169"/>
      <c r="L757" s="164"/>
      <c r="M757" s="170"/>
      <c r="T757" s="171"/>
      <c r="AT757" s="166" t="s">
        <v>219</v>
      </c>
      <c r="AU757" s="166" t="s">
        <v>88</v>
      </c>
      <c r="AV757" s="12" t="s">
        <v>88</v>
      </c>
      <c r="AW757" s="12" t="s">
        <v>31</v>
      </c>
      <c r="AX757" s="12" t="s">
        <v>75</v>
      </c>
      <c r="AY757" s="166" t="s">
        <v>205</v>
      </c>
    </row>
    <row r="758" spans="2:65" s="15" customFormat="1">
      <c r="B758" s="185"/>
      <c r="D758" s="165" t="s">
        <v>219</v>
      </c>
      <c r="E758" s="186" t="s">
        <v>1</v>
      </c>
      <c r="F758" s="187" t="s">
        <v>404</v>
      </c>
      <c r="H758" s="188">
        <v>80</v>
      </c>
      <c r="I758" s="189"/>
      <c r="L758" s="185"/>
      <c r="M758" s="190"/>
      <c r="T758" s="191"/>
      <c r="AT758" s="186" t="s">
        <v>219</v>
      </c>
      <c r="AU758" s="186" t="s">
        <v>88</v>
      </c>
      <c r="AV758" s="15" t="s">
        <v>222</v>
      </c>
      <c r="AW758" s="15" t="s">
        <v>31</v>
      </c>
      <c r="AX758" s="15" t="s">
        <v>75</v>
      </c>
      <c r="AY758" s="186" t="s">
        <v>205</v>
      </c>
    </row>
    <row r="759" spans="2:65" s="14" customFormat="1">
      <c r="B759" s="179"/>
      <c r="D759" s="165" t="s">
        <v>219</v>
      </c>
      <c r="E759" s="180" t="s">
        <v>1</v>
      </c>
      <c r="F759" s="181" t="s">
        <v>2504</v>
      </c>
      <c r="H759" s="180" t="s">
        <v>1</v>
      </c>
      <c r="I759" s="182"/>
      <c r="L759" s="179"/>
      <c r="M759" s="183"/>
      <c r="T759" s="184"/>
      <c r="AT759" s="180" t="s">
        <v>219</v>
      </c>
      <c r="AU759" s="180" t="s">
        <v>88</v>
      </c>
      <c r="AV759" s="14" t="s">
        <v>82</v>
      </c>
      <c r="AW759" s="14" t="s">
        <v>31</v>
      </c>
      <c r="AX759" s="14" t="s">
        <v>75</v>
      </c>
      <c r="AY759" s="180" t="s">
        <v>205</v>
      </c>
    </row>
    <row r="760" spans="2:65" s="14" customFormat="1">
      <c r="B760" s="179"/>
      <c r="D760" s="165" t="s">
        <v>219</v>
      </c>
      <c r="E760" s="180" t="s">
        <v>1</v>
      </c>
      <c r="F760" s="181" t="s">
        <v>2498</v>
      </c>
      <c r="H760" s="180" t="s">
        <v>1</v>
      </c>
      <c r="I760" s="182"/>
      <c r="L760" s="179"/>
      <c r="M760" s="183"/>
      <c r="T760" s="184"/>
      <c r="AT760" s="180" t="s">
        <v>219</v>
      </c>
      <c r="AU760" s="180" t="s">
        <v>88</v>
      </c>
      <c r="AV760" s="14" t="s">
        <v>82</v>
      </c>
      <c r="AW760" s="14" t="s">
        <v>31</v>
      </c>
      <c r="AX760" s="14" t="s">
        <v>75</v>
      </c>
      <c r="AY760" s="180" t="s">
        <v>205</v>
      </c>
    </row>
    <row r="761" spans="2:65" s="14" customFormat="1">
      <c r="B761" s="179"/>
      <c r="D761" s="165" t="s">
        <v>219</v>
      </c>
      <c r="E761" s="180" t="s">
        <v>1</v>
      </c>
      <c r="F761" s="181" t="s">
        <v>2505</v>
      </c>
      <c r="H761" s="180" t="s">
        <v>1</v>
      </c>
      <c r="I761" s="182"/>
      <c r="L761" s="179"/>
      <c r="M761" s="183"/>
      <c r="T761" s="184"/>
      <c r="AT761" s="180" t="s">
        <v>219</v>
      </c>
      <c r="AU761" s="180" t="s">
        <v>88</v>
      </c>
      <c r="AV761" s="14" t="s">
        <v>82</v>
      </c>
      <c r="AW761" s="14" t="s">
        <v>31</v>
      </c>
      <c r="AX761" s="14" t="s">
        <v>75</v>
      </c>
      <c r="AY761" s="180" t="s">
        <v>205</v>
      </c>
    </row>
    <row r="762" spans="2:65" s="12" customFormat="1">
      <c r="B762" s="164"/>
      <c r="D762" s="165" t="s">
        <v>219</v>
      </c>
      <c r="E762" s="166" t="s">
        <v>1</v>
      </c>
      <c r="F762" s="167" t="s">
        <v>2506</v>
      </c>
      <c r="H762" s="168">
        <v>20</v>
      </c>
      <c r="I762" s="169"/>
      <c r="L762" s="164"/>
      <c r="M762" s="170"/>
      <c r="T762" s="171"/>
      <c r="AT762" s="166" t="s">
        <v>219</v>
      </c>
      <c r="AU762" s="166" t="s">
        <v>88</v>
      </c>
      <c r="AV762" s="12" t="s">
        <v>88</v>
      </c>
      <c r="AW762" s="12" t="s">
        <v>31</v>
      </c>
      <c r="AX762" s="12" t="s">
        <v>75</v>
      </c>
      <c r="AY762" s="166" t="s">
        <v>205</v>
      </c>
    </row>
    <row r="763" spans="2:65" s="12" customFormat="1">
      <c r="B763" s="164"/>
      <c r="D763" s="165" t="s">
        <v>219</v>
      </c>
      <c r="E763" s="166" t="s">
        <v>1</v>
      </c>
      <c r="F763" s="167" t="s">
        <v>2507</v>
      </c>
      <c r="H763" s="168">
        <v>20</v>
      </c>
      <c r="I763" s="169"/>
      <c r="L763" s="164"/>
      <c r="M763" s="170"/>
      <c r="T763" s="171"/>
      <c r="AT763" s="166" t="s">
        <v>219</v>
      </c>
      <c r="AU763" s="166" t="s">
        <v>88</v>
      </c>
      <c r="AV763" s="12" t="s">
        <v>88</v>
      </c>
      <c r="AW763" s="12" t="s">
        <v>31</v>
      </c>
      <c r="AX763" s="12" t="s">
        <v>75</v>
      </c>
      <c r="AY763" s="166" t="s">
        <v>205</v>
      </c>
    </row>
    <row r="764" spans="2:65" s="12" customFormat="1">
      <c r="B764" s="164"/>
      <c r="D764" s="165" t="s">
        <v>219</v>
      </c>
      <c r="E764" s="166" t="s">
        <v>1</v>
      </c>
      <c r="F764" s="167" t="s">
        <v>2508</v>
      </c>
      <c r="H764" s="168">
        <v>20</v>
      </c>
      <c r="I764" s="169"/>
      <c r="L764" s="164"/>
      <c r="M764" s="170"/>
      <c r="T764" s="171"/>
      <c r="AT764" s="166" t="s">
        <v>219</v>
      </c>
      <c r="AU764" s="166" t="s">
        <v>88</v>
      </c>
      <c r="AV764" s="12" t="s">
        <v>88</v>
      </c>
      <c r="AW764" s="12" t="s">
        <v>31</v>
      </c>
      <c r="AX764" s="12" t="s">
        <v>75</v>
      </c>
      <c r="AY764" s="166" t="s">
        <v>205</v>
      </c>
    </row>
    <row r="765" spans="2:65" s="12" customFormat="1">
      <c r="B765" s="164"/>
      <c r="D765" s="165" t="s">
        <v>219</v>
      </c>
      <c r="E765" s="166" t="s">
        <v>1</v>
      </c>
      <c r="F765" s="167" t="s">
        <v>2509</v>
      </c>
      <c r="H765" s="168">
        <v>20</v>
      </c>
      <c r="I765" s="169"/>
      <c r="L765" s="164"/>
      <c r="M765" s="170"/>
      <c r="T765" s="171"/>
      <c r="AT765" s="166" t="s">
        <v>219</v>
      </c>
      <c r="AU765" s="166" t="s">
        <v>88</v>
      </c>
      <c r="AV765" s="12" t="s">
        <v>88</v>
      </c>
      <c r="AW765" s="12" t="s">
        <v>31</v>
      </c>
      <c r="AX765" s="12" t="s">
        <v>75</v>
      </c>
      <c r="AY765" s="166" t="s">
        <v>205</v>
      </c>
    </row>
    <row r="766" spans="2:65" s="15" customFormat="1">
      <c r="B766" s="185"/>
      <c r="D766" s="165" t="s">
        <v>219</v>
      </c>
      <c r="E766" s="186" t="s">
        <v>1</v>
      </c>
      <c r="F766" s="187" t="s">
        <v>404</v>
      </c>
      <c r="H766" s="188">
        <v>80</v>
      </c>
      <c r="I766" s="189"/>
      <c r="L766" s="185"/>
      <c r="M766" s="190"/>
      <c r="T766" s="191"/>
      <c r="AT766" s="186" t="s">
        <v>219</v>
      </c>
      <c r="AU766" s="186" t="s">
        <v>88</v>
      </c>
      <c r="AV766" s="15" t="s">
        <v>222</v>
      </c>
      <c r="AW766" s="15" t="s">
        <v>31</v>
      </c>
      <c r="AX766" s="15" t="s">
        <v>75</v>
      </c>
      <c r="AY766" s="186" t="s">
        <v>205</v>
      </c>
    </row>
    <row r="767" spans="2:65" s="13" customFormat="1">
      <c r="B767" s="172"/>
      <c r="D767" s="165" t="s">
        <v>219</v>
      </c>
      <c r="E767" s="173" t="s">
        <v>1</v>
      </c>
      <c r="F767" s="174" t="s">
        <v>221</v>
      </c>
      <c r="H767" s="175">
        <v>160</v>
      </c>
      <c r="I767" s="176"/>
      <c r="L767" s="172"/>
      <c r="M767" s="177"/>
      <c r="T767" s="178"/>
      <c r="AT767" s="173" t="s">
        <v>219</v>
      </c>
      <c r="AU767" s="173" t="s">
        <v>88</v>
      </c>
      <c r="AV767" s="13" t="s">
        <v>210</v>
      </c>
      <c r="AW767" s="13" t="s">
        <v>31</v>
      </c>
      <c r="AX767" s="13" t="s">
        <v>82</v>
      </c>
      <c r="AY767" s="173" t="s">
        <v>205</v>
      </c>
    </row>
    <row r="768" spans="2:65" s="1" customFormat="1" ht="33" customHeight="1">
      <c r="B768" s="136"/>
      <c r="C768" s="154" t="s">
        <v>870</v>
      </c>
      <c r="D768" s="154" t="s">
        <v>214</v>
      </c>
      <c r="E768" s="155" t="s">
        <v>2510</v>
      </c>
      <c r="F768" s="156" t="s">
        <v>2511</v>
      </c>
      <c r="G768" s="157" t="s">
        <v>592</v>
      </c>
      <c r="H768" s="158">
        <v>160</v>
      </c>
      <c r="I768" s="159"/>
      <c r="J768" s="160">
        <f>ROUND(I768*H768,2)</f>
        <v>0</v>
      </c>
      <c r="K768" s="161"/>
      <c r="L768" s="32"/>
      <c r="M768" s="162" t="s">
        <v>1</v>
      </c>
      <c r="N768" s="163" t="s">
        <v>41</v>
      </c>
      <c r="P768" s="148">
        <f>O768*H768</f>
        <v>0</v>
      </c>
      <c r="Q768" s="148">
        <v>8.3799999999999994E-6</v>
      </c>
      <c r="R768" s="148">
        <f>Q768*H768</f>
        <v>1.3407999999999998E-3</v>
      </c>
      <c r="S768" s="148">
        <v>5.0000000000000002E-5</v>
      </c>
      <c r="T768" s="149">
        <f>S768*H768</f>
        <v>8.0000000000000002E-3</v>
      </c>
      <c r="AR768" s="150" t="s">
        <v>210</v>
      </c>
      <c r="AT768" s="150" t="s">
        <v>214</v>
      </c>
      <c r="AU768" s="150" t="s">
        <v>88</v>
      </c>
      <c r="AY768" s="17" t="s">
        <v>205</v>
      </c>
      <c r="BE768" s="151">
        <f>IF(N768="základná",J768,0)</f>
        <v>0</v>
      </c>
      <c r="BF768" s="151">
        <f>IF(N768="znížená",J768,0)</f>
        <v>0</v>
      </c>
      <c r="BG768" s="151">
        <f>IF(N768="zákl. prenesená",J768,0)</f>
        <v>0</v>
      </c>
      <c r="BH768" s="151">
        <f>IF(N768="zníž. prenesená",J768,0)</f>
        <v>0</v>
      </c>
      <c r="BI768" s="151">
        <f>IF(N768="nulová",J768,0)</f>
        <v>0</v>
      </c>
      <c r="BJ768" s="17" t="s">
        <v>88</v>
      </c>
      <c r="BK768" s="151">
        <f>ROUND(I768*H768,2)</f>
        <v>0</v>
      </c>
      <c r="BL768" s="17" t="s">
        <v>210</v>
      </c>
      <c r="BM768" s="150" t="s">
        <v>2512</v>
      </c>
    </row>
    <row r="769" spans="2:65" s="14" customFormat="1">
      <c r="B769" s="179"/>
      <c r="D769" s="165" t="s">
        <v>219</v>
      </c>
      <c r="E769" s="180" t="s">
        <v>1</v>
      </c>
      <c r="F769" s="181" t="s">
        <v>2513</v>
      </c>
      <c r="H769" s="180" t="s">
        <v>1</v>
      </c>
      <c r="I769" s="182"/>
      <c r="L769" s="179"/>
      <c r="M769" s="183"/>
      <c r="T769" s="184"/>
      <c r="AT769" s="180" t="s">
        <v>219</v>
      </c>
      <c r="AU769" s="180" t="s">
        <v>88</v>
      </c>
      <c r="AV769" s="14" t="s">
        <v>82</v>
      </c>
      <c r="AW769" s="14" t="s">
        <v>31</v>
      </c>
      <c r="AX769" s="14" t="s">
        <v>75</v>
      </c>
      <c r="AY769" s="180" t="s">
        <v>205</v>
      </c>
    </row>
    <row r="770" spans="2:65" s="14" customFormat="1">
      <c r="B770" s="179"/>
      <c r="D770" s="165" t="s">
        <v>219</v>
      </c>
      <c r="E770" s="180" t="s">
        <v>1</v>
      </c>
      <c r="F770" s="181" t="s">
        <v>2514</v>
      </c>
      <c r="H770" s="180" t="s">
        <v>1</v>
      </c>
      <c r="I770" s="182"/>
      <c r="L770" s="179"/>
      <c r="M770" s="183"/>
      <c r="T770" s="184"/>
      <c r="AT770" s="180" t="s">
        <v>219</v>
      </c>
      <c r="AU770" s="180" t="s">
        <v>88</v>
      </c>
      <c r="AV770" s="14" t="s">
        <v>82</v>
      </c>
      <c r="AW770" s="14" t="s">
        <v>31</v>
      </c>
      <c r="AX770" s="14" t="s">
        <v>75</v>
      </c>
      <c r="AY770" s="180" t="s">
        <v>205</v>
      </c>
    </row>
    <row r="771" spans="2:65" s="12" customFormat="1">
      <c r="B771" s="164"/>
      <c r="D771" s="165" t="s">
        <v>219</v>
      </c>
      <c r="E771" s="166" t="s">
        <v>1</v>
      </c>
      <c r="F771" s="167" t="s">
        <v>2515</v>
      </c>
      <c r="H771" s="168">
        <v>40</v>
      </c>
      <c r="I771" s="169"/>
      <c r="L771" s="164"/>
      <c r="M771" s="170"/>
      <c r="T771" s="171"/>
      <c r="AT771" s="166" t="s">
        <v>219</v>
      </c>
      <c r="AU771" s="166" t="s">
        <v>88</v>
      </c>
      <c r="AV771" s="12" t="s">
        <v>88</v>
      </c>
      <c r="AW771" s="12" t="s">
        <v>31</v>
      </c>
      <c r="AX771" s="12" t="s">
        <v>75</v>
      </c>
      <c r="AY771" s="166" t="s">
        <v>205</v>
      </c>
    </row>
    <row r="772" spans="2:65" s="12" customFormat="1">
      <c r="B772" s="164"/>
      <c r="D772" s="165" t="s">
        <v>219</v>
      </c>
      <c r="E772" s="166" t="s">
        <v>1</v>
      </c>
      <c r="F772" s="167" t="s">
        <v>2516</v>
      </c>
      <c r="H772" s="168">
        <v>40</v>
      </c>
      <c r="I772" s="169"/>
      <c r="L772" s="164"/>
      <c r="M772" s="170"/>
      <c r="T772" s="171"/>
      <c r="AT772" s="166" t="s">
        <v>219</v>
      </c>
      <c r="AU772" s="166" t="s">
        <v>88</v>
      </c>
      <c r="AV772" s="12" t="s">
        <v>88</v>
      </c>
      <c r="AW772" s="12" t="s">
        <v>31</v>
      </c>
      <c r="AX772" s="12" t="s">
        <v>75</v>
      </c>
      <c r="AY772" s="166" t="s">
        <v>205</v>
      </c>
    </row>
    <row r="773" spans="2:65" s="12" customFormat="1">
      <c r="B773" s="164"/>
      <c r="D773" s="165" t="s">
        <v>219</v>
      </c>
      <c r="E773" s="166" t="s">
        <v>1</v>
      </c>
      <c r="F773" s="167" t="s">
        <v>2517</v>
      </c>
      <c r="H773" s="168">
        <v>40</v>
      </c>
      <c r="I773" s="169"/>
      <c r="L773" s="164"/>
      <c r="M773" s="170"/>
      <c r="T773" s="171"/>
      <c r="AT773" s="166" t="s">
        <v>219</v>
      </c>
      <c r="AU773" s="166" t="s">
        <v>88</v>
      </c>
      <c r="AV773" s="12" t="s">
        <v>88</v>
      </c>
      <c r="AW773" s="12" t="s">
        <v>31</v>
      </c>
      <c r="AX773" s="12" t="s">
        <v>75</v>
      </c>
      <c r="AY773" s="166" t="s">
        <v>205</v>
      </c>
    </row>
    <row r="774" spans="2:65" s="12" customFormat="1">
      <c r="B774" s="164"/>
      <c r="D774" s="165" t="s">
        <v>219</v>
      </c>
      <c r="E774" s="166" t="s">
        <v>1</v>
      </c>
      <c r="F774" s="167" t="s">
        <v>2518</v>
      </c>
      <c r="H774" s="168">
        <v>40</v>
      </c>
      <c r="I774" s="169"/>
      <c r="L774" s="164"/>
      <c r="M774" s="170"/>
      <c r="T774" s="171"/>
      <c r="AT774" s="166" t="s">
        <v>219</v>
      </c>
      <c r="AU774" s="166" t="s">
        <v>88</v>
      </c>
      <c r="AV774" s="12" t="s">
        <v>88</v>
      </c>
      <c r="AW774" s="12" t="s">
        <v>31</v>
      </c>
      <c r="AX774" s="12" t="s">
        <v>75</v>
      </c>
      <c r="AY774" s="166" t="s">
        <v>205</v>
      </c>
    </row>
    <row r="775" spans="2:65" s="15" customFormat="1">
      <c r="B775" s="185"/>
      <c r="D775" s="165" t="s">
        <v>219</v>
      </c>
      <c r="E775" s="186" t="s">
        <v>1</v>
      </c>
      <c r="F775" s="187" t="s">
        <v>404</v>
      </c>
      <c r="H775" s="188">
        <v>160</v>
      </c>
      <c r="I775" s="189"/>
      <c r="L775" s="185"/>
      <c r="M775" s="190"/>
      <c r="T775" s="191"/>
      <c r="AT775" s="186" t="s">
        <v>219</v>
      </c>
      <c r="AU775" s="186" t="s">
        <v>88</v>
      </c>
      <c r="AV775" s="15" t="s">
        <v>222</v>
      </c>
      <c r="AW775" s="15" t="s">
        <v>31</v>
      </c>
      <c r="AX775" s="15" t="s">
        <v>75</v>
      </c>
      <c r="AY775" s="186" t="s">
        <v>205</v>
      </c>
    </row>
    <row r="776" spans="2:65" s="13" customFormat="1">
      <c r="B776" s="172"/>
      <c r="D776" s="165" t="s">
        <v>219</v>
      </c>
      <c r="E776" s="173" t="s">
        <v>1</v>
      </c>
      <c r="F776" s="174" t="s">
        <v>221</v>
      </c>
      <c r="H776" s="175">
        <v>160</v>
      </c>
      <c r="I776" s="176"/>
      <c r="L776" s="172"/>
      <c r="M776" s="177"/>
      <c r="T776" s="178"/>
      <c r="AT776" s="173" t="s">
        <v>219</v>
      </c>
      <c r="AU776" s="173" t="s">
        <v>88</v>
      </c>
      <c r="AV776" s="13" t="s">
        <v>210</v>
      </c>
      <c r="AW776" s="13" t="s">
        <v>31</v>
      </c>
      <c r="AX776" s="13" t="s">
        <v>82</v>
      </c>
      <c r="AY776" s="173" t="s">
        <v>205</v>
      </c>
    </row>
    <row r="777" spans="2:65" s="1" customFormat="1" ht="33" customHeight="1">
      <c r="B777" s="136"/>
      <c r="C777" s="154" t="s">
        <v>874</v>
      </c>
      <c r="D777" s="154" t="s">
        <v>214</v>
      </c>
      <c r="E777" s="155" t="s">
        <v>2519</v>
      </c>
      <c r="F777" s="156" t="s">
        <v>2520</v>
      </c>
      <c r="G777" s="157" t="s">
        <v>592</v>
      </c>
      <c r="H777" s="158">
        <v>32</v>
      </c>
      <c r="I777" s="159"/>
      <c r="J777" s="160">
        <f>ROUND(I777*H777,2)</f>
        <v>0</v>
      </c>
      <c r="K777" s="161"/>
      <c r="L777" s="32"/>
      <c r="M777" s="162" t="s">
        <v>1</v>
      </c>
      <c r="N777" s="163" t="s">
        <v>41</v>
      </c>
      <c r="P777" s="148">
        <f>O777*H777</f>
        <v>0</v>
      </c>
      <c r="Q777" s="148">
        <v>4.0000000000000003E-5</v>
      </c>
      <c r="R777" s="148">
        <f>Q777*H777</f>
        <v>1.2800000000000001E-3</v>
      </c>
      <c r="S777" s="148">
        <v>1.6999999999999999E-3</v>
      </c>
      <c r="T777" s="149">
        <f>S777*H777</f>
        <v>5.4399999999999997E-2</v>
      </c>
      <c r="AR777" s="150" t="s">
        <v>210</v>
      </c>
      <c r="AT777" s="150" t="s">
        <v>214</v>
      </c>
      <c r="AU777" s="150" t="s">
        <v>88</v>
      </c>
      <c r="AY777" s="17" t="s">
        <v>205</v>
      </c>
      <c r="BE777" s="151">
        <f>IF(N777="základná",J777,0)</f>
        <v>0</v>
      </c>
      <c r="BF777" s="151">
        <f>IF(N777="znížená",J777,0)</f>
        <v>0</v>
      </c>
      <c r="BG777" s="151">
        <f>IF(N777="zákl. prenesená",J777,0)</f>
        <v>0</v>
      </c>
      <c r="BH777" s="151">
        <f>IF(N777="zníž. prenesená",J777,0)</f>
        <v>0</v>
      </c>
      <c r="BI777" s="151">
        <f>IF(N777="nulová",J777,0)</f>
        <v>0</v>
      </c>
      <c r="BJ777" s="17" t="s">
        <v>88</v>
      </c>
      <c r="BK777" s="151">
        <f>ROUND(I777*H777,2)</f>
        <v>0</v>
      </c>
      <c r="BL777" s="17" t="s">
        <v>210</v>
      </c>
      <c r="BM777" s="150" t="s">
        <v>2521</v>
      </c>
    </row>
    <row r="778" spans="2:65" s="14" customFormat="1">
      <c r="B778" s="179"/>
      <c r="D778" s="165" t="s">
        <v>219</v>
      </c>
      <c r="E778" s="180" t="s">
        <v>1</v>
      </c>
      <c r="F778" s="181" t="s">
        <v>2522</v>
      </c>
      <c r="H778" s="180" t="s">
        <v>1</v>
      </c>
      <c r="I778" s="182"/>
      <c r="L778" s="179"/>
      <c r="M778" s="183"/>
      <c r="T778" s="184"/>
      <c r="AT778" s="180" t="s">
        <v>219</v>
      </c>
      <c r="AU778" s="180" t="s">
        <v>88</v>
      </c>
      <c r="AV778" s="14" t="s">
        <v>82</v>
      </c>
      <c r="AW778" s="14" t="s">
        <v>31</v>
      </c>
      <c r="AX778" s="14" t="s">
        <v>75</v>
      </c>
      <c r="AY778" s="180" t="s">
        <v>205</v>
      </c>
    </row>
    <row r="779" spans="2:65" s="12" customFormat="1">
      <c r="B779" s="164"/>
      <c r="D779" s="165" t="s">
        <v>219</v>
      </c>
      <c r="E779" s="166" t="s">
        <v>1</v>
      </c>
      <c r="F779" s="167" t="s">
        <v>2523</v>
      </c>
      <c r="H779" s="168">
        <v>2</v>
      </c>
      <c r="I779" s="169"/>
      <c r="L779" s="164"/>
      <c r="M779" s="170"/>
      <c r="T779" s="171"/>
      <c r="AT779" s="166" t="s">
        <v>219</v>
      </c>
      <c r="AU779" s="166" t="s">
        <v>88</v>
      </c>
      <c r="AV779" s="12" t="s">
        <v>88</v>
      </c>
      <c r="AW779" s="12" t="s">
        <v>31</v>
      </c>
      <c r="AX779" s="12" t="s">
        <v>75</v>
      </c>
      <c r="AY779" s="166" t="s">
        <v>205</v>
      </c>
    </row>
    <row r="780" spans="2:65" s="12" customFormat="1">
      <c r="B780" s="164"/>
      <c r="D780" s="165" t="s">
        <v>219</v>
      </c>
      <c r="E780" s="166" t="s">
        <v>1</v>
      </c>
      <c r="F780" s="167" t="s">
        <v>2524</v>
      </c>
      <c r="H780" s="168">
        <v>2</v>
      </c>
      <c r="I780" s="169"/>
      <c r="L780" s="164"/>
      <c r="M780" s="170"/>
      <c r="T780" s="171"/>
      <c r="AT780" s="166" t="s">
        <v>219</v>
      </c>
      <c r="AU780" s="166" t="s">
        <v>88</v>
      </c>
      <c r="AV780" s="12" t="s">
        <v>88</v>
      </c>
      <c r="AW780" s="12" t="s">
        <v>31</v>
      </c>
      <c r="AX780" s="12" t="s">
        <v>75</v>
      </c>
      <c r="AY780" s="166" t="s">
        <v>205</v>
      </c>
    </row>
    <row r="781" spans="2:65" s="12" customFormat="1">
      <c r="B781" s="164"/>
      <c r="D781" s="165" t="s">
        <v>219</v>
      </c>
      <c r="E781" s="166" t="s">
        <v>1</v>
      </c>
      <c r="F781" s="167" t="s">
        <v>2525</v>
      </c>
      <c r="H781" s="168">
        <v>2</v>
      </c>
      <c r="I781" s="169"/>
      <c r="L781" s="164"/>
      <c r="M781" s="170"/>
      <c r="T781" s="171"/>
      <c r="AT781" s="166" t="s">
        <v>219</v>
      </c>
      <c r="AU781" s="166" t="s">
        <v>88</v>
      </c>
      <c r="AV781" s="12" t="s">
        <v>88</v>
      </c>
      <c r="AW781" s="12" t="s">
        <v>31</v>
      </c>
      <c r="AX781" s="12" t="s">
        <v>75</v>
      </c>
      <c r="AY781" s="166" t="s">
        <v>205</v>
      </c>
    </row>
    <row r="782" spans="2:65" s="12" customFormat="1">
      <c r="B782" s="164"/>
      <c r="D782" s="165" t="s">
        <v>219</v>
      </c>
      <c r="E782" s="166" t="s">
        <v>1</v>
      </c>
      <c r="F782" s="167" t="s">
        <v>2526</v>
      </c>
      <c r="H782" s="168">
        <v>2</v>
      </c>
      <c r="I782" s="169"/>
      <c r="L782" s="164"/>
      <c r="M782" s="170"/>
      <c r="T782" s="171"/>
      <c r="AT782" s="166" t="s">
        <v>219</v>
      </c>
      <c r="AU782" s="166" t="s">
        <v>88</v>
      </c>
      <c r="AV782" s="12" t="s">
        <v>88</v>
      </c>
      <c r="AW782" s="12" t="s">
        <v>31</v>
      </c>
      <c r="AX782" s="12" t="s">
        <v>75</v>
      </c>
      <c r="AY782" s="166" t="s">
        <v>205</v>
      </c>
    </row>
    <row r="783" spans="2:65" s="12" customFormat="1">
      <c r="B783" s="164"/>
      <c r="D783" s="165" t="s">
        <v>219</v>
      </c>
      <c r="E783" s="166" t="s">
        <v>1</v>
      </c>
      <c r="F783" s="167" t="s">
        <v>2527</v>
      </c>
      <c r="H783" s="168">
        <v>2</v>
      </c>
      <c r="I783" s="169"/>
      <c r="L783" s="164"/>
      <c r="M783" s="170"/>
      <c r="T783" s="171"/>
      <c r="AT783" s="166" t="s">
        <v>219</v>
      </c>
      <c r="AU783" s="166" t="s">
        <v>88</v>
      </c>
      <c r="AV783" s="12" t="s">
        <v>88</v>
      </c>
      <c r="AW783" s="12" t="s">
        <v>31</v>
      </c>
      <c r="AX783" s="12" t="s">
        <v>75</v>
      </c>
      <c r="AY783" s="166" t="s">
        <v>205</v>
      </c>
    </row>
    <row r="784" spans="2:65" s="12" customFormat="1">
      <c r="B784" s="164"/>
      <c r="D784" s="165" t="s">
        <v>219</v>
      </c>
      <c r="E784" s="166" t="s">
        <v>1</v>
      </c>
      <c r="F784" s="167" t="s">
        <v>2528</v>
      </c>
      <c r="H784" s="168">
        <v>2</v>
      </c>
      <c r="I784" s="169"/>
      <c r="L784" s="164"/>
      <c r="M784" s="170"/>
      <c r="T784" s="171"/>
      <c r="AT784" s="166" t="s">
        <v>219</v>
      </c>
      <c r="AU784" s="166" t="s">
        <v>88</v>
      </c>
      <c r="AV784" s="12" t="s">
        <v>88</v>
      </c>
      <c r="AW784" s="12" t="s">
        <v>31</v>
      </c>
      <c r="AX784" s="12" t="s">
        <v>75</v>
      </c>
      <c r="AY784" s="166" t="s">
        <v>205</v>
      </c>
    </row>
    <row r="785" spans="2:65" s="12" customFormat="1">
      <c r="B785" s="164"/>
      <c r="D785" s="165" t="s">
        <v>219</v>
      </c>
      <c r="E785" s="166" t="s">
        <v>1</v>
      </c>
      <c r="F785" s="167" t="s">
        <v>2529</v>
      </c>
      <c r="H785" s="168">
        <v>2</v>
      </c>
      <c r="I785" s="169"/>
      <c r="L785" s="164"/>
      <c r="M785" s="170"/>
      <c r="T785" s="171"/>
      <c r="AT785" s="166" t="s">
        <v>219</v>
      </c>
      <c r="AU785" s="166" t="s">
        <v>88</v>
      </c>
      <c r="AV785" s="12" t="s">
        <v>88</v>
      </c>
      <c r="AW785" s="12" t="s">
        <v>31</v>
      </c>
      <c r="AX785" s="12" t="s">
        <v>75</v>
      </c>
      <c r="AY785" s="166" t="s">
        <v>205</v>
      </c>
    </row>
    <row r="786" spans="2:65" s="12" customFormat="1">
      <c r="B786" s="164"/>
      <c r="D786" s="165" t="s">
        <v>219</v>
      </c>
      <c r="E786" s="166" t="s">
        <v>1</v>
      </c>
      <c r="F786" s="167" t="s">
        <v>2530</v>
      </c>
      <c r="H786" s="168">
        <v>2</v>
      </c>
      <c r="I786" s="169"/>
      <c r="L786" s="164"/>
      <c r="M786" s="170"/>
      <c r="T786" s="171"/>
      <c r="AT786" s="166" t="s">
        <v>219</v>
      </c>
      <c r="AU786" s="166" t="s">
        <v>88</v>
      </c>
      <c r="AV786" s="12" t="s">
        <v>88</v>
      </c>
      <c r="AW786" s="12" t="s">
        <v>31</v>
      </c>
      <c r="AX786" s="12" t="s">
        <v>75</v>
      </c>
      <c r="AY786" s="166" t="s">
        <v>205</v>
      </c>
    </row>
    <row r="787" spans="2:65" s="12" customFormat="1">
      <c r="B787" s="164"/>
      <c r="D787" s="165" t="s">
        <v>219</v>
      </c>
      <c r="E787" s="166" t="s">
        <v>1</v>
      </c>
      <c r="F787" s="167" t="s">
        <v>2531</v>
      </c>
      <c r="H787" s="168">
        <v>2</v>
      </c>
      <c r="I787" s="169"/>
      <c r="L787" s="164"/>
      <c r="M787" s="170"/>
      <c r="T787" s="171"/>
      <c r="AT787" s="166" t="s">
        <v>219</v>
      </c>
      <c r="AU787" s="166" t="s">
        <v>88</v>
      </c>
      <c r="AV787" s="12" t="s">
        <v>88</v>
      </c>
      <c r="AW787" s="12" t="s">
        <v>31</v>
      </c>
      <c r="AX787" s="12" t="s">
        <v>75</v>
      </c>
      <c r="AY787" s="166" t="s">
        <v>205</v>
      </c>
    </row>
    <row r="788" spans="2:65" s="12" customFormat="1">
      <c r="B788" s="164"/>
      <c r="D788" s="165" t="s">
        <v>219</v>
      </c>
      <c r="E788" s="166" t="s">
        <v>1</v>
      </c>
      <c r="F788" s="167" t="s">
        <v>2532</v>
      </c>
      <c r="H788" s="168">
        <v>2</v>
      </c>
      <c r="I788" s="169"/>
      <c r="L788" s="164"/>
      <c r="M788" s="170"/>
      <c r="T788" s="171"/>
      <c r="AT788" s="166" t="s">
        <v>219</v>
      </c>
      <c r="AU788" s="166" t="s">
        <v>88</v>
      </c>
      <c r="AV788" s="12" t="s">
        <v>88</v>
      </c>
      <c r="AW788" s="12" t="s">
        <v>31</v>
      </c>
      <c r="AX788" s="12" t="s">
        <v>75</v>
      </c>
      <c r="AY788" s="166" t="s">
        <v>205</v>
      </c>
    </row>
    <row r="789" spans="2:65" s="12" customFormat="1">
      <c r="B789" s="164"/>
      <c r="D789" s="165" t="s">
        <v>219</v>
      </c>
      <c r="E789" s="166" t="s">
        <v>1</v>
      </c>
      <c r="F789" s="167" t="s">
        <v>2533</v>
      </c>
      <c r="H789" s="168">
        <v>2</v>
      </c>
      <c r="I789" s="169"/>
      <c r="L789" s="164"/>
      <c r="M789" s="170"/>
      <c r="T789" s="171"/>
      <c r="AT789" s="166" t="s">
        <v>219</v>
      </c>
      <c r="AU789" s="166" t="s">
        <v>88</v>
      </c>
      <c r="AV789" s="12" t="s">
        <v>88</v>
      </c>
      <c r="AW789" s="12" t="s">
        <v>31</v>
      </c>
      <c r="AX789" s="12" t="s">
        <v>75</v>
      </c>
      <c r="AY789" s="166" t="s">
        <v>205</v>
      </c>
    </row>
    <row r="790" spans="2:65" s="12" customFormat="1">
      <c r="B790" s="164"/>
      <c r="D790" s="165" t="s">
        <v>219</v>
      </c>
      <c r="E790" s="166" t="s">
        <v>1</v>
      </c>
      <c r="F790" s="167" t="s">
        <v>2534</v>
      </c>
      <c r="H790" s="168">
        <v>2</v>
      </c>
      <c r="I790" s="169"/>
      <c r="L790" s="164"/>
      <c r="M790" s="170"/>
      <c r="T790" s="171"/>
      <c r="AT790" s="166" t="s">
        <v>219</v>
      </c>
      <c r="AU790" s="166" t="s">
        <v>88</v>
      </c>
      <c r="AV790" s="12" t="s">
        <v>88</v>
      </c>
      <c r="AW790" s="12" t="s">
        <v>31</v>
      </c>
      <c r="AX790" s="12" t="s">
        <v>75</v>
      </c>
      <c r="AY790" s="166" t="s">
        <v>205</v>
      </c>
    </row>
    <row r="791" spans="2:65" s="12" customFormat="1">
      <c r="B791" s="164"/>
      <c r="D791" s="165" t="s">
        <v>219</v>
      </c>
      <c r="E791" s="166" t="s">
        <v>1</v>
      </c>
      <c r="F791" s="167" t="s">
        <v>2535</v>
      </c>
      <c r="H791" s="168">
        <v>2</v>
      </c>
      <c r="I791" s="169"/>
      <c r="L791" s="164"/>
      <c r="M791" s="170"/>
      <c r="T791" s="171"/>
      <c r="AT791" s="166" t="s">
        <v>219</v>
      </c>
      <c r="AU791" s="166" t="s">
        <v>88</v>
      </c>
      <c r="AV791" s="12" t="s">
        <v>88</v>
      </c>
      <c r="AW791" s="12" t="s">
        <v>31</v>
      </c>
      <c r="AX791" s="12" t="s">
        <v>75</v>
      </c>
      <c r="AY791" s="166" t="s">
        <v>205</v>
      </c>
    </row>
    <row r="792" spans="2:65" s="12" customFormat="1">
      <c r="B792" s="164"/>
      <c r="D792" s="165" t="s">
        <v>219</v>
      </c>
      <c r="E792" s="166" t="s">
        <v>1</v>
      </c>
      <c r="F792" s="167" t="s">
        <v>2536</v>
      </c>
      <c r="H792" s="168">
        <v>2</v>
      </c>
      <c r="I792" s="169"/>
      <c r="L792" s="164"/>
      <c r="M792" s="170"/>
      <c r="T792" s="171"/>
      <c r="AT792" s="166" t="s">
        <v>219</v>
      </c>
      <c r="AU792" s="166" t="s">
        <v>88</v>
      </c>
      <c r="AV792" s="12" t="s">
        <v>88</v>
      </c>
      <c r="AW792" s="12" t="s">
        <v>31</v>
      </c>
      <c r="AX792" s="12" t="s">
        <v>75</v>
      </c>
      <c r="AY792" s="166" t="s">
        <v>205</v>
      </c>
    </row>
    <row r="793" spans="2:65" s="12" customFormat="1">
      <c r="B793" s="164"/>
      <c r="D793" s="165" t="s">
        <v>219</v>
      </c>
      <c r="E793" s="166" t="s">
        <v>1</v>
      </c>
      <c r="F793" s="167" t="s">
        <v>2537</v>
      </c>
      <c r="H793" s="168">
        <v>2</v>
      </c>
      <c r="I793" s="169"/>
      <c r="L793" s="164"/>
      <c r="M793" s="170"/>
      <c r="T793" s="171"/>
      <c r="AT793" s="166" t="s">
        <v>219</v>
      </c>
      <c r="AU793" s="166" t="s">
        <v>88</v>
      </c>
      <c r="AV793" s="12" t="s">
        <v>88</v>
      </c>
      <c r="AW793" s="12" t="s">
        <v>31</v>
      </c>
      <c r="AX793" s="12" t="s">
        <v>75</v>
      </c>
      <c r="AY793" s="166" t="s">
        <v>205</v>
      </c>
    </row>
    <row r="794" spans="2:65" s="12" customFormat="1">
      <c r="B794" s="164"/>
      <c r="D794" s="165" t="s">
        <v>219</v>
      </c>
      <c r="E794" s="166" t="s">
        <v>1</v>
      </c>
      <c r="F794" s="167" t="s">
        <v>2538</v>
      </c>
      <c r="H794" s="168">
        <v>2</v>
      </c>
      <c r="I794" s="169"/>
      <c r="L794" s="164"/>
      <c r="M794" s="170"/>
      <c r="T794" s="171"/>
      <c r="AT794" s="166" t="s">
        <v>219</v>
      </c>
      <c r="AU794" s="166" t="s">
        <v>88</v>
      </c>
      <c r="AV794" s="12" t="s">
        <v>88</v>
      </c>
      <c r="AW794" s="12" t="s">
        <v>31</v>
      </c>
      <c r="AX794" s="12" t="s">
        <v>75</v>
      </c>
      <c r="AY794" s="166" t="s">
        <v>205</v>
      </c>
    </row>
    <row r="795" spans="2:65" s="15" customFormat="1">
      <c r="B795" s="185"/>
      <c r="D795" s="165" t="s">
        <v>219</v>
      </c>
      <c r="E795" s="186" t="s">
        <v>1</v>
      </c>
      <c r="F795" s="187" t="s">
        <v>2539</v>
      </c>
      <c r="H795" s="188">
        <v>32</v>
      </c>
      <c r="I795" s="189"/>
      <c r="L795" s="185"/>
      <c r="M795" s="190"/>
      <c r="T795" s="191"/>
      <c r="AT795" s="186" t="s">
        <v>219</v>
      </c>
      <c r="AU795" s="186" t="s">
        <v>88</v>
      </c>
      <c r="AV795" s="15" t="s">
        <v>222</v>
      </c>
      <c r="AW795" s="15" t="s">
        <v>31</v>
      </c>
      <c r="AX795" s="15" t="s">
        <v>75</v>
      </c>
      <c r="AY795" s="186" t="s">
        <v>205</v>
      </c>
    </row>
    <row r="796" spans="2:65" s="13" customFormat="1">
      <c r="B796" s="172"/>
      <c r="D796" s="165" t="s">
        <v>219</v>
      </c>
      <c r="E796" s="173" t="s">
        <v>1</v>
      </c>
      <c r="F796" s="174" t="s">
        <v>221</v>
      </c>
      <c r="H796" s="175">
        <v>32</v>
      </c>
      <c r="I796" s="176"/>
      <c r="L796" s="172"/>
      <c r="M796" s="177"/>
      <c r="T796" s="178"/>
      <c r="AT796" s="173" t="s">
        <v>219</v>
      </c>
      <c r="AU796" s="173" t="s">
        <v>88</v>
      </c>
      <c r="AV796" s="13" t="s">
        <v>210</v>
      </c>
      <c r="AW796" s="13" t="s">
        <v>31</v>
      </c>
      <c r="AX796" s="13" t="s">
        <v>82</v>
      </c>
      <c r="AY796" s="173" t="s">
        <v>205</v>
      </c>
    </row>
    <row r="797" spans="2:65" s="1" customFormat="1" ht="24.2" customHeight="1">
      <c r="B797" s="136"/>
      <c r="C797" s="154" t="s">
        <v>876</v>
      </c>
      <c r="D797" s="154" t="s">
        <v>214</v>
      </c>
      <c r="E797" s="155" t="s">
        <v>2540</v>
      </c>
      <c r="F797" s="156" t="s">
        <v>2541</v>
      </c>
      <c r="G797" s="157" t="s">
        <v>592</v>
      </c>
      <c r="H797" s="158">
        <v>16</v>
      </c>
      <c r="I797" s="159"/>
      <c r="J797" s="160">
        <f>ROUND(I797*H797,2)</f>
        <v>0</v>
      </c>
      <c r="K797" s="161"/>
      <c r="L797" s="32"/>
      <c r="M797" s="162" t="s">
        <v>1</v>
      </c>
      <c r="N797" s="163" t="s">
        <v>41</v>
      </c>
      <c r="P797" s="148">
        <f>O797*H797</f>
        <v>0</v>
      </c>
      <c r="Q797" s="148">
        <v>7.6699999999999994E-6</v>
      </c>
      <c r="R797" s="148">
        <f>Q797*H797</f>
        <v>1.2271999999999999E-4</v>
      </c>
      <c r="S797" s="148">
        <v>5.0000000000000002E-5</v>
      </c>
      <c r="T797" s="149">
        <f>S797*H797</f>
        <v>8.0000000000000004E-4</v>
      </c>
      <c r="AR797" s="150" t="s">
        <v>210</v>
      </c>
      <c r="AT797" s="150" t="s">
        <v>214</v>
      </c>
      <c r="AU797" s="150" t="s">
        <v>88</v>
      </c>
      <c r="AY797" s="17" t="s">
        <v>205</v>
      </c>
      <c r="BE797" s="151">
        <f>IF(N797="základná",J797,0)</f>
        <v>0</v>
      </c>
      <c r="BF797" s="151">
        <f>IF(N797="znížená",J797,0)</f>
        <v>0</v>
      </c>
      <c r="BG797" s="151">
        <f>IF(N797="zákl. prenesená",J797,0)</f>
        <v>0</v>
      </c>
      <c r="BH797" s="151">
        <f>IF(N797="zníž. prenesená",J797,0)</f>
        <v>0</v>
      </c>
      <c r="BI797" s="151">
        <f>IF(N797="nulová",J797,0)</f>
        <v>0</v>
      </c>
      <c r="BJ797" s="17" t="s">
        <v>88</v>
      </c>
      <c r="BK797" s="151">
        <f>ROUND(I797*H797,2)</f>
        <v>0</v>
      </c>
      <c r="BL797" s="17" t="s">
        <v>210</v>
      </c>
      <c r="BM797" s="150" t="s">
        <v>2542</v>
      </c>
    </row>
    <row r="798" spans="2:65" s="12" customFormat="1">
      <c r="B798" s="164"/>
      <c r="D798" s="165" t="s">
        <v>219</v>
      </c>
      <c r="E798" s="166" t="s">
        <v>1</v>
      </c>
      <c r="F798" s="167" t="s">
        <v>2543</v>
      </c>
      <c r="H798" s="168">
        <v>16</v>
      </c>
      <c r="I798" s="169"/>
      <c r="L798" s="164"/>
      <c r="M798" s="170"/>
      <c r="T798" s="171"/>
      <c r="AT798" s="166" t="s">
        <v>219</v>
      </c>
      <c r="AU798" s="166" t="s">
        <v>88</v>
      </c>
      <c r="AV798" s="12" t="s">
        <v>88</v>
      </c>
      <c r="AW798" s="12" t="s">
        <v>31</v>
      </c>
      <c r="AX798" s="12" t="s">
        <v>75</v>
      </c>
      <c r="AY798" s="166" t="s">
        <v>205</v>
      </c>
    </row>
    <row r="799" spans="2:65" s="13" customFormat="1">
      <c r="B799" s="172"/>
      <c r="D799" s="165" t="s">
        <v>219</v>
      </c>
      <c r="E799" s="173" t="s">
        <v>1</v>
      </c>
      <c r="F799" s="174" t="s">
        <v>221</v>
      </c>
      <c r="H799" s="175">
        <v>16</v>
      </c>
      <c r="I799" s="176"/>
      <c r="L799" s="172"/>
      <c r="M799" s="177"/>
      <c r="T799" s="178"/>
      <c r="AT799" s="173" t="s">
        <v>219</v>
      </c>
      <c r="AU799" s="173" t="s">
        <v>88</v>
      </c>
      <c r="AV799" s="13" t="s">
        <v>210</v>
      </c>
      <c r="AW799" s="13" t="s">
        <v>31</v>
      </c>
      <c r="AX799" s="13" t="s">
        <v>82</v>
      </c>
      <c r="AY799" s="173" t="s">
        <v>205</v>
      </c>
    </row>
    <row r="800" spans="2:65" s="1" customFormat="1" ht="24.2" customHeight="1">
      <c r="B800" s="136"/>
      <c r="C800" s="154" t="s">
        <v>879</v>
      </c>
      <c r="D800" s="154" t="s">
        <v>214</v>
      </c>
      <c r="E800" s="155" t="s">
        <v>766</v>
      </c>
      <c r="F800" s="156" t="s">
        <v>767</v>
      </c>
      <c r="G800" s="157" t="s">
        <v>592</v>
      </c>
      <c r="H800" s="158">
        <v>2</v>
      </c>
      <c r="I800" s="159"/>
      <c r="J800" s="160">
        <f>ROUND(I800*H800,2)</f>
        <v>0</v>
      </c>
      <c r="K800" s="161"/>
      <c r="L800" s="32"/>
      <c r="M800" s="162" t="s">
        <v>1</v>
      </c>
      <c r="N800" s="163" t="s">
        <v>41</v>
      </c>
      <c r="P800" s="148">
        <f>O800*H800</f>
        <v>0</v>
      </c>
      <c r="Q800" s="148">
        <v>0</v>
      </c>
      <c r="R800" s="148">
        <f>Q800*H800</f>
        <v>0</v>
      </c>
      <c r="S800" s="148">
        <v>0</v>
      </c>
      <c r="T800" s="149">
        <f>S800*H800</f>
        <v>0</v>
      </c>
      <c r="AR800" s="150" t="s">
        <v>210</v>
      </c>
      <c r="AT800" s="150" t="s">
        <v>214</v>
      </c>
      <c r="AU800" s="150" t="s">
        <v>88</v>
      </c>
      <c r="AY800" s="17" t="s">
        <v>205</v>
      </c>
      <c r="BE800" s="151">
        <f>IF(N800="základná",J800,0)</f>
        <v>0</v>
      </c>
      <c r="BF800" s="151">
        <f>IF(N800="znížená",J800,0)</f>
        <v>0</v>
      </c>
      <c r="BG800" s="151">
        <f>IF(N800="zákl. prenesená",J800,0)</f>
        <v>0</v>
      </c>
      <c r="BH800" s="151">
        <f>IF(N800="zníž. prenesená",J800,0)</f>
        <v>0</v>
      </c>
      <c r="BI800" s="151">
        <f>IF(N800="nulová",J800,0)</f>
        <v>0</v>
      </c>
      <c r="BJ800" s="17" t="s">
        <v>88</v>
      </c>
      <c r="BK800" s="151">
        <f>ROUND(I800*H800,2)</f>
        <v>0</v>
      </c>
      <c r="BL800" s="17" t="s">
        <v>210</v>
      </c>
      <c r="BM800" s="150" t="s">
        <v>2544</v>
      </c>
    </row>
    <row r="801" spans="2:65" s="12" customFormat="1">
      <c r="B801" s="164"/>
      <c r="D801" s="165" t="s">
        <v>219</v>
      </c>
      <c r="E801" s="166" t="s">
        <v>1</v>
      </c>
      <c r="F801" s="167" t="s">
        <v>88</v>
      </c>
      <c r="H801" s="168">
        <v>2</v>
      </c>
      <c r="I801" s="169"/>
      <c r="L801" s="164"/>
      <c r="M801" s="170"/>
      <c r="T801" s="171"/>
      <c r="AT801" s="166" t="s">
        <v>219</v>
      </c>
      <c r="AU801" s="166" t="s">
        <v>88</v>
      </c>
      <c r="AV801" s="12" t="s">
        <v>88</v>
      </c>
      <c r="AW801" s="12" t="s">
        <v>31</v>
      </c>
      <c r="AX801" s="12" t="s">
        <v>75</v>
      </c>
      <c r="AY801" s="166" t="s">
        <v>205</v>
      </c>
    </row>
    <row r="802" spans="2:65" s="13" customFormat="1">
      <c r="B802" s="172"/>
      <c r="D802" s="165" t="s">
        <v>219</v>
      </c>
      <c r="E802" s="173" t="s">
        <v>1</v>
      </c>
      <c r="F802" s="174" t="s">
        <v>221</v>
      </c>
      <c r="H802" s="175">
        <v>2</v>
      </c>
      <c r="I802" s="176"/>
      <c r="L802" s="172"/>
      <c r="M802" s="177"/>
      <c r="T802" s="178"/>
      <c r="AT802" s="173" t="s">
        <v>219</v>
      </c>
      <c r="AU802" s="173" t="s">
        <v>88</v>
      </c>
      <c r="AV802" s="13" t="s">
        <v>210</v>
      </c>
      <c r="AW802" s="13" t="s">
        <v>31</v>
      </c>
      <c r="AX802" s="13" t="s">
        <v>82</v>
      </c>
      <c r="AY802" s="173" t="s">
        <v>205</v>
      </c>
    </row>
    <row r="803" spans="2:65" s="11" customFormat="1" ht="22.9" customHeight="1">
      <c r="B803" s="126"/>
      <c r="D803" s="127" t="s">
        <v>74</v>
      </c>
      <c r="E803" s="152" t="s">
        <v>2545</v>
      </c>
      <c r="F803" s="152" t="s">
        <v>2546</v>
      </c>
      <c r="I803" s="129"/>
      <c r="J803" s="153">
        <f>BK803</f>
        <v>0</v>
      </c>
      <c r="L803" s="126"/>
      <c r="M803" s="131"/>
      <c r="P803" s="132">
        <f>SUM(P804:P937)</f>
        <v>0</v>
      </c>
      <c r="R803" s="132">
        <f>SUM(R804:R937)</f>
        <v>2.8080000000000002E-3</v>
      </c>
      <c r="T803" s="133">
        <f>SUM(T804:T937)</f>
        <v>237.88921000000002</v>
      </c>
      <c r="AR803" s="127" t="s">
        <v>82</v>
      </c>
      <c r="AT803" s="134" t="s">
        <v>74</v>
      </c>
      <c r="AU803" s="134" t="s">
        <v>82</v>
      </c>
      <c r="AY803" s="127" t="s">
        <v>205</v>
      </c>
      <c r="BK803" s="135">
        <f>SUM(BK804:BK937)</f>
        <v>0</v>
      </c>
    </row>
    <row r="804" spans="2:65" s="1" customFormat="1" ht="37.9" customHeight="1">
      <c r="B804" s="136"/>
      <c r="C804" s="154" t="s">
        <v>883</v>
      </c>
      <c r="D804" s="154" t="s">
        <v>214</v>
      </c>
      <c r="E804" s="155" t="s">
        <v>2547</v>
      </c>
      <c r="F804" s="156" t="s">
        <v>2548</v>
      </c>
      <c r="G804" s="157" t="s">
        <v>165</v>
      </c>
      <c r="H804" s="158">
        <v>734.71400000000006</v>
      </c>
      <c r="I804" s="159"/>
      <c r="J804" s="160">
        <f>ROUND(I804*H804,2)</f>
        <v>0</v>
      </c>
      <c r="K804" s="161"/>
      <c r="L804" s="32"/>
      <c r="M804" s="162" t="s">
        <v>1</v>
      </c>
      <c r="N804" s="163" t="s">
        <v>41</v>
      </c>
      <c r="P804" s="148">
        <f>O804*H804</f>
        <v>0</v>
      </c>
      <c r="Q804" s="148">
        <v>0</v>
      </c>
      <c r="R804" s="148">
        <f>Q804*H804</f>
        <v>0</v>
      </c>
      <c r="S804" s="148">
        <v>6.5000000000000002E-2</v>
      </c>
      <c r="T804" s="149">
        <f>S804*H804</f>
        <v>47.756410000000002</v>
      </c>
      <c r="AR804" s="150" t="s">
        <v>210</v>
      </c>
      <c r="AT804" s="150" t="s">
        <v>214</v>
      </c>
      <c r="AU804" s="150" t="s">
        <v>88</v>
      </c>
      <c r="AY804" s="17" t="s">
        <v>205</v>
      </c>
      <c r="BE804" s="151">
        <f>IF(N804="základná",J804,0)</f>
        <v>0</v>
      </c>
      <c r="BF804" s="151">
        <f>IF(N804="znížená",J804,0)</f>
        <v>0</v>
      </c>
      <c r="BG804" s="151">
        <f>IF(N804="zákl. prenesená",J804,0)</f>
        <v>0</v>
      </c>
      <c r="BH804" s="151">
        <f>IF(N804="zníž. prenesená",J804,0)</f>
        <v>0</v>
      </c>
      <c r="BI804" s="151">
        <f>IF(N804="nulová",J804,0)</f>
        <v>0</v>
      </c>
      <c r="BJ804" s="17" t="s">
        <v>88</v>
      </c>
      <c r="BK804" s="151">
        <f>ROUND(I804*H804,2)</f>
        <v>0</v>
      </c>
      <c r="BL804" s="17" t="s">
        <v>210</v>
      </c>
      <c r="BM804" s="150" t="s">
        <v>2549</v>
      </c>
    </row>
    <row r="805" spans="2:65" s="14" customFormat="1">
      <c r="B805" s="179"/>
      <c r="D805" s="165" t="s">
        <v>219</v>
      </c>
      <c r="E805" s="180" t="s">
        <v>1</v>
      </c>
      <c r="F805" s="181" t="s">
        <v>2550</v>
      </c>
      <c r="H805" s="180" t="s">
        <v>1</v>
      </c>
      <c r="I805" s="182"/>
      <c r="L805" s="179"/>
      <c r="M805" s="183"/>
      <c r="T805" s="184"/>
      <c r="AT805" s="180" t="s">
        <v>219</v>
      </c>
      <c r="AU805" s="180" t="s">
        <v>88</v>
      </c>
      <c r="AV805" s="14" t="s">
        <v>82</v>
      </c>
      <c r="AW805" s="14" t="s">
        <v>31</v>
      </c>
      <c r="AX805" s="14" t="s">
        <v>75</v>
      </c>
      <c r="AY805" s="180" t="s">
        <v>205</v>
      </c>
    </row>
    <row r="806" spans="2:65" s="14" customFormat="1">
      <c r="B806" s="179"/>
      <c r="D806" s="165" t="s">
        <v>219</v>
      </c>
      <c r="E806" s="180" t="s">
        <v>1</v>
      </c>
      <c r="F806" s="181" t="s">
        <v>2551</v>
      </c>
      <c r="H806" s="180" t="s">
        <v>1</v>
      </c>
      <c r="I806" s="182"/>
      <c r="L806" s="179"/>
      <c r="M806" s="183"/>
      <c r="T806" s="184"/>
      <c r="AT806" s="180" t="s">
        <v>219</v>
      </c>
      <c r="AU806" s="180" t="s">
        <v>88</v>
      </c>
      <c r="AV806" s="14" t="s">
        <v>82</v>
      </c>
      <c r="AW806" s="14" t="s">
        <v>31</v>
      </c>
      <c r="AX806" s="14" t="s">
        <v>75</v>
      </c>
      <c r="AY806" s="180" t="s">
        <v>205</v>
      </c>
    </row>
    <row r="807" spans="2:65" s="14" customFormat="1">
      <c r="B807" s="179"/>
      <c r="D807" s="165" t="s">
        <v>219</v>
      </c>
      <c r="E807" s="180" t="s">
        <v>1</v>
      </c>
      <c r="F807" s="181" t="s">
        <v>2552</v>
      </c>
      <c r="H807" s="180" t="s">
        <v>1</v>
      </c>
      <c r="I807" s="182"/>
      <c r="L807" s="179"/>
      <c r="M807" s="183"/>
      <c r="T807" s="184"/>
      <c r="AT807" s="180" t="s">
        <v>219</v>
      </c>
      <c r="AU807" s="180" t="s">
        <v>88</v>
      </c>
      <c r="AV807" s="14" t="s">
        <v>82</v>
      </c>
      <c r="AW807" s="14" t="s">
        <v>31</v>
      </c>
      <c r="AX807" s="14" t="s">
        <v>75</v>
      </c>
      <c r="AY807" s="180" t="s">
        <v>205</v>
      </c>
    </row>
    <row r="808" spans="2:65" s="14" customFormat="1">
      <c r="B808" s="179"/>
      <c r="D808" s="165" t="s">
        <v>219</v>
      </c>
      <c r="E808" s="180" t="s">
        <v>1</v>
      </c>
      <c r="F808" s="181" t="s">
        <v>2553</v>
      </c>
      <c r="H808" s="180" t="s">
        <v>1</v>
      </c>
      <c r="I808" s="182"/>
      <c r="L808" s="179"/>
      <c r="M808" s="183"/>
      <c r="T808" s="184"/>
      <c r="AT808" s="180" t="s">
        <v>219</v>
      </c>
      <c r="AU808" s="180" t="s">
        <v>88</v>
      </c>
      <c r="AV808" s="14" t="s">
        <v>82</v>
      </c>
      <c r="AW808" s="14" t="s">
        <v>31</v>
      </c>
      <c r="AX808" s="14" t="s">
        <v>75</v>
      </c>
      <c r="AY808" s="180" t="s">
        <v>205</v>
      </c>
    </row>
    <row r="809" spans="2:65" s="12" customFormat="1">
      <c r="B809" s="164"/>
      <c r="D809" s="165" t="s">
        <v>219</v>
      </c>
      <c r="E809" s="166" t="s">
        <v>1</v>
      </c>
      <c r="F809" s="167" t="s">
        <v>2554</v>
      </c>
      <c r="H809" s="168">
        <v>24.925999999999998</v>
      </c>
      <c r="I809" s="169"/>
      <c r="L809" s="164"/>
      <c r="M809" s="170"/>
      <c r="T809" s="171"/>
      <c r="AT809" s="166" t="s">
        <v>219</v>
      </c>
      <c r="AU809" s="166" t="s">
        <v>88</v>
      </c>
      <c r="AV809" s="12" t="s">
        <v>88</v>
      </c>
      <c r="AW809" s="12" t="s">
        <v>31</v>
      </c>
      <c r="AX809" s="12" t="s">
        <v>75</v>
      </c>
      <c r="AY809" s="166" t="s">
        <v>205</v>
      </c>
    </row>
    <row r="810" spans="2:65" s="12" customFormat="1">
      <c r="B810" s="164"/>
      <c r="D810" s="165" t="s">
        <v>219</v>
      </c>
      <c r="E810" s="166" t="s">
        <v>1</v>
      </c>
      <c r="F810" s="167" t="s">
        <v>2555</v>
      </c>
      <c r="H810" s="168">
        <v>21.242999999999999</v>
      </c>
      <c r="I810" s="169"/>
      <c r="L810" s="164"/>
      <c r="M810" s="170"/>
      <c r="T810" s="171"/>
      <c r="AT810" s="166" t="s">
        <v>219</v>
      </c>
      <c r="AU810" s="166" t="s">
        <v>88</v>
      </c>
      <c r="AV810" s="12" t="s">
        <v>88</v>
      </c>
      <c r="AW810" s="12" t="s">
        <v>31</v>
      </c>
      <c r="AX810" s="12" t="s">
        <v>75</v>
      </c>
      <c r="AY810" s="166" t="s">
        <v>205</v>
      </c>
    </row>
    <row r="811" spans="2:65" s="14" customFormat="1">
      <c r="B811" s="179"/>
      <c r="D811" s="165" t="s">
        <v>219</v>
      </c>
      <c r="E811" s="180" t="s">
        <v>1</v>
      </c>
      <c r="F811" s="181" t="s">
        <v>2078</v>
      </c>
      <c r="H811" s="180" t="s">
        <v>1</v>
      </c>
      <c r="I811" s="182"/>
      <c r="L811" s="179"/>
      <c r="M811" s="183"/>
      <c r="T811" s="184"/>
      <c r="AT811" s="180" t="s">
        <v>219</v>
      </c>
      <c r="AU811" s="180" t="s">
        <v>88</v>
      </c>
      <c r="AV811" s="14" t="s">
        <v>82</v>
      </c>
      <c r="AW811" s="14" t="s">
        <v>31</v>
      </c>
      <c r="AX811" s="14" t="s">
        <v>75</v>
      </c>
      <c r="AY811" s="180" t="s">
        <v>205</v>
      </c>
    </row>
    <row r="812" spans="2:65" s="12" customFormat="1">
      <c r="B812" s="164"/>
      <c r="D812" s="165" t="s">
        <v>219</v>
      </c>
      <c r="E812" s="166" t="s">
        <v>1</v>
      </c>
      <c r="F812" s="167" t="s">
        <v>2556</v>
      </c>
      <c r="H812" s="168">
        <v>5.625</v>
      </c>
      <c r="I812" s="169"/>
      <c r="L812" s="164"/>
      <c r="M812" s="170"/>
      <c r="T812" s="171"/>
      <c r="AT812" s="166" t="s">
        <v>219</v>
      </c>
      <c r="AU812" s="166" t="s">
        <v>88</v>
      </c>
      <c r="AV812" s="12" t="s">
        <v>88</v>
      </c>
      <c r="AW812" s="12" t="s">
        <v>31</v>
      </c>
      <c r="AX812" s="12" t="s">
        <v>75</v>
      </c>
      <c r="AY812" s="166" t="s">
        <v>205</v>
      </c>
    </row>
    <row r="813" spans="2:65" s="14" customFormat="1">
      <c r="B813" s="179"/>
      <c r="D813" s="165" t="s">
        <v>219</v>
      </c>
      <c r="E813" s="180" t="s">
        <v>1</v>
      </c>
      <c r="F813" s="181" t="s">
        <v>2082</v>
      </c>
      <c r="H813" s="180" t="s">
        <v>1</v>
      </c>
      <c r="I813" s="182"/>
      <c r="L813" s="179"/>
      <c r="M813" s="183"/>
      <c r="T813" s="184"/>
      <c r="AT813" s="180" t="s">
        <v>219</v>
      </c>
      <c r="AU813" s="180" t="s">
        <v>88</v>
      </c>
      <c r="AV813" s="14" t="s">
        <v>82</v>
      </c>
      <c r="AW813" s="14" t="s">
        <v>31</v>
      </c>
      <c r="AX813" s="14" t="s">
        <v>75</v>
      </c>
      <c r="AY813" s="180" t="s">
        <v>205</v>
      </c>
    </row>
    <row r="814" spans="2:65" s="12" customFormat="1">
      <c r="B814" s="164"/>
      <c r="D814" s="165" t="s">
        <v>219</v>
      </c>
      <c r="E814" s="166" t="s">
        <v>1</v>
      </c>
      <c r="F814" s="167" t="s">
        <v>75</v>
      </c>
      <c r="H814" s="168">
        <v>0</v>
      </c>
      <c r="I814" s="169"/>
      <c r="L814" s="164"/>
      <c r="M814" s="170"/>
      <c r="T814" s="171"/>
      <c r="AT814" s="166" t="s">
        <v>219</v>
      </c>
      <c r="AU814" s="166" t="s">
        <v>88</v>
      </c>
      <c r="AV814" s="12" t="s">
        <v>88</v>
      </c>
      <c r="AW814" s="12" t="s">
        <v>31</v>
      </c>
      <c r="AX814" s="12" t="s">
        <v>75</v>
      </c>
      <c r="AY814" s="166" t="s">
        <v>205</v>
      </c>
    </row>
    <row r="815" spans="2:65" s="15" customFormat="1">
      <c r="B815" s="185"/>
      <c r="D815" s="165" t="s">
        <v>219</v>
      </c>
      <c r="E815" s="186" t="s">
        <v>1</v>
      </c>
      <c r="F815" s="187" t="s">
        <v>2557</v>
      </c>
      <c r="H815" s="188">
        <v>51.793999999999997</v>
      </c>
      <c r="I815" s="189"/>
      <c r="L815" s="185"/>
      <c r="M815" s="190"/>
      <c r="T815" s="191"/>
      <c r="AT815" s="186" t="s">
        <v>219</v>
      </c>
      <c r="AU815" s="186" t="s">
        <v>88</v>
      </c>
      <c r="AV815" s="15" t="s">
        <v>222</v>
      </c>
      <c r="AW815" s="15" t="s">
        <v>31</v>
      </c>
      <c r="AX815" s="15" t="s">
        <v>75</v>
      </c>
      <c r="AY815" s="186" t="s">
        <v>205</v>
      </c>
    </row>
    <row r="816" spans="2:65" s="14" customFormat="1">
      <c r="B816" s="179"/>
      <c r="D816" s="165" t="s">
        <v>219</v>
      </c>
      <c r="E816" s="180" t="s">
        <v>1</v>
      </c>
      <c r="F816" s="181" t="s">
        <v>2558</v>
      </c>
      <c r="H816" s="180" t="s">
        <v>1</v>
      </c>
      <c r="I816" s="182"/>
      <c r="L816" s="179"/>
      <c r="M816" s="183"/>
      <c r="T816" s="184"/>
      <c r="AT816" s="180" t="s">
        <v>219</v>
      </c>
      <c r="AU816" s="180" t="s">
        <v>88</v>
      </c>
      <c r="AV816" s="14" t="s">
        <v>82</v>
      </c>
      <c r="AW816" s="14" t="s">
        <v>31</v>
      </c>
      <c r="AX816" s="14" t="s">
        <v>75</v>
      </c>
      <c r="AY816" s="180" t="s">
        <v>205</v>
      </c>
    </row>
    <row r="817" spans="2:51" s="14" customFormat="1">
      <c r="B817" s="179"/>
      <c r="D817" s="165" t="s">
        <v>219</v>
      </c>
      <c r="E817" s="180" t="s">
        <v>1</v>
      </c>
      <c r="F817" s="181" t="s">
        <v>2082</v>
      </c>
      <c r="H817" s="180" t="s">
        <v>1</v>
      </c>
      <c r="I817" s="182"/>
      <c r="L817" s="179"/>
      <c r="M817" s="183"/>
      <c r="T817" s="184"/>
      <c r="AT817" s="180" t="s">
        <v>219</v>
      </c>
      <c r="AU817" s="180" t="s">
        <v>88</v>
      </c>
      <c r="AV817" s="14" t="s">
        <v>82</v>
      </c>
      <c r="AW817" s="14" t="s">
        <v>31</v>
      </c>
      <c r="AX817" s="14" t="s">
        <v>75</v>
      </c>
      <c r="AY817" s="180" t="s">
        <v>205</v>
      </c>
    </row>
    <row r="818" spans="2:51" s="12" customFormat="1">
      <c r="B818" s="164"/>
      <c r="D818" s="165" t="s">
        <v>219</v>
      </c>
      <c r="E818" s="166" t="s">
        <v>1</v>
      </c>
      <c r="F818" s="167" t="s">
        <v>2559</v>
      </c>
      <c r="H818" s="168">
        <v>47.7</v>
      </c>
      <c r="I818" s="169"/>
      <c r="L818" s="164"/>
      <c r="M818" s="170"/>
      <c r="T818" s="171"/>
      <c r="AT818" s="166" t="s">
        <v>219</v>
      </c>
      <c r="AU818" s="166" t="s">
        <v>88</v>
      </c>
      <c r="AV818" s="12" t="s">
        <v>88</v>
      </c>
      <c r="AW818" s="12" t="s">
        <v>31</v>
      </c>
      <c r="AX818" s="12" t="s">
        <v>75</v>
      </c>
      <c r="AY818" s="166" t="s">
        <v>205</v>
      </c>
    </row>
    <row r="819" spans="2:51" s="12" customFormat="1">
      <c r="B819" s="164"/>
      <c r="D819" s="165" t="s">
        <v>219</v>
      </c>
      <c r="E819" s="166" t="s">
        <v>1</v>
      </c>
      <c r="F819" s="167" t="s">
        <v>2560</v>
      </c>
      <c r="H819" s="168">
        <v>46.29</v>
      </c>
      <c r="I819" s="169"/>
      <c r="L819" s="164"/>
      <c r="M819" s="170"/>
      <c r="T819" s="171"/>
      <c r="AT819" s="166" t="s">
        <v>219</v>
      </c>
      <c r="AU819" s="166" t="s">
        <v>88</v>
      </c>
      <c r="AV819" s="12" t="s">
        <v>88</v>
      </c>
      <c r="AW819" s="12" t="s">
        <v>31</v>
      </c>
      <c r="AX819" s="12" t="s">
        <v>75</v>
      </c>
      <c r="AY819" s="166" t="s">
        <v>205</v>
      </c>
    </row>
    <row r="820" spans="2:51" s="12" customFormat="1">
      <c r="B820" s="164"/>
      <c r="D820" s="165" t="s">
        <v>219</v>
      </c>
      <c r="E820" s="166" t="s">
        <v>1</v>
      </c>
      <c r="F820" s="167" t="s">
        <v>2561</v>
      </c>
      <c r="H820" s="168">
        <v>16.920000000000002</v>
      </c>
      <c r="I820" s="169"/>
      <c r="L820" s="164"/>
      <c r="M820" s="170"/>
      <c r="T820" s="171"/>
      <c r="AT820" s="166" t="s">
        <v>219</v>
      </c>
      <c r="AU820" s="166" t="s">
        <v>88</v>
      </c>
      <c r="AV820" s="12" t="s">
        <v>88</v>
      </c>
      <c r="AW820" s="12" t="s">
        <v>31</v>
      </c>
      <c r="AX820" s="12" t="s">
        <v>75</v>
      </c>
      <c r="AY820" s="166" t="s">
        <v>205</v>
      </c>
    </row>
    <row r="821" spans="2:51" s="15" customFormat="1">
      <c r="B821" s="185"/>
      <c r="D821" s="165" t="s">
        <v>219</v>
      </c>
      <c r="E821" s="186" t="s">
        <v>1</v>
      </c>
      <c r="F821" s="187" t="s">
        <v>2562</v>
      </c>
      <c r="H821" s="188">
        <v>110.91</v>
      </c>
      <c r="I821" s="189"/>
      <c r="L821" s="185"/>
      <c r="M821" s="190"/>
      <c r="T821" s="191"/>
      <c r="AT821" s="186" t="s">
        <v>219</v>
      </c>
      <c r="AU821" s="186" t="s">
        <v>88</v>
      </c>
      <c r="AV821" s="15" t="s">
        <v>222</v>
      </c>
      <c r="AW821" s="15" t="s">
        <v>31</v>
      </c>
      <c r="AX821" s="15" t="s">
        <v>75</v>
      </c>
      <c r="AY821" s="186" t="s">
        <v>205</v>
      </c>
    </row>
    <row r="822" spans="2:51" s="14" customFormat="1">
      <c r="B822" s="179"/>
      <c r="D822" s="165" t="s">
        <v>219</v>
      </c>
      <c r="E822" s="180" t="s">
        <v>1</v>
      </c>
      <c r="F822" s="181" t="s">
        <v>2563</v>
      </c>
      <c r="H822" s="180" t="s">
        <v>1</v>
      </c>
      <c r="I822" s="182"/>
      <c r="L822" s="179"/>
      <c r="M822" s="183"/>
      <c r="T822" s="184"/>
      <c r="AT822" s="180" t="s">
        <v>219</v>
      </c>
      <c r="AU822" s="180" t="s">
        <v>88</v>
      </c>
      <c r="AV822" s="14" t="s">
        <v>82</v>
      </c>
      <c r="AW822" s="14" t="s">
        <v>31</v>
      </c>
      <c r="AX822" s="14" t="s">
        <v>75</v>
      </c>
      <c r="AY822" s="180" t="s">
        <v>205</v>
      </c>
    </row>
    <row r="823" spans="2:51" s="12" customFormat="1">
      <c r="B823" s="164"/>
      <c r="D823" s="165" t="s">
        <v>219</v>
      </c>
      <c r="E823" s="166" t="s">
        <v>1</v>
      </c>
      <c r="F823" s="167" t="s">
        <v>75</v>
      </c>
      <c r="H823" s="168">
        <v>0</v>
      </c>
      <c r="I823" s="169"/>
      <c r="L823" s="164"/>
      <c r="M823" s="170"/>
      <c r="T823" s="171"/>
      <c r="AT823" s="166" t="s">
        <v>219</v>
      </c>
      <c r="AU823" s="166" t="s">
        <v>88</v>
      </c>
      <c r="AV823" s="12" t="s">
        <v>88</v>
      </c>
      <c r="AW823" s="12" t="s">
        <v>31</v>
      </c>
      <c r="AX823" s="12" t="s">
        <v>75</v>
      </c>
      <c r="AY823" s="166" t="s">
        <v>205</v>
      </c>
    </row>
    <row r="824" spans="2:51" s="14" customFormat="1">
      <c r="B824" s="179"/>
      <c r="D824" s="165" t="s">
        <v>219</v>
      </c>
      <c r="E824" s="180" t="s">
        <v>1</v>
      </c>
      <c r="F824" s="181" t="s">
        <v>2082</v>
      </c>
      <c r="H824" s="180" t="s">
        <v>1</v>
      </c>
      <c r="I824" s="182"/>
      <c r="L824" s="179"/>
      <c r="M824" s="183"/>
      <c r="T824" s="184"/>
      <c r="AT824" s="180" t="s">
        <v>219</v>
      </c>
      <c r="AU824" s="180" t="s">
        <v>88</v>
      </c>
      <c r="AV824" s="14" t="s">
        <v>82</v>
      </c>
      <c r="AW824" s="14" t="s">
        <v>31</v>
      </c>
      <c r="AX824" s="14" t="s">
        <v>75</v>
      </c>
      <c r="AY824" s="180" t="s">
        <v>205</v>
      </c>
    </row>
    <row r="825" spans="2:51" s="12" customFormat="1">
      <c r="B825" s="164"/>
      <c r="D825" s="165" t="s">
        <v>219</v>
      </c>
      <c r="E825" s="166" t="s">
        <v>1</v>
      </c>
      <c r="F825" s="167" t="s">
        <v>2564</v>
      </c>
      <c r="H825" s="168">
        <v>47.7</v>
      </c>
      <c r="I825" s="169"/>
      <c r="L825" s="164"/>
      <c r="M825" s="170"/>
      <c r="T825" s="171"/>
      <c r="AT825" s="166" t="s">
        <v>219</v>
      </c>
      <c r="AU825" s="166" t="s">
        <v>88</v>
      </c>
      <c r="AV825" s="12" t="s">
        <v>88</v>
      </c>
      <c r="AW825" s="12" t="s">
        <v>31</v>
      </c>
      <c r="AX825" s="12" t="s">
        <v>75</v>
      </c>
      <c r="AY825" s="166" t="s">
        <v>205</v>
      </c>
    </row>
    <row r="826" spans="2:51" s="12" customFormat="1">
      <c r="B826" s="164"/>
      <c r="D826" s="165" t="s">
        <v>219</v>
      </c>
      <c r="E826" s="166" t="s">
        <v>1</v>
      </c>
      <c r="F826" s="167" t="s">
        <v>2565</v>
      </c>
      <c r="H826" s="168">
        <v>46.29</v>
      </c>
      <c r="I826" s="169"/>
      <c r="L826" s="164"/>
      <c r="M826" s="170"/>
      <c r="T826" s="171"/>
      <c r="AT826" s="166" t="s">
        <v>219</v>
      </c>
      <c r="AU826" s="166" t="s">
        <v>88</v>
      </c>
      <c r="AV826" s="12" t="s">
        <v>88</v>
      </c>
      <c r="AW826" s="12" t="s">
        <v>31</v>
      </c>
      <c r="AX826" s="12" t="s">
        <v>75</v>
      </c>
      <c r="AY826" s="166" t="s">
        <v>205</v>
      </c>
    </row>
    <row r="827" spans="2:51" s="12" customFormat="1">
      <c r="B827" s="164"/>
      <c r="D827" s="165" t="s">
        <v>219</v>
      </c>
      <c r="E827" s="166" t="s">
        <v>1</v>
      </c>
      <c r="F827" s="167" t="s">
        <v>2566</v>
      </c>
      <c r="H827" s="168">
        <v>16.920000000000002</v>
      </c>
      <c r="I827" s="169"/>
      <c r="L827" s="164"/>
      <c r="M827" s="170"/>
      <c r="T827" s="171"/>
      <c r="AT827" s="166" t="s">
        <v>219</v>
      </c>
      <c r="AU827" s="166" t="s">
        <v>88</v>
      </c>
      <c r="AV827" s="12" t="s">
        <v>88</v>
      </c>
      <c r="AW827" s="12" t="s">
        <v>31</v>
      </c>
      <c r="AX827" s="12" t="s">
        <v>75</v>
      </c>
      <c r="AY827" s="166" t="s">
        <v>205</v>
      </c>
    </row>
    <row r="828" spans="2:51" s="15" customFormat="1">
      <c r="B828" s="185"/>
      <c r="D828" s="165" t="s">
        <v>219</v>
      </c>
      <c r="E828" s="186" t="s">
        <v>1</v>
      </c>
      <c r="F828" s="187" t="s">
        <v>2567</v>
      </c>
      <c r="H828" s="188">
        <v>110.91</v>
      </c>
      <c r="I828" s="189"/>
      <c r="L828" s="185"/>
      <c r="M828" s="190"/>
      <c r="T828" s="191"/>
      <c r="AT828" s="186" t="s">
        <v>219</v>
      </c>
      <c r="AU828" s="186" t="s">
        <v>88</v>
      </c>
      <c r="AV828" s="15" t="s">
        <v>222</v>
      </c>
      <c r="AW828" s="15" t="s">
        <v>31</v>
      </c>
      <c r="AX828" s="15" t="s">
        <v>75</v>
      </c>
      <c r="AY828" s="186" t="s">
        <v>205</v>
      </c>
    </row>
    <row r="829" spans="2:51" s="12" customFormat="1">
      <c r="B829" s="164"/>
      <c r="D829" s="165" t="s">
        <v>219</v>
      </c>
      <c r="E829" s="166" t="s">
        <v>1</v>
      </c>
      <c r="F829" s="167" t="s">
        <v>2568</v>
      </c>
      <c r="H829" s="168">
        <v>43.38</v>
      </c>
      <c r="I829" s="169"/>
      <c r="L829" s="164"/>
      <c r="M829" s="170"/>
      <c r="T829" s="171"/>
      <c r="AT829" s="166" t="s">
        <v>219</v>
      </c>
      <c r="AU829" s="166" t="s">
        <v>88</v>
      </c>
      <c r="AV829" s="12" t="s">
        <v>88</v>
      </c>
      <c r="AW829" s="12" t="s">
        <v>31</v>
      </c>
      <c r="AX829" s="12" t="s">
        <v>75</v>
      </c>
      <c r="AY829" s="166" t="s">
        <v>205</v>
      </c>
    </row>
    <row r="830" spans="2:51" s="15" customFormat="1">
      <c r="B830" s="185"/>
      <c r="D830" s="165" t="s">
        <v>219</v>
      </c>
      <c r="E830" s="186" t="s">
        <v>1</v>
      </c>
      <c r="F830" s="187" t="s">
        <v>2569</v>
      </c>
      <c r="H830" s="188">
        <v>43.38</v>
      </c>
      <c r="I830" s="189"/>
      <c r="L830" s="185"/>
      <c r="M830" s="190"/>
      <c r="T830" s="191"/>
      <c r="AT830" s="186" t="s">
        <v>219</v>
      </c>
      <c r="AU830" s="186" t="s">
        <v>88</v>
      </c>
      <c r="AV830" s="15" t="s">
        <v>222</v>
      </c>
      <c r="AW830" s="15" t="s">
        <v>31</v>
      </c>
      <c r="AX830" s="15" t="s">
        <v>75</v>
      </c>
      <c r="AY830" s="186" t="s">
        <v>205</v>
      </c>
    </row>
    <row r="831" spans="2:51" s="12" customFormat="1">
      <c r="B831" s="164"/>
      <c r="D831" s="165" t="s">
        <v>219</v>
      </c>
      <c r="E831" s="166" t="s">
        <v>1</v>
      </c>
      <c r="F831" s="167" t="s">
        <v>2568</v>
      </c>
      <c r="H831" s="168">
        <v>43.38</v>
      </c>
      <c r="I831" s="169"/>
      <c r="L831" s="164"/>
      <c r="M831" s="170"/>
      <c r="T831" s="171"/>
      <c r="AT831" s="166" t="s">
        <v>219</v>
      </c>
      <c r="AU831" s="166" t="s">
        <v>88</v>
      </c>
      <c r="AV831" s="12" t="s">
        <v>88</v>
      </c>
      <c r="AW831" s="12" t="s">
        <v>31</v>
      </c>
      <c r="AX831" s="12" t="s">
        <v>75</v>
      </c>
      <c r="AY831" s="166" t="s">
        <v>205</v>
      </c>
    </row>
    <row r="832" spans="2:51" s="15" customFormat="1">
      <c r="B832" s="185"/>
      <c r="D832" s="165" t="s">
        <v>219</v>
      </c>
      <c r="E832" s="186" t="s">
        <v>1</v>
      </c>
      <c r="F832" s="187" t="s">
        <v>2570</v>
      </c>
      <c r="H832" s="188">
        <v>43.38</v>
      </c>
      <c r="I832" s="189"/>
      <c r="L832" s="185"/>
      <c r="M832" s="190"/>
      <c r="T832" s="191"/>
      <c r="AT832" s="186" t="s">
        <v>219</v>
      </c>
      <c r="AU832" s="186" t="s">
        <v>88</v>
      </c>
      <c r="AV832" s="15" t="s">
        <v>222</v>
      </c>
      <c r="AW832" s="15" t="s">
        <v>31</v>
      </c>
      <c r="AX832" s="15" t="s">
        <v>75</v>
      </c>
      <c r="AY832" s="186" t="s">
        <v>205</v>
      </c>
    </row>
    <row r="833" spans="2:51" s="14" customFormat="1">
      <c r="B833" s="179"/>
      <c r="D833" s="165" t="s">
        <v>219</v>
      </c>
      <c r="E833" s="180" t="s">
        <v>1</v>
      </c>
      <c r="F833" s="181" t="s">
        <v>2571</v>
      </c>
      <c r="H833" s="180" t="s">
        <v>1</v>
      </c>
      <c r="I833" s="182"/>
      <c r="L833" s="179"/>
      <c r="M833" s="183"/>
      <c r="T833" s="184"/>
      <c r="AT833" s="180" t="s">
        <v>219</v>
      </c>
      <c r="AU833" s="180" t="s">
        <v>88</v>
      </c>
      <c r="AV833" s="14" t="s">
        <v>82</v>
      </c>
      <c r="AW833" s="14" t="s">
        <v>31</v>
      </c>
      <c r="AX833" s="14" t="s">
        <v>75</v>
      </c>
      <c r="AY833" s="180" t="s">
        <v>205</v>
      </c>
    </row>
    <row r="834" spans="2:51" s="12" customFormat="1">
      <c r="B834" s="164"/>
      <c r="D834" s="165" t="s">
        <v>219</v>
      </c>
      <c r="E834" s="166" t="s">
        <v>1</v>
      </c>
      <c r="F834" s="167" t="s">
        <v>2572</v>
      </c>
      <c r="H834" s="168">
        <v>4.5</v>
      </c>
      <c r="I834" s="169"/>
      <c r="L834" s="164"/>
      <c r="M834" s="170"/>
      <c r="T834" s="171"/>
      <c r="AT834" s="166" t="s">
        <v>219</v>
      </c>
      <c r="AU834" s="166" t="s">
        <v>88</v>
      </c>
      <c r="AV834" s="12" t="s">
        <v>88</v>
      </c>
      <c r="AW834" s="12" t="s">
        <v>31</v>
      </c>
      <c r="AX834" s="12" t="s">
        <v>75</v>
      </c>
      <c r="AY834" s="166" t="s">
        <v>205</v>
      </c>
    </row>
    <row r="835" spans="2:51" s="15" customFormat="1">
      <c r="B835" s="185"/>
      <c r="D835" s="165" t="s">
        <v>219</v>
      </c>
      <c r="E835" s="186" t="s">
        <v>1</v>
      </c>
      <c r="F835" s="187" t="s">
        <v>2573</v>
      </c>
      <c r="H835" s="188">
        <v>4.5</v>
      </c>
      <c r="I835" s="189"/>
      <c r="L835" s="185"/>
      <c r="M835" s="190"/>
      <c r="T835" s="191"/>
      <c r="AT835" s="186" t="s">
        <v>219</v>
      </c>
      <c r="AU835" s="186" t="s">
        <v>88</v>
      </c>
      <c r="AV835" s="15" t="s">
        <v>222</v>
      </c>
      <c r="AW835" s="15" t="s">
        <v>31</v>
      </c>
      <c r="AX835" s="15" t="s">
        <v>75</v>
      </c>
      <c r="AY835" s="186" t="s">
        <v>205</v>
      </c>
    </row>
    <row r="836" spans="2:51" s="12" customFormat="1">
      <c r="B836" s="164"/>
      <c r="D836" s="165" t="s">
        <v>219</v>
      </c>
      <c r="E836" s="166" t="s">
        <v>1</v>
      </c>
      <c r="F836" s="167" t="s">
        <v>2574</v>
      </c>
      <c r="H836" s="168">
        <v>337.44</v>
      </c>
      <c r="I836" s="169"/>
      <c r="L836" s="164"/>
      <c r="M836" s="170"/>
      <c r="T836" s="171"/>
      <c r="AT836" s="166" t="s">
        <v>219</v>
      </c>
      <c r="AU836" s="166" t="s">
        <v>88</v>
      </c>
      <c r="AV836" s="12" t="s">
        <v>88</v>
      </c>
      <c r="AW836" s="12" t="s">
        <v>31</v>
      </c>
      <c r="AX836" s="12" t="s">
        <v>75</v>
      </c>
      <c r="AY836" s="166" t="s">
        <v>205</v>
      </c>
    </row>
    <row r="837" spans="2:51" s="15" customFormat="1">
      <c r="B837" s="185"/>
      <c r="D837" s="165" t="s">
        <v>219</v>
      </c>
      <c r="E837" s="186" t="s">
        <v>1</v>
      </c>
      <c r="F837" s="187" t="s">
        <v>2575</v>
      </c>
      <c r="H837" s="188">
        <v>337.44</v>
      </c>
      <c r="I837" s="189"/>
      <c r="L837" s="185"/>
      <c r="M837" s="190"/>
      <c r="T837" s="191"/>
      <c r="AT837" s="186" t="s">
        <v>219</v>
      </c>
      <c r="AU837" s="186" t="s">
        <v>88</v>
      </c>
      <c r="AV837" s="15" t="s">
        <v>222</v>
      </c>
      <c r="AW837" s="15" t="s">
        <v>31</v>
      </c>
      <c r="AX837" s="15" t="s">
        <v>75</v>
      </c>
      <c r="AY837" s="186" t="s">
        <v>205</v>
      </c>
    </row>
    <row r="838" spans="2:51" s="14" customFormat="1">
      <c r="B838" s="179"/>
      <c r="D838" s="165" t="s">
        <v>219</v>
      </c>
      <c r="E838" s="180" t="s">
        <v>1</v>
      </c>
      <c r="F838" s="181" t="s">
        <v>2576</v>
      </c>
      <c r="H838" s="180" t="s">
        <v>1</v>
      </c>
      <c r="I838" s="182"/>
      <c r="L838" s="179"/>
      <c r="M838" s="183"/>
      <c r="T838" s="184"/>
      <c r="AT838" s="180" t="s">
        <v>219</v>
      </c>
      <c r="AU838" s="180" t="s">
        <v>88</v>
      </c>
      <c r="AV838" s="14" t="s">
        <v>82</v>
      </c>
      <c r="AW838" s="14" t="s">
        <v>31</v>
      </c>
      <c r="AX838" s="14" t="s">
        <v>75</v>
      </c>
      <c r="AY838" s="180" t="s">
        <v>205</v>
      </c>
    </row>
    <row r="839" spans="2:51" s="14" customFormat="1">
      <c r="B839" s="179"/>
      <c r="D839" s="165" t="s">
        <v>219</v>
      </c>
      <c r="E839" s="180" t="s">
        <v>1</v>
      </c>
      <c r="F839" s="181" t="s">
        <v>2577</v>
      </c>
      <c r="H839" s="180" t="s">
        <v>1</v>
      </c>
      <c r="I839" s="182"/>
      <c r="L839" s="179"/>
      <c r="M839" s="183"/>
      <c r="T839" s="184"/>
      <c r="AT839" s="180" t="s">
        <v>219</v>
      </c>
      <c r="AU839" s="180" t="s">
        <v>88</v>
      </c>
      <c r="AV839" s="14" t="s">
        <v>82</v>
      </c>
      <c r="AW839" s="14" t="s">
        <v>31</v>
      </c>
      <c r="AX839" s="14" t="s">
        <v>75</v>
      </c>
      <c r="AY839" s="180" t="s">
        <v>205</v>
      </c>
    </row>
    <row r="840" spans="2:51" s="14" customFormat="1">
      <c r="B840" s="179"/>
      <c r="D840" s="165" t="s">
        <v>219</v>
      </c>
      <c r="E840" s="180" t="s">
        <v>1</v>
      </c>
      <c r="F840" s="181" t="s">
        <v>2578</v>
      </c>
      <c r="H840" s="180" t="s">
        <v>1</v>
      </c>
      <c r="I840" s="182"/>
      <c r="L840" s="179"/>
      <c r="M840" s="183"/>
      <c r="T840" s="184"/>
      <c r="AT840" s="180" t="s">
        <v>219</v>
      </c>
      <c r="AU840" s="180" t="s">
        <v>88</v>
      </c>
      <c r="AV840" s="14" t="s">
        <v>82</v>
      </c>
      <c r="AW840" s="14" t="s">
        <v>31</v>
      </c>
      <c r="AX840" s="14" t="s">
        <v>75</v>
      </c>
      <c r="AY840" s="180" t="s">
        <v>205</v>
      </c>
    </row>
    <row r="841" spans="2:51" s="12" customFormat="1">
      <c r="B841" s="164"/>
      <c r="D841" s="165" t="s">
        <v>219</v>
      </c>
      <c r="E841" s="166" t="s">
        <v>1</v>
      </c>
      <c r="F841" s="167" t="s">
        <v>2579</v>
      </c>
      <c r="H841" s="168">
        <v>16.2</v>
      </c>
      <c r="I841" s="169"/>
      <c r="L841" s="164"/>
      <c r="M841" s="170"/>
      <c r="T841" s="171"/>
      <c r="AT841" s="166" t="s">
        <v>219</v>
      </c>
      <c r="AU841" s="166" t="s">
        <v>88</v>
      </c>
      <c r="AV841" s="12" t="s">
        <v>88</v>
      </c>
      <c r="AW841" s="12" t="s">
        <v>31</v>
      </c>
      <c r="AX841" s="12" t="s">
        <v>75</v>
      </c>
      <c r="AY841" s="166" t="s">
        <v>205</v>
      </c>
    </row>
    <row r="842" spans="2:51" s="15" customFormat="1">
      <c r="B842" s="185"/>
      <c r="D842" s="165" t="s">
        <v>219</v>
      </c>
      <c r="E842" s="186" t="s">
        <v>1</v>
      </c>
      <c r="F842" s="187" t="s">
        <v>2580</v>
      </c>
      <c r="H842" s="188">
        <v>16.2</v>
      </c>
      <c r="I842" s="189"/>
      <c r="L842" s="185"/>
      <c r="M842" s="190"/>
      <c r="T842" s="191"/>
      <c r="AT842" s="186" t="s">
        <v>219</v>
      </c>
      <c r="AU842" s="186" t="s">
        <v>88</v>
      </c>
      <c r="AV842" s="15" t="s">
        <v>222</v>
      </c>
      <c r="AW842" s="15" t="s">
        <v>31</v>
      </c>
      <c r="AX842" s="15" t="s">
        <v>75</v>
      </c>
      <c r="AY842" s="186" t="s">
        <v>205</v>
      </c>
    </row>
    <row r="843" spans="2:51" s="14" customFormat="1">
      <c r="B843" s="179"/>
      <c r="D843" s="165" t="s">
        <v>219</v>
      </c>
      <c r="E843" s="180" t="s">
        <v>1</v>
      </c>
      <c r="F843" s="181" t="s">
        <v>2576</v>
      </c>
      <c r="H843" s="180" t="s">
        <v>1</v>
      </c>
      <c r="I843" s="182"/>
      <c r="L843" s="179"/>
      <c r="M843" s="183"/>
      <c r="T843" s="184"/>
      <c r="AT843" s="180" t="s">
        <v>219</v>
      </c>
      <c r="AU843" s="180" t="s">
        <v>88</v>
      </c>
      <c r="AV843" s="14" t="s">
        <v>82</v>
      </c>
      <c r="AW843" s="14" t="s">
        <v>31</v>
      </c>
      <c r="AX843" s="14" t="s">
        <v>75</v>
      </c>
      <c r="AY843" s="180" t="s">
        <v>205</v>
      </c>
    </row>
    <row r="844" spans="2:51" s="14" customFormat="1">
      <c r="B844" s="179"/>
      <c r="D844" s="165" t="s">
        <v>219</v>
      </c>
      <c r="E844" s="180" t="s">
        <v>1</v>
      </c>
      <c r="F844" s="181" t="s">
        <v>2577</v>
      </c>
      <c r="H844" s="180" t="s">
        <v>1</v>
      </c>
      <c r="I844" s="182"/>
      <c r="L844" s="179"/>
      <c r="M844" s="183"/>
      <c r="T844" s="184"/>
      <c r="AT844" s="180" t="s">
        <v>219</v>
      </c>
      <c r="AU844" s="180" t="s">
        <v>88</v>
      </c>
      <c r="AV844" s="14" t="s">
        <v>82</v>
      </c>
      <c r="AW844" s="14" t="s">
        <v>31</v>
      </c>
      <c r="AX844" s="14" t="s">
        <v>75</v>
      </c>
      <c r="AY844" s="180" t="s">
        <v>205</v>
      </c>
    </row>
    <row r="845" spans="2:51" s="14" customFormat="1">
      <c r="B845" s="179"/>
      <c r="D845" s="165" t="s">
        <v>219</v>
      </c>
      <c r="E845" s="180" t="s">
        <v>1</v>
      </c>
      <c r="F845" s="181" t="s">
        <v>2578</v>
      </c>
      <c r="H845" s="180" t="s">
        <v>1</v>
      </c>
      <c r="I845" s="182"/>
      <c r="L845" s="179"/>
      <c r="M845" s="183"/>
      <c r="T845" s="184"/>
      <c r="AT845" s="180" t="s">
        <v>219</v>
      </c>
      <c r="AU845" s="180" t="s">
        <v>88</v>
      </c>
      <c r="AV845" s="14" t="s">
        <v>82</v>
      </c>
      <c r="AW845" s="14" t="s">
        <v>31</v>
      </c>
      <c r="AX845" s="14" t="s">
        <v>75</v>
      </c>
      <c r="AY845" s="180" t="s">
        <v>205</v>
      </c>
    </row>
    <row r="846" spans="2:51" s="12" customFormat="1">
      <c r="B846" s="164"/>
      <c r="D846" s="165" t="s">
        <v>219</v>
      </c>
      <c r="E846" s="166" t="s">
        <v>1</v>
      </c>
      <c r="F846" s="167" t="s">
        <v>2579</v>
      </c>
      <c r="H846" s="168">
        <v>16.2</v>
      </c>
      <c r="I846" s="169"/>
      <c r="L846" s="164"/>
      <c r="M846" s="170"/>
      <c r="T846" s="171"/>
      <c r="AT846" s="166" t="s">
        <v>219</v>
      </c>
      <c r="AU846" s="166" t="s">
        <v>88</v>
      </c>
      <c r="AV846" s="12" t="s">
        <v>88</v>
      </c>
      <c r="AW846" s="12" t="s">
        <v>31</v>
      </c>
      <c r="AX846" s="12" t="s">
        <v>75</v>
      </c>
      <c r="AY846" s="166" t="s">
        <v>205</v>
      </c>
    </row>
    <row r="847" spans="2:51" s="15" customFormat="1">
      <c r="B847" s="185"/>
      <c r="D847" s="165" t="s">
        <v>219</v>
      </c>
      <c r="E847" s="186" t="s">
        <v>1</v>
      </c>
      <c r="F847" s="187" t="s">
        <v>2581</v>
      </c>
      <c r="H847" s="188">
        <v>16.2</v>
      </c>
      <c r="I847" s="189"/>
      <c r="L847" s="185"/>
      <c r="M847" s="190"/>
      <c r="T847" s="191"/>
      <c r="AT847" s="186" t="s">
        <v>219</v>
      </c>
      <c r="AU847" s="186" t="s">
        <v>88</v>
      </c>
      <c r="AV847" s="15" t="s">
        <v>222</v>
      </c>
      <c r="AW847" s="15" t="s">
        <v>31</v>
      </c>
      <c r="AX847" s="15" t="s">
        <v>75</v>
      </c>
      <c r="AY847" s="186" t="s">
        <v>205</v>
      </c>
    </row>
    <row r="848" spans="2:51" s="13" customFormat="1">
      <c r="B848" s="172"/>
      <c r="D848" s="165" t="s">
        <v>219</v>
      </c>
      <c r="E848" s="173" t="s">
        <v>2022</v>
      </c>
      <c r="F848" s="174" t="s">
        <v>221</v>
      </c>
      <c r="H848" s="175">
        <v>734.71400000000006</v>
      </c>
      <c r="I848" s="176"/>
      <c r="L848" s="172"/>
      <c r="M848" s="177"/>
      <c r="T848" s="178"/>
      <c r="AT848" s="173" t="s">
        <v>219</v>
      </c>
      <c r="AU848" s="173" t="s">
        <v>88</v>
      </c>
      <c r="AV848" s="13" t="s">
        <v>210</v>
      </c>
      <c r="AW848" s="13" t="s">
        <v>31</v>
      </c>
      <c r="AX848" s="13" t="s">
        <v>82</v>
      </c>
      <c r="AY848" s="173" t="s">
        <v>205</v>
      </c>
    </row>
    <row r="849" spans="2:65" s="1" customFormat="1" ht="24.2" customHeight="1">
      <c r="B849" s="136"/>
      <c r="C849" s="154" t="s">
        <v>887</v>
      </c>
      <c r="D849" s="154" t="s">
        <v>214</v>
      </c>
      <c r="E849" s="155" t="s">
        <v>2582</v>
      </c>
      <c r="F849" s="156" t="s">
        <v>2583</v>
      </c>
      <c r="G849" s="157" t="s">
        <v>165</v>
      </c>
      <c r="H849" s="158">
        <v>734.71400000000006</v>
      </c>
      <c r="I849" s="159"/>
      <c r="J849" s="160">
        <f>ROUND(I849*H849,2)</f>
        <v>0</v>
      </c>
      <c r="K849" s="161"/>
      <c r="L849" s="32"/>
      <c r="M849" s="162" t="s">
        <v>1</v>
      </c>
      <c r="N849" s="163" t="s">
        <v>41</v>
      </c>
      <c r="P849" s="148">
        <f>O849*H849</f>
        <v>0</v>
      </c>
      <c r="Q849" s="148">
        <v>0</v>
      </c>
      <c r="R849" s="148">
        <f>Q849*H849</f>
        <v>0</v>
      </c>
      <c r="S849" s="148">
        <v>0</v>
      </c>
      <c r="T849" s="149">
        <f>S849*H849</f>
        <v>0</v>
      </c>
      <c r="AR849" s="150" t="s">
        <v>210</v>
      </c>
      <c r="AT849" s="150" t="s">
        <v>214</v>
      </c>
      <c r="AU849" s="150" t="s">
        <v>88</v>
      </c>
      <c r="AY849" s="17" t="s">
        <v>205</v>
      </c>
      <c r="BE849" s="151">
        <f>IF(N849="základná",J849,0)</f>
        <v>0</v>
      </c>
      <c r="BF849" s="151">
        <f>IF(N849="znížená",J849,0)</f>
        <v>0</v>
      </c>
      <c r="BG849" s="151">
        <f>IF(N849="zákl. prenesená",J849,0)</f>
        <v>0</v>
      </c>
      <c r="BH849" s="151">
        <f>IF(N849="zníž. prenesená",J849,0)</f>
        <v>0</v>
      </c>
      <c r="BI849" s="151">
        <f>IF(N849="nulová",J849,0)</f>
        <v>0</v>
      </c>
      <c r="BJ849" s="17" t="s">
        <v>88</v>
      </c>
      <c r="BK849" s="151">
        <f>ROUND(I849*H849,2)</f>
        <v>0</v>
      </c>
      <c r="BL849" s="17" t="s">
        <v>210</v>
      </c>
      <c r="BM849" s="150" t="s">
        <v>2584</v>
      </c>
    </row>
    <row r="850" spans="2:65" s="14" customFormat="1">
      <c r="B850" s="179"/>
      <c r="D850" s="165" t="s">
        <v>219</v>
      </c>
      <c r="E850" s="180" t="s">
        <v>1</v>
      </c>
      <c r="F850" s="181" t="s">
        <v>2585</v>
      </c>
      <c r="H850" s="180" t="s">
        <v>1</v>
      </c>
      <c r="I850" s="182"/>
      <c r="L850" s="179"/>
      <c r="M850" s="183"/>
      <c r="T850" s="184"/>
      <c r="AT850" s="180" t="s">
        <v>219</v>
      </c>
      <c r="AU850" s="180" t="s">
        <v>88</v>
      </c>
      <c r="AV850" s="14" t="s">
        <v>82</v>
      </c>
      <c r="AW850" s="14" t="s">
        <v>31</v>
      </c>
      <c r="AX850" s="14" t="s">
        <v>75</v>
      </c>
      <c r="AY850" s="180" t="s">
        <v>205</v>
      </c>
    </row>
    <row r="851" spans="2:65" s="12" customFormat="1">
      <c r="B851" s="164"/>
      <c r="D851" s="165" t="s">
        <v>219</v>
      </c>
      <c r="E851" s="166" t="s">
        <v>1</v>
      </c>
      <c r="F851" s="167" t="s">
        <v>2022</v>
      </c>
      <c r="H851" s="168">
        <v>734.71400000000006</v>
      </c>
      <c r="I851" s="169"/>
      <c r="L851" s="164"/>
      <c r="M851" s="170"/>
      <c r="T851" s="171"/>
      <c r="AT851" s="166" t="s">
        <v>219</v>
      </c>
      <c r="AU851" s="166" t="s">
        <v>88</v>
      </c>
      <c r="AV851" s="12" t="s">
        <v>88</v>
      </c>
      <c r="AW851" s="12" t="s">
        <v>31</v>
      </c>
      <c r="AX851" s="12" t="s">
        <v>75</v>
      </c>
      <c r="AY851" s="166" t="s">
        <v>205</v>
      </c>
    </row>
    <row r="852" spans="2:65" s="13" customFormat="1">
      <c r="B852" s="172"/>
      <c r="D852" s="165" t="s">
        <v>219</v>
      </c>
      <c r="E852" s="173" t="s">
        <v>1</v>
      </c>
      <c r="F852" s="174" t="s">
        <v>221</v>
      </c>
      <c r="H852" s="175">
        <v>734.71400000000006</v>
      </c>
      <c r="I852" s="176"/>
      <c r="L852" s="172"/>
      <c r="M852" s="177"/>
      <c r="T852" s="178"/>
      <c r="AT852" s="173" t="s">
        <v>219</v>
      </c>
      <c r="AU852" s="173" t="s">
        <v>88</v>
      </c>
      <c r="AV852" s="13" t="s">
        <v>210</v>
      </c>
      <c r="AW852" s="13" t="s">
        <v>31</v>
      </c>
      <c r="AX852" s="13" t="s">
        <v>82</v>
      </c>
      <c r="AY852" s="173" t="s">
        <v>205</v>
      </c>
    </row>
    <row r="853" spans="2:65" s="1" customFormat="1" ht="33" customHeight="1">
      <c r="B853" s="136"/>
      <c r="C853" s="154" t="s">
        <v>893</v>
      </c>
      <c r="D853" s="154" t="s">
        <v>214</v>
      </c>
      <c r="E853" s="155" t="s">
        <v>2586</v>
      </c>
      <c r="F853" s="156" t="s">
        <v>2587</v>
      </c>
      <c r="G853" s="157" t="s">
        <v>165</v>
      </c>
      <c r="H853" s="158">
        <v>1469.4280000000001</v>
      </c>
      <c r="I853" s="159"/>
      <c r="J853" s="160">
        <f>ROUND(I853*H853,2)</f>
        <v>0</v>
      </c>
      <c r="K853" s="161"/>
      <c r="L853" s="32"/>
      <c r="M853" s="162" t="s">
        <v>1</v>
      </c>
      <c r="N853" s="163" t="s">
        <v>41</v>
      </c>
      <c r="P853" s="148">
        <f>O853*H853</f>
        <v>0</v>
      </c>
      <c r="Q853" s="148">
        <v>0</v>
      </c>
      <c r="R853" s="148">
        <f>Q853*H853</f>
        <v>0</v>
      </c>
      <c r="S853" s="148">
        <v>0</v>
      </c>
      <c r="T853" s="149">
        <f>S853*H853</f>
        <v>0</v>
      </c>
      <c r="AR853" s="150" t="s">
        <v>210</v>
      </c>
      <c r="AT853" s="150" t="s">
        <v>214</v>
      </c>
      <c r="AU853" s="150" t="s">
        <v>88</v>
      </c>
      <c r="AY853" s="17" t="s">
        <v>205</v>
      </c>
      <c r="BE853" s="151">
        <f>IF(N853="základná",J853,0)</f>
        <v>0</v>
      </c>
      <c r="BF853" s="151">
        <f>IF(N853="znížená",J853,0)</f>
        <v>0</v>
      </c>
      <c r="BG853" s="151">
        <f>IF(N853="zákl. prenesená",J853,0)</f>
        <v>0</v>
      </c>
      <c r="BH853" s="151">
        <f>IF(N853="zníž. prenesená",J853,0)</f>
        <v>0</v>
      </c>
      <c r="BI853" s="151">
        <f>IF(N853="nulová",J853,0)</f>
        <v>0</v>
      </c>
      <c r="BJ853" s="17" t="s">
        <v>88</v>
      </c>
      <c r="BK853" s="151">
        <f>ROUND(I853*H853,2)</f>
        <v>0</v>
      </c>
      <c r="BL853" s="17" t="s">
        <v>210</v>
      </c>
      <c r="BM853" s="150" t="s">
        <v>2588</v>
      </c>
    </row>
    <row r="854" spans="2:65" s="14" customFormat="1">
      <c r="B854" s="179"/>
      <c r="D854" s="165" t="s">
        <v>219</v>
      </c>
      <c r="E854" s="180" t="s">
        <v>1</v>
      </c>
      <c r="F854" s="181" t="s">
        <v>2589</v>
      </c>
      <c r="H854" s="180" t="s">
        <v>1</v>
      </c>
      <c r="I854" s="182"/>
      <c r="L854" s="179"/>
      <c r="M854" s="183"/>
      <c r="T854" s="184"/>
      <c r="AT854" s="180" t="s">
        <v>219</v>
      </c>
      <c r="AU854" s="180" t="s">
        <v>88</v>
      </c>
      <c r="AV854" s="14" t="s">
        <v>82</v>
      </c>
      <c r="AW854" s="14" t="s">
        <v>31</v>
      </c>
      <c r="AX854" s="14" t="s">
        <v>75</v>
      </c>
      <c r="AY854" s="180" t="s">
        <v>205</v>
      </c>
    </row>
    <row r="855" spans="2:65" s="12" customFormat="1">
      <c r="B855" s="164"/>
      <c r="D855" s="165" t="s">
        <v>219</v>
      </c>
      <c r="E855" s="166" t="s">
        <v>1</v>
      </c>
      <c r="F855" s="167" t="s">
        <v>2590</v>
      </c>
      <c r="H855" s="168">
        <v>1469.4280000000001</v>
      </c>
      <c r="I855" s="169"/>
      <c r="L855" s="164"/>
      <c r="M855" s="170"/>
      <c r="T855" s="171"/>
      <c r="AT855" s="166" t="s">
        <v>219</v>
      </c>
      <c r="AU855" s="166" t="s">
        <v>88</v>
      </c>
      <c r="AV855" s="12" t="s">
        <v>88</v>
      </c>
      <c r="AW855" s="12" t="s">
        <v>31</v>
      </c>
      <c r="AX855" s="12" t="s">
        <v>75</v>
      </c>
      <c r="AY855" s="166" t="s">
        <v>205</v>
      </c>
    </row>
    <row r="856" spans="2:65" s="13" customFormat="1">
      <c r="B856" s="172"/>
      <c r="D856" s="165" t="s">
        <v>219</v>
      </c>
      <c r="E856" s="173" t="s">
        <v>1</v>
      </c>
      <c r="F856" s="174" t="s">
        <v>221</v>
      </c>
      <c r="H856" s="175">
        <v>1469.4280000000001</v>
      </c>
      <c r="I856" s="176"/>
      <c r="L856" s="172"/>
      <c r="M856" s="177"/>
      <c r="T856" s="178"/>
      <c r="AT856" s="173" t="s">
        <v>219</v>
      </c>
      <c r="AU856" s="173" t="s">
        <v>88</v>
      </c>
      <c r="AV856" s="13" t="s">
        <v>210</v>
      </c>
      <c r="AW856" s="13" t="s">
        <v>31</v>
      </c>
      <c r="AX856" s="13" t="s">
        <v>82</v>
      </c>
      <c r="AY856" s="173" t="s">
        <v>205</v>
      </c>
    </row>
    <row r="857" spans="2:65" s="1" customFormat="1" ht="37.9" customHeight="1">
      <c r="B857" s="136"/>
      <c r="C857" s="154" t="s">
        <v>897</v>
      </c>
      <c r="D857" s="154" t="s">
        <v>214</v>
      </c>
      <c r="E857" s="155" t="s">
        <v>2591</v>
      </c>
      <c r="F857" s="156" t="s">
        <v>2592</v>
      </c>
      <c r="G857" s="157" t="s">
        <v>2027</v>
      </c>
      <c r="H857" s="158">
        <v>79.944000000000003</v>
      </c>
      <c r="I857" s="159"/>
      <c r="J857" s="160">
        <f>ROUND(I857*H857,2)</f>
        <v>0</v>
      </c>
      <c r="K857" s="161"/>
      <c r="L857" s="32"/>
      <c r="M857" s="162" t="s">
        <v>1</v>
      </c>
      <c r="N857" s="163" t="s">
        <v>41</v>
      </c>
      <c r="P857" s="148">
        <f>O857*H857</f>
        <v>0</v>
      </c>
      <c r="Q857" s="148">
        <v>0</v>
      </c>
      <c r="R857" s="148">
        <f>Q857*H857</f>
        <v>0</v>
      </c>
      <c r="S857" s="148">
        <v>2.2000000000000002</v>
      </c>
      <c r="T857" s="149">
        <f>S857*H857</f>
        <v>175.87680000000003</v>
      </c>
      <c r="AR857" s="150" t="s">
        <v>210</v>
      </c>
      <c r="AT857" s="150" t="s">
        <v>214</v>
      </c>
      <c r="AU857" s="150" t="s">
        <v>88</v>
      </c>
      <c r="AY857" s="17" t="s">
        <v>205</v>
      </c>
      <c r="BE857" s="151">
        <f>IF(N857="základná",J857,0)</f>
        <v>0</v>
      </c>
      <c r="BF857" s="151">
        <f>IF(N857="znížená",J857,0)</f>
        <v>0</v>
      </c>
      <c r="BG857" s="151">
        <f>IF(N857="zákl. prenesená",J857,0)</f>
        <v>0</v>
      </c>
      <c r="BH857" s="151">
        <f>IF(N857="zníž. prenesená",J857,0)</f>
        <v>0</v>
      </c>
      <c r="BI857" s="151">
        <f>IF(N857="nulová",J857,0)</f>
        <v>0</v>
      </c>
      <c r="BJ857" s="17" t="s">
        <v>88</v>
      </c>
      <c r="BK857" s="151">
        <f>ROUND(I857*H857,2)</f>
        <v>0</v>
      </c>
      <c r="BL857" s="17" t="s">
        <v>210</v>
      </c>
      <c r="BM857" s="150" t="s">
        <v>2593</v>
      </c>
    </row>
    <row r="858" spans="2:65" s="14" customFormat="1">
      <c r="B858" s="179"/>
      <c r="D858" s="165" t="s">
        <v>219</v>
      </c>
      <c r="E858" s="180" t="s">
        <v>1</v>
      </c>
      <c r="F858" s="181" t="s">
        <v>2594</v>
      </c>
      <c r="H858" s="180" t="s">
        <v>1</v>
      </c>
      <c r="I858" s="182"/>
      <c r="L858" s="179"/>
      <c r="M858" s="183"/>
      <c r="T858" s="184"/>
      <c r="AT858" s="180" t="s">
        <v>219</v>
      </c>
      <c r="AU858" s="180" t="s">
        <v>88</v>
      </c>
      <c r="AV858" s="14" t="s">
        <v>82</v>
      </c>
      <c r="AW858" s="14" t="s">
        <v>31</v>
      </c>
      <c r="AX858" s="14" t="s">
        <v>75</v>
      </c>
      <c r="AY858" s="180" t="s">
        <v>205</v>
      </c>
    </row>
    <row r="859" spans="2:65" s="12" customFormat="1">
      <c r="B859" s="164"/>
      <c r="D859" s="165" t="s">
        <v>219</v>
      </c>
      <c r="E859" s="166" t="s">
        <v>1</v>
      </c>
      <c r="F859" s="167" t="s">
        <v>2595</v>
      </c>
      <c r="H859" s="168">
        <v>2.4239999999999999</v>
      </c>
      <c r="I859" s="169"/>
      <c r="L859" s="164"/>
      <c r="M859" s="170"/>
      <c r="T859" s="171"/>
      <c r="AT859" s="166" t="s">
        <v>219</v>
      </c>
      <c r="AU859" s="166" t="s">
        <v>88</v>
      </c>
      <c r="AV859" s="12" t="s">
        <v>88</v>
      </c>
      <c r="AW859" s="12" t="s">
        <v>31</v>
      </c>
      <c r="AX859" s="12" t="s">
        <v>75</v>
      </c>
      <c r="AY859" s="166" t="s">
        <v>205</v>
      </c>
    </row>
    <row r="860" spans="2:65" s="15" customFormat="1">
      <c r="B860" s="185"/>
      <c r="D860" s="165" t="s">
        <v>219</v>
      </c>
      <c r="E860" s="186" t="s">
        <v>1</v>
      </c>
      <c r="F860" s="187" t="s">
        <v>2596</v>
      </c>
      <c r="H860" s="188">
        <v>2.4239999999999999</v>
      </c>
      <c r="I860" s="189"/>
      <c r="L860" s="185"/>
      <c r="M860" s="190"/>
      <c r="T860" s="191"/>
      <c r="AT860" s="186" t="s">
        <v>219</v>
      </c>
      <c r="AU860" s="186" t="s">
        <v>88</v>
      </c>
      <c r="AV860" s="15" t="s">
        <v>222</v>
      </c>
      <c r="AW860" s="15" t="s">
        <v>31</v>
      </c>
      <c r="AX860" s="15" t="s">
        <v>75</v>
      </c>
      <c r="AY860" s="186" t="s">
        <v>205</v>
      </c>
    </row>
    <row r="861" spans="2:65" s="14" customFormat="1">
      <c r="B861" s="179"/>
      <c r="D861" s="165" t="s">
        <v>219</v>
      </c>
      <c r="E861" s="180" t="s">
        <v>1</v>
      </c>
      <c r="F861" s="181" t="s">
        <v>2597</v>
      </c>
      <c r="H861" s="180" t="s">
        <v>1</v>
      </c>
      <c r="I861" s="182"/>
      <c r="L861" s="179"/>
      <c r="M861" s="183"/>
      <c r="T861" s="184"/>
      <c r="AT861" s="180" t="s">
        <v>219</v>
      </c>
      <c r="AU861" s="180" t="s">
        <v>88</v>
      </c>
      <c r="AV861" s="14" t="s">
        <v>82</v>
      </c>
      <c r="AW861" s="14" t="s">
        <v>31</v>
      </c>
      <c r="AX861" s="14" t="s">
        <v>75</v>
      </c>
      <c r="AY861" s="180" t="s">
        <v>205</v>
      </c>
    </row>
    <row r="862" spans="2:65" s="12" customFormat="1">
      <c r="B862" s="164"/>
      <c r="D862" s="165" t="s">
        <v>219</v>
      </c>
      <c r="E862" s="166" t="s">
        <v>1</v>
      </c>
      <c r="F862" s="167" t="s">
        <v>2598</v>
      </c>
      <c r="H862" s="168">
        <v>3.2320000000000002</v>
      </c>
      <c r="I862" s="169"/>
      <c r="L862" s="164"/>
      <c r="M862" s="170"/>
      <c r="T862" s="171"/>
      <c r="AT862" s="166" t="s">
        <v>219</v>
      </c>
      <c r="AU862" s="166" t="s">
        <v>88</v>
      </c>
      <c r="AV862" s="12" t="s">
        <v>88</v>
      </c>
      <c r="AW862" s="12" t="s">
        <v>31</v>
      </c>
      <c r="AX862" s="12" t="s">
        <v>75</v>
      </c>
      <c r="AY862" s="166" t="s">
        <v>205</v>
      </c>
    </row>
    <row r="863" spans="2:65" s="12" customFormat="1">
      <c r="B863" s="164"/>
      <c r="D863" s="165" t="s">
        <v>219</v>
      </c>
      <c r="E863" s="166" t="s">
        <v>1</v>
      </c>
      <c r="F863" s="167" t="s">
        <v>2599</v>
      </c>
      <c r="H863" s="168">
        <v>30.164000000000001</v>
      </c>
      <c r="I863" s="169"/>
      <c r="L863" s="164"/>
      <c r="M863" s="170"/>
      <c r="T863" s="171"/>
      <c r="AT863" s="166" t="s">
        <v>219</v>
      </c>
      <c r="AU863" s="166" t="s">
        <v>88</v>
      </c>
      <c r="AV863" s="12" t="s">
        <v>88</v>
      </c>
      <c r="AW863" s="12" t="s">
        <v>31</v>
      </c>
      <c r="AX863" s="12" t="s">
        <v>75</v>
      </c>
      <c r="AY863" s="166" t="s">
        <v>205</v>
      </c>
    </row>
    <row r="864" spans="2:65" s="12" customFormat="1">
      <c r="B864" s="164"/>
      <c r="D864" s="165" t="s">
        <v>219</v>
      </c>
      <c r="E864" s="166" t="s">
        <v>1</v>
      </c>
      <c r="F864" s="167" t="s">
        <v>2598</v>
      </c>
      <c r="H864" s="168">
        <v>3.2320000000000002</v>
      </c>
      <c r="I864" s="169"/>
      <c r="L864" s="164"/>
      <c r="M864" s="170"/>
      <c r="T864" s="171"/>
      <c r="AT864" s="166" t="s">
        <v>219</v>
      </c>
      <c r="AU864" s="166" t="s">
        <v>88</v>
      </c>
      <c r="AV864" s="12" t="s">
        <v>88</v>
      </c>
      <c r="AW864" s="12" t="s">
        <v>31</v>
      </c>
      <c r="AX864" s="12" t="s">
        <v>75</v>
      </c>
      <c r="AY864" s="166" t="s">
        <v>205</v>
      </c>
    </row>
    <row r="865" spans="2:51" s="12" customFormat="1">
      <c r="B865" s="164"/>
      <c r="D865" s="165" t="s">
        <v>219</v>
      </c>
      <c r="E865" s="166" t="s">
        <v>1</v>
      </c>
      <c r="F865" s="167" t="s">
        <v>2600</v>
      </c>
      <c r="H865" s="168">
        <v>4.8600000000000003</v>
      </c>
      <c r="I865" s="169"/>
      <c r="L865" s="164"/>
      <c r="M865" s="170"/>
      <c r="T865" s="171"/>
      <c r="AT865" s="166" t="s">
        <v>219</v>
      </c>
      <c r="AU865" s="166" t="s">
        <v>88</v>
      </c>
      <c r="AV865" s="12" t="s">
        <v>88</v>
      </c>
      <c r="AW865" s="12" t="s">
        <v>31</v>
      </c>
      <c r="AX865" s="12" t="s">
        <v>75</v>
      </c>
      <c r="AY865" s="166" t="s">
        <v>205</v>
      </c>
    </row>
    <row r="866" spans="2:51" s="12" customFormat="1">
      <c r="B866" s="164"/>
      <c r="D866" s="165" t="s">
        <v>219</v>
      </c>
      <c r="E866" s="166" t="s">
        <v>1</v>
      </c>
      <c r="F866" s="167" t="s">
        <v>2601</v>
      </c>
      <c r="H866" s="168">
        <v>4.8600000000000003</v>
      </c>
      <c r="I866" s="169"/>
      <c r="L866" s="164"/>
      <c r="M866" s="170"/>
      <c r="T866" s="171"/>
      <c r="AT866" s="166" t="s">
        <v>219</v>
      </c>
      <c r="AU866" s="166" t="s">
        <v>88</v>
      </c>
      <c r="AV866" s="12" t="s">
        <v>88</v>
      </c>
      <c r="AW866" s="12" t="s">
        <v>31</v>
      </c>
      <c r="AX866" s="12" t="s">
        <v>75</v>
      </c>
      <c r="AY866" s="166" t="s">
        <v>205</v>
      </c>
    </row>
    <row r="867" spans="2:51" s="12" customFormat="1">
      <c r="B867" s="164"/>
      <c r="D867" s="165" t="s">
        <v>219</v>
      </c>
      <c r="E867" s="166" t="s">
        <v>1</v>
      </c>
      <c r="F867" s="167" t="s">
        <v>2602</v>
      </c>
      <c r="H867" s="168">
        <v>1.026</v>
      </c>
      <c r="I867" s="169"/>
      <c r="L867" s="164"/>
      <c r="M867" s="170"/>
      <c r="T867" s="171"/>
      <c r="AT867" s="166" t="s">
        <v>219</v>
      </c>
      <c r="AU867" s="166" t="s">
        <v>88</v>
      </c>
      <c r="AV867" s="12" t="s">
        <v>88</v>
      </c>
      <c r="AW867" s="12" t="s">
        <v>31</v>
      </c>
      <c r="AX867" s="12" t="s">
        <v>75</v>
      </c>
      <c r="AY867" s="166" t="s">
        <v>205</v>
      </c>
    </row>
    <row r="868" spans="2:51" s="15" customFormat="1">
      <c r="B868" s="185"/>
      <c r="D868" s="165" t="s">
        <v>219</v>
      </c>
      <c r="E868" s="186" t="s">
        <v>1</v>
      </c>
      <c r="F868" s="187" t="s">
        <v>2603</v>
      </c>
      <c r="H868" s="188">
        <v>47.374000000000002</v>
      </c>
      <c r="I868" s="189"/>
      <c r="L868" s="185"/>
      <c r="M868" s="190"/>
      <c r="T868" s="191"/>
      <c r="AT868" s="186" t="s">
        <v>219</v>
      </c>
      <c r="AU868" s="186" t="s">
        <v>88</v>
      </c>
      <c r="AV868" s="15" t="s">
        <v>222</v>
      </c>
      <c r="AW868" s="15" t="s">
        <v>31</v>
      </c>
      <c r="AX868" s="15" t="s">
        <v>75</v>
      </c>
      <c r="AY868" s="186" t="s">
        <v>205</v>
      </c>
    </row>
    <row r="869" spans="2:51" s="14" customFormat="1">
      <c r="B869" s="179"/>
      <c r="D869" s="165" t="s">
        <v>219</v>
      </c>
      <c r="E869" s="180" t="s">
        <v>1</v>
      </c>
      <c r="F869" s="181" t="s">
        <v>2604</v>
      </c>
      <c r="H869" s="180" t="s">
        <v>1</v>
      </c>
      <c r="I869" s="182"/>
      <c r="L869" s="179"/>
      <c r="M869" s="183"/>
      <c r="T869" s="184"/>
      <c r="AT869" s="180" t="s">
        <v>219</v>
      </c>
      <c r="AU869" s="180" t="s">
        <v>88</v>
      </c>
      <c r="AV869" s="14" t="s">
        <v>82</v>
      </c>
      <c r="AW869" s="14" t="s">
        <v>31</v>
      </c>
      <c r="AX869" s="14" t="s">
        <v>75</v>
      </c>
      <c r="AY869" s="180" t="s">
        <v>205</v>
      </c>
    </row>
    <row r="870" spans="2:51" s="12" customFormat="1">
      <c r="B870" s="164"/>
      <c r="D870" s="165" t="s">
        <v>219</v>
      </c>
      <c r="E870" s="166" t="s">
        <v>1</v>
      </c>
      <c r="F870" s="167" t="s">
        <v>2605</v>
      </c>
      <c r="H870" s="168">
        <v>3.2320000000000002</v>
      </c>
      <c r="I870" s="169"/>
      <c r="L870" s="164"/>
      <c r="M870" s="170"/>
      <c r="T870" s="171"/>
      <c r="AT870" s="166" t="s">
        <v>219</v>
      </c>
      <c r="AU870" s="166" t="s">
        <v>88</v>
      </c>
      <c r="AV870" s="12" t="s">
        <v>88</v>
      </c>
      <c r="AW870" s="12" t="s">
        <v>31</v>
      </c>
      <c r="AX870" s="12" t="s">
        <v>75</v>
      </c>
      <c r="AY870" s="166" t="s">
        <v>205</v>
      </c>
    </row>
    <row r="871" spans="2:51" s="12" customFormat="1">
      <c r="B871" s="164"/>
      <c r="D871" s="165" t="s">
        <v>219</v>
      </c>
      <c r="E871" s="166" t="s">
        <v>1</v>
      </c>
      <c r="F871" s="167" t="s">
        <v>2598</v>
      </c>
      <c r="H871" s="168">
        <v>3.2320000000000002</v>
      </c>
      <c r="I871" s="169"/>
      <c r="L871" s="164"/>
      <c r="M871" s="170"/>
      <c r="T871" s="171"/>
      <c r="AT871" s="166" t="s">
        <v>219</v>
      </c>
      <c r="AU871" s="166" t="s">
        <v>88</v>
      </c>
      <c r="AV871" s="12" t="s">
        <v>88</v>
      </c>
      <c r="AW871" s="12" t="s">
        <v>31</v>
      </c>
      <c r="AX871" s="12" t="s">
        <v>75</v>
      </c>
      <c r="AY871" s="166" t="s">
        <v>205</v>
      </c>
    </row>
    <row r="872" spans="2:51" s="12" customFormat="1">
      <c r="B872" s="164"/>
      <c r="D872" s="165" t="s">
        <v>219</v>
      </c>
      <c r="E872" s="166" t="s">
        <v>1</v>
      </c>
      <c r="F872" s="167" t="s">
        <v>2598</v>
      </c>
      <c r="H872" s="168">
        <v>3.2320000000000002</v>
      </c>
      <c r="I872" s="169"/>
      <c r="L872" s="164"/>
      <c r="M872" s="170"/>
      <c r="T872" s="171"/>
      <c r="AT872" s="166" t="s">
        <v>219</v>
      </c>
      <c r="AU872" s="166" t="s">
        <v>88</v>
      </c>
      <c r="AV872" s="12" t="s">
        <v>88</v>
      </c>
      <c r="AW872" s="12" t="s">
        <v>31</v>
      </c>
      <c r="AX872" s="12" t="s">
        <v>75</v>
      </c>
      <c r="AY872" s="166" t="s">
        <v>205</v>
      </c>
    </row>
    <row r="873" spans="2:51" s="12" customFormat="1">
      <c r="B873" s="164"/>
      <c r="D873" s="165" t="s">
        <v>219</v>
      </c>
      <c r="E873" s="166" t="s">
        <v>1</v>
      </c>
      <c r="F873" s="167" t="s">
        <v>2606</v>
      </c>
      <c r="H873" s="168">
        <v>4.8600000000000003</v>
      </c>
      <c r="I873" s="169"/>
      <c r="L873" s="164"/>
      <c r="M873" s="170"/>
      <c r="T873" s="171"/>
      <c r="AT873" s="166" t="s">
        <v>219</v>
      </c>
      <c r="AU873" s="166" t="s">
        <v>88</v>
      </c>
      <c r="AV873" s="12" t="s">
        <v>88</v>
      </c>
      <c r="AW873" s="12" t="s">
        <v>31</v>
      </c>
      <c r="AX873" s="12" t="s">
        <v>75</v>
      </c>
      <c r="AY873" s="166" t="s">
        <v>205</v>
      </c>
    </row>
    <row r="874" spans="2:51" s="12" customFormat="1">
      <c r="B874" s="164"/>
      <c r="D874" s="165" t="s">
        <v>219</v>
      </c>
      <c r="E874" s="166" t="s">
        <v>1</v>
      </c>
      <c r="F874" s="167" t="s">
        <v>2607</v>
      </c>
      <c r="H874" s="168">
        <v>4.8600000000000003</v>
      </c>
      <c r="I874" s="169"/>
      <c r="L874" s="164"/>
      <c r="M874" s="170"/>
      <c r="T874" s="171"/>
      <c r="AT874" s="166" t="s">
        <v>219</v>
      </c>
      <c r="AU874" s="166" t="s">
        <v>88</v>
      </c>
      <c r="AV874" s="12" t="s">
        <v>88</v>
      </c>
      <c r="AW874" s="12" t="s">
        <v>31</v>
      </c>
      <c r="AX874" s="12" t="s">
        <v>75</v>
      </c>
      <c r="AY874" s="166" t="s">
        <v>205</v>
      </c>
    </row>
    <row r="875" spans="2:51" s="12" customFormat="1">
      <c r="B875" s="164"/>
      <c r="D875" s="165" t="s">
        <v>219</v>
      </c>
      <c r="E875" s="166" t="s">
        <v>1</v>
      </c>
      <c r="F875" s="167" t="s">
        <v>2602</v>
      </c>
      <c r="H875" s="168">
        <v>1.026</v>
      </c>
      <c r="I875" s="169"/>
      <c r="L875" s="164"/>
      <c r="M875" s="170"/>
      <c r="T875" s="171"/>
      <c r="AT875" s="166" t="s">
        <v>219</v>
      </c>
      <c r="AU875" s="166" t="s">
        <v>88</v>
      </c>
      <c r="AV875" s="12" t="s">
        <v>88</v>
      </c>
      <c r="AW875" s="12" t="s">
        <v>31</v>
      </c>
      <c r="AX875" s="12" t="s">
        <v>75</v>
      </c>
      <c r="AY875" s="166" t="s">
        <v>205</v>
      </c>
    </row>
    <row r="876" spans="2:51" s="15" customFormat="1">
      <c r="B876" s="185"/>
      <c r="D876" s="165" t="s">
        <v>219</v>
      </c>
      <c r="E876" s="186" t="s">
        <v>1</v>
      </c>
      <c r="F876" s="187" t="s">
        <v>2608</v>
      </c>
      <c r="H876" s="188">
        <v>20.442</v>
      </c>
      <c r="I876" s="189"/>
      <c r="L876" s="185"/>
      <c r="M876" s="190"/>
      <c r="T876" s="191"/>
      <c r="AT876" s="186" t="s">
        <v>219</v>
      </c>
      <c r="AU876" s="186" t="s">
        <v>88</v>
      </c>
      <c r="AV876" s="15" t="s">
        <v>222</v>
      </c>
      <c r="AW876" s="15" t="s">
        <v>31</v>
      </c>
      <c r="AX876" s="15" t="s">
        <v>75</v>
      </c>
      <c r="AY876" s="186" t="s">
        <v>205</v>
      </c>
    </row>
    <row r="877" spans="2:51" s="14" customFormat="1">
      <c r="B877" s="179"/>
      <c r="D877" s="165" t="s">
        <v>219</v>
      </c>
      <c r="E877" s="180" t="s">
        <v>1</v>
      </c>
      <c r="F877" s="181" t="s">
        <v>2609</v>
      </c>
      <c r="H877" s="180" t="s">
        <v>1</v>
      </c>
      <c r="I877" s="182"/>
      <c r="L877" s="179"/>
      <c r="M877" s="183"/>
      <c r="T877" s="184"/>
      <c r="AT877" s="180" t="s">
        <v>219</v>
      </c>
      <c r="AU877" s="180" t="s">
        <v>88</v>
      </c>
      <c r="AV877" s="14" t="s">
        <v>82</v>
      </c>
      <c r="AW877" s="14" t="s">
        <v>31</v>
      </c>
      <c r="AX877" s="14" t="s">
        <v>75</v>
      </c>
      <c r="AY877" s="180" t="s">
        <v>205</v>
      </c>
    </row>
    <row r="878" spans="2:51" s="12" customFormat="1">
      <c r="B878" s="164"/>
      <c r="D878" s="165" t="s">
        <v>219</v>
      </c>
      <c r="E878" s="166" t="s">
        <v>1</v>
      </c>
      <c r="F878" s="167" t="s">
        <v>2598</v>
      </c>
      <c r="H878" s="168">
        <v>3.2320000000000002</v>
      </c>
      <c r="I878" s="169"/>
      <c r="L878" s="164"/>
      <c r="M878" s="170"/>
      <c r="T878" s="171"/>
      <c r="AT878" s="166" t="s">
        <v>219</v>
      </c>
      <c r="AU878" s="166" t="s">
        <v>88</v>
      </c>
      <c r="AV878" s="12" t="s">
        <v>88</v>
      </c>
      <c r="AW878" s="12" t="s">
        <v>31</v>
      </c>
      <c r="AX878" s="12" t="s">
        <v>75</v>
      </c>
      <c r="AY878" s="166" t="s">
        <v>205</v>
      </c>
    </row>
    <row r="879" spans="2:51" s="12" customFormat="1">
      <c r="B879" s="164"/>
      <c r="D879" s="165" t="s">
        <v>219</v>
      </c>
      <c r="E879" s="166" t="s">
        <v>1</v>
      </c>
      <c r="F879" s="167" t="s">
        <v>2610</v>
      </c>
      <c r="H879" s="168">
        <v>1.62</v>
      </c>
      <c r="I879" s="169"/>
      <c r="L879" s="164"/>
      <c r="M879" s="170"/>
      <c r="T879" s="171"/>
      <c r="AT879" s="166" t="s">
        <v>219</v>
      </c>
      <c r="AU879" s="166" t="s">
        <v>88</v>
      </c>
      <c r="AV879" s="12" t="s">
        <v>88</v>
      </c>
      <c r="AW879" s="12" t="s">
        <v>31</v>
      </c>
      <c r="AX879" s="12" t="s">
        <v>75</v>
      </c>
      <c r="AY879" s="166" t="s">
        <v>205</v>
      </c>
    </row>
    <row r="880" spans="2:51" s="15" customFormat="1">
      <c r="B880" s="185"/>
      <c r="D880" s="165" t="s">
        <v>219</v>
      </c>
      <c r="E880" s="186" t="s">
        <v>1</v>
      </c>
      <c r="F880" s="187" t="s">
        <v>2611</v>
      </c>
      <c r="H880" s="188">
        <v>4.8520000000000003</v>
      </c>
      <c r="I880" s="189"/>
      <c r="L880" s="185"/>
      <c r="M880" s="190"/>
      <c r="T880" s="191"/>
      <c r="AT880" s="186" t="s">
        <v>219</v>
      </c>
      <c r="AU880" s="186" t="s">
        <v>88</v>
      </c>
      <c r="AV880" s="15" t="s">
        <v>222</v>
      </c>
      <c r="AW880" s="15" t="s">
        <v>31</v>
      </c>
      <c r="AX880" s="15" t="s">
        <v>75</v>
      </c>
      <c r="AY880" s="186" t="s">
        <v>205</v>
      </c>
    </row>
    <row r="881" spans="2:65" s="14" customFormat="1">
      <c r="B881" s="179"/>
      <c r="D881" s="165" t="s">
        <v>219</v>
      </c>
      <c r="E881" s="180" t="s">
        <v>1</v>
      </c>
      <c r="F881" s="181" t="s">
        <v>2609</v>
      </c>
      <c r="H881" s="180" t="s">
        <v>1</v>
      </c>
      <c r="I881" s="182"/>
      <c r="L881" s="179"/>
      <c r="M881" s="183"/>
      <c r="T881" s="184"/>
      <c r="AT881" s="180" t="s">
        <v>219</v>
      </c>
      <c r="AU881" s="180" t="s">
        <v>88</v>
      </c>
      <c r="AV881" s="14" t="s">
        <v>82</v>
      </c>
      <c r="AW881" s="14" t="s">
        <v>31</v>
      </c>
      <c r="AX881" s="14" t="s">
        <v>75</v>
      </c>
      <c r="AY881" s="180" t="s">
        <v>205</v>
      </c>
    </row>
    <row r="882" spans="2:65" s="12" customFormat="1">
      <c r="B882" s="164"/>
      <c r="D882" s="165" t="s">
        <v>219</v>
      </c>
      <c r="E882" s="166" t="s">
        <v>1</v>
      </c>
      <c r="F882" s="167" t="s">
        <v>2598</v>
      </c>
      <c r="H882" s="168">
        <v>3.2320000000000002</v>
      </c>
      <c r="I882" s="169"/>
      <c r="L882" s="164"/>
      <c r="M882" s="170"/>
      <c r="T882" s="171"/>
      <c r="AT882" s="166" t="s">
        <v>219</v>
      </c>
      <c r="AU882" s="166" t="s">
        <v>88</v>
      </c>
      <c r="AV882" s="12" t="s">
        <v>88</v>
      </c>
      <c r="AW882" s="12" t="s">
        <v>31</v>
      </c>
      <c r="AX882" s="12" t="s">
        <v>75</v>
      </c>
      <c r="AY882" s="166" t="s">
        <v>205</v>
      </c>
    </row>
    <row r="883" spans="2:65" s="12" customFormat="1">
      <c r="B883" s="164"/>
      <c r="D883" s="165" t="s">
        <v>219</v>
      </c>
      <c r="E883" s="166" t="s">
        <v>1</v>
      </c>
      <c r="F883" s="167" t="s">
        <v>2610</v>
      </c>
      <c r="H883" s="168">
        <v>1.62</v>
      </c>
      <c r="I883" s="169"/>
      <c r="L883" s="164"/>
      <c r="M883" s="170"/>
      <c r="T883" s="171"/>
      <c r="AT883" s="166" t="s">
        <v>219</v>
      </c>
      <c r="AU883" s="166" t="s">
        <v>88</v>
      </c>
      <c r="AV883" s="12" t="s">
        <v>88</v>
      </c>
      <c r="AW883" s="12" t="s">
        <v>31</v>
      </c>
      <c r="AX883" s="12" t="s">
        <v>75</v>
      </c>
      <c r="AY883" s="166" t="s">
        <v>205</v>
      </c>
    </row>
    <row r="884" spans="2:65" s="15" customFormat="1">
      <c r="B884" s="185"/>
      <c r="D884" s="165" t="s">
        <v>219</v>
      </c>
      <c r="E884" s="186" t="s">
        <v>1</v>
      </c>
      <c r="F884" s="187" t="s">
        <v>2612</v>
      </c>
      <c r="H884" s="188">
        <v>4.8520000000000003</v>
      </c>
      <c r="I884" s="189"/>
      <c r="L884" s="185"/>
      <c r="M884" s="190"/>
      <c r="T884" s="191"/>
      <c r="AT884" s="186" t="s">
        <v>219</v>
      </c>
      <c r="AU884" s="186" t="s">
        <v>88</v>
      </c>
      <c r="AV884" s="15" t="s">
        <v>222</v>
      </c>
      <c r="AW884" s="15" t="s">
        <v>31</v>
      </c>
      <c r="AX884" s="15" t="s">
        <v>75</v>
      </c>
      <c r="AY884" s="186" t="s">
        <v>205</v>
      </c>
    </row>
    <row r="885" spans="2:65" s="13" customFormat="1">
      <c r="B885" s="172"/>
      <c r="D885" s="165" t="s">
        <v>219</v>
      </c>
      <c r="E885" s="173" t="s">
        <v>1</v>
      </c>
      <c r="F885" s="174" t="s">
        <v>221</v>
      </c>
      <c r="H885" s="175">
        <v>79.944000000000003</v>
      </c>
      <c r="I885" s="176"/>
      <c r="L885" s="172"/>
      <c r="M885" s="177"/>
      <c r="T885" s="178"/>
      <c r="AT885" s="173" t="s">
        <v>219</v>
      </c>
      <c r="AU885" s="173" t="s">
        <v>88</v>
      </c>
      <c r="AV885" s="13" t="s">
        <v>210</v>
      </c>
      <c r="AW885" s="13" t="s">
        <v>31</v>
      </c>
      <c r="AX885" s="13" t="s">
        <v>82</v>
      </c>
      <c r="AY885" s="173" t="s">
        <v>205</v>
      </c>
    </row>
    <row r="886" spans="2:65" s="1" customFormat="1" ht="24.2" customHeight="1">
      <c r="B886" s="136"/>
      <c r="C886" s="154" t="s">
        <v>901</v>
      </c>
      <c r="D886" s="154" t="s">
        <v>214</v>
      </c>
      <c r="E886" s="155" t="s">
        <v>2613</v>
      </c>
      <c r="F886" s="156" t="s">
        <v>2614</v>
      </c>
      <c r="G886" s="157" t="s">
        <v>165</v>
      </c>
      <c r="H886" s="158">
        <v>1036.058</v>
      </c>
      <c r="I886" s="159"/>
      <c r="J886" s="160">
        <f>ROUND(I886*H886,2)</f>
        <v>0</v>
      </c>
      <c r="K886" s="161"/>
      <c r="L886" s="32"/>
      <c r="M886" s="162" t="s">
        <v>1</v>
      </c>
      <c r="N886" s="163" t="s">
        <v>41</v>
      </c>
      <c r="P886" s="148">
        <f>O886*H886</f>
        <v>0</v>
      </c>
      <c r="Q886" s="148">
        <v>0</v>
      </c>
      <c r="R886" s="148">
        <f>Q886*H886</f>
        <v>0</v>
      </c>
      <c r="S886" s="148">
        <v>0</v>
      </c>
      <c r="T886" s="149">
        <f>S886*H886</f>
        <v>0</v>
      </c>
      <c r="AR886" s="150" t="s">
        <v>210</v>
      </c>
      <c r="AT886" s="150" t="s">
        <v>214</v>
      </c>
      <c r="AU886" s="150" t="s">
        <v>88</v>
      </c>
      <c r="AY886" s="17" t="s">
        <v>205</v>
      </c>
      <c r="BE886" s="151">
        <f>IF(N886="základná",J886,0)</f>
        <v>0</v>
      </c>
      <c r="BF886" s="151">
        <f>IF(N886="znížená",J886,0)</f>
        <v>0</v>
      </c>
      <c r="BG886" s="151">
        <f>IF(N886="zákl. prenesená",J886,0)</f>
        <v>0</v>
      </c>
      <c r="BH886" s="151">
        <f>IF(N886="zníž. prenesená",J886,0)</f>
        <v>0</v>
      </c>
      <c r="BI886" s="151">
        <f>IF(N886="nulová",J886,0)</f>
        <v>0</v>
      </c>
      <c r="BJ886" s="17" t="s">
        <v>88</v>
      </c>
      <c r="BK886" s="151">
        <f>ROUND(I886*H886,2)</f>
        <v>0</v>
      </c>
      <c r="BL886" s="17" t="s">
        <v>210</v>
      </c>
      <c r="BM886" s="150" t="s">
        <v>2615</v>
      </c>
    </row>
    <row r="887" spans="2:65" s="14" customFormat="1">
      <c r="B887" s="179"/>
      <c r="D887" s="165" t="s">
        <v>219</v>
      </c>
      <c r="E887" s="180" t="s">
        <v>1</v>
      </c>
      <c r="F887" s="181" t="s">
        <v>2594</v>
      </c>
      <c r="H887" s="180" t="s">
        <v>1</v>
      </c>
      <c r="I887" s="182"/>
      <c r="L887" s="179"/>
      <c r="M887" s="183"/>
      <c r="T887" s="184"/>
      <c r="AT887" s="180" t="s">
        <v>219</v>
      </c>
      <c r="AU887" s="180" t="s">
        <v>88</v>
      </c>
      <c r="AV887" s="14" t="s">
        <v>82</v>
      </c>
      <c r="AW887" s="14" t="s">
        <v>31</v>
      </c>
      <c r="AX887" s="14" t="s">
        <v>75</v>
      </c>
      <c r="AY887" s="180" t="s">
        <v>205</v>
      </c>
    </row>
    <row r="888" spans="2:65" s="12" customFormat="1">
      <c r="B888" s="164"/>
      <c r="D888" s="165" t="s">
        <v>219</v>
      </c>
      <c r="E888" s="166" t="s">
        <v>1</v>
      </c>
      <c r="F888" s="167" t="s">
        <v>2616</v>
      </c>
      <c r="H888" s="168">
        <v>34.628</v>
      </c>
      <c r="I888" s="169"/>
      <c r="L888" s="164"/>
      <c r="M888" s="170"/>
      <c r="T888" s="171"/>
      <c r="AT888" s="166" t="s">
        <v>219</v>
      </c>
      <c r="AU888" s="166" t="s">
        <v>88</v>
      </c>
      <c r="AV888" s="12" t="s">
        <v>88</v>
      </c>
      <c r="AW888" s="12" t="s">
        <v>31</v>
      </c>
      <c r="AX888" s="12" t="s">
        <v>75</v>
      </c>
      <c r="AY888" s="166" t="s">
        <v>205</v>
      </c>
    </row>
    <row r="889" spans="2:65" s="15" customFormat="1">
      <c r="B889" s="185"/>
      <c r="D889" s="165" t="s">
        <v>219</v>
      </c>
      <c r="E889" s="186" t="s">
        <v>1</v>
      </c>
      <c r="F889" s="187" t="s">
        <v>2596</v>
      </c>
      <c r="H889" s="188">
        <v>34.628</v>
      </c>
      <c r="I889" s="189"/>
      <c r="L889" s="185"/>
      <c r="M889" s="190"/>
      <c r="T889" s="191"/>
      <c r="AT889" s="186" t="s">
        <v>219</v>
      </c>
      <c r="AU889" s="186" t="s">
        <v>88</v>
      </c>
      <c r="AV889" s="15" t="s">
        <v>222</v>
      </c>
      <c r="AW889" s="15" t="s">
        <v>31</v>
      </c>
      <c r="AX889" s="15" t="s">
        <v>75</v>
      </c>
      <c r="AY889" s="186" t="s">
        <v>205</v>
      </c>
    </row>
    <row r="890" spans="2:65" s="14" customFormat="1">
      <c r="B890" s="179"/>
      <c r="D890" s="165" t="s">
        <v>219</v>
      </c>
      <c r="E890" s="180" t="s">
        <v>1</v>
      </c>
      <c r="F890" s="181" t="s">
        <v>2597</v>
      </c>
      <c r="H890" s="180" t="s">
        <v>1</v>
      </c>
      <c r="I890" s="182"/>
      <c r="L890" s="179"/>
      <c r="M890" s="183"/>
      <c r="T890" s="184"/>
      <c r="AT890" s="180" t="s">
        <v>219</v>
      </c>
      <c r="AU890" s="180" t="s">
        <v>88</v>
      </c>
      <c r="AV890" s="14" t="s">
        <v>82</v>
      </c>
      <c r="AW890" s="14" t="s">
        <v>31</v>
      </c>
      <c r="AX890" s="14" t="s">
        <v>75</v>
      </c>
      <c r="AY890" s="180" t="s">
        <v>205</v>
      </c>
    </row>
    <row r="891" spans="2:65" s="12" customFormat="1">
      <c r="B891" s="164"/>
      <c r="D891" s="165" t="s">
        <v>219</v>
      </c>
      <c r="E891" s="166" t="s">
        <v>1</v>
      </c>
      <c r="F891" s="167" t="s">
        <v>2617</v>
      </c>
      <c r="H891" s="168">
        <v>46.17</v>
      </c>
      <c r="I891" s="169"/>
      <c r="L891" s="164"/>
      <c r="M891" s="170"/>
      <c r="T891" s="171"/>
      <c r="AT891" s="166" t="s">
        <v>219</v>
      </c>
      <c r="AU891" s="166" t="s">
        <v>88</v>
      </c>
      <c r="AV891" s="12" t="s">
        <v>88</v>
      </c>
      <c r="AW891" s="12" t="s">
        <v>31</v>
      </c>
      <c r="AX891" s="12" t="s">
        <v>75</v>
      </c>
      <c r="AY891" s="166" t="s">
        <v>205</v>
      </c>
    </row>
    <row r="892" spans="2:65" s="12" customFormat="1">
      <c r="B892" s="164"/>
      <c r="D892" s="165" t="s">
        <v>219</v>
      </c>
      <c r="E892" s="166" t="s">
        <v>1</v>
      </c>
      <c r="F892" s="167" t="s">
        <v>2618</v>
      </c>
      <c r="H892" s="168">
        <v>430.92</v>
      </c>
      <c r="I892" s="169"/>
      <c r="L892" s="164"/>
      <c r="M892" s="170"/>
      <c r="T892" s="171"/>
      <c r="AT892" s="166" t="s">
        <v>219</v>
      </c>
      <c r="AU892" s="166" t="s">
        <v>88</v>
      </c>
      <c r="AV892" s="12" t="s">
        <v>88</v>
      </c>
      <c r="AW892" s="12" t="s">
        <v>31</v>
      </c>
      <c r="AX892" s="12" t="s">
        <v>75</v>
      </c>
      <c r="AY892" s="166" t="s">
        <v>205</v>
      </c>
    </row>
    <row r="893" spans="2:65" s="12" customFormat="1">
      <c r="B893" s="164"/>
      <c r="D893" s="165" t="s">
        <v>219</v>
      </c>
      <c r="E893" s="166" t="s">
        <v>1</v>
      </c>
      <c r="F893" s="167" t="s">
        <v>2617</v>
      </c>
      <c r="H893" s="168">
        <v>46.17</v>
      </c>
      <c r="I893" s="169"/>
      <c r="L893" s="164"/>
      <c r="M893" s="170"/>
      <c r="T893" s="171"/>
      <c r="AT893" s="166" t="s">
        <v>219</v>
      </c>
      <c r="AU893" s="166" t="s">
        <v>88</v>
      </c>
      <c r="AV893" s="12" t="s">
        <v>88</v>
      </c>
      <c r="AW893" s="12" t="s">
        <v>31</v>
      </c>
      <c r="AX893" s="12" t="s">
        <v>75</v>
      </c>
      <c r="AY893" s="166" t="s">
        <v>205</v>
      </c>
    </row>
    <row r="894" spans="2:65" s="12" customFormat="1">
      <c r="B894" s="164"/>
      <c r="D894" s="165" t="s">
        <v>219</v>
      </c>
      <c r="E894" s="166" t="s">
        <v>1</v>
      </c>
      <c r="F894" s="167" t="s">
        <v>2619</v>
      </c>
      <c r="H894" s="168">
        <v>48.6</v>
      </c>
      <c r="I894" s="169"/>
      <c r="L894" s="164"/>
      <c r="M894" s="170"/>
      <c r="T894" s="171"/>
      <c r="AT894" s="166" t="s">
        <v>219</v>
      </c>
      <c r="AU894" s="166" t="s">
        <v>88</v>
      </c>
      <c r="AV894" s="12" t="s">
        <v>88</v>
      </c>
      <c r="AW894" s="12" t="s">
        <v>31</v>
      </c>
      <c r="AX894" s="12" t="s">
        <v>75</v>
      </c>
      <c r="AY894" s="166" t="s">
        <v>205</v>
      </c>
    </row>
    <row r="895" spans="2:65" s="12" customFormat="1">
      <c r="B895" s="164"/>
      <c r="D895" s="165" t="s">
        <v>219</v>
      </c>
      <c r="E895" s="166" t="s">
        <v>1</v>
      </c>
      <c r="F895" s="167" t="s">
        <v>2620</v>
      </c>
      <c r="H895" s="168">
        <v>48.6</v>
      </c>
      <c r="I895" s="169"/>
      <c r="L895" s="164"/>
      <c r="M895" s="170"/>
      <c r="T895" s="171"/>
      <c r="AT895" s="166" t="s">
        <v>219</v>
      </c>
      <c r="AU895" s="166" t="s">
        <v>88</v>
      </c>
      <c r="AV895" s="12" t="s">
        <v>88</v>
      </c>
      <c r="AW895" s="12" t="s">
        <v>31</v>
      </c>
      <c r="AX895" s="12" t="s">
        <v>75</v>
      </c>
      <c r="AY895" s="166" t="s">
        <v>205</v>
      </c>
    </row>
    <row r="896" spans="2:65" s="12" customFormat="1">
      <c r="B896" s="164"/>
      <c r="D896" s="165" t="s">
        <v>219</v>
      </c>
      <c r="E896" s="166" t="s">
        <v>1</v>
      </c>
      <c r="F896" s="167" t="s">
        <v>2621</v>
      </c>
      <c r="H896" s="168">
        <v>10.26</v>
      </c>
      <c r="I896" s="169"/>
      <c r="L896" s="164"/>
      <c r="M896" s="170"/>
      <c r="T896" s="171"/>
      <c r="AT896" s="166" t="s">
        <v>219</v>
      </c>
      <c r="AU896" s="166" t="s">
        <v>88</v>
      </c>
      <c r="AV896" s="12" t="s">
        <v>88</v>
      </c>
      <c r="AW896" s="12" t="s">
        <v>31</v>
      </c>
      <c r="AX896" s="12" t="s">
        <v>75</v>
      </c>
      <c r="AY896" s="166" t="s">
        <v>205</v>
      </c>
    </row>
    <row r="897" spans="2:51" s="15" customFormat="1">
      <c r="B897" s="185"/>
      <c r="D897" s="165" t="s">
        <v>219</v>
      </c>
      <c r="E897" s="186" t="s">
        <v>1</v>
      </c>
      <c r="F897" s="187" t="s">
        <v>2603</v>
      </c>
      <c r="H897" s="188">
        <v>630.72</v>
      </c>
      <c r="I897" s="189"/>
      <c r="L897" s="185"/>
      <c r="M897" s="190"/>
      <c r="T897" s="191"/>
      <c r="AT897" s="186" t="s">
        <v>219</v>
      </c>
      <c r="AU897" s="186" t="s">
        <v>88</v>
      </c>
      <c r="AV897" s="15" t="s">
        <v>222</v>
      </c>
      <c r="AW897" s="15" t="s">
        <v>31</v>
      </c>
      <c r="AX897" s="15" t="s">
        <v>75</v>
      </c>
      <c r="AY897" s="186" t="s">
        <v>205</v>
      </c>
    </row>
    <row r="898" spans="2:51" s="14" customFormat="1">
      <c r="B898" s="179"/>
      <c r="D898" s="165" t="s">
        <v>219</v>
      </c>
      <c r="E898" s="180" t="s">
        <v>1</v>
      </c>
      <c r="F898" s="181" t="s">
        <v>2604</v>
      </c>
      <c r="H898" s="180" t="s">
        <v>1</v>
      </c>
      <c r="I898" s="182"/>
      <c r="L898" s="179"/>
      <c r="M898" s="183"/>
      <c r="T898" s="184"/>
      <c r="AT898" s="180" t="s">
        <v>219</v>
      </c>
      <c r="AU898" s="180" t="s">
        <v>88</v>
      </c>
      <c r="AV898" s="14" t="s">
        <v>82</v>
      </c>
      <c r="AW898" s="14" t="s">
        <v>31</v>
      </c>
      <c r="AX898" s="14" t="s">
        <v>75</v>
      </c>
      <c r="AY898" s="180" t="s">
        <v>205</v>
      </c>
    </row>
    <row r="899" spans="2:51" s="12" customFormat="1">
      <c r="B899" s="164"/>
      <c r="D899" s="165" t="s">
        <v>219</v>
      </c>
      <c r="E899" s="166" t="s">
        <v>1</v>
      </c>
      <c r="F899" s="167" t="s">
        <v>2622</v>
      </c>
      <c r="H899" s="168">
        <v>46.17</v>
      </c>
      <c r="I899" s="169"/>
      <c r="L899" s="164"/>
      <c r="M899" s="170"/>
      <c r="T899" s="171"/>
      <c r="AT899" s="166" t="s">
        <v>219</v>
      </c>
      <c r="AU899" s="166" t="s">
        <v>88</v>
      </c>
      <c r="AV899" s="12" t="s">
        <v>88</v>
      </c>
      <c r="AW899" s="12" t="s">
        <v>31</v>
      </c>
      <c r="AX899" s="12" t="s">
        <v>75</v>
      </c>
      <c r="AY899" s="166" t="s">
        <v>205</v>
      </c>
    </row>
    <row r="900" spans="2:51" s="12" customFormat="1">
      <c r="B900" s="164"/>
      <c r="D900" s="165" t="s">
        <v>219</v>
      </c>
      <c r="E900" s="166" t="s">
        <v>1</v>
      </c>
      <c r="F900" s="167" t="s">
        <v>2617</v>
      </c>
      <c r="H900" s="168">
        <v>46.17</v>
      </c>
      <c r="I900" s="169"/>
      <c r="L900" s="164"/>
      <c r="M900" s="170"/>
      <c r="T900" s="171"/>
      <c r="AT900" s="166" t="s">
        <v>219</v>
      </c>
      <c r="AU900" s="166" t="s">
        <v>88</v>
      </c>
      <c r="AV900" s="12" t="s">
        <v>88</v>
      </c>
      <c r="AW900" s="12" t="s">
        <v>31</v>
      </c>
      <c r="AX900" s="12" t="s">
        <v>75</v>
      </c>
      <c r="AY900" s="166" t="s">
        <v>205</v>
      </c>
    </row>
    <row r="901" spans="2:51" s="12" customFormat="1">
      <c r="B901" s="164"/>
      <c r="D901" s="165" t="s">
        <v>219</v>
      </c>
      <c r="E901" s="166" t="s">
        <v>1</v>
      </c>
      <c r="F901" s="167" t="s">
        <v>2617</v>
      </c>
      <c r="H901" s="168">
        <v>46.17</v>
      </c>
      <c r="I901" s="169"/>
      <c r="L901" s="164"/>
      <c r="M901" s="170"/>
      <c r="T901" s="171"/>
      <c r="AT901" s="166" t="s">
        <v>219</v>
      </c>
      <c r="AU901" s="166" t="s">
        <v>88</v>
      </c>
      <c r="AV901" s="12" t="s">
        <v>88</v>
      </c>
      <c r="AW901" s="12" t="s">
        <v>31</v>
      </c>
      <c r="AX901" s="12" t="s">
        <v>75</v>
      </c>
      <c r="AY901" s="166" t="s">
        <v>205</v>
      </c>
    </row>
    <row r="902" spans="2:51" s="12" customFormat="1">
      <c r="B902" s="164"/>
      <c r="D902" s="165" t="s">
        <v>219</v>
      </c>
      <c r="E902" s="166" t="s">
        <v>1</v>
      </c>
      <c r="F902" s="167" t="s">
        <v>2623</v>
      </c>
      <c r="H902" s="168">
        <v>48.6</v>
      </c>
      <c r="I902" s="169"/>
      <c r="L902" s="164"/>
      <c r="M902" s="170"/>
      <c r="T902" s="171"/>
      <c r="AT902" s="166" t="s">
        <v>219</v>
      </c>
      <c r="AU902" s="166" t="s">
        <v>88</v>
      </c>
      <c r="AV902" s="12" t="s">
        <v>88</v>
      </c>
      <c r="AW902" s="12" t="s">
        <v>31</v>
      </c>
      <c r="AX902" s="12" t="s">
        <v>75</v>
      </c>
      <c r="AY902" s="166" t="s">
        <v>205</v>
      </c>
    </row>
    <row r="903" spans="2:51" s="12" customFormat="1">
      <c r="B903" s="164"/>
      <c r="D903" s="165" t="s">
        <v>219</v>
      </c>
      <c r="E903" s="166" t="s">
        <v>1</v>
      </c>
      <c r="F903" s="167" t="s">
        <v>2624</v>
      </c>
      <c r="H903" s="168">
        <v>48.6</v>
      </c>
      <c r="I903" s="169"/>
      <c r="L903" s="164"/>
      <c r="M903" s="170"/>
      <c r="T903" s="171"/>
      <c r="AT903" s="166" t="s">
        <v>219</v>
      </c>
      <c r="AU903" s="166" t="s">
        <v>88</v>
      </c>
      <c r="AV903" s="12" t="s">
        <v>88</v>
      </c>
      <c r="AW903" s="12" t="s">
        <v>31</v>
      </c>
      <c r="AX903" s="12" t="s">
        <v>75</v>
      </c>
      <c r="AY903" s="166" t="s">
        <v>205</v>
      </c>
    </row>
    <row r="904" spans="2:51" s="12" customFormat="1">
      <c r="B904" s="164"/>
      <c r="D904" s="165" t="s">
        <v>219</v>
      </c>
      <c r="E904" s="166" t="s">
        <v>1</v>
      </c>
      <c r="F904" s="167" t="s">
        <v>2621</v>
      </c>
      <c r="H904" s="168">
        <v>10.26</v>
      </c>
      <c r="I904" s="169"/>
      <c r="L904" s="164"/>
      <c r="M904" s="170"/>
      <c r="T904" s="171"/>
      <c r="AT904" s="166" t="s">
        <v>219</v>
      </c>
      <c r="AU904" s="166" t="s">
        <v>88</v>
      </c>
      <c r="AV904" s="12" t="s">
        <v>88</v>
      </c>
      <c r="AW904" s="12" t="s">
        <v>31</v>
      </c>
      <c r="AX904" s="12" t="s">
        <v>75</v>
      </c>
      <c r="AY904" s="166" t="s">
        <v>205</v>
      </c>
    </row>
    <row r="905" spans="2:51" s="15" customFormat="1">
      <c r="B905" s="185"/>
      <c r="D905" s="165" t="s">
        <v>219</v>
      </c>
      <c r="E905" s="186" t="s">
        <v>1</v>
      </c>
      <c r="F905" s="187" t="s">
        <v>2608</v>
      </c>
      <c r="H905" s="188">
        <v>245.97</v>
      </c>
      <c r="I905" s="189"/>
      <c r="L905" s="185"/>
      <c r="M905" s="190"/>
      <c r="T905" s="191"/>
      <c r="AT905" s="186" t="s">
        <v>219</v>
      </c>
      <c r="AU905" s="186" t="s">
        <v>88</v>
      </c>
      <c r="AV905" s="15" t="s">
        <v>222</v>
      </c>
      <c r="AW905" s="15" t="s">
        <v>31</v>
      </c>
      <c r="AX905" s="15" t="s">
        <v>75</v>
      </c>
      <c r="AY905" s="186" t="s">
        <v>205</v>
      </c>
    </row>
    <row r="906" spans="2:51" s="14" customFormat="1">
      <c r="B906" s="179"/>
      <c r="D906" s="165" t="s">
        <v>219</v>
      </c>
      <c r="E906" s="180" t="s">
        <v>1</v>
      </c>
      <c r="F906" s="181" t="s">
        <v>2609</v>
      </c>
      <c r="H906" s="180" t="s">
        <v>1</v>
      </c>
      <c r="I906" s="182"/>
      <c r="L906" s="179"/>
      <c r="M906" s="183"/>
      <c r="T906" s="184"/>
      <c r="AT906" s="180" t="s">
        <v>219</v>
      </c>
      <c r="AU906" s="180" t="s">
        <v>88</v>
      </c>
      <c r="AV906" s="14" t="s">
        <v>82</v>
      </c>
      <c r="AW906" s="14" t="s">
        <v>31</v>
      </c>
      <c r="AX906" s="14" t="s">
        <v>75</v>
      </c>
      <c r="AY906" s="180" t="s">
        <v>205</v>
      </c>
    </row>
    <row r="907" spans="2:51" s="12" customFormat="1">
      <c r="B907" s="164"/>
      <c r="D907" s="165" t="s">
        <v>219</v>
      </c>
      <c r="E907" s="166" t="s">
        <v>1</v>
      </c>
      <c r="F907" s="167" t="s">
        <v>2617</v>
      </c>
      <c r="H907" s="168">
        <v>46.17</v>
      </c>
      <c r="I907" s="169"/>
      <c r="L907" s="164"/>
      <c r="M907" s="170"/>
      <c r="T907" s="171"/>
      <c r="AT907" s="166" t="s">
        <v>219</v>
      </c>
      <c r="AU907" s="166" t="s">
        <v>88</v>
      </c>
      <c r="AV907" s="12" t="s">
        <v>88</v>
      </c>
      <c r="AW907" s="12" t="s">
        <v>31</v>
      </c>
      <c r="AX907" s="12" t="s">
        <v>75</v>
      </c>
      <c r="AY907" s="166" t="s">
        <v>205</v>
      </c>
    </row>
    <row r="908" spans="2:51" s="12" customFormat="1">
      <c r="B908" s="164"/>
      <c r="D908" s="165" t="s">
        <v>219</v>
      </c>
      <c r="E908" s="166" t="s">
        <v>1</v>
      </c>
      <c r="F908" s="167" t="s">
        <v>2625</v>
      </c>
      <c r="H908" s="168">
        <v>16.2</v>
      </c>
      <c r="I908" s="169"/>
      <c r="L908" s="164"/>
      <c r="M908" s="170"/>
      <c r="T908" s="171"/>
      <c r="AT908" s="166" t="s">
        <v>219</v>
      </c>
      <c r="AU908" s="166" t="s">
        <v>88</v>
      </c>
      <c r="AV908" s="12" t="s">
        <v>88</v>
      </c>
      <c r="AW908" s="12" t="s">
        <v>31</v>
      </c>
      <c r="AX908" s="12" t="s">
        <v>75</v>
      </c>
      <c r="AY908" s="166" t="s">
        <v>205</v>
      </c>
    </row>
    <row r="909" spans="2:51" s="15" customFormat="1">
      <c r="B909" s="185"/>
      <c r="D909" s="165" t="s">
        <v>219</v>
      </c>
      <c r="E909" s="186" t="s">
        <v>1</v>
      </c>
      <c r="F909" s="187" t="s">
        <v>2611</v>
      </c>
      <c r="H909" s="188">
        <v>62.37</v>
      </c>
      <c r="I909" s="189"/>
      <c r="L909" s="185"/>
      <c r="M909" s="190"/>
      <c r="T909" s="191"/>
      <c r="AT909" s="186" t="s">
        <v>219</v>
      </c>
      <c r="AU909" s="186" t="s">
        <v>88</v>
      </c>
      <c r="AV909" s="15" t="s">
        <v>222</v>
      </c>
      <c r="AW909" s="15" t="s">
        <v>31</v>
      </c>
      <c r="AX909" s="15" t="s">
        <v>75</v>
      </c>
      <c r="AY909" s="186" t="s">
        <v>205</v>
      </c>
    </row>
    <row r="910" spans="2:51" s="14" customFormat="1">
      <c r="B910" s="179"/>
      <c r="D910" s="165" t="s">
        <v>219</v>
      </c>
      <c r="E910" s="180" t="s">
        <v>1</v>
      </c>
      <c r="F910" s="181" t="s">
        <v>2609</v>
      </c>
      <c r="H910" s="180" t="s">
        <v>1</v>
      </c>
      <c r="I910" s="182"/>
      <c r="L910" s="179"/>
      <c r="M910" s="183"/>
      <c r="T910" s="184"/>
      <c r="AT910" s="180" t="s">
        <v>219</v>
      </c>
      <c r="AU910" s="180" t="s">
        <v>88</v>
      </c>
      <c r="AV910" s="14" t="s">
        <v>82</v>
      </c>
      <c r="AW910" s="14" t="s">
        <v>31</v>
      </c>
      <c r="AX910" s="14" t="s">
        <v>75</v>
      </c>
      <c r="AY910" s="180" t="s">
        <v>205</v>
      </c>
    </row>
    <row r="911" spans="2:51" s="12" customFormat="1">
      <c r="B911" s="164"/>
      <c r="D911" s="165" t="s">
        <v>219</v>
      </c>
      <c r="E911" s="166" t="s">
        <v>1</v>
      </c>
      <c r="F911" s="167" t="s">
        <v>2617</v>
      </c>
      <c r="H911" s="168">
        <v>46.17</v>
      </c>
      <c r="I911" s="169"/>
      <c r="L911" s="164"/>
      <c r="M911" s="170"/>
      <c r="T911" s="171"/>
      <c r="AT911" s="166" t="s">
        <v>219</v>
      </c>
      <c r="AU911" s="166" t="s">
        <v>88</v>
      </c>
      <c r="AV911" s="12" t="s">
        <v>88</v>
      </c>
      <c r="AW911" s="12" t="s">
        <v>31</v>
      </c>
      <c r="AX911" s="12" t="s">
        <v>75</v>
      </c>
      <c r="AY911" s="166" t="s">
        <v>205</v>
      </c>
    </row>
    <row r="912" spans="2:51" s="12" customFormat="1">
      <c r="B912" s="164"/>
      <c r="D912" s="165" t="s">
        <v>219</v>
      </c>
      <c r="E912" s="166" t="s">
        <v>1</v>
      </c>
      <c r="F912" s="167" t="s">
        <v>2625</v>
      </c>
      <c r="H912" s="168">
        <v>16.2</v>
      </c>
      <c r="I912" s="169"/>
      <c r="L912" s="164"/>
      <c r="M912" s="170"/>
      <c r="T912" s="171"/>
      <c r="AT912" s="166" t="s">
        <v>219</v>
      </c>
      <c r="AU912" s="166" t="s">
        <v>88</v>
      </c>
      <c r="AV912" s="12" t="s">
        <v>88</v>
      </c>
      <c r="AW912" s="12" t="s">
        <v>31</v>
      </c>
      <c r="AX912" s="12" t="s">
        <v>75</v>
      </c>
      <c r="AY912" s="166" t="s">
        <v>205</v>
      </c>
    </row>
    <row r="913" spans="2:65" s="15" customFormat="1">
      <c r="B913" s="185"/>
      <c r="D913" s="165" t="s">
        <v>219</v>
      </c>
      <c r="E913" s="186" t="s">
        <v>1</v>
      </c>
      <c r="F913" s="187" t="s">
        <v>2612</v>
      </c>
      <c r="H913" s="188">
        <v>62.37</v>
      </c>
      <c r="I913" s="189"/>
      <c r="L913" s="185"/>
      <c r="M913" s="190"/>
      <c r="T913" s="191"/>
      <c r="AT913" s="186" t="s">
        <v>219</v>
      </c>
      <c r="AU913" s="186" t="s">
        <v>88</v>
      </c>
      <c r="AV913" s="15" t="s">
        <v>222</v>
      </c>
      <c r="AW913" s="15" t="s">
        <v>31</v>
      </c>
      <c r="AX913" s="15" t="s">
        <v>75</v>
      </c>
      <c r="AY913" s="186" t="s">
        <v>205</v>
      </c>
    </row>
    <row r="914" spans="2:65" s="13" customFormat="1">
      <c r="B914" s="172"/>
      <c r="D914" s="165" t="s">
        <v>219</v>
      </c>
      <c r="E914" s="173" t="s">
        <v>1</v>
      </c>
      <c r="F914" s="174" t="s">
        <v>221</v>
      </c>
      <c r="H914" s="175">
        <v>1036.058</v>
      </c>
      <c r="I914" s="176"/>
      <c r="L914" s="172"/>
      <c r="M914" s="177"/>
      <c r="T914" s="178"/>
      <c r="AT914" s="173" t="s">
        <v>219</v>
      </c>
      <c r="AU914" s="173" t="s">
        <v>88</v>
      </c>
      <c r="AV914" s="13" t="s">
        <v>210</v>
      </c>
      <c r="AW914" s="13" t="s">
        <v>31</v>
      </c>
      <c r="AX914" s="13" t="s">
        <v>82</v>
      </c>
      <c r="AY914" s="173" t="s">
        <v>205</v>
      </c>
    </row>
    <row r="915" spans="2:65" s="1" customFormat="1" ht="21.75" customHeight="1">
      <c r="B915" s="136"/>
      <c r="C915" s="154" t="s">
        <v>905</v>
      </c>
      <c r="D915" s="154" t="s">
        <v>214</v>
      </c>
      <c r="E915" s="155" t="s">
        <v>2626</v>
      </c>
      <c r="F915" s="156" t="s">
        <v>2627</v>
      </c>
      <c r="G915" s="157" t="s">
        <v>165</v>
      </c>
      <c r="H915" s="158">
        <v>140.4</v>
      </c>
      <c r="I915" s="159"/>
      <c r="J915" s="160">
        <f>ROUND(I915*H915,2)</f>
        <v>0</v>
      </c>
      <c r="K915" s="161"/>
      <c r="L915" s="32"/>
      <c r="M915" s="162" t="s">
        <v>1</v>
      </c>
      <c r="N915" s="163" t="s">
        <v>41</v>
      </c>
      <c r="P915" s="148">
        <f>O915*H915</f>
        <v>0</v>
      </c>
      <c r="Q915" s="148">
        <v>2.0000000000000002E-5</v>
      </c>
      <c r="R915" s="148">
        <f>Q915*H915</f>
        <v>2.8080000000000002E-3</v>
      </c>
      <c r="S915" s="148">
        <v>0</v>
      </c>
      <c r="T915" s="149">
        <f>S915*H915</f>
        <v>0</v>
      </c>
      <c r="AR915" s="150" t="s">
        <v>210</v>
      </c>
      <c r="AT915" s="150" t="s">
        <v>214</v>
      </c>
      <c r="AU915" s="150" t="s">
        <v>88</v>
      </c>
      <c r="AY915" s="17" t="s">
        <v>205</v>
      </c>
      <c r="BE915" s="151">
        <f>IF(N915="základná",J915,0)</f>
        <v>0</v>
      </c>
      <c r="BF915" s="151">
        <f>IF(N915="znížená",J915,0)</f>
        <v>0</v>
      </c>
      <c r="BG915" s="151">
        <f>IF(N915="zákl. prenesená",J915,0)</f>
        <v>0</v>
      </c>
      <c r="BH915" s="151">
        <f>IF(N915="zníž. prenesená",J915,0)</f>
        <v>0</v>
      </c>
      <c r="BI915" s="151">
        <f>IF(N915="nulová",J915,0)</f>
        <v>0</v>
      </c>
      <c r="BJ915" s="17" t="s">
        <v>88</v>
      </c>
      <c r="BK915" s="151">
        <f>ROUND(I915*H915,2)</f>
        <v>0</v>
      </c>
      <c r="BL915" s="17" t="s">
        <v>210</v>
      </c>
      <c r="BM915" s="150" t="s">
        <v>2628</v>
      </c>
    </row>
    <row r="916" spans="2:65" s="14" customFormat="1">
      <c r="B916" s="179"/>
      <c r="D916" s="165" t="s">
        <v>219</v>
      </c>
      <c r="E916" s="180" t="s">
        <v>1</v>
      </c>
      <c r="F916" s="181" t="s">
        <v>2629</v>
      </c>
      <c r="H916" s="180" t="s">
        <v>1</v>
      </c>
      <c r="I916" s="182"/>
      <c r="L916" s="179"/>
      <c r="M916" s="183"/>
      <c r="T916" s="184"/>
      <c r="AT916" s="180" t="s">
        <v>219</v>
      </c>
      <c r="AU916" s="180" t="s">
        <v>88</v>
      </c>
      <c r="AV916" s="14" t="s">
        <v>82</v>
      </c>
      <c r="AW916" s="14" t="s">
        <v>31</v>
      </c>
      <c r="AX916" s="14" t="s">
        <v>75</v>
      </c>
      <c r="AY916" s="180" t="s">
        <v>205</v>
      </c>
    </row>
    <row r="917" spans="2:65" s="14" customFormat="1">
      <c r="B917" s="179"/>
      <c r="D917" s="165" t="s">
        <v>219</v>
      </c>
      <c r="E917" s="180" t="s">
        <v>1</v>
      </c>
      <c r="F917" s="181" t="s">
        <v>2630</v>
      </c>
      <c r="H917" s="180" t="s">
        <v>1</v>
      </c>
      <c r="I917" s="182"/>
      <c r="L917" s="179"/>
      <c r="M917" s="183"/>
      <c r="T917" s="184"/>
      <c r="AT917" s="180" t="s">
        <v>219</v>
      </c>
      <c r="AU917" s="180" t="s">
        <v>88</v>
      </c>
      <c r="AV917" s="14" t="s">
        <v>82</v>
      </c>
      <c r="AW917" s="14" t="s">
        <v>31</v>
      </c>
      <c r="AX917" s="14" t="s">
        <v>75</v>
      </c>
      <c r="AY917" s="180" t="s">
        <v>205</v>
      </c>
    </row>
    <row r="918" spans="2:65" s="14" customFormat="1">
      <c r="B918" s="179"/>
      <c r="D918" s="165" t="s">
        <v>219</v>
      </c>
      <c r="E918" s="180" t="s">
        <v>1</v>
      </c>
      <c r="F918" s="181" t="s">
        <v>2631</v>
      </c>
      <c r="H918" s="180" t="s">
        <v>1</v>
      </c>
      <c r="I918" s="182"/>
      <c r="L918" s="179"/>
      <c r="M918" s="183"/>
      <c r="T918" s="184"/>
      <c r="AT918" s="180" t="s">
        <v>219</v>
      </c>
      <c r="AU918" s="180" t="s">
        <v>88</v>
      </c>
      <c r="AV918" s="14" t="s">
        <v>82</v>
      </c>
      <c r="AW918" s="14" t="s">
        <v>31</v>
      </c>
      <c r="AX918" s="14" t="s">
        <v>75</v>
      </c>
      <c r="AY918" s="180" t="s">
        <v>205</v>
      </c>
    </row>
    <row r="919" spans="2:65" s="14" customFormat="1">
      <c r="B919" s="179"/>
      <c r="D919" s="165" t="s">
        <v>219</v>
      </c>
      <c r="E919" s="180" t="s">
        <v>1</v>
      </c>
      <c r="F919" s="181" t="s">
        <v>2632</v>
      </c>
      <c r="H919" s="180" t="s">
        <v>1</v>
      </c>
      <c r="I919" s="182"/>
      <c r="L919" s="179"/>
      <c r="M919" s="183"/>
      <c r="T919" s="184"/>
      <c r="AT919" s="180" t="s">
        <v>219</v>
      </c>
      <c r="AU919" s="180" t="s">
        <v>88</v>
      </c>
      <c r="AV919" s="14" t="s">
        <v>82</v>
      </c>
      <c r="AW919" s="14" t="s">
        <v>31</v>
      </c>
      <c r="AX919" s="14" t="s">
        <v>75</v>
      </c>
      <c r="AY919" s="180" t="s">
        <v>205</v>
      </c>
    </row>
    <row r="920" spans="2:65" s="14" customFormat="1">
      <c r="B920" s="179"/>
      <c r="D920" s="165" t="s">
        <v>219</v>
      </c>
      <c r="E920" s="180" t="s">
        <v>1</v>
      </c>
      <c r="F920" s="181" t="s">
        <v>2633</v>
      </c>
      <c r="H920" s="180" t="s">
        <v>1</v>
      </c>
      <c r="I920" s="182"/>
      <c r="L920" s="179"/>
      <c r="M920" s="183"/>
      <c r="T920" s="184"/>
      <c r="AT920" s="180" t="s">
        <v>219</v>
      </c>
      <c r="AU920" s="180" t="s">
        <v>88</v>
      </c>
      <c r="AV920" s="14" t="s">
        <v>82</v>
      </c>
      <c r="AW920" s="14" t="s">
        <v>31</v>
      </c>
      <c r="AX920" s="14" t="s">
        <v>75</v>
      </c>
      <c r="AY920" s="180" t="s">
        <v>205</v>
      </c>
    </row>
    <row r="921" spans="2:65" s="14" customFormat="1">
      <c r="B921" s="179"/>
      <c r="D921" s="165" t="s">
        <v>219</v>
      </c>
      <c r="E921" s="180" t="s">
        <v>1</v>
      </c>
      <c r="F921" s="181" t="s">
        <v>2634</v>
      </c>
      <c r="H921" s="180" t="s">
        <v>1</v>
      </c>
      <c r="I921" s="182"/>
      <c r="L921" s="179"/>
      <c r="M921" s="183"/>
      <c r="T921" s="184"/>
      <c r="AT921" s="180" t="s">
        <v>219</v>
      </c>
      <c r="AU921" s="180" t="s">
        <v>88</v>
      </c>
      <c r="AV921" s="14" t="s">
        <v>82</v>
      </c>
      <c r="AW921" s="14" t="s">
        <v>31</v>
      </c>
      <c r="AX921" s="14" t="s">
        <v>75</v>
      </c>
      <c r="AY921" s="180" t="s">
        <v>205</v>
      </c>
    </row>
    <row r="922" spans="2:65" s="12" customFormat="1">
      <c r="B922" s="164"/>
      <c r="D922" s="165" t="s">
        <v>219</v>
      </c>
      <c r="E922" s="166" t="s">
        <v>1</v>
      </c>
      <c r="F922" s="167" t="s">
        <v>2635</v>
      </c>
      <c r="H922" s="168">
        <v>43.2</v>
      </c>
      <c r="I922" s="169"/>
      <c r="L922" s="164"/>
      <c r="M922" s="170"/>
      <c r="T922" s="171"/>
      <c r="AT922" s="166" t="s">
        <v>219</v>
      </c>
      <c r="AU922" s="166" t="s">
        <v>88</v>
      </c>
      <c r="AV922" s="12" t="s">
        <v>88</v>
      </c>
      <c r="AW922" s="12" t="s">
        <v>31</v>
      </c>
      <c r="AX922" s="12" t="s">
        <v>75</v>
      </c>
      <c r="AY922" s="166" t="s">
        <v>205</v>
      </c>
    </row>
    <row r="923" spans="2:65" s="12" customFormat="1">
      <c r="B923" s="164"/>
      <c r="D923" s="165" t="s">
        <v>219</v>
      </c>
      <c r="E923" s="166" t="s">
        <v>1</v>
      </c>
      <c r="F923" s="167" t="s">
        <v>2636</v>
      </c>
      <c r="H923" s="168">
        <v>97.2</v>
      </c>
      <c r="I923" s="169"/>
      <c r="L923" s="164"/>
      <c r="M923" s="170"/>
      <c r="T923" s="171"/>
      <c r="AT923" s="166" t="s">
        <v>219</v>
      </c>
      <c r="AU923" s="166" t="s">
        <v>88</v>
      </c>
      <c r="AV923" s="12" t="s">
        <v>88</v>
      </c>
      <c r="AW923" s="12" t="s">
        <v>31</v>
      </c>
      <c r="AX923" s="12" t="s">
        <v>75</v>
      </c>
      <c r="AY923" s="166" t="s">
        <v>205</v>
      </c>
    </row>
    <row r="924" spans="2:65" s="15" customFormat="1">
      <c r="B924" s="185"/>
      <c r="D924" s="165" t="s">
        <v>219</v>
      </c>
      <c r="E924" s="186" t="s">
        <v>1</v>
      </c>
      <c r="F924" s="187" t="s">
        <v>404</v>
      </c>
      <c r="H924" s="188">
        <v>140.4</v>
      </c>
      <c r="I924" s="189"/>
      <c r="L924" s="185"/>
      <c r="M924" s="190"/>
      <c r="T924" s="191"/>
      <c r="AT924" s="186" t="s">
        <v>219</v>
      </c>
      <c r="AU924" s="186" t="s">
        <v>88</v>
      </c>
      <c r="AV924" s="15" t="s">
        <v>222</v>
      </c>
      <c r="AW924" s="15" t="s">
        <v>31</v>
      </c>
      <c r="AX924" s="15" t="s">
        <v>75</v>
      </c>
      <c r="AY924" s="186" t="s">
        <v>205</v>
      </c>
    </row>
    <row r="925" spans="2:65" s="13" customFormat="1">
      <c r="B925" s="172"/>
      <c r="D925" s="165" t="s">
        <v>219</v>
      </c>
      <c r="E925" s="173" t="s">
        <v>1</v>
      </c>
      <c r="F925" s="174" t="s">
        <v>221</v>
      </c>
      <c r="H925" s="175">
        <v>140.4</v>
      </c>
      <c r="I925" s="176"/>
      <c r="L925" s="172"/>
      <c r="M925" s="177"/>
      <c r="T925" s="178"/>
      <c r="AT925" s="173" t="s">
        <v>219</v>
      </c>
      <c r="AU925" s="173" t="s">
        <v>88</v>
      </c>
      <c r="AV925" s="13" t="s">
        <v>210</v>
      </c>
      <c r="AW925" s="13" t="s">
        <v>31</v>
      </c>
      <c r="AX925" s="13" t="s">
        <v>82</v>
      </c>
      <c r="AY925" s="173" t="s">
        <v>205</v>
      </c>
    </row>
    <row r="926" spans="2:65" s="1" customFormat="1" ht="37.9" customHeight="1">
      <c r="B926" s="136"/>
      <c r="C926" s="154" t="s">
        <v>909</v>
      </c>
      <c r="D926" s="154" t="s">
        <v>214</v>
      </c>
      <c r="E926" s="155" t="s">
        <v>2637</v>
      </c>
      <c r="F926" s="156" t="s">
        <v>2638</v>
      </c>
      <c r="G926" s="157" t="s">
        <v>2027</v>
      </c>
      <c r="H926" s="158">
        <v>6.48</v>
      </c>
      <c r="I926" s="159"/>
      <c r="J926" s="160">
        <f>ROUND(I926*H926,2)</f>
        <v>0</v>
      </c>
      <c r="K926" s="161"/>
      <c r="L926" s="32"/>
      <c r="M926" s="162" t="s">
        <v>1</v>
      </c>
      <c r="N926" s="163" t="s">
        <v>41</v>
      </c>
      <c r="P926" s="148">
        <f>O926*H926</f>
        <v>0</v>
      </c>
      <c r="Q926" s="148">
        <v>0</v>
      </c>
      <c r="R926" s="148">
        <f>Q926*H926</f>
        <v>0</v>
      </c>
      <c r="S926" s="148">
        <v>2.2000000000000002</v>
      </c>
      <c r="T926" s="149">
        <f>S926*H926</f>
        <v>14.256000000000002</v>
      </c>
      <c r="AR926" s="150" t="s">
        <v>210</v>
      </c>
      <c r="AT926" s="150" t="s">
        <v>214</v>
      </c>
      <c r="AU926" s="150" t="s">
        <v>88</v>
      </c>
      <c r="AY926" s="17" t="s">
        <v>205</v>
      </c>
      <c r="BE926" s="151">
        <f>IF(N926="základná",J926,0)</f>
        <v>0</v>
      </c>
      <c r="BF926" s="151">
        <f>IF(N926="znížená",J926,0)</f>
        <v>0</v>
      </c>
      <c r="BG926" s="151">
        <f>IF(N926="zákl. prenesená",J926,0)</f>
        <v>0</v>
      </c>
      <c r="BH926" s="151">
        <f>IF(N926="zníž. prenesená",J926,0)</f>
        <v>0</v>
      </c>
      <c r="BI926" s="151">
        <f>IF(N926="nulová",J926,0)</f>
        <v>0</v>
      </c>
      <c r="BJ926" s="17" t="s">
        <v>88</v>
      </c>
      <c r="BK926" s="151">
        <f>ROUND(I926*H926,2)</f>
        <v>0</v>
      </c>
      <c r="BL926" s="17" t="s">
        <v>210</v>
      </c>
      <c r="BM926" s="150" t="s">
        <v>2639</v>
      </c>
    </row>
    <row r="927" spans="2:65" s="14" customFormat="1">
      <c r="B927" s="179"/>
      <c r="D927" s="165" t="s">
        <v>219</v>
      </c>
      <c r="E927" s="180" t="s">
        <v>1</v>
      </c>
      <c r="F927" s="181" t="s">
        <v>2576</v>
      </c>
      <c r="H927" s="180" t="s">
        <v>1</v>
      </c>
      <c r="I927" s="182"/>
      <c r="L927" s="179"/>
      <c r="M927" s="183"/>
      <c r="T927" s="184"/>
      <c r="AT927" s="180" t="s">
        <v>219</v>
      </c>
      <c r="AU927" s="180" t="s">
        <v>88</v>
      </c>
      <c r="AV927" s="14" t="s">
        <v>82</v>
      </c>
      <c r="AW927" s="14" t="s">
        <v>31</v>
      </c>
      <c r="AX927" s="14" t="s">
        <v>75</v>
      </c>
      <c r="AY927" s="180" t="s">
        <v>205</v>
      </c>
    </row>
    <row r="928" spans="2:65" s="14" customFormat="1">
      <c r="B928" s="179"/>
      <c r="D928" s="165" t="s">
        <v>219</v>
      </c>
      <c r="E928" s="180" t="s">
        <v>1</v>
      </c>
      <c r="F928" s="181" t="s">
        <v>2577</v>
      </c>
      <c r="H928" s="180" t="s">
        <v>1</v>
      </c>
      <c r="I928" s="182"/>
      <c r="L928" s="179"/>
      <c r="M928" s="183"/>
      <c r="T928" s="184"/>
      <c r="AT928" s="180" t="s">
        <v>219</v>
      </c>
      <c r="AU928" s="180" t="s">
        <v>88</v>
      </c>
      <c r="AV928" s="14" t="s">
        <v>82</v>
      </c>
      <c r="AW928" s="14" t="s">
        <v>31</v>
      </c>
      <c r="AX928" s="14" t="s">
        <v>75</v>
      </c>
      <c r="AY928" s="180" t="s">
        <v>205</v>
      </c>
    </row>
    <row r="929" spans="2:65" s="14" customFormat="1">
      <c r="B929" s="179"/>
      <c r="D929" s="165" t="s">
        <v>219</v>
      </c>
      <c r="E929" s="180" t="s">
        <v>1</v>
      </c>
      <c r="F929" s="181" t="s">
        <v>2578</v>
      </c>
      <c r="H929" s="180" t="s">
        <v>1</v>
      </c>
      <c r="I929" s="182"/>
      <c r="L929" s="179"/>
      <c r="M929" s="183"/>
      <c r="T929" s="184"/>
      <c r="AT929" s="180" t="s">
        <v>219</v>
      </c>
      <c r="AU929" s="180" t="s">
        <v>88</v>
      </c>
      <c r="AV929" s="14" t="s">
        <v>82</v>
      </c>
      <c r="AW929" s="14" t="s">
        <v>31</v>
      </c>
      <c r="AX929" s="14" t="s">
        <v>75</v>
      </c>
      <c r="AY929" s="180" t="s">
        <v>205</v>
      </c>
    </row>
    <row r="930" spans="2:65" s="12" customFormat="1">
      <c r="B930" s="164"/>
      <c r="D930" s="165" t="s">
        <v>219</v>
      </c>
      <c r="E930" s="166" t="s">
        <v>1</v>
      </c>
      <c r="F930" s="167" t="s">
        <v>2640</v>
      </c>
      <c r="H930" s="168">
        <v>3.24</v>
      </c>
      <c r="I930" s="169"/>
      <c r="L930" s="164"/>
      <c r="M930" s="170"/>
      <c r="T930" s="171"/>
      <c r="AT930" s="166" t="s">
        <v>219</v>
      </c>
      <c r="AU930" s="166" t="s">
        <v>88</v>
      </c>
      <c r="AV930" s="12" t="s">
        <v>88</v>
      </c>
      <c r="AW930" s="12" t="s">
        <v>31</v>
      </c>
      <c r="AX930" s="12" t="s">
        <v>75</v>
      </c>
      <c r="AY930" s="166" t="s">
        <v>205</v>
      </c>
    </row>
    <row r="931" spans="2:65" s="15" customFormat="1">
      <c r="B931" s="185"/>
      <c r="D931" s="165" t="s">
        <v>219</v>
      </c>
      <c r="E931" s="186" t="s">
        <v>1</v>
      </c>
      <c r="F931" s="187" t="s">
        <v>2580</v>
      </c>
      <c r="H931" s="188">
        <v>3.24</v>
      </c>
      <c r="I931" s="189"/>
      <c r="L931" s="185"/>
      <c r="M931" s="190"/>
      <c r="T931" s="191"/>
      <c r="AT931" s="186" t="s">
        <v>219</v>
      </c>
      <c r="AU931" s="186" t="s">
        <v>88</v>
      </c>
      <c r="AV931" s="15" t="s">
        <v>222</v>
      </c>
      <c r="AW931" s="15" t="s">
        <v>31</v>
      </c>
      <c r="AX931" s="15" t="s">
        <v>75</v>
      </c>
      <c r="AY931" s="186" t="s">
        <v>205</v>
      </c>
    </row>
    <row r="932" spans="2:65" s="14" customFormat="1">
      <c r="B932" s="179"/>
      <c r="D932" s="165" t="s">
        <v>219</v>
      </c>
      <c r="E932" s="180" t="s">
        <v>1</v>
      </c>
      <c r="F932" s="181" t="s">
        <v>2576</v>
      </c>
      <c r="H932" s="180" t="s">
        <v>1</v>
      </c>
      <c r="I932" s="182"/>
      <c r="L932" s="179"/>
      <c r="M932" s="183"/>
      <c r="T932" s="184"/>
      <c r="AT932" s="180" t="s">
        <v>219</v>
      </c>
      <c r="AU932" s="180" t="s">
        <v>88</v>
      </c>
      <c r="AV932" s="14" t="s">
        <v>82</v>
      </c>
      <c r="AW932" s="14" t="s">
        <v>31</v>
      </c>
      <c r="AX932" s="14" t="s">
        <v>75</v>
      </c>
      <c r="AY932" s="180" t="s">
        <v>205</v>
      </c>
    </row>
    <row r="933" spans="2:65" s="14" customFormat="1">
      <c r="B933" s="179"/>
      <c r="D933" s="165" t="s">
        <v>219</v>
      </c>
      <c r="E933" s="180" t="s">
        <v>1</v>
      </c>
      <c r="F933" s="181" t="s">
        <v>2577</v>
      </c>
      <c r="H933" s="180" t="s">
        <v>1</v>
      </c>
      <c r="I933" s="182"/>
      <c r="L933" s="179"/>
      <c r="M933" s="183"/>
      <c r="T933" s="184"/>
      <c r="AT933" s="180" t="s">
        <v>219</v>
      </c>
      <c r="AU933" s="180" t="s">
        <v>88</v>
      </c>
      <c r="AV933" s="14" t="s">
        <v>82</v>
      </c>
      <c r="AW933" s="14" t="s">
        <v>31</v>
      </c>
      <c r="AX933" s="14" t="s">
        <v>75</v>
      </c>
      <c r="AY933" s="180" t="s">
        <v>205</v>
      </c>
    </row>
    <row r="934" spans="2:65" s="14" customFormat="1">
      <c r="B934" s="179"/>
      <c r="D934" s="165" t="s">
        <v>219</v>
      </c>
      <c r="E934" s="180" t="s">
        <v>1</v>
      </c>
      <c r="F934" s="181" t="s">
        <v>2641</v>
      </c>
      <c r="H934" s="180" t="s">
        <v>1</v>
      </c>
      <c r="I934" s="182"/>
      <c r="L934" s="179"/>
      <c r="M934" s="183"/>
      <c r="T934" s="184"/>
      <c r="AT934" s="180" t="s">
        <v>219</v>
      </c>
      <c r="AU934" s="180" t="s">
        <v>88</v>
      </c>
      <c r="AV934" s="14" t="s">
        <v>82</v>
      </c>
      <c r="AW934" s="14" t="s">
        <v>31</v>
      </c>
      <c r="AX934" s="14" t="s">
        <v>75</v>
      </c>
      <c r="AY934" s="180" t="s">
        <v>205</v>
      </c>
    </row>
    <row r="935" spans="2:65" s="12" customFormat="1">
      <c r="B935" s="164"/>
      <c r="D935" s="165" t="s">
        <v>219</v>
      </c>
      <c r="E935" s="166" t="s">
        <v>1</v>
      </c>
      <c r="F935" s="167" t="s">
        <v>2640</v>
      </c>
      <c r="H935" s="168">
        <v>3.24</v>
      </c>
      <c r="I935" s="169"/>
      <c r="L935" s="164"/>
      <c r="M935" s="170"/>
      <c r="T935" s="171"/>
      <c r="AT935" s="166" t="s">
        <v>219</v>
      </c>
      <c r="AU935" s="166" t="s">
        <v>88</v>
      </c>
      <c r="AV935" s="12" t="s">
        <v>88</v>
      </c>
      <c r="AW935" s="12" t="s">
        <v>31</v>
      </c>
      <c r="AX935" s="12" t="s">
        <v>75</v>
      </c>
      <c r="AY935" s="166" t="s">
        <v>205</v>
      </c>
    </row>
    <row r="936" spans="2:65" s="15" customFormat="1">
      <c r="B936" s="185"/>
      <c r="D936" s="165" t="s">
        <v>219</v>
      </c>
      <c r="E936" s="186" t="s">
        <v>1</v>
      </c>
      <c r="F936" s="187" t="s">
        <v>2642</v>
      </c>
      <c r="H936" s="188">
        <v>3.24</v>
      </c>
      <c r="I936" s="189"/>
      <c r="L936" s="185"/>
      <c r="M936" s="190"/>
      <c r="T936" s="191"/>
      <c r="AT936" s="186" t="s">
        <v>219</v>
      </c>
      <c r="AU936" s="186" t="s">
        <v>88</v>
      </c>
      <c r="AV936" s="15" t="s">
        <v>222</v>
      </c>
      <c r="AW936" s="15" t="s">
        <v>31</v>
      </c>
      <c r="AX936" s="15" t="s">
        <v>75</v>
      </c>
      <c r="AY936" s="186" t="s">
        <v>205</v>
      </c>
    </row>
    <row r="937" spans="2:65" s="13" customFormat="1">
      <c r="B937" s="172"/>
      <c r="D937" s="165" t="s">
        <v>219</v>
      </c>
      <c r="E937" s="173" t="s">
        <v>1</v>
      </c>
      <c r="F937" s="174" t="s">
        <v>221</v>
      </c>
      <c r="H937" s="175">
        <v>6.48</v>
      </c>
      <c r="I937" s="176"/>
      <c r="L937" s="172"/>
      <c r="M937" s="177"/>
      <c r="T937" s="178"/>
      <c r="AT937" s="173" t="s">
        <v>219</v>
      </c>
      <c r="AU937" s="173" t="s">
        <v>88</v>
      </c>
      <c r="AV937" s="13" t="s">
        <v>210</v>
      </c>
      <c r="AW937" s="13" t="s">
        <v>31</v>
      </c>
      <c r="AX937" s="13" t="s">
        <v>82</v>
      </c>
      <c r="AY937" s="173" t="s">
        <v>205</v>
      </c>
    </row>
    <row r="938" spans="2:65" s="11" customFormat="1" ht="22.9" customHeight="1">
      <c r="B938" s="126"/>
      <c r="D938" s="127" t="s">
        <v>74</v>
      </c>
      <c r="E938" s="152" t="s">
        <v>2643</v>
      </c>
      <c r="F938" s="152" t="s">
        <v>2644</v>
      </c>
      <c r="I938" s="129"/>
      <c r="J938" s="153">
        <f>BK938</f>
        <v>0</v>
      </c>
      <c r="L938" s="126"/>
      <c r="M938" s="131"/>
      <c r="P938" s="132">
        <f>SUM(P939:P1077)</f>
        <v>0</v>
      </c>
      <c r="R938" s="132">
        <f>SUM(R939:R1077)</f>
        <v>0</v>
      </c>
      <c r="T938" s="133">
        <f>SUM(T939:T1077)</f>
        <v>10.349296000000001</v>
      </c>
      <c r="AR938" s="127" t="s">
        <v>82</v>
      </c>
      <c r="AT938" s="134" t="s">
        <v>74</v>
      </c>
      <c r="AU938" s="134" t="s">
        <v>82</v>
      </c>
      <c r="AY938" s="127" t="s">
        <v>205</v>
      </c>
      <c r="BK938" s="135">
        <f>SUM(BK939:BK1077)</f>
        <v>0</v>
      </c>
    </row>
    <row r="939" spans="2:65" s="1" customFormat="1" ht="33" customHeight="1">
      <c r="B939" s="136"/>
      <c r="C939" s="154" t="s">
        <v>913</v>
      </c>
      <c r="D939" s="154" t="s">
        <v>214</v>
      </c>
      <c r="E939" s="155" t="s">
        <v>2645</v>
      </c>
      <c r="F939" s="156" t="s">
        <v>2646</v>
      </c>
      <c r="G939" s="157" t="s">
        <v>592</v>
      </c>
      <c r="H939" s="158">
        <v>275.62400000000002</v>
      </c>
      <c r="I939" s="159"/>
      <c r="J939" s="160">
        <f>ROUND(I939*H939,2)</f>
        <v>0</v>
      </c>
      <c r="K939" s="161"/>
      <c r="L939" s="32"/>
      <c r="M939" s="162" t="s">
        <v>1</v>
      </c>
      <c r="N939" s="163" t="s">
        <v>41</v>
      </c>
      <c r="P939" s="148">
        <f>O939*H939</f>
        <v>0</v>
      </c>
      <c r="Q939" s="148">
        <v>0</v>
      </c>
      <c r="R939" s="148">
        <f>Q939*H939</f>
        <v>0</v>
      </c>
      <c r="S939" s="148">
        <v>2.4E-2</v>
      </c>
      <c r="T939" s="149">
        <f>S939*H939</f>
        <v>6.6149760000000004</v>
      </c>
      <c r="AR939" s="150" t="s">
        <v>210</v>
      </c>
      <c r="AT939" s="150" t="s">
        <v>214</v>
      </c>
      <c r="AU939" s="150" t="s">
        <v>88</v>
      </c>
      <c r="AY939" s="17" t="s">
        <v>205</v>
      </c>
      <c r="BE939" s="151">
        <f>IF(N939="základná",J939,0)</f>
        <v>0</v>
      </c>
      <c r="BF939" s="151">
        <f>IF(N939="znížená",J939,0)</f>
        <v>0</v>
      </c>
      <c r="BG939" s="151">
        <f>IF(N939="zákl. prenesená",J939,0)</f>
        <v>0</v>
      </c>
      <c r="BH939" s="151">
        <f>IF(N939="zníž. prenesená",J939,0)</f>
        <v>0</v>
      </c>
      <c r="BI939" s="151">
        <f>IF(N939="nulová",J939,0)</f>
        <v>0</v>
      </c>
      <c r="BJ939" s="17" t="s">
        <v>88</v>
      </c>
      <c r="BK939" s="151">
        <f>ROUND(I939*H939,2)</f>
        <v>0</v>
      </c>
      <c r="BL939" s="17" t="s">
        <v>210</v>
      </c>
      <c r="BM939" s="150" t="s">
        <v>2647</v>
      </c>
    </row>
    <row r="940" spans="2:65" s="14" customFormat="1" ht="22.5">
      <c r="B940" s="179"/>
      <c r="D940" s="165" t="s">
        <v>219</v>
      </c>
      <c r="E940" s="180" t="s">
        <v>1</v>
      </c>
      <c r="F940" s="181" t="s">
        <v>2648</v>
      </c>
      <c r="H940" s="180" t="s">
        <v>1</v>
      </c>
      <c r="I940" s="182"/>
      <c r="L940" s="179"/>
      <c r="M940" s="183"/>
      <c r="T940" s="184"/>
      <c r="AT940" s="180" t="s">
        <v>219</v>
      </c>
      <c r="AU940" s="180" t="s">
        <v>88</v>
      </c>
      <c r="AV940" s="14" t="s">
        <v>82</v>
      </c>
      <c r="AW940" s="14" t="s">
        <v>31</v>
      </c>
      <c r="AX940" s="14" t="s">
        <v>75</v>
      </c>
      <c r="AY940" s="180" t="s">
        <v>205</v>
      </c>
    </row>
    <row r="941" spans="2:65" s="14" customFormat="1">
      <c r="B941" s="179"/>
      <c r="D941" s="165" t="s">
        <v>219</v>
      </c>
      <c r="E941" s="180" t="s">
        <v>1</v>
      </c>
      <c r="F941" s="181" t="s">
        <v>2649</v>
      </c>
      <c r="H941" s="180" t="s">
        <v>1</v>
      </c>
      <c r="I941" s="182"/>
      <c r="L941" s="179"/>
      <c r="M941" s="183"/>
      <c r="T941" s="184"/>
      <c r="AT941" s="180" t="s">
        <v>219</v>
      </c>
      <c r="AU941" s="180" t="s">
        <v>88</v>
      </c>
      <c r="AV941" s="14" t="s">
        <v>82</v>
      </c>
      <c r="AW941" s="14" t="s">
        <v>31</v>
      </c>
      <c r="AX941" s="14" t="s">
        <v>75</v>
      </c>
      <c r="AY941" s="180" t="s">
        <v>205</v>
      </c>
    </row>
    <row r="942" spans="2:65" s="12" customFormat="1">
      <c r="B942" s="164"/>
      <c r="D942" s="165" t="s">
        <v>219</v>
      </c>
      <c r="E942" s="166" t="s">
        <v>1</v>
      </c>
      <c r="F942" s="167" t="s">
        <v>2650</v>
      </c>
      <c r="H942" s="168">
        <v>1.6240000000000001</v>
      </c>
      <c r="I942" s="169"/>
      <c r="L942" s="164"/>
      <c r="M942" s="170"/>
      <c r="T942" s="171"/>
      <c r="AT942" s="166" t="s">
        <v>219</v>
      </c>
      <c r="AU942" s="166" t="s">
        <v>88</v>
      </c>
      <c r="AV942" s="12" t="s">
        <v>88</v>
      </c>
      <c r="AW942" s="12" t="s">
        <v>31</v>
      </c>
      <c r="AX942" s="12" t="s">
        <v>75</v>
      </c>
      <c r="AY942" s="166" t="s">
        <v>205</v>
      </c>
    </row>
    <row r="943" spans="2:65" s="12" customFormat="1">
      <c r="B943" s="164"/>
      <c r="D943" s="165" t="s">
        <v>219</v>
      </c>
      <c r="E943" s="166" t="s">
        <v>1</v>
      </c>
      <c r="F943" s="167" t="s">
        <v>2651</v>
      </c>
      <c r="H943" s="168">
        <v>32</v>
      </c>
      <c r="I943" s="169"/>
      <c r="L943" s="164"/>
      <c r="M943" s="170"/>
      <c r="T943" s="171"/>
      <c r="AT943" s="166" t="s">
        <v>219</v>
      </c>
      <c r="AU943" s="166" t="s">
        <v>88</v>
      </c>
      <c r="AV943" s="12" t="s">
        <v>88</v>
      </c>
      <c r="AW943" s="12" t="s">
        <v>31</v>
      </c>
      <c r="AX943" s="12" t="s">
        <v>75</v>
      </c>
      <c r="AY943" s="166" t="s">
        <v>205</v>
      </c>
    </row>
    <row r="944" spans="2:65" s="15" customFormat="1">
      <c r="B944" s="185"/>
      <c r="D944" s="165" t="s">
        <v>219</v>
      </c>
      <c r="E944" s="186" t="s">
        <v>1</v>
      </c>
      <c r="F944" s="187" t="s">
        <v>2652</v>
      </c>
      <c r="H944" s="188">
        <v>33.624000000000002</v>
      </c>
      <c r="I944" s="189"/>
      <c r="L944" s="185"/>
      <c r="M944" s="190"/>
      <c r="T944" s="191"/>
      <c r="AT944" s="186" t="s">
        <v>219</v>
      </c>
      <c r="AU944" s="186" t="s">
        <v>88</v>
      </c>
      <c r="AV944" s="15" t="s">
        <v>222</v>
      </c>
      <c r="AW944" s="15" t="s">
        <v>31</v>
      </c>
      <c r="AX944" s="15" t="s">
        <v>75</v>
      </c>
      <c r="AY944" s="186" t="s">
        <v>205</v>
      </c>
    </row>
    <row r="945" spans="2:51" s="14" customFormat="1">
      <c r="B945" s="179"/>
      <c r="D945" s="165" t="s">
        <v>219</v>
      </c>
      <c r="E945" s="180" t="s">
        <v>1</v>
      </c>
      <c r="F945" s="181" t="s">
        <v>2653</v>
      </c>
      <c r="H945" s="180" t="s">
        <v>1</v>
      </c>
      <c r="I945" s="182"/>
      <c r="L945" s="179"/>
      <c r="M945" s="183"/>
      <c r="T945" s="184"/>
      <c r="AT945" s="180" t="s">
        <v>219</v>
      </c>
      <c r="AU945" s="180" t="s">
        <v>88</v>
      </c>
      <c r="AV945" s="14" t="s">
        <v>82</v>
      </c>
      <c r="AW945" s="14" t="s">
        <v>31</v>
      </c>
      <c r="AX945" s="14" t="s">
        <v>75</v>
      </c>
      <c r="AY945" s="180" t="s">
        <v>205</v>
      </c>
    </row>
    <row r="946" spans="2:51" s="14" customFormat="1">
      <c r="B946" s="179"/>
      <c r="D946" s="165" t="s">
        <v>219</v>
      </c>
      <c r="E946" s="180" t="s">
        <v>1</v>
      </c>
      <c r="F946" s="181" t="s">
        <v>2649</v>
      </c>
      <c r="H946" s="180" t="s">
        <v>1</v>
      </c>
      <c r="I946" s="182"/>
      <c r="L946" s="179"/>
      <c r="M946" s="183"/>
      <c r="T946" s="184"/>
      <c r="AT946" s="180" t="s">
        <v>219</v>
      </c>
      <c r="AU946" s="180" t="s">
        <v>88</v>
      </c>
      <c r="AV946" s="14" t="s">
        <v>82</v>
      </c>
      <c r="AW946" s="14" t="s">
        <v>31</v>
      </c>
      <c r="AX946" s="14" t="s">
        <v>75</v>
      </c>
      <c r="AY946" s="180" t="s">
        <v>205</v>
      </c>
    </row>
    <row r="947" spans="2:51" s="12" customFormat="1">
      <c r="B947" s="164"/>
      <c r="D947" s="165" t="s">
        <v>219</v>
      </c>
      <c r="E947" s="166" t="s">
        <v>1</v>
      </c>
      <c r="F947" s="167" t="s">
        <v>222</v>
      </c>
      <c r="H947" s="168">
        <v>3</v>
      </c>
      <c r="I947" s="169"/>
      <c r="L947" s="164"/>
      <c r="M947" s="170"/>
      <c r="T947" s="171"/>
      <c r="AT947" s="166" t="s">
        <v>219</v>
      </c>
      <c r="AU947" s="166" t="s">
        <v>88</v>
      </c>
      <c r="AV947" s="12" t="s">
        <v>88</v>
      </c>
      <c r="AW947" s="12" t="s">
        <v>31</v>
      </c>
      <c r="AX947" s="12" t="s">
        <v>75</v>
      </c>
      <c r="AY947" s="166" t="s">
        <v>205</v>
      </c>
    </row>
    <row r="948" spans="2:51" s="15" customFormat="1">
      <c r="B948" s="185"/>
      <c r="D948" s="165" t="s">
        <v>219</v>
      </c>
      <c r="E948" s="186" t="s">
        <v>1</v>
      </c>
      <c r="F948" s="187" t="s">
        <v>2654</v>
      </c>
      <c r="H948" s="188">
        <v>3</v>
      </c>
      <c r="I948" s="189"/>
      <c r="L948" s="185"/>
      <c r="M948" s="190"/>
      <c r="T948" s="191"/>
      <c r="AT948" s="186" t="s">
        <v>219</v>
      </c>
      <c r="AU948" s="186" t="s">
        <v>88</v>
      </c>
      <c r="AV948" s="15" t="s">
        <v>222</v>
      </c>
      <c r="AW948" s="15" t="s">
        <v>31</v>
      </c>
      <c r="AX948" s="15" t="s">
        <v>75</v>
      </c>
      <c r="AY948" s="186" t="s">
        <v>205</v>
      </c>
    </row>
    <row r="949" spans="2:51" s="14" customFormat="1">
      <c r="B949" s="179"/>
      <c r="D949" s="165" t="s">
        <v>219</v>
      </c>
      <c r="E949" s="180" t="s">
        <v>1</v>
      </c>
      <c r="F949" s="181" t="s">
        <v>2655</v>
      </c>
      <c r="H949" s="180" t="s">
        <v>1</v>
      </c>
      <c r="I949" s="182"/>
      <c r="L949" s="179"/>
      <c r="M949" s="183"/>
      <c r="T949" s="184"/>
      <c r="AT949" s="180" t="s">
        <v>219</v>
      </c>
      <c r="AU949" s="180" t="s">
        <v>88</v>
      </c>
      <c r="AV949" s="14" t="s">
        <v>82</v>
      </c>
      <c r="AW949" s="14" t="s">
        <v>31</v>
      </c>
      <c r="AX949" s="14" t="s">
        <v>75</v>
      </c>
      <c r="AY949" s="180" t="s">
        <v>205</v>
      </c>
    </row>
    <row r="950" spans="2:51" s="14" customFormat="1">
      <c r="B950" s="179"/>
      <c r="D950" s="165" t="s">
        <v>219</v>
      </c>
      <c r="E950" s="180" t="s">
        <v>1</v>
      </c>
      <c r="F950" s="181" t="s">
        <v>2656</v>
      </c>
      <c r="H950" s="180" t="s">
        <v>1</v>
      </c>
      <c r="I950" s="182"/>
      <c r="L950" s="179"/>
      <c r="M950" s="183"/>
      <c r="T950" s="184"/>
      <c r="AT950" s="180" t="s">
        <v>219</v>
      </c>
      <c r="AU950" s="180" t="s">
        <v>88</v>
      </c>
      <c r="AV950" s="14" t="s">
        <v>82</v>
      </c>
      <c r="AW950" s="14" t="s">
        <v>31</v>
      </c>
      <c r="AX950" s="14" t="s">
        <v>75</v>
      </c>
      <c r="AY950" s="180" t="s">
        <v>205</v>
      </c>
    </row>
    <row r="951" spans="2:51" s="12" customFormat="1">
      <c r="B951" s="164"/>
      <c r="D951" s="165" t="s">
        <v>219</v>
      </c>
      <c r="E951" s="166" t="s">
        <v>1</v>
      </c>
      <c r="F951" s="167" t="s">
        <v>2657</v>
      </c>
      <c r="H951" s="168">
        <v>1</v>
      </c>
      <c r="I951" s="169"/>
      <c r="L951" s="164"/>
      <c r="M951" s="170"/>
      <c r="T951" s="171"/>
      <c r="AT951" s="166" t="s">
        <v>219</v>
      </c>
      <c r="AU951" s="166" t="s">
        <v>88</v>
      </c>
      <c r="AV951" s="12" t="s">
        <v>88</v>
      </c>
      <c r="AW951" s="12" t="s">
        <v>31</v>
      </c>
      <c r="AX951" s="12" t="s">
        <v>75</v>
      </c>
      <c r="AY951" s="166" t="s">
        <v>205</v>
      </c>
    </row>
    <row r="952" spans="2:51" s="14" customFormat="1">
      <c r="B952" s="179"/>
      <c r="D952" s="165" t="s">
        <v>219</v>
      </c>
      <c r="E952" s="180" t="s">
        <v>1</v>
      </c>
      <c r="F952" s="181" t="s">
        <v>2078</v>
      </c>
      <c r="H952" s="180" t="s">
        <v>1</v>
      </c>
      <c r="I952" s="182"/>
      <c r="L952" s="179"/>
      <c r="M952" s="183"/>
      <c r="T952" s="184"/>
      <c r="AT952" s="180" t="s">
        <v>219</v>
      </c>
      <c r="AU952" s="180" t="s">
        <v>88</v>
      </c>
      <c r="AV952" s="14" t="s">
        <v>82</v>
      </c>
      <c r="AW952" s="14" t="s">
        <v>31</v>
      </c>
      <c r="AX952" s="14" t="s">
        <v>75</v>
      </c>
      <c r="AY952" s="180" t="s">
        <v>205</v>
      </c>
    </row>
    <row r="953" spans="2:51" s="12" customFormat="1">
      <c r="B953" s="164"/>
      <c r="D953" s="165" t="s">
        <v>219</v>
      </c>
      <c r="E953" s="166" t="s">
        <v>1</v>
      </c>
      <c r="F953" s="167" t="s">
        <v>2658</v>
      </c>
      <c r="H953" s="168">
        <v>4</v>
      </c>
      <c r="I953" s="169"/>
      <c r="L953" s="164"/>
      <c r="M953" s="170"/>
      <c r="T953" s="171"/>
      <c r="AT953" s="166" t="s">
        <v>219</v>
      </c>
      <c r="AU953" s="166" t="s">
        <v>88</v>
      </c>
      <c r="AV953" s="12" t="s">
        <v>88</v>
      </c>
      <c r="AW953" s="12" t="s">
        <v>31</v>
      </c>
      <c r="AX953" s="12" t="s">
        <v>75</v>
      </c>
      <c r="AY953" s="166" t="s">
        <v>205</v>
      </c>
    </row>
    <row r="954" spans="2:51" s="12" customFormat="1">
      <c r="B954" s="164"/>
      <c r="D954" s="165" t="s">
        <v>219</v>
      </c>
      <c r="E954" s="166" t="s">
        <v>1</v>
      </c>
      <c r="F954" s="167" t="s">
        <v>2659</v>
      </c>
      <c r="H954" s="168">
        <v>2</v>
      </c>
      <c r="I954" s="169"/>
      <c r="L954" s="164"/>
      <c r="M954" s="170"/>
      <c r="T954" s="171"/>
      <c r="AT954" s="166" t="s">
        <v>219</v>
      </c>
      <c r="AU954" s="166" t="s">
        <v>88</v>
      </c>
      <c r="AV954" s="12" t="s">
        <v>88</v>
      </c>
      <c r="AW954" s="12" t="s">
        <v>31</v>
      </c>
      <c r="AX954" s="12" t="s">
        <v>75</v>
      </c>
      <c r="AY954" s="166" t="s">
        <v>205</v>
      </c>
    </row>
    <row r="955" spans="2:51" s="14" customFormat="1">
      <c r="B955" s="179"/>
      <c r="D955" s="165" t="s">
        <v>219</v>
      </c>
      <c r="E955" s="180" t="s">
        <v>1</v>
      </c>
      <c r="F955" s="181" t="s">
        <v>2660</v>
      </c>
      <c r="H955" s="180" t="s">
        <v>1</v>
      </c>
      <c r="I955" s="182"/>
      <c r="L955" s="179"/>
      <c r="M955" s="183"/>
      <c r="T955" s="184"/>
      <c r="AT955" s="180" t="s">
        <v>219</v>
      </c>
      <c r="AU955" s="180" t="s">
        <v>88</v>
      </c>
      <c r="AV955" s="14" t="s">
        <v>82</v>
      </c>
      <c r="AW955" s="14" t="s">
        <v>31</v>
      </c>
      <c r="AX955" s="14" t="s">
        <v>75</v>
      </c>
      <c r="AY955" s="180" t="s">
        <v>205</v>
      </c>
    </row>
    <row r="956" spans="2:51" s="12" customFormat="1">
      <c r="B956" s="164"/>
      <c r="D956" s="165" t="s">
        <v>219</v>
      </c>
      <c r="E956" s="166" t="s">
        <v>1</v>
      </c>
      <c r="F956" s="167" t="s">
        <v>2661</v>
      </c>
      <c r="H956" s="168">
        <v>1</v>
      </c>
      <c r="I956" s="169"/>
      <c r="L956" s="164"/>
      <c r="M956" s="170"/>
      <c r="T956" s="171"/>
      <c r="AT956" s="166" t="s">
        <v>219</v>
      </c>
      <c r="AU956" s="166" t="s">
        <v>88</v>
      </c>
      <c r="AV956" s="12" t="s">
        <v>88</v>
      </c>
      <c r="AW956" s="12" t="s">
        <v>31</v>
      </c>
      <c r="AX956" s="12" t="s">
        <v>75</v>
      </c>
      <c r="AY956" s="166" t="s">
        <v>205</v>
      </c>
    </row>
    <row r="957" spans="2:51" s="12" customFormat="1">
      <c r="B957" s="164"/>
      <c r="D957" s="165" t="s">
        <v>219</v>
      </c>
      <c r="E957" s="166" t="s">
        <v>1</v>
      </c>
      <c r="F957" s="167" t="s">
        <v>2662</v>
      </c>
      <c r="H957" s="168">
        <v>1</v>
      </c>
      <c r="I957" s="169"/>
      <c r="L957" s="164"/>
      <c r="M957" s="170"/>
      <c r="T957" s="171"/>
      <c r="AT957" s="166" t="s">
        <v>219</v>
      </c>
      <c r="AU957" s="166" t="s">
        <v>88</v>
      </c>
      <c r="AV957" s="12" t="s">
        <v>88</v>
      </c>
      <c r="AW957" s="12" t="s">
        <v>31</v>
      </c>
      <c r="AX957" s="12" t="s">
        <v>75</v>
      </c>
      <c r="AY957" s="166" t="s">
        <v>205</v>
      </c>
    </row>
    <row r="958" spans="2:51" s="12" customFormat="1">
      <c r="B958" s="164"/>
      <c r="D958" s="165" t="s">
        <v>219</v>
      </c>
      <c r="E958" s="166" t="s">
        <v>1</v>
      </c>
      <c r="F958" s="167" t="s">
        <v>2663</v>
      </c>
      <c r="H958" s="168">
        <v>1</v>
      </c>
      <c r="I958" s="169"/>
      <c r="L958" s="164"/>
      <c r="M958" s="170"/>
      <c r="T958" s="171"/>
      <c r="AT958" s="166" t="s">
        <v>219</v>
      </c>
      <c r="AU958" s="166" t="s">
        <v>88</v>
      </c>
      <c r="AV958" s="12" t="s">
        <v>88</v>
      </c>
      <c r="AW958" s="12" t="s">
        <v>31</v>
      </c>
      <c r="AX958" s="12" t="s">
        <v>75</v>
      </c>
      <c r="AY958" s="166" t="s">
        <v>205</v>
      </c>
    </row>
    <row r="959" spans="2:51" s="12" customFormat="1">
      <c r="B959" s="164"/>
      <c r="D959" s="165" t="s">
        <v>219</v>
      </c>
      <c r="E959" s="166" t="s">
        <v>1</v>
      </c>
      <c r="F959" s="167" t="s">
        <v>2664</v>
      </c>
      <c r="H959" s="168">
        <v>1</v>
      </c>
      <c r="I959" s="169"/>
      <c r="L959" s="164"/>
      <c r="M959" s="170"/>
      <c r="T959" s="171"/>
      <c r="AT959" s="166" t="s">
        <v>219</v>
      </c>
      <c r="AU959" s="166" t="s">
        <v>88</v>
      </c>
      <c r="AV959" s="12" t="s">
        <v>88</v>
      </c>
      <c r="AW959" s="12" t="s">
        <v>31</v>
      </c>
      <c r="AX959" s="12" t="s">
        <v>75</v>
      </c>
      <c r="AY959" s="166" t="s">
        <v>205</v>
      </c>
    </row>
    <row r="960" spans="2:51" s="12" customFormat="1">
      <c r="B960" s="164"/>
      <c r="D960" s="165" t="s">
        <v>219</v>
      </c>
      <c r="E960" s="166" t="s">
        <v>1</v>
      </c>
      <c r="F960" s="167" t="s">
        <v>2665</v>
      </c>
      <c r="H960" s="168">
        <v>1</v>
      </c>
      <c r="I960" s="169"/>
      <c r="L960" s="164"/>
      <c r="M960" s="170"/>
      <c r="T960" s="171"/>
      <c r="AT960" s="166" t="s">
        <v>219</v>
      </c>
      <c r="AU960" s="166" t="s">
        <v>88</v>
      </c>
      <c r="AV960" s="12" t="s">
        <v>88</v>
      </c>
      <c r="AW960" s="12" t="s">
        <v>31</v>
      </c>
      <c r="AX960" s="12" t="s">
        <v>75</v>
      </c>
      <c r="AY960" s="166" t="s">
        <v>205</v>
      </c>
    </row>
    <row r="961" spans="2:51" s="12" customFormat="1">
      <c r="B961" s="164"/>
      <c r="D961" s="165" t="s">
        <v>219</v>
      </c>
      <c r="E961" s="166" t="s">
        <v>1</v>
      </c>
      <c r="F961" s="167" t="s">
        <v>2666</v>
      </c>
      <c r="H961" s="168">
        <v>1</v>
      </c>
      <c r="I961" s="169"/>
      <c r="L961" s="164"/>
      <c r="M961" s="170"/>
      <c r="T961" s="171"/>
      <c r="AT961" s="166" t="s">
        <v>219</v>
      </c>
      <c r="AU961" s="166" t="s">
        <v>88</v>
      </c>
      <c r="AV961" s="12" t="s">
        <v>88</v>
      </c>
      <c r="AW961" s="12" t="s">
        <v>31</v>
      </c>
      <c r="AX961" s="12" t="s">
        <v>75</v>
      </c>
      <c r="AY961" s="166" t="s">
        <v>205</v>
      </c>
    </row>
    <row r="962" spans="2:51" s="12" customFormat="1">
      <c r="B962" s="164"/>
      <c r="D962" s="165" t="s">
        <v>219</v>
      </c>
      <c r="E962" s="166" t="s">
        <v>1</v>
      </c>
      <c r="F962" s="167" t="s">
        <v>2667</v>
      </c>
      <c r="H962" s="168">
        <v>1</v>
      </c>
      <c r="I962" s="169"/>
      <c r="L962" s="164"/>
      <c r="M962" s="170"/>
      <c r="T962" s="171"/>
      <c r="AT962" s="166" t="s">
        <v>219</v>
      </c>
      <c r="AU962" s="166" t="s">
        <v>88</v>
      </c>
      <c r="AV962" s="12" t="s">
        <v>88</v>
      </c>
      <c r="AW962" s="12" t="s">
        <v>31</v>
      </c>
      <c r="AX962" s="12" t="s">
        <v>75</v>
      </c>
      <c r="AY962" s="166" t="s">
        <v>205</v>
      </c>
    </row>
    <row r="963" spans="2:51" s="12" customFormat="1">
      <c r="B963" s="164"/>
      <c r="D963" s="165" t="s">
        <v>219</v>
      </c>
      <c r="E963" s="166" t="s">
        <v>1</v>
      </c>
      <c r="F963" s="167" t="s">
        <v>2668</v>
      </c>
      <c r="H963" s="168">
        <v>1</v>
      </c>
      <c r="I963" s="169"/>
      <c r="L963" s="164"/>
      <c r="M963" s="170"/>
      <c r="T963" s="171"/>
      <c r="AT963" s="166" t="s">
        <v>219</v>
      </c>
      <c r="AU963" s="166" t="s">
        <v>88</v>
      </c>
      <c r="AV963" s="12" t="s">
        <v>88</v>
      </c>
      <c r="AW963" s="12" t="s">
        <v>31</v>
      </c>
      <c r="AX963" s="12" t="s">
        <v>75</v>
      </c>
      <c r="AY963" s="166" t="s">
        <v>205</v>
      </c>
    </row>
    <row r="964" spans="2:51" s="12" customFormat="1">
      <c r="B964" s="164"/>
      <c r="D964" s="165" t="s">
        <v>219</v>
      </c>
      <c r="E964" s="166" t="s">
        <v>1</v>
      </c>
      <c r="F964" s="167" t="s">
        <v>2669</v>
      </c>
      <c r="H964" s="168">
        <v>1</v>
      </c>
      <c r="I964" s="169"/>
      <c r="L964" s="164"/>
      <c r="M964" s="170"/>
      <c r="T964" s="171"/>
      <c r="AT964" s="166" t="s">
        <v>219</v>
      </c>
      <c r="AU964" s="166" t="s">
        <v>88</v>
      </c>
      <c r="AV964" s="12" t="s">
        <v>88</v>
      </c>
      <c r="AW964" s="12" t="s">
        <v>31</v>
      </c>
      <c r="AX964" s="12" t="s">
        <v>75</v>
      </c>
      <c r="AY964" s="166" t="s">
        <v>205</v>
      </c>
    </row>
    <row r="965" spans="2:51" s="12" customFormat="1">
      <c r="B965" s="164"/>
      <c r="D965" s="165" t="s">
        <v>219</v>
      </c>
      <c r="E965" s="166" t="s">
        <v>1</v>
      </c>
      <c r="F965" s="167" t="s">
        <v>2670</v>
      </c>
      <c r="H965" s="168">
        <v>1</v>
      </c>
      <c r="I965" s="169"/>
      <c r="L965" s="164"/>
      <c r="M965" s="170"/>
      <c r="T965" s="171"/>
      <c r="AT965" s="166" t="s">
        <v>219</v>
      </c>
      <c r="AU965" s="166" t="s">
        <v>88</v>
      </c>
      <c r="AV965" s="12" t="s">
        <v>88</v>
      </c>
      <c r="AW965" s="12" t="s">
        <v>31</v>
      </c>
      <c r="AX965" s="12" t="s">
        <v>75</v>
      </c>
      <c r="AY965" s="166" t="s">
        <v>205</v>
      </c>
    </row>
    <row r="966" spans="2:51" s="12" customFormat="1">
      <c r="B966" s="164"/>
      <c r="D966" s="165" t="s">
        <v>219</v>
      </c>
      <c r="E966" s="166" t="s">
        <v>1</v>
      </c>
      <c r="F966" s="167" t="s">
        <v>2671</v>
      </c>
      <c r="H966" s="168">
        <v>1</v>
      </c>
      <c r="I966" s="169"/>
      <c r="L966" s="164"/>
      <c r="M966" s="170"/>
      <c r="T966" s="171"/>
      <c r="AT966" s="166" t="s">
        <v>219</v>
      </c>
      <c r="AU966" s="166" t="s">
        <v>88</v>
      </c>
      <c r="AV966" s="12" t="s">
        <v>88</v>
      </c>
      <c r="AW966" s="12" t="s">
        <v>31</v>
      </c>
      <c r="AX966" s="12" t="s">
        <v>75</v>
      </c>
      <c r="AY966" s="166" t="s">
        <v>205</v>
      </c>
    </row>
    <row r="967" spans="2:51" s="12" customFormat="1">
      <c r="B967" s="164"/>
      <c r="D967" s="165" t="s">
        <v>219</v>
      </c>
      <c r="E967" s="166" t="s">
        <v>1</v>
      </c>
      <c r="F967" s="167" t="s">
        <v>2672</v>
      </c>
      <c r="H967" s="168">
        <v>2</v>
      </c>
      <c r="I967" s="169"/>
      <c r="L967" s="164"/>
      <c r="M967" s="170"/>
      <c r="T967" s="171"/>
      <c r="AT967" s="166" t="s">
        <v>219</v>
      </c>
      <c r="AU967" s="166" t="s">
        <v>88</v>
      </c>
      <c r="AV967" s="12" t="s">
        <v>88</v>
      </c>
      <c r="AW967" s="12" t="s">
        <v>31</v>
      </c>
      <c r="AX967" s="12" t="s">
        <v>75</v>
      </c>
      <c r="AY967" s="166" t="s">
        <v>205</v>
      </c>
    </row>
    <row r="968" spans="2:51" s="12" customFormat="1">
      <c r="B968" s="164"/>
      <c r="D968" s="165" t="s">
        <v>219</v>
      </c>
      <c r="E968" s="166" t="s">
        <v>1</v>
      </c>
      <c r="F968" s="167" t="s">
        <v>2673</v>
      </c>
      <c r="H968" s="168">
        <v>1</v>
      </c>
      <c r="I968" s="169"/>
      <c r="L968" s="164"/>
      <c r="M968" s="170"/>
      <c r="T968" s="171"/>
      <c r="AT968" s="166" t="s">
        <v>219</v>
      </c>
      <c r="AU968" s="166" t="s">
        <v>88</v>
      </c>
      <c r="AV968" s="12" t="s">
        <v>88</v>
      </c>
      <c r="AW968" s="12" t="s">
        <v>31</v>
      </c>
      <c r="AX968" s="12" t="s">
        <v>75</v>
      </c>
      <c r="AY968" s="166" t="s">
        <v>205</v>
      </c>
    </row>
    <row r="969" spans="2:51" s="12" customFormat="1">
      <c r="B969" s="164"/>
      <c r="D969" s="165" t="s">
        <v>219</v>
      </c>
      <c r="E969" s="166" t="s">
        <v>1</v>
      </c>
      <c r="F969" s="167" t="s">
        <v>2674</v>
      </c>
      <c r="H969" s="168">
        <v>1</v>
      </c>
      <c r="I969" s="169"/>
      <c r="L969" s="164"/>
      <c r="M969" s="170"/>
      <c r="T969" s="171"/>
      <c r="AT969" s="166" t="s">
        <v>219</v>
      </c>
      <c r="AU969" s="166" t="s">
        <v>88</v>
      </c>
      <c r="AV969" s="12" t="s">
        <v>88</v>
      </c>
      <c r="AW969" s="12" t="s">
        <v>31</v>
      </c>
      <c r="AX969" s="12" t="s">
        <v>75</v>
      </c>
      <c r="AY969" s="166" t="s">
        <v>205</v>
      </c>
    </row>
    <row r="970" spans="2:51" s="12" customFormat="1">
      <c r="B970" s="164"/>
      <c r="D970" s="165" t="s">
        <v>219</v>
      </c>
      <c r="E970" s="166" t="s">
        <v>1</v>
      </c>
      <c r="F970" s="167" t="s">
        <v>2675</v>
      </c>
      <c r="H970" s="168">
        <v>1</v>
      </c>
      <c r="I970" s="169"/>
      <c r="L970" s="164"/>
      <c r="M970" s="170"/>
      <c r="T970" s="171"/>
      <c r="AT970" s="166" t="s">
        <v>219</v>
      </c>
      <c r="AU970" s="166" t="s">
        <v>88</v>
      </c>
      <c r="AV970" s="12" t="s">
        <v>88</v>
      </c>
      <c r="AW970" s="12" t="s">
        <v>31</v>
      </c>
      <c r="AX970" s="12" t="s">
        <v>75</v>
      </c>
      <c r="AY970" s="166" t="s">
        <v>205</v>
      </c>
    </row>
    <row r="971" spans="2:51" s="12" customFormat="1">
      <c r="B971" s="164"/>
      <c r="D971" s="165" t="s">
        <v>219</v>
      </c>
      <c r="E971" s="166" t="s">
        <v>1</v>
      </c>
      <c r="F971" s="167" t="s">
        <v>2676</v>
      </c>
      <c r="H971" s="168">
        <v>1</v>
      </c>
      <c r="I971" s="169"/>
      <c r="L971" s="164"/>
      <c r="M971" s="170"/>
      <c r="T971" s="171"/>
      <c r="AT971" s="166" t="s">
        <v>219</v>
      </c>
      <c r="AU971" s="166" t="s">
        <v>88</v>
      </c>
      <c r="AV971" s="12" t="s">
        <v>88</v>
      </c>
      <c r="AW971" s="12" t="s">
        <v>31</v>
      </c>
      <c r="AX971" s="12" t="s">
        <v>75</v>
      </c>
      <c r="AY971" s="166" t="s">
        <v>205</v>
      </c>
    </row>
    <row r="972" spans="2:51" s="12" customFormat="1">
      <c r="B972" s="164"/>
      <c r="D972" s="165" t="s">
        <v>219</v>
      </c>
      <c r="E972" s="166" t="s">
        <v>1</v>
      </c>
      <c r="F972" s="167" t="s">
        <v>2677</v>
      </c>
      <c r="H972" s="168">
        <v>1</v>
      </c>
      <c r="I972" s="169"/>
      <c r="L972" s="164"/>
      <c r="M972" s="170"/>
      <c r="T972" s="171"/>
      <c r="AT972" s="166" t="s">
        <v>219</v>
      </c>
      <c r="AU972" s="166" t="s">
        <v>88</v>
      </c>
      <c r="AV972" s="12" t="s">
        <v>88</v>
      </c>
      <c r="AW972" s="12" t="s">
        <v>31</v>
      </c>
      <c r="AX972" s="12" t="s">
        <v>75</v>
      </c>
      <c r="AY972" s="166" t="s">
        <v>205</v>
      </c>
    </row>
    <row r="973" spans="2:51" s="12" customFormat="1">
      <c r="B973" s="164"/>
      <c r="D973" s="165" t="s">
        <v>219</v>
      </c>
      <c r="E973" s="166" t="s">
        <v>1</v>
      </c>
      <c r="F973" s="167" t="s">
        <v>2678</v>
      </c>
      <c r="H973" s="168">
        <v>1</v>
      </c>
      <c r="I973" s="169"/>
      <c r="L973" s="164"/>
      <c r="M973" s="170"/>
      <c r="T973" s="171"/>
      <c r="AT973" s="166" t="s">
        <v>219</v>
      </c>
      <c r="AU973" s="166" t="s">
        <v>88</v>
      </c>
      <c r="AV973" s="12" t="s">
        <v>88</v>
      </c>
      <c r="AW973" s="12" t="s">
        <v>31</v>
      </c>
      <c r="AX973" s="12" t="s">
        <v>75</v>
      </c>
      <c r="AY973" s="166" t="s">
        <v>205</v>
      </c>
    </row>
    <row r="974" spans="2:51" s="12" customFormat="1">
      <c r="B974" s="164"/>
      <c r="D974" s="165" t="s">
        <v>219</v>
      </c>
      <c r="E974" s="166" t="s">
        <v>1</v>
      </c>
      <c r="F974" s="167" t="s">
        <v>2679</v>
      </c>
      <c r="H974" s="168">
        <v>1</v>
      </c>
      <c r="I974" s="169"/>
      <c r="L974" s="164"/>
      <c r="M974" s="170"/>
      <c r="T974" s="171"/>
      <c r="AT974" s="166" t="s">
        <v>219</v>
      </c>
      <c r="AU974" s="166" t="s">
        <v>88</v>
      </c>
      <c r="AV974" s="12" t="s">
        <v>88</v>
      </c>
      <c r="AW974" s="12" t="s">
        <v>31</v>
      </c>
      <c r="AX974" s="12" t="s">
        <v>75</v>
      </c>
      <c r="AY974" s="166" t="s">
        <v>205</v>
      </c>
    </row>
    <row r="975" spans="2:51" s="12" customFormat="1">
      <c r="B975" s="164"/>
      <c r="D975" s="165" t="s">
        <v>219</v>
      </c>
      <c r="E975" s="166" t="s">
        <v>1</v>
      </c>
      <c r="F975" s="167" t="s">
        <v>2680</v>
      </c>
      <c r="H975" s="168">
        <v>1</v>
      </c>
      <c r="I975" s="169"/>
      <c r="L975" s="164"/>
      <c r="M975" s="170"/>
      <c r="T975" s="171"/>
      <c r="AT975" s="166" t="s">
        <v>219</v>
      </c>
      <c r="AU975" s="166" t="s">
        <v>88</v>
      </c>
      <c r="AV975" s="12" t="s">
        <v>88</v>
      </c>
      <c r="AW975" s="12" t="s">
        <v>31</v>
      </c>
      <c r="AX975" s="12" t="s">
        <v>75</v>
      </c>
      <c r="AY975" s="166" t="s">
        <v>205</v>
      </c>
    </row>
    <row r="976" spans="2:51" s="12" customFormat="1">
      <c r="B976" s="164"/>
      <c r="D976" s="165" t="s">
        <v>219</v>
      </c>
      <c r="E976" s="166" t="s">
        <v>1</v>
      </c>
      <c r="F976" s="167" t="s">
        <v>2681</v>
      </c>
      <c r="H976" s="168">
        <v>1</v>
      </c>
      <c r="I976" s="169"/>
      <c r="L976" s="164"/>
      <c r="M976" s="170"/>
      <c r="T976" s="171"/>
      <c r="AT976" s="166" t="s">
        <v>219</v>
      </c>
      <c r="AU976" s="166" t="s">
        <v>88</v>
      </c>
      <c r="AV976" s="12" t="s">
        <v>88</v>
      </c>
      <c r="AW976" s="12" t="s">
        <v>31</v>
      </c>
      <c r="AX976" s="12" t="s">
        <v>75</v>
      </c>
      <c r="AY976" s="166" t="s">
        <v>205</v>
      </c>
    </row>
    <row r="977" spans="2:51" s="12" customFormat="1">
      <c r="B977" s="164"/>
      <c r="D977" s="165" t="s">
        <v>219</v>
      </c>
      <c r="E977" s="166" t="s">
        <v>1</v>
      </c>
      <c r="F977" s="167" t="s">
        <v>2682</v>
      </c>
      <c r="H977" s="168">
        <v>1</v>
      </c>
      <c r="I977" s="169"/>
      <c r="L977" s="164"/>
      <c r="M977" s="170"/>
      <c r="T977" s="171"/>
      <c r="AT977" s="166" t="s">
        <v>219</v>
      </c>
      <c r="AU977" s="166" t="s">
        <v>88</v>
      </c>
      <c r="AV977" s="12" t="s">
        <v>88</v>
      </c>
      <c r="AW977" s="12" t="s">
        <v>31</v>
      </c>
      <c r="AX977" s="12" t="s">
        <v>75</v>
      </c>
      <c r="AY977" s="166" t="s">
        <v>205</v>
      </c>
    </row>
    <row r="978" spans="2:51" s="12" customFormat="1">
      <c r="B978" s="164"/>
      <c r="D978" s="165" t="s">
        <v>219</v>
      </c>
      <c r="E978" s="166" t="s">
        <v>1</v>
      </c>
      <c r="F978" s="167" t="s">
        <v>2683</v>
      </c>
      <c r="H978" s="168">
        <v>1</v>
      </c>
      <c r="I978" s="169"/>
      <c r="L978" s="164"/>
      <c r="M978" s="170"/>
      <c r="T978" s="171"/>
      <c r="AT978" s="166" t="s">
        <v>219</v>
      </c>
      <c r="AU978" s="166" t="s">
        <v>88</v>
      </c>
      <c r="AV978" s="12" t="s">
        <v>88</v>
      </c>
      <c r="AW978" s="12" t="s">
        <v>31</v>
      </c>
      <c r="AX978" s="12" t="s">
        <v>75</v>
      </c>
      <c r="AY978" s="166" t="s">
        <v>205</v>
      </c>
    </row>
    <row r="979" spans="2:51" s="12" customFormat="1">
      <c r="B979" s="164"/>
      <c r="D979" s="165" t="s">
        <v>219</v>
      </c>
      <c r="E979" s="166" t="s">
        <v>1</v>
      </c>
      <c r="F979" s="167" t="s">
        <v>2684</v>
      </c>
      <c r="H979" s="168">
        <v>1</v>
      </c>
      <c r="I979" s="169"/>
      <c r="L979" s="164"/>
      <c r="M979" s="170"/>
      <c r="T979" s="171"/>
      <c r="AT979" s="166" t="s">
        <v>219</v>
      </c>
      <c r="AU979" s="166" t="s">
        <v>88</v>
      </c>
      <c r="AV979" s="12" t="s">
        <v>88</v>
      </c>
      <c r="AW979" s="12" t="s">
        <v>31</v>
      </c>
      <c r="AX979" s="12" t="s">
        <v>75</v>
      </c>
      <c r="AY979" s="166" t="s">
        <v>205</v>
      </c>
    </row>
    <row r="980" spans="2:51" s="12" customFormat="1">
      <c r="B980" s="164"/>
      <c r="D980" s="165" t="s">
        <v>219</v>
      </c>
      <c r="E980" s="166" t="s">
        <v>1</v>
      </c>
      <c r="F980" s="167" t="s">
        <v>2685</v>
      </c>
      <c r="H980" s="168">
        <v>1</v>
      </c>
      <c r="I980" s="169"/>
      <c r="L980" s="164"/>
      <c r="M980" s="170"/>
      <c r="T980" s="171"/>
      <c r="AT980" s="166" t="s">
        <v>219</v>
      </c>
      <c r="AU980" s="166" t="s">
        <v>88</v>
      </c>
      <c r="AV980" s="12" t="s">
        <v>88</v>
      </c>
      <c r="AW980" s="12" t="s">
        <v>31</v>
      </c>
      <c r="AX980" s="12" t="s">
        <v>75</v>
      </c>
      <c r="AY980" s="166" t="s">
        <v>205</v>
      </c>
    </row>
    <row r="981" spans="2:51" s="12" customFormat="1">
      <c r="B981" s="164"/>
      <c r="D981" s="165" t="s">
        <v>219</v>
      </c>
      <c r="E981" s="166" t="s">
        <v>1</v>
      </c>
      <c r="F981" s="167" t="s">
        <v>2686</v>
      </c>
      <c r="H981" s="168">
        <v>1</v>
      </c>
      <c r="I981" s="169"/>
      <c r="L981" s="164"/>
      <c r="M981" s="170"/>
      <c r="T981" s="171"/>
      <c r="AT981" s="166" t="s">
        <v>219</v>
      </c>
      <c r="AU981" s="166" t="s">
        <v>88</v>
      </c>
      <c r="AV981" s="12" t="s">
        <v>88</v>
      </c>
      <c r="AW981" s="12" t="s">
        <v>31</v>
      </c>
      <c r="AX981" s="12" t="s">
        <v>75</v>
      </c>
      <c r="AY981" s="166" t="s">
        <v>205</v>
      </c>
    </row>
    <row r="982" spans="2:51" s="15" customFormat="1">
      <c r="B982" s="185"/>
      <c r="D982" s="165" t="s">
        <v>219</v>
      </c>
      <c r="E982" s="186" t="s">
        <v>1</v>
      </c>
      <c r="F982" s="187" t="s">
        <v>2687</v>
      </c>
      <c r="H982" s="188">
        <v>34</v>
      </c>
      <c r="I982" s="189"/>
      <c r="L982" s="185"/>
      <c r="M982" s="190"/>
      <c r="T982" s="191"/>
      <c r="AT982" s="186" t="s">
        <v>219</v>
      </c>
      <c r="AU982" s="186" t="s">
        <v>88</v>
      </c>
      <c r="AV982" s="15" t="s">
        <v>222</v>
      </c>
      <c r="AW982" s="15" t="s">
        <v>31</v>
      </c>
      <c r="AX982" s="15" t="s">
        <v>75</v>
      </c>
      <c r="AY982" s="186" t="s">
        <v>205</v>
      </c>
    </row>
    <row r="983" spans="2:51" s="14" customFormat="1">
      <c r="B983" s="179"/>
      <c r="D983" s="165" t="s">
        <v>219</v>
      </c>
      <c r="E983" s="180" t="s">
        <v>1</v>
      </c>
      <c r="F983" s="181" t="s">
        <v>2688</v>
      </c>
      <c r="H983" s="180" t="s">
        <v>1</v>
      </c>
      <c r="I983" s="182"/>
      <c r="L983" s="179"/>
      <c r="M983" s="183"/>
      <c r="T983" s="184"/>
      <c r="AT983" s="180" t="s">
        <v>219</v>
      </c>
      <c r="AU983" s="180" t="s">
        <v>88</v>
      </c>
      <c r="AV983" s="14" t="s">
        <v>82</v>
      </c>
      <c r="AW983" s="14" t="s">
        <v>31</v>
      </c>
      <c r="AX983" s="14" t="s">
        <v>75</v>
      </c>
      <c r="AY983" s="180" t="s">
        <v>205</v>
      </c>
    </row>
    <row r="984" spans="2:51" s="12" customFormat="1">
      <c r="B984" s="164"/>
      <c r="D984" s="165" t="s">
        <v>219</v>
      </c>
      <c r="E984" s="166" t="s">
        <v>1</v>
      </c>
      <c r="F984" s="167" t="s">
        <v>2689</v>
      </c>
      <c r="H984" s="168">
        <v>25</v>
      </c>
      <c r="I984" s="169"/>
      <c r="L984" s="164"/>
      <c r="M984" s="170"/>
      <c r="T984" s="171"/>
      <c r="AT984" s="166" t="s">
        <v>219</v>
      </c>
      <c r="AU984" s="166" t="s">
        <v>88</v>
      </c>
      <c r="AV984" s="12" t="s">
        <v>88</v>
      </c>
      <c r="AW984" s="12" t="s">
        <v>31</v>
      </c>
      <c r="AX984" s="12" t="s">
        <v>75</v>
      </c>
      <c r="AY984" s="166" t="s">
        <v>205</v>
      </c>
    </row>
    <row r="985" spans="2:51" s="12" customFormat="1">
      <c r="B985" s="164"/>
      <c r="D985" s="165" t="s">
        <v>219</v>
      </c>
      <c r="E985" s="166" t="s">
        <v>1</v>
      </c>
      <c r="F985" s="167" t="s">
        <v>2690</v>
      </c>
      <c r="H985" s="168">
        <v>25</v>
      </c>
      <c r="I985" s="169"/>
      <c r="L985" s="164"/>
      <c r="M985" s="170"/>
      <c r="T985" s="171"/>
      <c r="AT985" s="166" t="s">
        <v>219</v>
      </c>
      <c r="AU985" s="166" t="s">
        <v>88</v>
      </c>
      <c r="AV985" s="12" t="s">
        <v>88</v>
      </c>
      <c r="AW985" s="12" t="s">
        <v>31</v>
      </c>
      <c r="AX985" s="12" t="s">
        <v>75</v>
      </c>
      <c r="AY985" s="166" t="s">
        <v>205</v>
      </c>
    </row>
    <row r="986" spans="2:51" s="12" customFormat="1">
      <c r="B986" s="164"/>
      <c r="D986" s="165" t="s">
        <v>219</v>
      </c>
      <c r="E986" s="166" t="s">
        <v>1</v>
      </c>
      <c r="F986" s="167" t="s">
        <v>2691</v>
      </c>
      <c r="H986" s="168">
        <v>25</v>
      </c>
      <c r="I986" s="169"/>
      <c r="L986" s="164"/>
      <c r="M986" s="170"/>
      <c r="T986" s="171"/>
      <c r="AT986" s="166" t="s">
        <v>219</v>
      </c>
      <c r="AU986" s="166" t="s">
        <v>88</v>
      </c>
      <c r="AV986" s="12" t="s">
        <v>88</v>
      </c>
      <c r="AW986" s="12" t="s">
        <v>31</v>
      </c>
      <c r="AX986" s="12" t="s">
        <v>75</v>
      </c>
      <c r="AY986" s="166" t="s">
        <v>205</v>
      </c>
    </row>
    <row r="987" spans="2:51" s="15" customFormat="1">
      <c r="B987" s="185"/>
      <c r="D987" s="165" t="s">
        <v>219</v>
      </c>
      <c r="E987" s="186" t="s">
        <v>1</v>
      </c>
      <c r="F987" s="187" t="s">
        <v>2692</v>
      </c>
      <c r="H987" s="188">
        <v>75</v>
      </c>
      <c r="I987" s="189"/>
      <c r="L987" s="185"/>
      <c r="M987" s="190"/>
      <c r="T987" s="191"/>
      <c r="AT987" s="186" t="s">
        <v>219</v>
      </c>
      <c r="AU987" s="186" t="s">
        <v>88</v>
      </c>
      <c r="AV987" s="15" t="s">
        <v>222</v>
      </c>
      <c r="AW987" s="15" t="s">
        <v>31</v>
      </c>
      <c r="AX987" s="15" t="s">
        <v>75</v>
      </c>
      <c r="AY987" s="186" t="s">
        <v>205</v>
      </c>
    </row>
    <row r="988" spans="2:51" s="14" customFormat="1">
      <c r="B988" s="179"/>
      <c r="D988" s="165" t="s">
        <v>219</v>
      </c>
      <c r="E988" s="180" t="s">
        <v>1</v>
      </c>
      <c r="F988" s="181" t="s">
        <v>2688</v>
      </c>
      <c r="H988" s="180" t="s">
        <v>1</v>
      </c>
      <c r="I988" s="182"/>
      <c r="L988" s="179"/>
      <c r="M988" s="183"/>
      <c r="T988" s="184"/>
      <c r="AT988" s="180" t="s">
        <v>219</v>
      </c>
      <c r="AU988" s="180" t="s">
        <v>88</v>
      </c>
      <c r="AV988" s="14" t="s">
        <v>82</v>
      </c>
      <c r="AW988" s="14" t="s">
        <v>31</v>
      </c>
      <c r="AX988" s="14" t="s">
        <v>75</v>
      </c>
      <c r="AY988" s="180" t="s">
        <v>205</v>
      </c>
    </row>
    <row r="989" spans="2:51" s="14" customFormat="1">
      <c r="B989" s="179"/>
      <c r="D989" s="165" t="s">
        <v>219</v>
      </c>
      <c r="E989" s="180" t="s">
        <v>1</v>
      </c>
      <c r="F989" s="181" t="s">
        <v>2693</v>
      </c>
      <c r="H989" s="180" t="s">
        <v>1</v>
      </c>
      <c r="I989" s="182"/>
      <c r="L989" s="179"/>
      <c r="M989" s="183"/>
      <c r="T989" s="184"/>
      <c r="AT989" s="180" t="s">
        <v>219</v>
      </c>
      <c r="AU989" s="180" t="s">
        <v>88</v>
      </c>
      <c r="AV989" s="14" t="s">
        <v>82</v>
      </c>
      <c r="AW989" s="14" t="s">
        <v>31</v>
      </c>
      <c r="AX989" s="14" t="s">
        <v>75</v>
      </c>
      <c r="AY989" s="180" t="s">
        <v>205</v>
      </c>
    </row>
    <row r="990" spans="2:51" s="12" customFormat="1">
      <c r="B990" s="164"/>
      <c r="D990" s="165" t="s">
        <v>219</v>
      </c>
      <c r="E990" s="166" t="s">
        <v>1</v>
      </c>
      <c r="F990" s="167" t="s">
        <v>2694</v>
      </c>
      <c r="H990" s="168">
        <v>26</v>
      </c>
      <c r="I990" s="169"/>
      <c r="L990" s="164"/>
      <c r="M990" s="170"/>
      <c r="T990" s="171"/>
      <c r="AT990" s="166" t="s">
        <v>219</v>
      </c>
      <c r="AU990" s="166" t="s">
        <v>88</v>
      </c>
      <c r="AV990" s="12" t="s">
        <v>88</v>
      </c>
      <c r="AW990" s="12" t="s">
        <v>31</v>
      </c>
      <c r="AX990" s="12" t="s">
        <v>75</v>
      </c>
      <c r="AY990" s="166" t="s">
        <v>205</v>
      </c>
    </row>
    <row r="991" spans="2:51" s="12" customFormat="1">
      <c r="B991" s="164"/>
      <c r="D991" s="165" t="s">
        <v>219</v>
      </c>
      <c r="E991" s="166" t="s">
        <v>1</v>
      </c>
      <c r="F991" s="167" t="s">
        <v>2694</v>
      </c>
      <c r="H991" s="168">
        <v>26</v>
      </c>
      <c r="I991" s="169"/>
      <c r="L991" s="164"/>
      <c r="M991" s="170"/>
      <c r="T991" s="171"/>
      <c r="AT991" s="166" t="s">
        <v>219</v>
      </c>
      <c r="AU991" s="166" t="s">
        <v>88</v>
      </c>
      <c r="AV991" s="12" t="s">
        <v>88</v>
      </c>
      <c r="AW991" s="12" t="s">
        <v>31</v>
      </c>
      <c r="AX991" s="12" t="s">
        <v>75</v>
      </c>
      <c r="AY991" s="166" t="s">
        <v>205</v>
      </c>
    </row>
    <row r="992" spans="2:51" s="12" customFormat="1">
      <c r="B992" s="164"/>
      <c r="D992" s="165" t="s">
        <v>219</v>
      </c>
      <c r="E992" s="166" t="s">
        <v>1</v>
      </c>
      <c r="F992" s="167" t="s">
        <v>2694</v>
      </c>
      <c r="H992" s="168">
        <v>26</v>
      </c>
      <c r="I992" s="169"/>
      <c r="L992" s="164"/>
      <c r="M992" s="170"/>
      <c r="T992" s="171"/>
      <c r="AT992" s="166" t="s">
        <v>219</v>
      </c>
      <c r="AU992" s="166" t="s">
        <v>88</v>
      </c>
      <c r="AV992" s="12" t="s">
        <v>88</v>
      </c>
      <c r="AW992" s="12" t="s">
        <v>31</v>
      </c>
      <c r="AX992" s="12" t="s">
        <v>75</v>
      </c>
      <c r="AY992" s="166" t="s">
        <v>205</v>
      </c>
    </row>
    <row r="993" spans="2:65" s="15" customFormat="1">
      <c r="B993" s="185"/>
      <c r="D993" s="165" t="s">
        <v>219</v>
      </c>
      <c r="E993" s="186" t="s">
        <v>1</v>
      </c>
      <c r="F993" s="187" t="s">
        <v>2695</v>
      </c>
      <c r="H993" s="188">
        <v>78</v>
      </c>
      <c r="I993" s="189"/>
      <c r="L993" s="185"/>
      <c r="M993" s="190"/>
      <c r="T993" s="191"/>
      <c r="AT993" s="186" t="s">
        <v>219</v>
      </c>
      <c r="AU993" s="186" t="s">
        <v>88</v>
      </c>
      <c r="AV993" s="15" t="s">
        <v>222</v>
      </c>
      <c r="AW993" s="15" t="s">
        <v>31</v>
      </c>
      <c r="AX993" s="15" t="s">
        <v>75</v>
      </c>
      <c r="AY993" s="186" t="s">
        <v>205</v>
      </c>
    </row>
    <row r="994" spans="2:65" s="14" customFormat="1">
      <c r="B994" s="179"/>
      <c r="D994" s="165" t="s">
        <v>219</v>
      </c>
      <c r="E994" s="180" t="s">
        <v>1</v>
      </c>
      <c r="F994" s="181" t="s">
        <v>2688</v>
      </c>
      <c r="H994" s="180" t="s">
        <v>1</v>
      </c>
      <c r="I994" s="182"/>
      <c r="L994" s="179"/>
      <c r="M994" s="183"/>
      <c r="T994" s="184"/>
      <c r="AT994" s="180" t="s">
        <v>219</v>
      </c>
      <c r="AU994" s="180" t="s">
        <v>88</v>
      </c>
      <c r="AV994" s="14" t="s">
        <v>82</v>
      </c>
      <c r="AW994" s="14" t="s">
        <v>31</v>
      </c>
      <c r="AX994" s="14" t="s">
        <v>75</v>
      </c>
      <c r="AY994" s="180" t="s">
        <v>205</v>
      </c>
    </row>
    <row r="995" spans="2:65" s="12" customFormat="1">
      <c r="B995" s="164"/>
      <c r="D995" s="165" t="s">
        <v>219</v>
      </c>
      <c r="E995" s="166" t="s">
        <v>1</v>
      </c>
      <c r="F995" s="167" t="s">
        <v>2696</v>
      </c>
      <c r="H995" s="168">
        <v>26</v>
      </c>
      <c r="I995" s="169"/>
      <c r="L995" s="164"/>
      <c r="M995" s="170"/>
      <c r="T995" s="171"/>
      <c r="AT995" s="166" t="s">
        <v>219</v>
      </c>
      <c r="AU995" s="166" t="s">
        <v>88</v>
      </c>
      <c r="AV995" s="12" t="s">
        <v>88</v>
      </c>
      <c r="AW995" s="12" t="s">
        <v>31</v>
      </c>
      <c r="AX995" s="12" t="s">
        <v>75</v>
      </c>
      <c r="AY995" s="166" t="s">
        <v>205</v>
      </c>
    </row>
    <row r="996" spans="2:65" s="15" customFormat="1">
      <c r="B996" s="185"/>
      <c r="D996" s="165" t="s">
        <v>219</v>
      </c>
      <c r="E996" s="186" t="s">
        <v>1</v>
      </c>
      <c r="F996" s="187" t="s">
        <v>2697</v>
      </c>
      <c r="H996" s="188">
        <v>26</v>
      </c>
      <c r="I996" s="189"/>
      <c r="L996" s="185"/>
      <c r="M996" s="190"/>
      <c r="T996" s="191"/>
      <c r="AT996" s="186" t="s">
        <v>219</v>
      </c>
      <c r="AU996" s="186" t="s">
        <v>88</v>
      </c>
      <c r="AV996" s="15" t="s">
        <v>222</v>
      </c>
      <c r="AW996" s="15" t="s">
        <v>31</v>
      </c>
      <c r="AX996" s="15" t="s">
        <v>75</v>
      </c>
      <c r="AY996" s="186" t="s">
        <v>205</v>
      </c>
    </row>
    <row r="997" spans="2:65" s="14" customFormat="1">
      <c r="B997" s="179"/>
      <c r="D997" s="165" t="s">
        <v>219</v>
      </c>
      <c r="E997" s="180" t="s">
        <v>1</v>
      </c>
      <c r="F997" s="181" t="s">
        <v>2688</v>
      </c>
      <c r="H997" s="180" t="s">
        <v>1</v>
      </c>
      <c r="I997" s="182"/>
      <c r="L997" s="179"/>
      <c r="M997" s="183"/>
      <c r="T997" s="184"/>
      <c r="AT997" s="180" t="s">
        <v>219</v>
      </c>
      <c r="AU997" s="180" t="s">
        <v>88</v>
      </c>
      <c r="AV997" s="14" t="s">
        <v>82</v>
      </c>
      <c r="AW997" s="14" t="s">
        <v>31</v>
      </c>
      <c r="AX997" s="14" t="s">
        <v>75</v>
      </c>
      <c r="AY997" s="180" t="s">
        <v>205</v>
      </c>
    </row>
    <row r="998" spans="2:65" s="12" customFormat="1">
      <c r="B998" s="164"/>
      <c r="D998" s="165" t="s">
        <v>219</v>
      </c>
      <c r="E998" s="166" t="s">
        <v>1</v>
      </c>
      <c r="F998" s="167" t="s">
        <v>2696</v>
      </c>
      <c r="H998" s="168">
        <v>26</v>
      </c>
      <c r="I998" s="169"/>
      <c r="L998" s="164"/>
      <c r="M998" s="170"/>
      <c r="T998" s="171"/>
      <c r="AT998" s="166" t="s">
        <v>219</v>
      </c>
      <c r="AU998" s="166" t="s">
        <v>88</v>
      </c>
      <c r="AV998" s="12" t="s">
        <v>88</v>
      </c>
      <c r="AW998" s="12" t="s">
        <v>31</v>
      </c>
      <c r="AX998" s="12" t="s">
        <v>75</v>
      </c>
      <c r="AY998" s="166" t="s">
        <v>205</v>
      </c>
    </row>
    <row r="999" spans="2:65" s="15" customFormat="1">
      <c r="B999" s="185"/>
      <c r="D999" s="165" t="s">
        <v>219</v>
      </c>
      <c r="E999" s="186" t="s">
        <v>1</v>
      </c>
      <c r="F999" s="187" t="s">
        <v>2698</v>
      </c>
      <c r="H999" s="188">
        <v>26</v>
      </c>
      <c r="I999" s="189"/>
      <c r="L999" s="185"/>
      <c r="M999" s="190"/>
      <c r="T999" s="191"/>
      <c r="AT999" s="186" t="s">
        <v>219</v>
      </c>
      <c r="AU999" s="186" t="s">
        <v>88</v>
      </c>
      <c r="AV999" s="15" t="s">
        <v>222</v>
      </c>
      <c r="AW999" s="15" t="s">
        <v>31</v>
      </c>
      <c r="AX999" s="15" t="s">
        <v>75</v>
      </c>
      <c r="AY999" s="186" t="s">
        <v>205</v>
      </c>
    </row>
    <row r="1000" spans="2:65" s="13" customFormat="1">
      <c r="B1000" s="172"/>
      <c r="D1000" s="165" t="s">
        <v>219</v>
      </c>
      <c r="E1000" s="173" t="s">
        <v>1</v>
      </c>
      <c r="F1000" s="174" t="s">
        <v>221</v>
      </c>
      <c r="H1000" s="175">
        <v>275.62400000000002</v>
      </c>
      <c r="I1000" s="176"/>
      <c r="L1000" s="172"/>
      <c r="M1000" s="177"/>
      <c r="T1000" s="178"/>
      <c r="AT1000" s="173" t="s">
        <v>219</v>
      </c>
      <c r="AU1000" s="173" t="s">
        <v>88</v>
      </c>
      <c r="AV1000" s="13" t="s">
        <v>210</v>
      </c>
      <c r="AW1000" s="13" t="s">
        <v>31</v>
      </c>
      <c r="AX1000" s="13" t="s">
        <v>82</v>
      </c>
      <c r="AY1000" s="173" t="s">
        <v>205</v>
      </c>
    </row>
    <row r="1001" spans="2:65" s="1" customFormat="1" ht="24.2" customHeight="1">
      <c r="B1001" s="136"/>
      <c r="C1001" s="154" t="s">
        <v>917</v>
      </c>
      <c r="D1001" s="154" t="s">
        <v>214</v>
      </c>
      <c r="E1001" s="155" t="s">
        <v>2699</v>
      </c>
      <c r="F1001" s="156" t="s">
        <v>2700</v>
      </c>
      <c r="G1001" s="157" t="s">
        <v>592</v>
      </c>
      <c r="H1001" s="158">
        <v>23</v>
      </c>
      <c r="I1001" s="159"/>
      <c r="J1001" s="160">
        <f>ROUND(I1001*H1001,2)</f>
        <v>0</v>
      </c>
      <c r="K1001" s="161"/>
      <c r="L1001" s="32"/>
      <c r="M1001" s="162" t="s">
        <v>1</v>
      </c>
      <c r="N1001" s="163" t="s">
        <v>41</v>
      </c>
      <c r="P1001" s="148">
        <f>O1001*H1001</f>
        <v>0</v>
      </c>
      <c r="Q1001" s="148">
        <v>0</v>
      </c>
      <c r="R1001" s="148">
        <f>Q1001*H1001</f>
        <v>0</v>
      </c>
      <c r="S1001" s="148">
        <v>2.7E-2</v>
      </c>
      <c r="T1001" s="149">
        <f>S1001*H1001</f>
        <v>0.621</v>
      </c>
      <c r="AR1001" s="150" t="s">
        <v>210</v>
      </c>
      <c r="AT1001" s="150" t="s">
        <v>214</v>
      </c>
      <c r="AU1001" s="150" t="s">
        <v>88</v>
      </c>
      <c r="AY1001" s="17" t="s">
        <v>205</v>
      </c>
      <c r="BE1001" s="151">
        <f>IF(N1001="základná",J1001,0)</f>
        <v>0</v>
      </c>
      <c r="BF1001" s="151">
        <f>IF(N1001="znížená",J1001,0)</f>
        <v>0</v>
      </c>
      <c r="BG1001" s="151">
        <f>IF(N1001="zákl. prenesená",J1001,0)</f>
        <v>0</v>
      </c>
      <c r="BH1001" s="151">
        <f>IF(N1001="zníž. prenesená",J1001,0)</f>
        <v>0</v>
      </c>
      <c r="BI1001" s="151">
        <f>IF(N1001="nulová",J1001,0)</f>
        <v>0</v>
      </c>
      <c r="BJ1001" s="17" t="s">
        <v>88</v>
      </c>
      <c r="BK1001" s="151">
        <f>ROUND(I1001*H1001,2)</f>
        <v>0</v>
      </c>
      <c r="BL1001" s="17" t="s">
        <v>210</v>
      </c>
      <c r="BM1001" s="150" t="s">
        <v>2701</v>
      </c>
    </row>
    <row r="1002" spans="2:65" s="14" customFormat="1">
      <c r="B1002" s="179"/>
      <c r="D1002" s="165" t="s">
        <v>219</v>
      </c>
      <c r="E1002" s="180" t="s">
        <v>1</v>
      </c>
      <c r="F1002" s="181" t="s">
        <v>2653</v>
      </c>
      <c r="H1002" s="180" t="s">
        <v>1</v>
      </c>
      <c r="I1002" s="182"/>
      <c r="L1002" s="179"/>
      <c r="M1002" s="183"/>
      <c r="T1002" s="184"/>
      <c r="AT1002" s="180" t="s">
        <v>219</v>
      </c>
      <c r="AU1002" s="180" t="s">
        <v>88</v>
      </c>
      <c r="AV1002" s="14" t="s">
        <v>82</v>
      </c>
      <c r="AW1002" s="14" t="s">
        <v>31</v>
      </c>
      <c r="AX1002" s="14" t="s">
        <v>75</v>
      </c>
      <c r="AY1002" s="180" t="s">
        <v>205</v>
      </c>
    </row>
    <row r="1003" spans="2:65" s="14" customFormat="1" ht="22.5">
      <c r="B1003" s="179"/>
      <c r="D1003" s="165" t="s">
        <v>219</v>
      </c>
      <c r="E1003" s="180" t="s">
        <v>1</v>
      </c>
      <c r="F1003" s="181" t="s">
        <v>2702</v>
      </c>
      <c r="H1003" s="180" t="s">
        <v>1</v>
      </c>
      <c r="I1003" s="182"/>
      <c r="L1003" s="179"/>
      <c r="M1003" s="183"/>
      <c r="T1003" s="184"/>
      <c r="AT1003" s="180" t="s">
        <v>219</v>
      </c>
      <c r="AU1003" s="180" t="s">
        <v>88</v>
      </c>
      <c r="AV1003" s="14" t="s">
        <v>82</v>
      </c>
      <c r="AW1003" s="14" t="s">
        <v>31</v>
      </c>
      <c r="AX1003" s="14" t="s">
        <v>75</v>
      </c>
      <c r="AY1003" s="180" t="s">
        <v>205</v>
      </c>
    </row>
    <row r="1004" spans="2:65" s="12" customFormat="1">
      <c r="B1004" s="164"/>
      <c r="D1004" s="165" t="s">
        <v>219</v>
      </c>
      <c r="E1004" s="166" t="s">
        <v>1</v>
      </c>
      <c r="F1004" s="167" t="s">
        <v>82</v>
      </c>
      <c r="H1004" s="168">
        <v>1</v>
      </c>
      <c r="I1004" s="169"/>
      <c r="L1004" s="164"/>
      <c r="M1004" s="170"/>
      <c r="T1004" s="171"/>
      <c r="AT1004" s="166" t="s">
        <v>219</v>
      </c>
      <c r="AU1004" s="166" t="s">
        <v>88</v>
      </c>
      <c r="AV1004" s="12" t="s">
        <v>88</v>
      </c>
      <c r="AW1004" s="12" t="s">
        <v>31</v>
      </c>
      <c r="AX1004" s="12" t="s">
        <v>75</v>
      </c>
      <c r="AY1004" s="166" t="s">
        <v>205</v>
      </c>
    </row>
    <row r="1005" spans="2:65" s="15" customFormat="1">
      <c r="B1005" s="185"/>
      <c r="D1005" s="165" t="s">
        <v>219</v>
      </c>
      <c r="E1005" s="186" t="s">
        <v>1</v>
      </c>
      <c r="F1005" s="187" t="s">
        <v>2703</v>
      </c>
      <c r="H1005" s="188">
        <v>1</v>
      </c>
      <c r="I1005" s="189"/>
      <c r="L1005" s="185"/>
      <c r="M1005" s="190"/>
      <c r="T1005" s="191"/>
      <c r="AT1005" s="186" t="s">
        <v>219</v>
      </c>
      <c r="AU1005" s="186" t="s">
        <v>88</v>
      </c>
      <c r="AV1005" s="15" t="s">
        <v>222</v>
      </c>
      <c r="AW1005" s="15" t="s">
        <v>31</v>
      </c>
      <c r="AX1005" s="15" t="s">
        <v>75</v>
      </c>
      <c r="AY1005" s="186" t="s">
        <v>205</v>
      </c>
    </row>
    <row r="1006" spans="2:65" s="14" customFormat="1">
      <c r="B1006" s="179"/>
      <c r="D1006" s="165" t="s">
        <v>219</v>
      </c>
      <c r="E1006" s="180" t="s">
        <v>1</v>
      </c>
      <c r="F1006" s="181" t="s">
        <v>2704</v>
      </c>
      <c r="H1006" s="180" t="s">
        <v>1</v>
      </c>
      <c r="I1006" s="182"/>
      <c r="L1006" s="179"/>
      <c r="M1006" s="183"/>
      <c r="T1006" s="184"/>
      <c r="AT1006" s="180" t="s">
        <v>219</v>
      </c>
      <c r="AU1006" s="180" t="s">
        <v>88</v>
      </c>
      <c r="AV1006" s="14" t="s">
        <v>82</v>
      </c>
      <c r="AW1006" s="14" t="s">
        <v>31</v>
      </c>
      <c r="AX1006" s="14" t="s">
        <v>75</v>
      </c>
      <c r="AY1006" s="180" t="s">
        <v>205</v>
      </c>
    </row>
    <row r="1007" spans="2:65" s="12" customFormat="1">
      <c r="B1007" s="164"/>
      <c r="D1007" s="165" t="s">
        <v>219</v>
      </c>
      <c r="E1007" s="166" t="s">
        <v>1</v>
      </c>
      <c r="F1007" s="167" t="s">
        <v>2705</v>
      </c>
      <c r="H1007" s="168">
        <v>16</v>
      </c>
      <c r="I1007" s="169"/>
      <c r="L1007" s="164"/>
      <c r="M1007" s="170"/>
      <c r="T1007" s="171"/>
      <c r="AT1007" s="166" t="s">
        <v>219</v>
      </c>
      <c r="AU1007" s="166" t="s">
        <v>88</v>
      </c>
      <c r="AV1007" s="12" t="s">
        <v>88</v>
      </c>
      <c r="AW1007" s="12" t="s">
        <v>31</v>
      </c>
      <c r="AX1007" s="12" t="s">
        <v>75</v>
      </c>
      <c r="AY1007" s="166" t="s">
        <v>205</v>
      </c>
    </row>
    <row r="1008" spans="2:65" s="15" customFormat="1">
      <c r="B1008" s="185"/>
      <c r="D1008" s="165" t="s">
        <v>219</v>
      </c>
      <c r="E1008" s="186" t="s">
        <v>1</v>
      </c>
      <c r="F1008" s="187" t="s">
        <v>2706</v>
      </c>
      <c r="H1008" s="188">
        <v>16</v>
      </c>
      <c r="I1008" s="189"/>
      <c r="L1008" s="185"/>
      <c r="M1008" s="190"/>
      <c r="T1008" s="191"/>
      <c r="AT1008" s="186" t="s">
        <v>219</v>
      </c>
      <c r="AU1008" s="186" t="s">
        <v>88</v>
      </c>
      <c r="AV1008" s="15" t="s">
        <v>222</v>
      </c>
      <c r="AW1008" s="15" t="s">
        <v>31</v>
      </c>
      <c r="AX1008" s="15" t="s">
        <v>75</v>
      </c>
      <c r="AY1008" s="186" t="s">
        <v>205</v>
      </c>
    </row>
    <row r="1009" spans="2:65" s="14" customFormat="1">
      <c r="B1009" s="179"/>
      <c r="D1009" s="165" t="s">
        <v>219</v>
      </c>
      <c r="E1009" s="180" t="s">
        <v>1</v>
      </c>
      <c r="F1009" s="181" t="s">
        <v>2693</v>
      </c>
      <c r="H1009" s="180" t="s">
        <v>1</v>
      </c>
      <c r="I1009" s="182"/>
      <c r="L1009" s="179"/>
      <c r="M1009" s="183"/>
      <c r="T1009" s="184"/>
      <c r="AT1009" s="180" t="s">
        <v>219</v>
      </c>
      <c r="AU1009" s="180" t="s">
        <v>88</v>
      </c>
      <c r="AV1009" s="14" t="s">
        <v>82</v>
      </c>
      <c r="AW1009" s="14" t="s">
        <v>31</v>
      </c>
      <c r="AX1009" s="14" t="s">
        <v>75</v>
      </c>
      <c r="AY1009" s="180" t="s">
        <v>205</v>
      </c>
    </row>
    <row r="1010" spans="2:65" s="12" customFormat="1">
      <c r="B1010" s="164"/>
      <c r="D1010" s="165" t="s">
        <v>219</v>
      </c>
      <c r="E1010" s="166" t="s">
        <v>1</v>
      </c>
      <c r="F1010" s="167" t="s">
        <v>2707</v>
      </c>
      <c r="H1010" s="168">
        <v>6</v>
      </c>
      <c r="I1010" s="169"/>
      <c r="L1010" s="164"/>
      <c r="M1010" s="170"/>
      <c r="T1010" s="171"/>
      <c r="AT1010" s="166" t="s">
        <v>219</v>
      </c>
      <c r="AU1010" s="166" t="s">
        <v>88</v>
      </c>
      <c r="AV1010" s="12" t="s">
        <v>88</v>
      </c>
      <c r="AW1010" s="12" t="s">
        <v>31</v>
      </c>
      <c r="AX1010" s="12" t="s">
        <v>75</v>
      </c>
      <c r="AY1010" s="166" t="s">
        <v>205</v>
      </c>
    </row>
    <row r="1011" spans="2:65" s="15" customFormat="1">
      <c r="B1011" s="185"/>
      <c r="D1011" s="165" t="s">
        <v>219</v>
      </c>
      <c r="E1011" s="186" t="s">
        <v>1</v>
      </c>
      <c r="F1011" s="187" t="s">
        <v>2695</v>
      </c>
      <c r="H1011" s="188">
        <v>6</v>
      </c>
      <c r="I1011" s="189"/>
      <c r="L1011" s="185"/>
      <c r="M1011" s="190"/>
      <c r="T1011" s="191"/>
      <c r="AT1011" s="186" t="s">
        <v>219</v>
      </c>
      <c r="AU1011" s="186" t="s">
        <v>88</v>
      </c>
      <c r="AV1011" s="15" t="s">
        <v>222</v>
      </c>
      <c r="AW1011" s="15" t="s">
        <v>31</v>
      </c>
      <c r="AX1011" s="15" t="s">
        <v>75</v>
      </c>
      <c r="AY1011" s="186" t="s">
        <v>205</v>
      </c>
    </row>
    <row r="1012" spans="2:65" s="13" customFormat="1">
      <c r="B1012" s="172"/>
      <c r="D1012" s="165" t="s">
        <v>219</v>
      </c>
      <c r="E1012" s="173" t="s">
        <v>1</v>
      </c>
      <c r="F1012" s="174" t="s">
        <v>221</v>
      </c>
      <c r="H1012" s="175">
        <v>23</v>
      </c>
      <c r="I1012" s="176"/>
      <c r="L1012" s="172"/>
      <c r="M1012" s="177"/>
      <c r="T1012" s="178"/>
      <c r="AT1012" s="173" t="s">
        <v>219</v>
      </c>
      <c r="AU1012" s="173" t="s">
        <v>88</v>
      </c>
      <c r="AV1012" s="13" t="s">
        <v>210</v>
      </c>
      <c r="AW1012" s="13" t="s">
        <v>31</v>
      </c>
      <c r="AX1012" s="13" t="s">
        <v>82</v>
      </c>
      <c r="AY1012" s="173" t="s">
        <v>205</v>
      </c>
    </row>
    <row r="1013" spans="2:65" s="1" customFormat="1" ht="21.75" customHeight="1">
      <c r="B1013" s="136"/>
      <c r="C1013" s="154" t="s">
        <v>921</v>
      </c>
      <c r="D1013" s="154" t="s">
        <v>214</v>
      </c>
      <c r="E1013" s="155" t="s">
        <v>2708</v>
      </c>
      <c r="F1013" s="156" t="s">
        <v>2709</v>
      </c>
      <c r="G1013" s="157" t="s">
        <v>592</v>
      </c>
      <c r="H1013" s="158">
        <v>223</v>
      </c>
      <c r="I1013" s="159"/>
      <c r="J1013" s="160">
        <f>ROUND(I1013*H1013,2)</f>
        <v>0</v>
      </c>
      <c r="K1013" s="161"/>
      <c r="L1013" s="32"/>
      <c r="M1013" s="162" t="s">
        <v>1</v>
      </c>
      <c r="N1013" s="163" t="s">
        <v>41</v>
      </c>
      <c r="P1013" s="148">
        <f>O1013*H1013</f>
        <v>0</v>
      </c>
      <c r="Q1013" s="148">
        <v>0</v>
      </c>
      <c r="R1013" s="148">
        <f>Q1013*H1013</f>
        <v>0</v>
      </c>
      <c r="S1013" s="148">
        <v>1E-3</v>
      </c>
      <c r="T1013" s="149">
        <f>S1013*H1013</f>
        <v>0.223</v>
      </c>
      <c r="AR1013" s="150" t="s">
        <v>233</v>
      </c>
      <c r="AT1013" s="150" t="s">
        <v>214</v>
      </c>
      <c r="AU1013" s="150" t="s">
        <v>88</v>
      </c>
      <c r="AY1013" s="17" t="s">
        <v>205</v>
      </c>
      <c r="BE1013" s="151">
        <f>IF(N1013="základná",J1013,0)</f>
        <v>0</v>
      </c>
      <c r="BF1013" s="151">
        <f>IF(N1013="znížená",J1013,0)</f>
        <v>0</v>
      </c>
      <c r="BG1013" s="151">
        <f>IF(N1013="zákl. prenesená",J1013,0)</f>
        <v>0</v>
      </c>
      <c r="BH1013" s="151">
        <f>IF(N1013="zníž. prenesená",J1013,0)</f>
        <v>0</v>
      </c>
      <c r="BI1013" s="151">
        <f>IF(N1013="nulová",J1013,0)</f>
        <v>0</v>
      </c>
      <c r="BJ1013" s="17" t="s">
        <v>88</v>
      </c>
      <c r="BK1013" s="151">
        <f>ROUND(I1013*H1013,2)</f>
        <v>0</v>
      </c>
      <c r="BL1013" s="17" t="s">
        <v>233</v>
      </c>
      <c r="BM1013" s="150" t="s">
        <v>2710</v>
      </c>
    </row>
    <row r="1014" spans="2:65" s="14" customFormat="1">
      <c r="B1014" s="179"/>
      <c r="D1014" s="165" t="s">
        <v>219</v>
      </c>
      <c r="E1014" s="180" t="s">
        <v>1</v>
      </c>
      <c r="F1014" s="181" t="s">
        <v>2653</v>
      </c>
      <c r="H1014" s="180" t="s">
        <v>1</v>
      </c>
      <c r="I1014" s="182"/>
      <c r="L1014" s="179"/>
      <c r="M1014" s="183"/>
      <c r="T1014" s="184"/>
      <c r="AT1014" s="180" t="s">
        <v>219</v>
      </c>
      <c r="AU1014" s="180" t="s">
        <v>88</v>
      </c>
      <c r="AV1014" s="14" t="s">
        <v>82</v>
      </c>
      <c r="AW1014" s="14" t="s">
        <v>31</v>
      </c>
      <c r="AX1014" s="14" t="s">
        <v>75</v>
      </c>
      <c r="AY1014" s="180" t="s">
        <v>205</v>
      </c>
    </row>
    <row r="1015" spans="2:65" s="12" customFormat="1">
      <c r="B1015" s="164"/>
      <c r="D1015" s="165" t="s">
        <v>219</v>
      </c>
      <c r="E1015" s="166" t="s">
        <v>1</v>
      </c>
      <c r="F1015" s="167" t="s">
        <v>2711</v>
      </c>
      <c r="H1015" s="168">
        <v>3</v>
      </c>
      <c r="I1015" s="169"/>
      <c r="L1015" s="164"/>
      <c r="M1015" s="170"/>
      <c r="T1015" s="171"/>
      <c r="AT1015" s="166" t="s">
        <v>219</v>
      </c>
      <c r="AU1015" s="166" t="s">
        <v>88</v>
      </c>
      <c r="AV1015" s="12" t="s">
        <v>88</v>
      </c>
      <c r="AW1015" s="12" t="s">
        <v>31</v>
      </c>
      <c r="AX1015" s="12" t="s">
        <v>75</v>
      </c>
      <c r="AY1015" s="166" t="s">
        <v>205</v>
      </c>
    </row>
    <row r="1016" spans="2:65" s="15" customFormat="1">
      <c r="B1016" s="185"/>
      <c r="D1016" s="165" t="s">
        <v>219</v>
      </c>
      <c r="E1016" s="186" t="s">
        <v>1</v>
      </c>
      <c r="F1016" s="187" t="s">
        <v>2712</v>
      </c>
      <c r="H1016" s="188">
        <v>3</v>
      </c>
      <c r="I1016" s="189"/>
      <c r="L1016" s="185"/>
      <c r="M1016" s="190"/>
      <c r="T1016" s="191"/>
      <c r="AT1016" s="186" t="s">
        <v>219</v>
      </c>
      <c r="AU1016" s="186" t="s">
        <v>88</v>
      </c>
      <c r="AV1016" s="15" t="s">
        <v>222</v>
      </c>
      <c r="AW1016" s="15" t="s">
        <v>31</v>
      </c>
      <c r="AX1016" s="15" t="s">
        <v>75</v>
      </c>
      <c r="AY1016" s="186" t="s">
        <v>205</v>
      </c>
    </row>
    <row r="1017" spans="2:65" s="12" customFormat="1">
      <c r="B1017" s="164"/>
      <c r="D1017" s="165" t="s">
        <v>219</v>
      </c>
      <c r="E1017" s="166" t="s">
        <v>1</v>
      </c>
      <c r="F1017" s="167" t="s">
        <v>2713</v>
      </c>
      <c r="H1017" s="168">
        <v>32</v>
      </c>
      <c r="I1017" s="169"/>
      <c r="L1017" s="164"/>
      <c r="M1017" s="170"/>
      <c r="T1017" s="171"/>
      <c r="AT1017" s="166" t="s">
        <v>219</v>
      </c>
      <c r="AU1017" s="166" t="s">
        <v>88</v>
      </c>
      <c r="AV1017" s="12" t="s">
        <v>88</v>
      </c>
      <c r="AW1017" s="12" t="s">
        <v>31</v>
      </c>
      <c r="AX1017" s="12" t="s">
        <v>75</v>
      </c>
      <c r="AY1017" s="166" t="s">
        <v>205</v>
      </c>
    </row>
    <row r="1018" spans="2:65" s="15" customFormat="1">
      <c r="B1018" s="185"/>
      <c r="D1018" s="165" t="s">
        <v>219</v>
      </c>
      <c r="E1018" s="186" t="s">
        <v>1</v>
      </c>
      <c r="F1018" s="187" t="s">
        <v>2714</v>
      </c>
      <c r="H1018" s="188">
        <v>32</v>
      </c>
      <c r="I1018" s="189"/>
      <c r="L1018" s="185"/>
      <c r="M1018" s="190"/>
      <c r="T1018" s="191"/>
      <c r="AT1018" s="186" t="s">
        <v>219</v>
      </c>
      <c r="AU1018" s="186" t="s">
        <v>88</v>
      </c>
      <c r="AV1018" s="15" t="s">
        <v>222</v>
      </c>
      <c r="AW1018" s="15" t="s">
        <v>31</v>
      </c>
      <c r="AX1018" s="15" t="s">
        <v>75</v>
      </c>
      <c r="AY1018" s="186" t="s">
        <v>205</v>
      </c>
    </row>
    <row r="1019" spans="2:65" s="14" customFormat="1">
      <c r="B1019" s="179"/>
      <c r="D1019" s="165" t="s">
        <v>219</v>
      </c>
      <c r="E1019" s="180" t="s">
        <v>1</v>
      </c>
      <c r="F1019" s="181" t="s">
        <v>2078</v>
      </c>
      <c r="H1019" s="180" t="s">
        <v>1</v>
      </c>
      <c r="I1019" s="182"/>
      <c r="L1019" s="179"/>
      <c r="M1019" s="183"/>
      <c r="T1019" s="184"/>
      <c r="AT1019" s="180" t="s">
        <v>219</v>
      </c>
      <c r="AU1019" s="180" t="s">
        <v>88</v>
      </c>
      <c r="AV1019" s="14" t="s">
        <v>82</v>
      </c>
      <c r="AW1019" s="14" t="s">
        <v>31</v>
      </c>
      <c r="AX1019" s="14" t="s">
        <v>75</v>
      </c>
      <c r="AY1019" s="180" t="s">
        <v>205</v>
      </c>
    </row>
    <row r="1020" spans="2:65" s="12" customFormat="1">
      <c r="B1020" s="164"/>
      <c r="D1020" s="165" t="s">
        <v>219</v>
      </c>
      <c r="E1020" s="166" t="s">
        <v>1</v>
      </c>
      <c r="F1020" s="167" t="s">
        <v>82</v>
      </c>
      <c r="H1020" s="168">
        <v>1</v>
      </c>
      <c r="I1020" s="169"/>
      <c r="L1020" s="164"/>
      <c r="M1020" s="170"/>
      <c r="T1020" s="171"/>
      <c r="AT1020" s="166" t="s">
        <v>219</v>
      </c>
      <c r="AU1020" s="166" t="s">
        <v>88</v>
      </c>
      <c r="AV1020" s="12" t="s">
        <v>88</v>
      </c>
      <c r="AW1020" s="12" t="s">
        <v>31</v>
      </c>
      <c r="AX1020" s="12" t="s">
        <v>75</v>
      </c>
      <c r="AY1020" s="166" t="s">
        <v>205</v>
      </c>
    </row>
    <row r="1021" spans="2:65" s="14" customFormat="1">
      <c r="B1021" s="179"/>
      <c r="D1021" s="165" t="s">
        <v>219</v>
      </c>
      <c r="E1021" s="180" t="s">
        <v>1</v>
      </c>
      <c r="F1021" s="181" t="s">
        <v>2078</v>
      </c>
      <c r="H1021" s="180" t="s">
        <v>1</v>
      </c>
      <c r="I1021" s="182"/>
      <c r="L1021" s="179"/>
      <c r="M1021" s="183"/>
      <c r="T1021" s="184"/>
      <c r="AT1021" s="180" t="s">
        <v>219</v>
      </c>
      <c r="AU1021" s="180" t="s">
        <v>88</v>
      </c>
      <c r="AV1021" s="14" t="s">
        <v>82</v>
      </c>
      <c r="AW1021" s="14" t="s">
        <v>31</v>
      </c>
      <c r="AX1021" s="14" t="s">
        <v>75</v>
      </c>
      <c r="AY1021" s="180" t="s">
        <v>205</v>
      </c>
    </row>
    <row r="1022" spans="2:65" s="12" customFormat="1">
      <c r="B1022" s="164"/>
      <c r="D1022" s="165" t="s">
        <v>219</v>
      </c>
      <c r="E1022" s="166" t="s">
        <v>1</v>
      </c>
      <c r="F1022" s="167" t="s">
        <v>260</v>
      </c>
      <c r="H1022" s="168">
        <v>6</v>
      </c>
      <c r="I1022" s="169"/>
      <c r="L1022" s="164"/>
      <c r="M1022" s="170"/>
      <c r="T1022" s="171"/>
      <c r="AT1022" s="166" t="s">
        <v>219</v>
      </c>
      <c r="AU1022" s="166" t="s">
        <v>88</v>
      </c>
      <c r="AV1022" s="12" t="s">
        <v>88</v>
      </c>
      <c r="AW1022" s="12" t="s">
        <v>31</v>
      </c>
      <c r="AX1022" s="12" t="s">
        <v>75</v>
      </c>
      <c r="AY1022" s="166" t="s">
        <v>205</v>
      </c>
    </row>
    <row r="1023" spans="2:65" s="14" customFormat="1">
      <c r="B1023" s="179"/>
      <c r="D1023" s="165" t="s">
        <v>219</v>
      </c>
      <c r="E1023" s="180" t="s">
        <v>1</v>
      </c>
      <c r="F1023" s="181" t="s">
        <v>2082</v>
      </c>
      <c r="H1023" s="180" t="s">
        <v>1</v>
      </c>
      <c r="I1023" s="182"/>
      <c r="L1023" s="179"/>
      <c r="M1023" s="183"/>
      <c r="T1023" s="184"/>
      <c r="AT1023" s="180" t="s">
        <v>219</v>
      </c>
      <c r="AU1023" s="180" t="s">
        <v>88</v>
      </c>
      <c r="AV1023" s="14" t="s">
        <v>82</v>
      </c>
      <c r="AW1023" s="14" t="s">
        <v>31</v>
      </c>
      <c r="AX1023" s="14" t="s">
        <v>75</v>
      </c>
      <c r="AY1023" s="180" t="s">
        <v>205</v>
      </c>
    </row>
    <row r="1024" spans="2:65" s="12" customFormat="1">
      <c r="B1024" s="164"/>
      <c r="D1024" s="165" t="s">
        <v>219</v>
      </c>
      <c r="E1024" s="166" t="s">
        <v>1</v>
      </c>
      <c r="F1024" s="167" t="s">
        <v>391</v>
      </c>
      <c r="H1024" s="168">
        <v>28</v>
      </c>
      <c r="I1024" s="169"/>
      <c r="L1024" s="164"/>
      <c r="M1024" s="170"/>
      <c r="T1024" s="171"/>
      <c r="AT1024" s="166" t="s">
        <v>219</v>
      </c>
      <c r="AU1024" s="166" t="s">
        <v>88</v>
      </c>
      <c r="AV1024" s="12" t="s">
        <v>88</v>
      </c>
      <c r="AW1024" s="12" t="s">
        <v>31</v>
      </c>
      <c r="AX1024" s="12" t="s">
        <v>75</v>
      </c>
      <c r="AY1024" s="166" t="s">
        <v>205</v>
      </c>
    </row>
    <row r="1025" spans="2:65" s="15" customFormat="1">
      <c r="B1025" s="185"/>
      <c r="D1025" s="165" t="s">
        <v>219</v>
      </c>
      <c r="E1025" s="186" t="s">
        <v>1</v>
      </c>
      <c r="F1025" s="187" t="s">
        <v>2715</v>
      </c>
      <c r="H1025" s="188">
        <v>35</v>
      </c>
      <c r="I1025" s="189"/>
      <c r="L1025" s="185"/>
      <c r="M1025" s="190"/>
      <c r="T1025" s="191"/>
      <c r="AT1025" s="186" t="s">
        <v>219</v>
      </c>
      <c r="AU1025" s="186" t="s">
        <v>88</v>
      </c>
      <c r="AV1025" s="15" t="s">
        <v>222</v>
      </c>
      <c r="AW1025" s="15" t="s">
        <v>31</v>
      </c>
      <c r="AX1025" s="15" t="s">
        <v>75</v>
      </c>
      <c r="AY1025" s="186" t="s">
        <v>205</v>
      </c>
    </row>
    <row r="1026" spans="2:65" s="14" customFormat="1">
      <c r="B1026" s="179"/>
      <c r="D1026" s="165" t="s">
        <v>219</v>
      </c>
      <c r="E1026" s="180" t="s">
        <v>1</v>
      </c>
      <c r="F1026" s="181" t="s">
        <v>2716</v>
      </c>
      <c r="H1026" s="180" t="s">
        <v>1</v>
      </c>
      <c r="I1026" s="182"/>
      <c r="L1026" s="179"/>
      <c r="M1026" s="183"/>
      <c r="T1026" s="184"/>
      <c r="AT1026" s="180" t="s">
        <v>219</v>
      </c>
      <c r="AU1026" s="180" t="s">
        <v>88</v>
      </c>
      <c r="AV1026" s="14" t="s">
        <v>82</v>
      </c>
      <c r="AW1026" s="14" t="s">
        <v>31</v>
      </c>
      <c r="AX1026" s="14" t="s">
        <v>75</v>
      </c>
      <c r="AY1026" s="180" t="s">
        <v>205</v>
      </c>
    </row>
    <row r="1027" spans="2:65" s="12" customFormat="1">
      <c r="B1027" s="164"/>
      <c r="D1027" s="165" t="s">
        <v>219</v>
      </c>
      <c r="E1027" s="166" t="s">
        <v>1</v>
      </c>
      <c r="F1027" s="167" t="s">
        <v>2689</v>
      </c>
      <c r="H1027" s="168">
        <v>25</v>
      </c>
      <c r="I1027" s="169"/>
      <c r="L1027" s="164"/>
      <c r="M1027" s="170"/>
      <c r="T1027" s="171"/>
      <c r="AT1027" s="166" t="s">
        <v>219</v>
      </c>
      <c r="AU1027" s="166" t="s">
        <v>88</v>
      </c>
      <c r="AV1027" s="12" t="s">
        <v>88</v>
      </c>
      <c r="AW1027" s="12" t="s">
        <v>31</v>
      </c>
      <c r="AX1027" s="12" t="s">
        <v>75</v>
      </c>
      <c r="AY1027" s="166" t="s">
        <v>205</v>
      </c>
    </row>
    <row r="1028" spans="2:65" s="12" customFormat="1">
      <c r="B1028" s="164"/>
      <c r="D1028" s="165" t="s">
        <v>219</v>
      </c>
      <c r="E1028" s="166" t="s">
        <v>1</v>
      </c>
      <c r="F1028" s="167" t="s">
        <v>2690</v>
      </c>
      <c r="H1028" s="168">
        <v>25</v>
      </c>
      <c r="I1028" s="169"/>
      <c r="L1028" s="164"/>
      <c r="M1028" s="170"/>
      <c r="T1028" s="171"/>
      <c r="AT1028" s="166" t="s">
        <v>219</v>
      </c>
      <c r="AU1028" s="166" t="s">
        <v>88</v>
      </c>
      <c r="AV1028" s="12" t="s">
        <v>88</v>
      </c>
      <c r="AW1028" s="12" t="s">
        <v>31</v>
      </c>
      <c r="AX1028" s="12" t="s">
        <v>75</v>
      </c>
      <c r="AY1028" s="166" t="s">
        <v>205</v>
      </c>
    </row>
    <row r="1029" spans="2:65" s="12" customFormat="1">
      <c r="B1029" s="164"/>
      <c r="D1029" s="165" t="s">
        <v>219</v>
      </c>
      <c r="E1029" s="166" t="s">
        <v>1</v>
      </c>
      <c r="F1029" s="167" t="s">
        <v>2691</v>
      </c>
      <c r="H1029" s="168">
        <v>25</v>
      </c>
      <c r="I1029" s="169"/>
      <c r="L1029" s="164"/>
      <c r="M1029" s="170"/>
      <c r="T1029" s="171"/>
      <c r="AT1029" s="166" t="s">
        <v>219</v>
      </c>
      <c r="AU1029" s="166" t="s">
        <v>88</v>
      </c>
      <c r="AV1029" s="12" t="s">
        <v>88</v>
      </c>
      <c r="AW1029" s="12" t="s">
        <v>31</v>
      </c>
      <c r="AX1029" s="12" t="s">
        <v>75</v>
      </c>
      <c r="AY1029" s="166" t="s">
        <v>205</v>
      </c>
    </row>
    <row r="1030" spans="2:65" s="15" customFormat="1">
      <c r="B1030" s="185"/>
      <c r="D1030" s="165" t="s">
        <v>219</v>
      </c>
      <c r="E1030" s="186" t="s">
        <v>1</v>
      </c>
      <c r="F1030" s="187" t="s">
        <v>2717</v>
      </c>
      <c r="H1030" s="188">
        <v>75</v>
      </c>
      <c r="I1030" s="189"/>
      <c r="L1030" s="185"/>
      <c r="M1030" s="190"/>
      <c r="T1030" s="191"/>
      <c r="AT1030" s="186" t="s">
        <v>219</v>
      </c>
      <c r="AU1030" s="186" t="s">
        <v>88</v>
      </c>
      <c r="AV1030" s="15" t="s">
        <v>222</v>
      </c>
      <c r="AW1030" s="15" t="s">
        <v>31</v>
      </c>
      <c r="AX1030" s="15" t="s">
        <v>75</v>
      </c>
      <c r="AY1030" s="186" t="s">
        <v>205</v>
      </c>
    </row>
    <row r="1031" spans="2:65" s="14" customFormat="1">
      <c r="B1031" s="179"/>
      <c r="D1031" s="165" t="s">
        <v>219</v>
      </c>
      <c r="E1031" s="180" t="s">
        <v>1</v>
      </c>
      <c r="F1031" s="181" t="s">
        <v>2693</v>
      </c>
      <c r="H1031" s="180" t="s">
        <v>1</v>
      </c>
      <c r="I1031" s="182"/>
      <c r="L1031" s="179"/>
      <c r="M1031" s="183"/>
      <c r="T1031" s="184"/>
      <c r="AT1031" s="180" t="s">
        <v>219</v>
      </c>
      <c r="AU1031" s="180" t="s">
        <v>88</v>
      </c>
      <c r="AV1031" s="14" t="s">
        <v>82</v>
      </c>
      <c r="AW1031" s="14" t="s">
        <v>31</v>
      </c>
      <c r="AX1031" s="14" t="s">
        <v>75</v>
      </c>
      <c r="AY1031" s="180" t="s">
        <v>205</v>
      </c>
    </row>
    <row r="1032" spans="2:65" s="12" customFormat="1">
      <c r="B1032" s="164"/>
      <c r="D1032" s="165" t="s">
        <v>219</v>
      </c>
      <c r="E1032" s="166" t="s">
        <v>1</v>
      </c>
      <c r="F1032" s="167" t="s">
        <v>2694</v>
      </c>
      <c r="H1032" s="168">
        <v>26</v>
      </c>
      <c r="I1032" s="169"/>
      <c r="L1032" s="164"/>
      <c r="M1032" s="170"/>
      <c r="T1032" s="171"/>
      <c r="AT1032" s="166" t="s">
        <v>219</v>
      </c>
      <c r="AU1032" s="166" t="s">
        <v>88</v>
      </c>
      <c r="AV1032" s="12" t="s">
        <v>88</v>
      </c>
      <c r="AW1032" s="12" t="s">
        <v>31</v>
      </c>
      <c r="AX1032" s="12" t="s">
        <v>75</v>
      </c>
      <c r="AY1032" s="166" t="s">
        <v>205</v>
      </c>
    </row>
    <row r="1033" spans="2:65" s="12" customFormat="1">
      <c r="B1033" s="164"/>
      <c r="D1033" s="165" t="s">
        <v>219</v>
      </c>
      <c r="E1033" s="166" t="s">
        <v>1</v>
      </c>
      <c r="F1033" s="167" t="s">
        <v>2694</v>
      </c>
      <c r="H1033" s="168">
        <v>26</v>
      </c>
      <c r="I1033" s="169"/>
      <c r="L1033" s="164"/>
      <c r="M1033" s="170"/>
      <c r="T1033" s="171"/>
      <c r="AT1033" s="166" t="s">
        <v>219</v>
      </c>
      <c r="AU1033" s="166" t="s">
        <v>88</v>
      </c>
      <c r="AV1033" s="12" t="s">
        <v>88</v>
      </c>
      <c r="AW1033" s="12" t="s">
        <v>31</v>
      </c>
      <c r="AX1033" s="12" t="s">
        <v>75</v>
      </c>
      <c r="AY1033" s="166" t="s">
        <v>205</v>
      </c>
    </row>
    <row r="1034" spans="2:65" s="12" customFormat="1">
      <c r="B1034" s="164"/>
      <c r="D1034" s="165" t="s">
        <v>219</v>
      </c>
      <c r="E1034" s="166" t="s">
        <v>1</v>
      </c>
      <c r="F1034" s="167" t="s">
        <v>2694</v>
      </c>
      <c r="H1034" s="168">
        <v>26</v>
      </c>
      <c r="I1034" s="169"/>
      <c r="L1034" s="164"/>
      <c r="M1034" s="170"/>
      <c r="T1034" s="171"/>
      <c r="AT1034" s="166" t="s">
        <v>219</v>
      </c>
      <c r="AU1034" s="166" t="s">
        <v>88</v>
      </c>
      <c r="AV1034" s="12" t="s">
        <v>88</v>
      </c>
      <c r="AW1034" s="12" t="s">
        <v>31</v>
      </c>
      <c r="AX1034" s="12" t="s">
        <v>75</v>
      </c>
      <c r="AY1034" s="166" t="s">
        <v>205</v>
      </c>
    </row>
    <row r="1035" spans="2:65" s="15" customFormat="1">
      <c r="B1035" s="185"/>
      <c r="D1035" s="165" t="s">
        <v>219</v>
      </c>
      <c r="E1035" s="186" t="s">
        <v>1</v>
      </c>
      <c r="F1035" s="187" t="s">
        <v>2695</v>
      </c>
      <c r="H1035" s="188">
        <v>78</v>
      </c>
      <c r="I1035" s="189"/>
      <c r="L1035" s="185"/>
      <c r="M1035" s="190"/>
      <c r="T1035" s="191"/>
      <c r="AT1035" s="186" t="s">
        <v>219</v>
      </c>
      <c r="AU1035" s="186" t="s">
        <v>88</v>
      </c>
      <c r="AV1035" s="15" t="s">
        <v>222</v>
      </c>
      <c r="AW1035" s="15" t="s">
        <v>31</v>
      </c>
      <c r="AX1035" s="15" t="s">
        <v>75</v>
      </c>
      <c r="AY1035" s="186" t="s">
        <v>205</v>
      </c>
    </row>
    <row r="1036" spans="2:65" s="13" customFormat="1">
      <c r="B1036" s="172"/>
      <c r="D1036" s="165" t="s">
        <v>219</v>
      </c>
      <c r="E1036" s="173" t="s">
        <v>1</v>
      </c>
      <c r="F1036" s="174" t="s">
        <v>221</v>
      </c>
      <c r="H1036" s="175">
        <v>223</v>
      </c>
      <c r="I1036" s="176"/>
      <c r="L1036" s="172"/>
      <c r="M1036" s="177"/>
      <c r="T1036" s="178"/>
      <c r="AT1036" s="173" t="s">
        <v>219</v>
      </c>
      <c r="AU1036" s="173" t="s">
        <v>88</v>
      </c>
      <c r="AV1036" s="13" t="s">
        <v>210</v>
      </c>
      <c r="AW1036" s="13" t="s">
        <v>31</v>
      </c>
      <c r="AX1036" s="13" t="s">
        <v>82</v>
      </c>
      <c r="AY1036" s="173" t="s">
        <v>205</v>
      </c>
    </row>
    <row r="1037" spans="2:65" s="1" customFormat="1" ht="24.2" customHeight="1">
      <c r="B1037" s="136"/>
      <c r="C1037" s="154" t="s">
        <v>927</v>
      </c>
      <c r="D1037" s="154" t="s">
        <v>214</v>
      </c>
      <c r="E1037" s="155" t="s">
        <v>2718</v>
      </c>
      <c r="F1037" s="156" t="s">
        <v>2719</v>
      </c>
      <c r="G1037" s="157" t="s">
        <v>592</v>
      </c>
      <c r="H1037" s="158">
        <v>69</v>
      </c>
      <c r="I1037" s="159"/>
      <c r="J1037" s="160">
        <f>ROUND(I1037*H1037,2)</f>
        <v>0</v>
      </c>
      <c r="K1037" s="161"/>
      <c r="L1037" s="32"/>
      <c r="M1037" s="162" t="s">
        <v>1</v>
      </c>
      <c r="N1037" s="163" t="s">
        <v>41</v>
      </c>
      <c r="P1037" s="148">
        <f>O1037*H1037</f>
        <v>0</v>
      </c>
      <c r="Q1037" s="148">
        <v>0</v>
      </c>
      <c r="R1037" s="148">
        <f>Q1037*H1037</f>
        <v>0</v>
      </c>
      <c r="S1037" s="148">
        <v>2E-3</v>
      </c>
      <c r="T1037" s="149">
        <f>S1037*H1037</f>
        <v>0.13800000000000001</v>
      </c>
      <c r="AR1037" s="150" t="s">
        <v>233</v>
      </c>
      <c r="AT1037" s="150" t="s">
        <v>214</v>
      </c>
      <c r="AU1037" s="150" t="s">
        <v>88</v>
      </c>
      <c r="AY1037" s="17" t="s">
        <v>205</v>
      </c>
      <c r="BE1037" s="151">
        <f>IF(N1037="základná",J1037,0)</f>
        <v>0</v>
      </c>
      <c r="BF1037" s="151">
        <f>IF(N1037="znížená",J1037,0)</f>
        <v>0</v>
      </c>
      <c r="BG1037" s="151">
        <f>IF(N1037="zákl. prenesená",J1037,0)</f>
        <v>0</v>
      </c>
      <c r="BH1037" s="151">
        <f>IF(N1037="zníž. prenesená",J1037,0)</f>
        <v>0</v>
      </c>
      <c r="BI1037" s="151">
        <f>IF(N1037="nulová",J1037,0)</f>
        <v>0</v>
      </c>
      <c r="BJ1037" s="17" t="s">
        <v>88</v>
      </c>
      <c r="BK1037" s="151">
        <f>ROUND(I1037*H1037,2)</f>
        <v>0</v>
      </c>
      <c r="BL1037" s="17" t="s">
        <v>233</v>
      </c>
      <c r="BM1037" s="150" t="s">
        <v>2720</v>
      </c>
    </row>
    <row r="1038" spans="2:65" s="14" customFormat="1">
      <c r="B1038" s="179"/>
      <c r="D1038" s="165" t="s">
        <v>219</v>
      </c>
      <c r="E1038" s="180" t="s">
        <v>1</v>
      </c>
      <c r="F1038" s="181" t="s">
        <v>2721</v>
      </c>
      <c r="H1038" s="180" t="s">
        <v>1</v>
      </c>
      <c r="I1038" s="182"/>
      <c r="L1038" s="179"/>
      <c r="M1038" s="183"/>
      <c r="T1038" s="184"/>
      <c r="AT1038" s="180" t="s">
        <v>219</v>
      </c>
      <c r="AU1038" s="180" t="s">
        <v>88</v>
      </c>
      <c r="AV1038" s="14" t="s">
        <v>82</v>
      </c>
      <c r="AW1038" s="14" t="s">
        <v>31</v>
      </c>
      <c r="AX1038" s="14" t="s">
        <v>75</v>
      </c>
      <c r="AY1038" s="180" t="s">
        <v>205</v>
      </c>
    </row>
    <row r="1039" spans="2:65" s="12" customFormat="1">
      <c r="B1039" s="164"/>
      <c r="D1039" s="165" t="s">
        <v>219</v>
      </c>
      <c r="E1039" s="166" t="s">
        <v>1</v>
      </c>
      <c r="F1039" s="167" t="s">
        <v>2707</v>
      </c>
      <c r="H1039" s="168">
        <v>6</v>
      </c>
      <c r="I1039" s="169"/>
      <c r="L1039" s="164"/>
      <c r="M1039" s="170"/>
      <c r="T1039" s="171"/>
      <c r="AT1039" s="166" t="s">
        <v>219</v>
      </c>
      <c r="AU1039" s="166" t="s">
        <v>88</v>
      </c>
      <c r="AV1039" s="12" t="s">
        <v>88</v>
      </c>
      <c r="AW1039" s="12" t="s">
        <v>31</v>
      </c>
      <c r="AX1039" s="12" t="s">
        <v>75</v>
      </c>
      <c r="AY1039" s="166" t="s">
        <v>205</v>
      </c>
    </row>
    <row r="1040" spans="2:65" s="15" customFormat="1">
      <c r="B1040" s="185"/>
      <c r="D1040" s="165" t="s">
        <v>219</v>
      </c>
      <c r="E1040" s="186" t="s">
        <v>1</v>
      </c>
      <c r="F1040" s="187" t="s">
        <v>2722</v>
      </c>
      <c r="H1040" s="188">
        <v>6</v>
      </c>
      <c r="I1040" s="189"/>
      <c r="L1040" s="185"/>
      <c r="M1040" s="190"/>
      <c r="T1040" s="191"/>
      <c r="AT1040" s="186" t="s">
        <v>219</v>
      </c>
      <c r="AU1040" s="186" t="s">
        <v>88</v>
      </c>
      <c r="AV1040" s="15" t="s">
        <v>222</v>
      </c>
      <c r="AW1040" s="15" t="s">
        <v>31</v>
      </c>
      <c r="AX1040" s="15" t="s">
        <v>75</v>
      </c>
      <c r="AY1040" s="186" t="s">
        <v>205</v>
      </c>
    </row>
    <row r="1041" spans="2:65" s="12" customFormat="1">
      <c r="B1041" s="164"/>
      <c r="D1041" s="165" t="s">
        <v>219</v>
      </c>
      <c r="E1041" s="166" t="s">
        <v>1</v>
      </c>
      <c r="F1041" s="167" t="s">
        <v>2705</v>
      </c>
      <c r="H1041" s="168">
        <v>16</v>
      </c>
      <c r="I1041" s="169"/>
      <c r="L1041" s="164"/>
      <c r="M1041" s="170"/>
      <c r="T1041" s="171"/>
      <c r="AT1041" s="166" t="s">
        <v>219</v>
      </c>
      <c r="AU1041" s="166" t="s">
        <v>88</v>
      </c>
      <c r="AV1041" s="12" t="s">
        <v>88</v>
      </c>
      <c r="AW1041" s="12" t="s">
        <v>31</v>
      </c>
      <c r="AX1041" s="12" t="s">
        <v>75</v>
      </c>
      <c r="AY1041" s="166" t="s">
        <v>205</v>
      </c>
    </row>
    <row r="1042" spans="2:65" s="15" customFormat="1">
      <c r="B1042" s="185"/>
      <c r="D1042" s="165" t="s">
        <v>219</v>
      </c>
      <c r="E1042" s="186" t="s">
        <v>1</v>
      </c>
      <c r="F1042" s="187" t="s">
        <v>2723</v>
      </c>
      <c r="H1042" s="188">
        <v>16</v>
      </c>
      <c r="I1042" s="189"/>
      <c r="L1042" s="185"/>
      <c r="M1042" s="190"/>
      <c r="T1042" s="191"/>
      <c r="AT1042" s="186" t="s">
        <v>219</v>
      </c>
      <c r="AU1042" s="186" t="s">
        <v>88</v>
      </c>
      <c r="AV1042" s="15" t="s">
        <v>222</v>
      </c>
      <c r="AW1042" s="15" t="s">
        <v>31</v>
      </c>
      <c r="AX1042" s="15" t="s">
        <v>75</v>
      </c>
      <c r="AY1042" s="186" t="s">
        <v>205</v>
      </c>
    </row>
    <row r="1043" spans="2:65" s="12" customFormat="1">
      <c r="B1043" s="164"/>
      <c r="D1043" s="165" t="s">
        <v>219</v>
      </c>
      <c r="E1043" s="166" t="s">
        <v>1</v>
      </c>
      <c r="F1043" s="167" t="s">
        <v>2724</v>
      </c>
      <c r="H1043" s="168">
        <v>1</v>
      </c>
      <c r="I1043" s="169"/>
      <c r="L1043" s="164"/>
      <c r="M1043" s="170"/>
      <c r="T1043" s="171"/>
      <c r="AT1043" s="166" t="s">
        <v>219</v>
      </c>
      <c r="AU1043" s="166" t="s">
        <v>88</v>
      </c>
      <c r="AV1043" s="12" t="s">
        <v>88</v>
      </c>
      <c r="AW1043" s="12" t="s">
        <v>31</v>
      </c>
      <c r="AX1043" s="12" t="s">
        <v>75</v>
      </c>
      <c r="AY1043" s="166" t="s">
        <v>205</v>
      </c>
    </row>
    <row r="1044" spans="2:65" s="12" customFormat="1">
      <c r="B1044" s="164"/>
      <c r="D1044" s="165" t="s">
        <v>219</v>
      </c>
      <c r="E1044" s="166" t="s">
        <v>1</v>
      </c>
      <c r="F1044" s="167" t="s">
        <v>2725</v>
      </c>
      <c r="H1044" s="168">
        <v>6</v>
      </c>
      <c r="I1044" s="169"/>
      <c r="L1044" s="164"/>
      <c r="M1044" s="170"/>
      <c r="T1044" s="171"/>
      <c r="AT1044" s="166" t="s">
        <v>219</v>
      </c>
      <c r="AU1044" s="166" t="s">
        <v>88</v>
      </c>
      <c r="AV1044" s="12" t="s">
        <v>88</v>
      </c>
      <c r="AW1044" s="12" t="s">
        <v>31</v>
      </c>
      <c r="AX1044" s="12" t="s">
        <v>75</v>
      </c>
      <c r="AY1044" s="166" t="s">
        <v>205</v>
      </c>
    </row>
    <row r="1045" spans="2:65" s="12" customFormat="1">
      <c r="B1045" s="164"/>
      <c r="D1045" s="165" t="s">
        <v>219</v>
      </c>
      <c r="E1045" s="166" t="s">
        <v>1</v>
      </c>
      <c r="F1045" s="167" t="s">
        <v>2726</v>
      </c>
      <c r="H1045" s="168">
        <v>28</v>
      </c>
      <c r="I1045" s="169"/>
      <c r="L1045" s="164"/>
      <c r="M1045" s="170"/>
      <c r="T1045" s="171"/>
      <c r="AT1045" s="166" t="s">
        <v>219</v>
      </c>
      <c r="AU1045" s="166" t="s">
        <v>88</v>
      </c>
      <c r="AV1045" s="12" t="s">
        <v>88</v>
      </c>
      <c r="AW1045" s="12" t="s">
        <v>31</v>
      </c>
      <c r="AX1045" s="12" t="s">
        <v>75</v>
      </c>
      <c r="AY1045" s="166" t="s">
        <v>205</v>
      </c>
    </row>
    <row r="1046" spans="2:65" s="15" customFormat="1">
      <c r="B1046" s="185"/>
      <c r="D1046" s="165" t="s">
        <v>219</v>
      </c>
      <c r="E1046" s="186" t="s">
        <v>1</v>
      </c>
      <c r="F1046" s="187" t="s">
        <v>2727</v>
      </c>
      <c r="H1046" s="188">
        <v>35</v>
      </c>
      <c r="I1046" s="189"/>
      <c r="L1046" s="185"/>
      <c r="M1046" s="190"/>
      <c r="T1046" s="191"/>
      <c r="AT1046" s="186" t="s">
        <v>219</v>
      </c>
      <c r="AU1046" s="186" t="s">
        <v>88</v>
      </c>
      <c r="AV1046" s="15" t="s">
        <v>222</v>
      </c>
      <c r="AW1046" s="15" t="s">
        <v>31</v>
      </c>
      <c r="AX1046" s="15" t="s">
        <v>75</v>
      </c>
      <c r="AY1046" s="186" t="s">
        <v>205</v>
      </c>
    </row>
    <row r="1047" spans="2:65" s="14" customFormat="1">
      <c r="B1047" s="179"/>
      <c r="D1047" s="165" t="s">
        <v>219</v>
      </c>
      <c r="E1047" s="180" t="s">
        <v>1</v>
      </c>
      <c r="F1047" s="181" t="s">
        <v>2693</v>
      </c>
      <c r="H1047" s="180" t="s">
        <v>1</v>
      </c>
      <c r="I1047" s="182"/>
      <c r="L1047" s="179"/>
      <c r="M1047" s="183"/>
      <c r="T1047" s="184"/>
      <c r="AT1047" s="180" t="s">
        <v>219</v>
      </c>
      <c r="AU1047" s="180" t="s">
        <v>88</v>
      </c>
      <c r="AV1047" s="14" t="s">
        <v>82</v>
      </c>
      <c r="AW1047" s="14" t="s">
        <v>31</v>
      </c>
      <c r="AX1047" s="14" t="s">
        <v>75</v>
      </c>
      <c r="AY1047" s="180" t="s">
        <v>205</v>
      </c>
    </row>
    <row r="1048" spans="2:65" s="12" customFormat="1">
      <c r="B1048" s="164"/>
      <c r="D1048" s="165" t="s">
        <v>219</v>
      </c>
      <c r="E1048" s="166" t="s">
        <v>1</v>
      </c>
      <c r="F1048" s="167" t="s">
        <v>2707</v>
      </c>
      <c r="H1048" s="168">
        <v>6</v>
      </c>
      <c r="I1048" s="169"/>
      <c r="L1048" s="164"/>
      <c r="M1048" s="170"/>
      <c r="T1048" s="171"/>
      <c r="AT1048" s="166" t="s">
        <v>219</v>
      </c>
      <c r="AU1048" s="166" t="s">
        <v>88</v>
      </c>
      <c r="AV1048" s="12" t="s">
        <v>88</v>
      </c>
      <c r="AW1048" s="12" t="s">
        <v>31</v>
      </c>
      <c r="AX1048" s="12" t="s">
        <v>75</v>
      </c>
      <c r="AY1048" s="166" t="s">
        <v>205</v>
      </c>
    </row>
    <row r="1049" spans="2:65" s="15" customFormat="1">
      <c r="B1049" s="185"/>
      <c r="D1049" s="165" t="s">
        <v>219</v>
      </c>
      <c r="E1049" s="186" t="s">
        <v>1</v>
      </c>
      <c r="F1049" s="187" t="s">
        <v>2728</v>
      </c>
      <c r="H1049" s="188">
        <v>6</v>
      </c>
      <c r="I1049" s="189"/>
      <c r="L1049" s="185"/>
      <c r="M1049" s="190"/>
      <c r="T1049" s="191"/>
      <c r="AT1049" s="186" t="s">
        <v>219</v>
      </c>
      <c r="AU1049" s="186" t="s">
        <v>88</v>
      </c>
      <c r="AV1049" s="15" t="s">
        <v>222</v>
      </c>
      <c r="AW1049" s="15" t="s">
        <v>31</v>
      </c>
      <c r="AX1049" s="15" t="s">
        <v>75</v>
      </c>
      <c r="AY1049" s="186" t="s">
        <v>205</v>
      </c>
    </row>
    <row r="1050" spans="2:65" s="14" customFormat="1">
      <c r="B1050" s="179"/>
      <c r="D1050" s="165" t="s">
        <v>219</v>
      </c>
      <c r="E1050" s="180" t="s">
        <v>1</v>
      </c>
      <c r="F1050" s="181" t="s">
        <v>2693</v>
      </c>
      <c r="H1050" s="180" t="s">
        <v>1</v>
      </c>
      <c r="I1050" s="182"/>
      <c r="L1050" s="179"/>
      <c r="M1050" s="183"/>
      <c r="T1050" s="184"/>
      <c r="AT1050" s="180" t="s">
        <v>219</v>
      </c>
      <c r="AU1050" s="180" t="s">
        <v>88</v>
      </c>
      <c r="AV1050" s="14" t="s">
        <v>82</v>
      </c>
      <c r="AW1050" s="14" t="s">
        <v>31</v>
      </c>
      <c r="AX1050" s="14" t="s">
        <v>75</v>
      </c>
      <c r="AY1050" s="180" t="s">
        <v>205</v>
      </c>
    </row>
    <row r="1051" spans="2:65" s="12" customFormat="1">
      <c r="B1051" s="164"/>
      <c r="D1051" s="165" t="s">
        <v>219</v>
      </c>
      <c r="E1051" s="166" t="s">
        <v>1</v>
      </c>
      <c r="F1051" s="167" t="s">
        <v>2707</v>
      </c>
      <c r="H1051" s="168">
        <v>6</v>
      </c>
      <c r="I1051" s="169"/>
      <c r="L1051" s="164"/>
      <c r="M1051" s="170"/>
      <c r="T1051" s="171"/>
      <c r="AT1051" s="166" t="s">
        <v>219</v>
      </c>
      <c r="AU1051" s="166" t="s">
        <v>88</v>
      </c>
      <c r="AV1051" s="12" t="s">
        <v>88</v>
      </c>
      <c r="AW1051" s="12" t="s">
        <v>31</v>
      </c>
      <c r="AX1051" s="12" t="s">
        <v>75</v>
      </c>
      <c r="AY1051" s="166" t="s">
        <v>205</v>
      </c>
    </row>
    <row r="1052" spans="2:65" s="15" customFormat="1">
      <c r="B1052" s="185"/>
      <c r="D1052" s="165" t="s">
        <v>219</v>
      </c>
      <c r="E1052" s="186" t="s">
        <v>1</v>
      </c>
      <c r="F1052" s="187" t="s">
        <v>2695</v>
      </c>
      <c r="H1052" s="188">
        <v>6</v>
      </c>
      <c r="I1052" s="189"/>
      <c r="L1052" s="185"/>
      <c r="M1052" s="190"/>
      <c r="T1052" s="191"/>
      <c r="AT1052" s="186" t="s">
        <v>219</v>
      </c>
      <c r="AU1052" s="186" t="s">
        <v>88</v>
      </c>
      <c r="AV1052" s="15" t="s">
        <v>222</v>
      </c>
      <c r="AW1052" s="15" t="s">
        <v>31</v>
      </c>
      <c r="AX1052" s="15" t="s">
        <v>75</v>
      </c>
      <c r="AY1052" s="186" t="s">
        <v>205</v>
      </c>
    </row>
    <row r="1053" spans="2:65" s="13" customFormat="1">
      <c r="B1053" s="172"/>
      <c r="D1053" s="165" t="s">
        <v>219</v>
      </c>
      <c r="E1053" s="173" t="s">
        <v>1</v>
      </c>
      <c r="F1053" s="174" t="s">
        <v>221</v>
      </c>
      <c r="H1053" s="175">
        <v>69</v>
      </c>
      <c r="I1053" s="176"/>
      <c r="L1053" s="172"/>
      <c r="M1053" s="177"/>
      <c r="T1053" s="178"/>
      <c r="AT1053" s="173" t="s">
        <v>219</v>
      </c>
      <c r="AU1053" s="173" t="s">
        <v>88</v>
      </c>
      <c r="AV1053" s="13" t="s">
        <v>210</v>
      </c>
      <c r="AW1053" s="13" t="s">
        <v>31</v>
      </c>
      <c r="AX1053" s="13" t="s">
        <v>82</v>
      </c>
      <c r="AY1053" s="173" t="s">
        <v>205</v>
      </c>
    </row>
    <row r="1054" spans="2:65" s="1" customFormat="1" ht="24.2" customHeight="1">
      <c r="B1054" s="136"/>
      <c r="C1054" s="154" t="s">
        <v>932</v>
      </c>
      <c r="D1054" s="154" t="s">
        <v>214</v>
      </c>
      <c r="E1054" s="155" t="s">
        <v>2729</v>
      </c>
      <c r="F1054" s="156" t="s">
        <v>2730</v>
      </c>
      <c r="G1054" s="157" t="s">
        <v>165</v>
      </c>
      <c r="H1054" s="158">
        <v>58.56</v>
      </c>
      <c r="I1054" s="159"/>
      <c r="J1054" s="160">
        <f>ROUND(I1054*H1054,2)</f>
        <v>0</v>
      </c>
      <c r="K1054" s="161"/>
      <c r="L1054" s="32"/>
      <c r="M1054" s="162" t="s">
        <v>1</v>
      </c>
      <c r="N1054" s="163" t="s">
        <v>41</v>
      </c>
      <c r="P1054" s="148">
        <f>O1054*H1054</f>
        <v>0</v>
      </c>
      <c r="Q1054" s="148">
        <v>0</v>
      </c>
      <c r="R1054" s="148">
        <f>Q1054*H1054</f>
        <v>0</v>
      </c>
      <c r="S1054" s="148">
        <v>4.7E-2</v>
      </c>
      <c r="T1054" s="149">
        <f>S1054*H1054</f>
        <v>2.7523200000000001</v>
      </c>
      <c r="AR1054" s="150" t="s">
        <v>210</v>
      </c>
      <c r="AT1054" s="150" t="s">
        <v>214</v>
      </c>
      <c r="AU1054" s="150" t="s">
        <v>88</v>
      </c>
      <c r="AY1054" s="17" t="s">
        <v>205</v>
      </c>
      <c r="BE1054" s="151">
        <f>IF(N1054="základná",J1054,0)</f>
        <v>0</v>
      </c>
      <c r="BF1054" s="151">
        <f>IF(N1054="znížená",J1054,0)</f>
        <v>0</v>
      </c>
      <c r="BG1054" s="151">
        <f>IF(N1054="zákl. prenesená",J1054,0)</f>
        <v>0</v>
      </c>
      <c r="BH1054" s="151">
        <f>IF(N1054="zníž. prenesená",J1054,0)</f>
        <v>0</v>
      </c>
      <c r="BI1054" s="151">
        <f>IF(N1054="nulová",J1054,0)</f>
        <v>0</v>
      </c>
      <c r="BJ1054" s="17" t="s">
        <v>88</v>
      </c>
      <c r="BK1054" s="151">
        <f>ROUND(I1054*H1054,2)</f>
        <v>0</v>
      </c>
      <c r="BL1054" s="17" t="s">
        <v>210</v>
      </c>
      <c r="BM1054" s="150" t="s">
        <v>2731</v>
      </c>
    </row>
    <row r="1055" spans="2:65" s="14" customFormat="1">
      <c r="B1055" s="179"/>
      <c r="D1055" s="165" t="s">
        <v>219</v>
      </c>
      <c r="E1055" s="180" t="s">
        <v>1</v>
      </c>
      <c r="F1055" s="181" t="s">
        <v>2732</v>
      </c>
      <c r="H1055" s="180" t="s">
        <v>1</v>
      </c>
      <c r="I1055" s="182"/>
      <c r="L1055" s="179"/>
      <c r="M1055" s="183"/>
      <c r="T1055" s="184"/>
      <c r="AT1055" s="180" t="s">
        <v>219</v>
      </c>
      <c r="AU1055" s="180" t="s">
        <v>88</v>
      </c>
      <c r="AV1055" s="14" t="s">
        <v>82</v>
      </c>
      <c r="AW1055" s="14" t="s">
        <v>31</v>
      </c>
      <c r="AX1055" s="14" t="s">
        <v>75</v>
      </c>
      <c r="AY1055" s="180" t="s">
        <v>205</v>
      </c>
    </row>
    <row r="1056" spans="2:65" s="14" customFormat="1">
      <c r="B1056" s="179"/>
      <c r="D1056" s="165" t="s">
        <v>219</v>
      </c>
      <c r="E1056" s="180" t="s">
        <v>1</v>
      </c>
      <c r="F1056" s="181" t="s">
        <v>2733</v>
      </c>
      <c r="H1056" s="180" t="s">
        <v>1</v>
      </c>
      <c r="I1056" s="182"/>
      <c r="L1056" s="179"/>
      <c r="M1056" s="183"/>
      <c r="T1056" s="184"/>
      <c r="AT1056" s="180" t="s">
        <v>219</v>
      </c>
      <c r="AU1056" s="180" t="s">
        <v>88</v>
      </c>
      <c r="AV1056" s="14" t="s">
        <v>82</v>
      </c>
      <c r="AW1056" s="14" t="s">
        <v>31</v>
      </c>
      <c r="AX1056" s="14" t="s">
        <v>75</v>
      </c>
      <c r="AY1056" s="180" t="s">
        <v>205</v>
      </c>
    </row>
    <row r="1057" spans="2:51" s="14" customFormat="1">
      <c r="B1057" s="179"/>
      <c r="D1057" s="165" t="s">
        <v>219</v>
      </c>
      <c r="E1057" s="180" t="s">
        <v>1</v>
      </c>
      <c r="F1057" s="181" t="s">
        <v>2734</v>
      </c>
      <c r="H1057" s="180" t="s">
        <v>1</v>
      </c>
      <c r="I1057" s="182"/>
      <c r="L1057" s="179"/>
      <c r="M1057" s="183"/>
      <c r="T1057" s="184"/>
      <c r="AT1057" s="180" t="s">
        <v>219</v>
      </c>
      <c r="AU1057" s="180" t="s">
        <v>88</v>
      </c>
      <c r="AV1057" s="14" t="s">
        <v>82</v>
      </c>
      <c r="AW1057" s="14" t="s">
        <v>31</v>
      </c>
      <c r="AX1057" s="14" t="s">
        <v>75</v>
      </c>
      <c r="AY1057" s="180" t="s">
        <v>205</v>
      </c>
    </row>
    <row r="1058" spans="2:51" s="14" customFormat="1">
      <c r="B1058" s="179"/>
      <c r="D1058" s="165" t="s">
        <v>219</v>
      </c>
      <c r="E1058" s="180" t="s">
        <v>1</v>
      </c>
      <c r="F1058" s="181" t="s">
        <v>2735</v>
      </c>
      <c r="H1058" s="180" t="s">
        <v>1</v>
      </c>
      <c r="I1058" s="182"/>
      <c r="L1058" s="179"/>
      <c r="M1058" s="183"/>
      <c r="T1058" s="184"/>
      <c r="AT1058" s="180" t="s">
        <v>219</v>
      </c>
      <c r="AU1058" s="180" t="s">
        <v>88</v>
      </c>
      <c r="AV1058" s="14" t="s">
        <v>82</v>
      </c>
      <c r="AW1058" s="14" t="s">
        <v>31</v>
      </c>
      <c r="AX1058" s="14" t="s">
        <v>75</v>
      </c>
      <c r="AY1058" s="180" t="s">
        <v>205</v>
      </c>
    </row>
    <row r="1059" spans="2:51" s="12" customFormat="1">
      <c r="B1059" s="164"/>
      <c r="D1059" s="165" t="s">
        <v>219</v>
      </c>
      <c r="E1059" s="166" t="s">
        <v>1</v>
      </c>
      <c r="F1059" s="167" t="s">
        <v>2736</v>
      </c>
      <c r="H1059" s="168">
        <v>7.32</v>
      </c>
      <c r="I1059" s="169"/>
      <c r="L1059" s="164"/>
      <c r="M1059" s="170"/>
      <c r="T1059" s="171"/>
      <c r="AT1059" s="166" t="s">
        <v>219</v>
      </c>
      <c r="AU1059" s="166" t="s">
        <v>88</v>
      </c>
      <c r="AV1059" s="12" t="s">
        <v>88</v>
      </c>
      <c r="AW1059" s="12" t="s">
        <v>31</v>
      </c>
      <c r="AX1059" s="12" t="s">
        <v>75</v>
      </c>
      <c r="AY1059" s="166" t="s">
        <v>205</v>
      </c>
    </row>
    <row r="1060" spans="2:51" s="12" customFormat="1">
      <c r="B1060" s="164"/>
      <c r="D1060" s="165" t="s">
        <v>219</v>
      </c>
      <c r="E1060" s="166" t="s">
        <v>1</v>
      </c>
      <c r="F1060" s="167" t="s">
        <v>2737</v>
      </c>
      <c r="H1060" s="168">
        <v>7.32</v>
      </c>
      <c r="I1060" s="169"/>
      <c r="L1060" s="164"/>
      <c r="M1060" s="170"/>
      <c r="T1060" s="171"/>
      <c r="AT1060" s="166" t="s">
        <v>219</v>
      </c>
      <c r="AU1060" s="166" t="s">
        <v>88</v>
      </c>
      <c r="AV1060" s="12" t="s">
        <v>88</v>
      </c>
      <c r="AW1060" s="12" t="s">
        <v>31</v>
      </c>
      <c r="AX1060" s="12" t="s">
        <v>75</v>
      </c>
      <c r="AY1060" s="166" t="s">
        <v>205</v>
      </c>
    </row>
    <row r="1061" spans="2:51" s="12" customFormat="1">
      <c r="B1061" s="164"/>
      <c r="D1061" s="165" t="s">
        <v>219</v>
      </c>
      <c r="E1061" s="166" t="s">
        <v>1</v>
      </c>
      <c r="F1061" s="167" t="s">
        <v>2738</v>
      </c>
      <c r="H1061" s="168">
        <v>7.32</v>
      </c>
      <c r="I1061" s="169"/>
      <c r="L1061" s="164"/>
      <c r="M1061" s="170"/>
      <c r="T1061" s="171"/>
      <c r="AT1061" s="166" t="s">
        <v>219</v>
      </c>
      <c r="AU1061" s="166" t="s">
        <v>88</v>
      </c>
      <c r="AV1061" s="12" t="s">
        <v>88</v>
      </c>
      <c r="AW1061" s="12" t="s">
        <v>31</v>
      </c>
      <c r="AX1061" s="12" t="s">
        <v>75</v>
      </c>
      <c r="AY1061" s="166" t="s">
        <v>205</v>
      </c>
    </row>
    <row r="1062" spans="2:51" s="15" customFormat="1">
      <c r="B1062" s="185"/>
      <c r="D1062" s="165" t="s">
        <v>219</v>
      </c>
      <c r="E1062" s="186" t="s">
        <v>1</v>
      </c>
      <c r="F1062" s="187" t="s">
        <v>2739</v>
      </c>
      <c r="H1062" s="188">
        <v>21.96</v>
      </c>
      <c r="I1062" s="189"/>
      <c r="L1062" s="185"/>
      <c r="M1062" s="190"/>
      <c r="T1062" s="191"/>
      <c r="AT1062" s="186" t="s">
        <v>219</v>
      </c>
      <c r="AU1062" s="186" t="s">
        <v>88</v>
      </c>
      <c r="AV1062" s="15" t="s">
        <v>222</v>
      </c>
      <c r="AW1062" s="15" t="s">
        <v>31</v>
      </c>
      <c r="AX1062" s="15" t="s">
        <v>75</v>
      </c>
      <c r="AY1062" s="186" t="s">
        <v>205</v>
      </c>
    </row>
    <row r="1063" spans="2:51" s="14" customFormat="1">
      <c r="B1063" s="179"/>
      <c r="D1063" s="165" t="s">
        <v>219</v>
      </c>
      <c r="E1063" s="180" t="s">
        <v>1</v>
      </c>
      <c r="F1063" s="181" t="s">
        <v>2735</v>
      </c>
      <c r="H1063" s="180" t="s">
        <v>1</v>
      </c>
      <c r="I1063" s="182"/>
      <c r="L1063" s="179"/>
      <c r="M1063" s="183"/>
      <c r="T1063" s="184"/>
      <c r="AT1063" s="180" t="s">
        <v>219</v>
      </c>
      <c r="AU1063" s="180" t="s">
        <v>88</v>
      </c>
      <c r="AV1063" s="14" t="s">
        <v>82</v>
      </c>
      <c r="AW1063" s="14" t="s">
        <v>31</v>
      </c>
      <c r="AX1063" s="14" t="s">
        <v>75</v>
      </c>
      <c r="AY1063" s="180" t="s">
        <v>205</v>
      </c>
    </row>
    <row r="1064" spans="2:51" s="12" customFormat="1">
      <c r="B1064" s="164"/>
      <c r="D1064" s="165" t="s">
        <v>219</v>
      </c>
      <c r="E1064" s="166" t="s">
        <v>1</v>
      </c>
      <c r="F1064" s="167" t="s">
        <v>2740</v>
      </c>
      <c r="H1064" s="168">
        <v>7.32</v>
      </c>
      <c r="I1064" s="169"/>
      <c r="L1064" s="164"/>
      <c r="M1064" s="170"/>
      <c r="T1064" s="171"/>
      <c r="AT1064" s="166" t="s">
        <v>219</v>
      </c>
      <c r="AU1064" s="166" t="s">
        <v>88</v>
      </c>
      <c r="AV1064" s="12" t="s">
        <v>88</v>
      </c>
      <c r="AW1064" s="12" t="s">
        <v>31</v>
      </c>
      <c r="AX1064" s="12" t="s">
        <v>75</v>
      </c>
      <c r="AY1064" s="166" t="s">
        <v>205</v>
      </c>
    </row>
    <row r="1065" spans="2:51" s="12" customFormat="1">
      <c r="B1065" s="164"/>
      <c r="D1065" s="165" t="s">
        <v>219</v>
      </c>
      <c r="E1065" s="166" t="s">
        <v>1</v>
      </c>
      <c r="F1065" s="167" t="s">
        <v>2741</v>
      </c>
      <c r="H1065" s="168">
        <v>7.32</v>
      </c>
      <c r="I1065" s="169"/>
      <c r="L1065" s="164"/>
      <c r="M1065" s="170"/>
      <c r="T1065" s="171"/>
      <c r="AT1065" s="166" t="s">
        <v>219</v>
      </c>
      <c r="AU1065" s="166" t="s">
        <v>88</v>
      </c>
      <c r="AV1065" s="12" t="s">
        <v>88</v>
      </c>
      <c r="AW1065" s="12" t="s">
        <v>31</v>
      </c>
      <c r="AX1065" s="12" t="s">
        <v>75</v>
      </c>
      <c r="AY1065" s="166" t="s">
        <v>205</v>
      </c>
    </row>
    <row r="1066" spans="2:51" s="12" customFormat="1">
      <c r="B1066" s="164"/>
      <c r="D1066" s="165" t="s">
        <v>219</v>
      </c>
      <c r="E1066" s="166" t="s">
        <v>1</v>
      </c>
      <c r="F1066" s="167" t="s">
        <v>2742</v>
      </c>
      <c r="H1066" s="168">
        <v>7.32</v>
      </c>
      <c r="I1066" s="169"/>
      <c r="L1066" s="164"/>
      <c r="M1066" s="170"/>
      <c r="T1066" s="171"/>
      <c r="AT1066" s="166" t="s">
        <v>219</v>
      </c>
      <c r="AU1066" s="166" t="s">
        <v>88</v>
      </c>
      <c r="AV1066" s="12" t="s">
        <v>88</v>
      </c>
      <c r="AW1066" s="12" t="s">
        <v>31</v>
      </c>
      <c r="AX1066" s="12" t="s">
        <v>75</v>
      </c>
      <c r="AY1066" s="166" t="s">
        <v>205</v>
      </c>
    </row>
    <row r="1067" spans="2:51" s="15" customFormat="1">
      <c r="B1067" s="185"/>
      <c r="D1067" s="165" t="s">
        <v>219</v>
      </c>
      <c r="E1067" s="186" t="s">
        <v>1</v>
      </c>
      <c r="F1067" s="187" t="s">
        <v>2743</v>
      </c>
      <c r="H1067" s="188">
        <v>21.96</v>
      </c>
      <c r="I1067" s="189"/>
      <c r="L1067" s="185"/>
      <c r="M1067" s="190"/>
      <c r="T1067" s="191"/>
      <c r="AT1067" s="186" t="s">
        <v>219</v>
      </c>
      <c r="AU1067" s="186" t="s">
        <v>88</v>
      </c>
      <c r="AV1067" s="15" t="s">
        <v>222</v>
      </c>
      <c r="AW1067" s="15" t="s">
        <v>31</v>
      </c>
      <c r="AX1067" s="15" t="s">
        <v>75</v>
      </c>
      <c r="AY1067" s="186" t="s">
        <v>205</v>
      </c>
    </row>
    <row r="1068" spans="2:51" s="14" customFormat="1">
      <c r="B1068" s="179"/>
      <c r="D1068" s="165" t="s">
        <v>219</v>
      </c>
      <c r="E1068" s="180" t="s">
        <v>1</v>
      </c>
      <c r="F1068" s="181" t="s">
        <v>2735</v>
      </c>
      <c r="H1068" s="180" t="s">
        <v>1</v>
      </c>
      <c r="I1068" s="182"/>
      <c r="L1068" s="179"/>
      <c r="M1068" s="183"/>
      <c r="T1068" s="184"/>
      <c r="AT1068" s="180" t="s">
        <v>219</v>
      </c>
      <c r="AU1068" s="180" t="s">
        <v>88</v>
      </c>
      <c r="AV1068" s="14" t="s">
        <v>82</v>
      </c>
      <c r="AW1068" s="14" t="s">
        <v>31</v>
      </c>
      <c r="AX1068" s="14" t="s">
        <v>75</v>
      </c>
      <c r="AY1068" s="180" t="s">
        <v>205</v>
      </c>
    </row>
    <row r="1069" spans="2:51" s="12" customFormat="1">
      <c r="B1069" s="164"/>
      <c r="D1069" s="165" t="s">
        <v>219</v>
      </c>
      <c r="E1069" s="166" t="s">
        <v>1</v>
      </c>
      <c r="F1069" s="167" t="s">
        <v>2744</v>
      </c>
      <c r="H1069" s="168">
        <v>7.32</v>
      </c>
      <c r="I1069" s="169"/>
      <c r="L1069" s="164"/>
      <c r="M1069" s="170"/>
      <c r="T1069" s="171"/>
      <c r="AT1069" s="166" t="s">
        <v>219</v>
      </c>
      <c r="AU1069" s="166" t="s">
        <v>88</v>
      </c>
      <c r="AV1069" s="12" t="s">
        <v>88</v>
      </c>
      <c r="AW1069" s="12" t="s">
        <v>31</v>
      </c>
      <c r="AX1069" s="12" t="s">
        <v>75</v>
      </c>
      <c r="AY1069" s="166" t="s">
        <v>205</v>
      </c>
    </row>
    <row r="1070" spans="2:51" s="15" customFormat="1">
      <c r="B1070" s="185"/>
      <c r="D1070" s="165" t="s">
        <v>219</v>
      </c>
      <c r="E1070" s="186" t="s">
        <v>1</v>
      </c>
      <c r="F1070" s="187" t="s">
        <v>2745</v>
      </c>
      <c r="H1070" s="188">
        <v>7.32</v>
      </c>
      <c r="I1070" s="189"/>
      <c r="L1070" s="185"/>
      <c r="M1070" s="190"/>
      <c r="T1070" s="191"/>
      <c r="AT1070" s="186" t="s">
        <v>219</v>
      </c>
      <c r="AU1070" s="186" t="s">
        <v>88</v>
      </c>
      <c r="AV1070" s="15" t="s">
        <v>222</v>
      </c>
      <c r="AW1070" s="15" t="s">
        <v>31</v>
      </c>
      <c r="AX1070" s="15" t="s">
        <v>75</v>
      </c>
      <c r="AY1070" s="186" t="s">
        <v>205</v>
      </c>
    </row>
    <row r="1071" spans="2:51" s="14" customFormat="1">
      <c r="B1071" s="179"/>
      <c r="D1071" s="165" t="s">
        <v>219</v>
      </c>
      <c r="E1071" s="180" t="s">
        <v>1</v>
      </c>
      <c r="F1071" s="181" t="s">
        <v>2735</v>
      </c>
      <c r="H1071" s="180" t="s">
        <v>1</v>
      </c>
      <c r="I1071" s="182"/>
      <c r="L1071" s="179"/>
      <c r="M1071" s="183"/>
      <c r="T1071" s="184"/>
      <c r="AT1071" s="180" t="s">
        <v>219</v>
      </c>
      <c r="AU1071" s="180" t="s">
        <v>88</v>
      </c>
      <c r="AV1071" s="14" t="s">
        <v>82</v>
      </c>
      <c r="AW1071" s="14" t="s">
        <v>31</v>
      </c>
      <c r="AX1071" s="14" t="s">
        <v>75</v>
      </c>
      <c r="AY1071" s="180" t="s">
        <v>205</v>
      </c>
    </row>
    <row r="1072" spans="2:51" s="12" customFormat="1">
      <c r="B1072" s="164"/>
      <c r="D1072" s="165" t="s">
        <v>219</v>
      </c>
      <c r="E1072" s="166" t="s">
        <v>1</v>
      </c>
      <c r="F1072" s="167" t="s">
        <v>2746</v>
      </c>
      <c r="H1072" s="168">
        <v>7.32</v>
      </c>
      <c r="I1072" s="169"/>
      <c r="L1072" s="164"/>
      <c r="M1072" s="170"/>
      <c r="T1072" s="171"/>
      <c r="AT1072" s="166" t="s">
        <v>219</v>
      </c>
      <c r="AU1072" s="166" t="s">
        <v>88</v>
      </c>
      <c r="AV1072" s="12" t="s">
        <v>88</v>
      </c>
      <c r="AW1072" s="12" t="s">
        <v>31</v>
      </c>
      <c r="AX1072" s="12" t="s">
        <v>75</v>
      </c>
      <c r="AY1072" s="166" t="s">
        <v>205</v>
      </c>
    </row>
    <row r="1073" spans="2:65" s="15" customFormat="1">
      <c r="B1073" s="185"/>
      <c r="D1073" s="165" t="s">
        <v>219</v>
      </c>
      <c r="E1073" s="186" t="s">
        <v>1</v>
      </c>
      <c r="F1073" s="187" t="s">
        <v>2747</v>
      </c>
      <c r="H1073" s="188">
        <v>7.32</v>
      </c>
      <c r="I1073" s="189"/>
      <c r="L1073" s="185"/>
      <c r="M1073" s="190"/>
      <c r="T1073" s="191"/>
      <c r="AT1073" s="186" t="s">
        <v>219</v>
      </c>
      <c r="AU1073" s="186" t="s">
        <v>88</v>
      </c>
      <c r="AV1073" s="15" t="s">
        <v>222</v>
      </c>
      <c r="AW1073" s="15" t="s">
        <v>31</v>
      </c>
      <c r="AX1073" s="15" t="s">
        <v>75</v>
      </c>
      <c r="AY1073" s="186" t="s">
        <v>205</v>
      </c>
    </row>
    <row r="1074" spans="2:65" s="13" customFormat="1">
      <c r="B1074" s="172"/>
      <c r="D1074" s="165" t="s">
        <v>219</v>
      </c>
      <c r="E1074" s="173" t="s">
        <v>1</v>
      </c>
      <c r="F1074" s="174" t="s">
        <v>221</v>
      </c>
      <c r="H1074" s="175">
        <v>58.56</v>
      </c>
      <c r="I1074" s="176"/>
      <c r="L1074" s="172"/>
      <c r="M1074" s="177"/>
      <c r="T1074" s="178"/>
      <c r="AT1074" s="173" t="s">
        <v>219</v>
      </c>
      <c r="AU1074" s="173" t="s">
        <v>88</v>
      </c>
      <c r="AV1074" s="13" t="s">
        <v>210</v>
      </c>
      <c r="AW1074" s="13" t="s">
        <v>31</v>
      </c>
      <c r="AX1074" s="13" t="s">
        <v>82</v>
      </c>
      <c r="AY1074" s="173" t="s">
        <v>205</v>
      </c>
    </row>
    <row r="1075" spans="2:65" s="1" customFormat="1" ht="24.2" customHeight="1">
      <c r="B1075" s="136"/>
      <c r="C1075" s="154" t="s">
        <v>936</v>
      </c>
      <c r="D1075" s="154" t="s">
        <v>214</v>
      </c>
      <c r="E1075" s="155" t="s">
        <v>766</v>
      </c>
      <c r="F1075" s="156" t="s">
        <v>767</v>
      </c>
      <c r="G1075" s="157" t="s">
        <v>592</v>
      </c>
      <c r="H1075" s="158">
        <v>5</v>
      </c>
      <c r="I1075" s="159"/>
      <c r="J1075" s="160">
        <f>ROUND(I1075*H1075,2)</f>
        <v>0</v>
      </c>
      <c r="K1075" s="161"/>
      <c r="L1075" s="32"/>
      <c r="M1075" s="162" t="s">
        <v>1</v>
      </c>
      <c r="N1075" s="163" t="s">
        <v>41</v>
      </c>
      <c r="P1075" s="148">
        <f>O1075*H1075</f>
        <v>0</v>
      </c>
      <c r="Q1075" s="148">
        <v>0</v>
      </c>
      <c r="R1075" s="148">
        <f>Q1075*H1075</f>
        <v>0</v>
      </c>
      <c r="S1075" s="148">
        <v>0</v>
      </c>
      <c r="T1075" s="149">
        <f>S1075*H1075</f>
        <v>0</v>
      </c>
      <c r="AR1075" s="150" t="s">
        <v>210</v>
      </c>
      <c r="AT1075" s="150" t="s">
        <v>214</v>
      </c>
      <c r="AU1075" s="150" t="s">
        <v>88</v>
      </c>
      <c r="AY1075" s="17" t="s">
        <v>205</v>
      </c>
      <c r="BE1075" s="151">
        <f>IF(N1075="základná",J1075,0)</f>
        <v>0</v>
      </c>
      <c r="BF1075" s="151">
        <f>IF(N1075="znížená",J1075,0)</f>
        <v>0</v>
      </c>
      <c r="BG1075" s="151">
        <f>IF(N1075="zákl. prenesená",J1075,0)</f>
        <v>0</v>
      </c>
      <c r="BH1075" s="151">
        <f>IF(N1075="zníž. prenesená",J1075,0)</f>
        <v>0</v>
      </c>
      <c r="BI1075" s="151">
        <f>IF(N1075="nulová",J1075,0)</f>
        <v>0</v>
      </c>
      <c r="BJ1075" s="17" t="s">
        <v>88</v>
      </c>
      <c r="BK1075" s="151">
        <f>ROUND(I1075*H1075,2)</f>
        <v>0</v>
      </c>
      <c r="BL1075" s="17" t="s">
        <v>210</v>
      </c>
      <c r="BM1075" s="150" t="s">
        <v>2748</v>
      </c>
    </row>
    <row r="1076" spans="2:65" s="12" customFormat="1">
      <c r="B1076" s="164"/>
      <c r="D1076" s="165" t="s">
        <v>219</v>
      </c>
      <c r="E1076" s="166" t="s">
        <v>1</v>
      </c>
      <c r="F1076" s="167" t="s">
        <v>2749</v>
      </c>
      <c r="H1076" s="168">
        <v>5</v>
      </c>
      <c r="I1076" s="169"/>
      <c r="L1076" s="164"/>
      <c r="M1076" s="170"/>
      <c r="T1076" s="171"/>
      <c r="AT1076" s="166" t="s">
        <v>219</v>
      </c>
      <c r="AU1076" s="166" t="s">
        <v>88</v>
      </c>
      <c r="AV1076" s="12" t="s">
        <v>88</v>
      </c>
      <c r="AW1076" s="12" t="s">
        <v>31</v>
      </c>
      <c r="AX1076" s="12" t="s">
        <v>75</v>
      </c>
      <c r="AY1076" s="166" t="s">
        <v>205</v>
      </c>
    </row>
    <row r="1077" spans="2:65" s="13" customFormat="1">
      <c r="B1077" s="172"/>
      <c r="D1077" s="165" t="s">
        <v>219</v>
      </c>
      <c r="E1077" s="173" t="s">
        <v>1</v>
      </c>
      <c r="F1077" s="174" t="s">
        <v>221</v>
      </c>
      <c r="H1077" s="175">
        <v>5</v>
      </c>
      <c r="I1077" s="176"/>
      <c r="L1077" s="172"/>
      <c r="M1077" s="177"/>
      <c r="T1077" s="178"/>
      <c r="AT1077" s="173" t="s">
        <v>219</v>
      </c>
      <c r="AU1077" s="173" t="s">
        <v>88</v>
      </c>
      <c r="AV1077" s="13" t="s">
        <v>210</v>
      </c>
      <c r="AW1077" s="13" t="s">
        <v>31</v>
      </c>
      <c r="AX1077" s="13" t="s">
        <v>82</v>
      </c>
      <c r="AY1077" s="173" t="s">
        <v>205</v>
      </c>
    </row>
    <row r="1078" spans="2:65" s="11" customFormat="1" ht="22.9" customHeight="1">
      <c r="B1078" s="126"/>
      <c r="D1078" s="127" t="s">
        <v>74</v>
      </c>
      <c r="E1078" s="152" t="s">
        <v>2750</v>
      </c>
      <c r="F1078" s="152" t="s">
        <v>2751</v>
      </c>
      <c r="I1078" s="129"/>
      <c r="J1078" s="153">
        <f>BK1078</f>
        <v>0</v>
      </c>
      <c r="L1078" s="126"/>
      <c r="M1078" s="131"/>
      <c r="P1078" s="132">
        <f>SUM(P1079:P1171)</f>
        <v>0</v>
      </c>
      <c r="R1078" s="132">
        <f>SUM(R1079:R1171)</f>
        <v>0</v>
      </c>
      <c r="T1078" s="133">
        <f>SUM(T1079:T1171)</f>
        <v>94.361848000000009</v>
      </c>
      <c r="AR1078" s="127" t="s">
        <v>82</v>
      </c>
      <c r="AT1078" s="134" t="s">
        <v>74</v>
      </c>
      <c r="AU1078" s="134" t="s">
        <v>82</v>
      </c>
      <c r="AY1078" s="127" t="s">
        <v>205</v>
      </c>
      <c r="BK1078" s="135">
        <f>SUM(BK1079:BK1171)</f>
        <v>0</v>
      </c>
    </row>
    <row r="1079" spans="2:65" s="1" customFormat="1" ht="24.2" customHeight="1">
      <c r="B1079" s="136"/>
      <c r="C1079" s="154" t="s">
        <v>1083</v>
      </c>
      <c r="D1079" s="154" t="s">
        <v>214</v>
      </c>
      <c r="E1079" s="155" t="s">
        <v>2752</v>
      </c>
      <c r="F1079" s="156" t="s">
        <v>2753</v>
      </c>
      <c r="G1079" s="157" t="s">
        <v>165</v>
      </c>
      <c r="H1079" s="158">
        <v>208.82400000000001</v>
      </c>
      <c r="I1079" s="159"/>
      <c r="J1079" s="160">
        <f>ROUND(I1079*H1079,2)</f>
        <v>0</v>
      </c>
      <c r="K1079" s="161"/>
      <c r="L1079" s="32"/>
      <c r="M1079" s="162" t="s">
        <v>1</v>
      </c>
      <c r="N1079" s="163" t="s">
        <v>41</v>
      </c>
      <c r="P1079" s="148">
        <f>O1079*H1079</f>
        <v>0</v>
      </c>
      <c r="Q1079" s="148">
        <v>0</v>
      </c>
      <c r="R1079" s="148">
        <f>Q1079*H1079</f>
        <v>0</v>
      </c>
      <c r="S1079" s="148">
        <v>7.5999999999999998E-2</v>
      </c>
      <c r="T1079" s="149">
        <f>S1079*H1079</f>
        <v>15.870624000000001</v>
      </c>
      <c r="AR1079" s="150" t="s">
        <v>210</v>
      </c>
      <c r="AT1079" s="150" t="s">
        <v>214</v>
      </c>
      <c r="AU1079" s="150" t="s">
        <v>88</v>
      </c>
      <c r="AY1079" s="17" t="s">
        <v>205</v>
      </c>
      <c r="BE1079" s="151">
        <f>IF(N1079="základná",J1079,0)</f>
        <v>0</v>
      </c>
      <c r="BF1079" s="151">
        <f>IF(N1079="znížená",J1079,0)</f>
        <v>0</v>
      </c>
      <c r="BG1079" s="151">
        <f>IF(N1079="zákl. prenesená",J1079,0)</f>
        <v>0</v>
      </c>
      <c r="BH1079" s="151">
        <f>IF(N1079="zníž. prenesená",J1079,0)</f>
        <v>0</v>
      </c>
      <c r="BI1079" s="151">
        <f>IF(N1079="nulová",J1079,0)</f>
        <v>0</v>
      </c>
      <c r="BJ1079" s="17" t="s">
        <v>88</v>
      </c>
      <c r="BK1079" s="151">
        <f>ROUND(I1079*H1079,2)</f>
        <v>0</v>
      </c>
      <c r="BL1079" s="17" t="s">
        <v>210</v>
      </c>
      <c r="BM1079" s="150" t="s">
        <v>2754</v>
      </c>
    </row>
    <row r="1080" spans="2:65" s="14" customFormat="1">
      <c r="B1080" s="179"/>
      <c r="D1080" s="165" t="s">
        <v>219</v>
      </c>
      <c r="E1080" s="180" t="s">
        <v>1</v>
      </c>
      <c r="F1080" s="181" t="s">
        <v>2755</v>
      </c>
      <c r="H1080" s="180" t="s">
        <v>1</v>
      </c>
      <c r="I1080" s="182"/>
      <c r="L1080" s="179"/>
      <c r="M1080" s="183"/>
      <c r="T1080" s="184"/>
      <c r="AT1080" s="180" t="s">
        <v>219</v>
      </c>
      <c r="AU1080" s="180" t="s">
        <v>88</v>
      </c>
      <c r="AV1080" s="14" t="s">
        <v>82</v>
      </c>
      <c r="AW1080" s="14" t="s">
        <v>31</v>
      </c>
      <c r="AX1080" s="14" t="s">
        <v>75</v>
      </c>
      <c r="AY1080" s="180" t="s">
        <v>205</v>
      </c>
    </row>
    <row r="1081" spans="2:65" s="12" customFormat="1">
      <c r="B1081" s="164"/>
      <c r="D1081" s="165" t="s">
        <v>219</v>
      </c>
      <c r="E1081" s="166" t="s">
        <v>1</v>
      </c>
      <c r="F1081" s="167" t="s">
        <v>2756</v>
      </c>
      <c r="H1081" s="168">
        <v>14.544</v>
      </c>
      <c r="I1081" s="169"/>
      <c r="L1081" s="164"/>
      <c r="M1081" s="170"/>
      <c r="T1081" s="171"/>
      <c r="AT1081" s="166" t="s">
        <v>219</v>
      </c>
      <c r="AU1081" s="166" t="s">
        <v>88</v>
      </c>
      <c r="AV1081" s="12" t="s">
        <v>88</v>
      </c>
      <c r="AW1081" s="12" t="s">
        <v>31</v>
      </c>
      <c r="AX1081" s="12" t="s">
        <v>75</v>
      </c>
      <c r="AY1081" s="166" t="s">
        <v>205</v>
      </c>
    </row>
    <row r="1082" spans="2:65" s="12" customFormat="1">
      <c r="B1082" s="164"/>
      <c r="D1082" s="165" t="s">
        <v>219</v>
      </c>
      <c r="E1082" s="166" t="s">
        <v>1</v>
      </c>
      <c r="F1082" s="167" t="s">
        <v>2757</v>
      </c>
      <c r="H1082" s="168">
        <v>11.311999999999999</v>
      </c>
      <c r="I1082" s="169"/>
      <c r="L1082" s="164"/>
      <c r="M1082" s="170"/>
      <c r="T1082" s="171"/>
      <c r="AT1082" s="166" t="s">
        <v>219</v>
      </c>
      <c r="AU1082" s="166" t="s">
        <v>88</v>
      </c>
      <c r="AV1082" s="12" t="s">
        <v>88</v>
      </c>
      <c r="AW1082" s="12" t="s">
        <v>31</v>
      </c>
      <c r="AX1082" s="12" t="s">
        <v>75</v>
      </c>
      <c r="AY1082" s="166" t="s">
        <v>205</v>
      </c>
    </row>
    <row r="1083" spans="2:65" s="15" customFormat="1">
      <c r="B1083" s="185"/>
      <c r="D1083" s="165" t="s">
        <v>219</v>
      </c>
      <c r="E1083" s="186" t="s">
        <v>1</v>
      </c>
      <c r="F1083" s="187" t="s">
        <v>2723</v>
      </c>
      <c r="H1083" s="188">
        <v>25.856000000000002</v>
      </c>
      <c r="I1083" s="189"/>
      <c r="L1083" s="185"/>
      <c r="M1083" s="190"/>
      <c r="T1083" s="191"/>
      <c r="AT1083" s="186" t="s">
        <v>219</v>
      </c>
      <c r="AU1083" s="186" t="s">
        <v>88</v>
      </c>
      <c r="AV1083" s="15" t="s">
        <v>222</v>
      </c>
      <c r="AW1083" s="15" t="s">
        <v>31</v>
      </c>
      <c r="AX1083" s="15" t="s">
        <v>75</v>
      </c>
      <c r="AY1083" s="186" t="s">
        <v>205</v>
      </c>
    </row>
    <row r="1084" spans="2:65" s="14" customFormat="1">
      <c r="B1084" s="179"/>
      <c r="D1084" s="165" t="s">
        <v>219</v>
      </c>
      <c r="E1084" s="180" t="s">
        <v>1</v>
      </c>
      <c r="F1084" s="181" t="s">
        <v>2755</v>
      </c>
      <c r="H1084" s="180" t="s">
        <v>1</v>
      </c>
      <c r="I1084" s="182"/>
      <c r="L1084" s="179"/>
      <c r="M1084" s="183"/>
      <c r="T1084" s="184"/>
      <c r="AT1084" s="180" t="s">
        <v>219</v>
      </c>
      <c r="AU1084" s="180" t="s">
        <v>88</v>
      </c>
      <c r="AV1084" s="14" t="s">
        <v>82</v>
      </c>
      <c r="AW1084" s="14" t="s">
        <v>31</v>
      </c>
      <c r="AX1084" s="14" t="s">
        <v>75</v>
      </c>
      <c r="AY1084" s="180" t="s">
        <v>205</v>
      </c>
    </row>
    <row r="1085" spans="2:65" s="14" customFormat="1">
      <c r="B1085" s="179"/>
      <c r="D1085" s="165" t="s">
        <v>219</v>
      </c>
      <c r="E1085" s="180" t="s">
        <v>1</v>
      </c>
      <c r="F1085" s="181" t="s">
        <v>2758</v>
      </c>
      <c r="H1085" s="180" t="s">
        <v>1</v>
      </c>
      <c r="I1085" s="182"/>
      <c r="L1085" s="179"/>
      <c r="M1085" s="183"/>
      <c r="T1085" s="184"/>
      <c r="AT1085" s="180" t="s">
        <v>219</v>
      </c>
      <c r="AU1085" s="180" t="s">
        <v>88</v>
      </c>
      <c r="AV1085" s="14" t="s">
        <v>82</v>
      </c>
      <c r="AW1085" s="14" t="s">
        <v>31</v>
      </c>
      <c r="AX1085" s="14" t="s">
        <v>75</v>
      </c>
      <c r="AY1085" s="180" t="s">
        <v>205</v>
      </c>
    </row>
    <row r="1086" spans="2:65" s="12" customFormat="1">
      <c r="B1086" s="164"/>
      <c r="D1086" s="165" t="s">
        <v>219</v>
      </c>
      <c r="E1086" s="166" t="s">
        <v>1</v>
      </c>
      <c r="F1086" s="167" t="s">
        <v>2759</v>
      </c>
      <c r="H1086" s="168">
        <v>1.8180000000000001</v>
      </c>
      <c r="I1086" s="169"/>
      <c r="L1086" s="164"/>
      <c r="M1086" s="170"/>
      <c r="T1086" s="171"/>
      <c r="AT1086" s="166" t="s">
        <v>219</v>
      </c>
      <c r="AU1086" s="166" t="s">
        <v>88</v>
      </c>
      <c r="AV1086" s="12" t="s">
        <v>88</v>
      </c>
      <c r="AW1086" s="12" t="s">
        <v>31</v>
      </c>
      <c r="AX1086" s="12" t="s">
        <v>75</v>
      </c>
      <c r="AY1086" s="166" t="s">
        <v>205</v>
      </c>
    </row>
    <row r="1087" spans="2:65" s="14" customFormat="1">
      <c r="B1087" s="179"/>
      <c r="D1087" s="165" t="s">
        <v>219</v>
      </c>
      <c r="E1087" s="180" t="s">
        <v>1</v>
      </c>
      <c r="F1087" s="181" t="s">
        <v>2078</v>
      </c>
      <c r="H1087" s="180" t="s">
        <v>1</v>
      </c>
      <c r="I1087" s="182"/>
      <c r="L1087" s="179"/>
      <c r="M1087" s="183"/>
      <c r="T1087" s="184"/>
      <c r="AT1087" s="180" t="s">
        <v>219</v>
      </c>
      <c r="AU1087" s="180" t="s">
        <v>88</v>
      </c>
      <c r="AV1087" s="14" t="s">
        <v>82</v>
      </c>
      <c r="AW1087" s="14" t="s">
        <v>31</v>
      </c>
      <c r="AX1087" s="14" t="s">
        <v>75</v>
      </c>
      <c r="AY1087" s="180" t="s">
        <v>205</v>
      </c>
    </row>
    <row r="1088" spans="2:65" s="12" customFormat="1">
      <c r="B1088" s="164"/>
      <c r="D1088" s="165" t="s">
        <v>219</v>
      </c>
      <c r="E1088" s="166" t="s">
        <v>1</v>
      </c>
      <c r="F1088" s="167" t="s">
        <v>2760</v>
      </c>
      <c r="H1088" s="168">
        <v>10.907999999999999</v>
      </c>
      <c r="I1088" s="169"/>
      <c r="L1088" s="164"/>
      <c r="M1088" s="170"/>
      <c r="T1088" s="171"/>
      <c r="AT1088" s="166" t="s">
        <v>219</v>
      </c>
      <c r="AU1088" s="166" t="s">
        <v>88</v>
      </c>
      <c r="AV1088" s="12" t="s">
        <v>88</v>
      </c>
      <c r="AW1088" s="12" t="s">
        <v>31</v>
      </c>
      <c r="AX1088" s="12" t="s">
        <v>75</v>
      </c>
      <c r="AY1088" s="166" t="s">
        <v>205</v>
      </c>
    </row>
    <row r="1089" spans="2:51" s="14" customFormat="1">
      <c r="B1089" s="179"/>
      <c r="D1089" s="165" t="s">
        <v>219</v>
      </c>
      <c r="E1089" s="180" t="s">
        <v>1</v>
      </c>
      <c r="F1089" s="181" t="s">
        <v>2082</v>
      </c>
      <c r="H1089" s="180" t="s">
        <v>1</v>
      </c>
      <c r="I1089" s="182"/>
      <c r="L1089" s="179"/>
      <c r="M1089" s="183"/>
      <c r="T1089" s="184"/>
      <c r="AT1089" s="180" t="s">
        <v>219</v>
      </c>
      <c r="AU1089" s="180" t="s">
        <v>88</v>
      </c>
      <c r="AV1089" s="14" t="s">
        <v>82</v>
      </c>
      <c r="AW1089" s="14" t="s">
        <v>31</v>
      </c>
      <c r="AX1089" s="14" t="s">
        <v>75</v>
      </c>
      <c r="AY1089" s="180" t="s">
        <v>205</v>
      </c>
    </row>
    <row r="1090" spans="2:51" s="12" customFormat="1">
      <c r="B1090" s="164"/>
      <c r="D1090" s="165" t="s">
        <v>219</v>
      </c>
      <c r="E1090" s="166" t="s">
        <v>1</v>
      </c>
      <c r="F1090" s="167" t="s">
        <v>2761</v>
      </c>
      <c r="H1090" s="168">
        <v>45.247999999999998</v>
      </c>
      <c r="I1090" s="169"/>
      <c r="L1090" s="164"/>
      <c r="M1090" s="170"/>
      <c r="T1090" s="171"/>
      <c r="AT1090" s="166" t="s">
        <v>219</v>
      </c>
      <c r="AU1090" s="166" t="s">
        <v>88</v>
      </c>
      <c r="AV1090" s="12" t="s">
        <v>88</v>
      </c>
      <c r="AW1090" s="12" t="s">
        <v>31</v>
      </c>
      <c r="AX1090" s="12" t="s">
        <v>75</v>
      </c>
      <c r="AY1090" s="166" t="s">
        <v>205</v>
      </c>
    </row>
    <row r="1091" spans="2:51" s="15" customFormat="1">
      <c r="B1091" s="185"/>
      <c r="D1091" s="165" t="s">
        <v>219</v>
      </c>
      <c r="E1091" s="186" t="s">
        <v>1</v>
      </c>
      <c r="F1091" s="187" t="s">
        <v>2762</v>
      </c>
      <c r="H1091" s="188">
        <v>57.973999999999997</v>
      </c>
      <c r="I1091" s="189"/>
      <c r="L1091" s="185"/>
      <c r="M1091" s="190"/>
      <c r="T1091" s="191"/>
      <c r="AT1091" s="186" t="s">
        <v>219</v>
      </c>
      <c r="AU1091" s="186" t="s">
        <v>88</v>
      </c>
      <c r="AV1091" s="15" t="s">
        <v>222</v>
      </c>
      <c r="AW1091" s="15" t="s">
        <v>31</v>
      </c>
      <c r="AX1091" s="15" t="s">
        <v>75</v>
      </c>
      <c r="AY1091" s="186" t="s">
        <v>205</v>
      </c>
    </row>
    <row r="1092" spans="2:51" s="14" customFormat="1">
      <c r="B1092" s="179"/>
      <c r="D1092" s="165" t="s">
        <v>219</v>
      </c>
      <c r="E1092" s="180" t="s">
        <v>1</v>
      </c>
      <c r="F1092" s="181" t="s">
        <v>2763</v>
      </c>
      <c r="H1092" s="180" t="s">
        <v>1</v>
      </c>
      <c r="I1092" s="182"/>
      <c r="L1092" s="179"/>
      <c r="M1092" s="183"/>
      <c r="T1092" s="184"/>
      <c r="AT1092" s="180" t="s">
        <v>219</v>
      </c>
      <c r="AU1092" s="180" t="s">
        <v>88</v>
      </c>
      <c r="AV1092" s="14" t="s">
        <v>82</v>
      </c>
      <c r="AW1092" s="14" t="s">
        <v>31</v>
      </c>
      <c r="AX1092" s="14" t="s">
        <v>75</v>
      </c>
      <c r="AY1092" s="180" t="s">
        <v>205</v>
      </c>
    </row>
    <row r="1093" spans="2:51" s="12" customFormat="1">
      <c r="B1093" s="164"/>
      <c r="D1093" s="165" t="s">
        <v>219</v>
      </c>
      <c r="E1093" s="166" t="s">
        <v>1</v>
      </c>
      <c r="F1093" s="167" t="s">
        <v>2764</v>
      </c>
      <c r="H1093" s="168">
        <v>19.998000000000001</v>
      </c>
      <c r="I1093" s="169"/>
      <c r="L1093" s="164"/>
      <c r="M1093" s="170"/>
      <c r="T1093" s="171"/>
      <c r="AT1093" s="166" t="s">
        <v>219</v>
      </c>
      <c r="AU1093" s="166" t="s">
        <v>88</v>
      </c>
      <c r="AV1093" s="12" t="s">
        <v>88</v>
      </c>
      <c r="AW1093" s="12" t="s">
        <v>31</v>
      </c>
      <c r="AX1093" s="12" t="s">
        <v>75</v>
      </c>
      <c r="AY1093" s="166" t="s">
        <v>205</v>
      </c>
    </row>
    <row r="1094" spans="2:51" s="12" customFormat="1">
      <c r="B1094" s="164"/>
      <c r="D1094" s="165" t="s">
        <v>219</v>
      </c>
      <c r="E1094" s="166" t="s">
        <v>1</v>
      </c>
      <c r="F1094" s="167" t="s">
        <v>2765</v>
      </c>
      <c r="H1094" s="168">
        <v>19.998000000000001</v>
      </c>
      <c r="I1094" s="169"/>
      <c r="L1094" s="164"/>
      <c r="M1094" s="170"/>
      <c r="T1094" s="171"/>
      <c r="AT1094" s="166" t="s">
        <v>219</v>
      </c>
      <c r="AU1094" s="166" t="s">
        <v>88</v>
      </c>
      <c r="AV1094" s="12" t="s">
        <v>88</v>
      </c>
      <c r="AW1094" s="12" t="s">
        <v>31</v>
      </c>
      <c r="AX1094" s="12" t="s">
        <v>75</v>
      </c>
      <c r="AY1094" s="166" t="s">
        <v>205</v>
      </c>
    </row>
    <row r="1095" spans="2:51" s="12" customFormat="1">
      <c r="B1095" s="164"/>
      <c r="D1095" s="165" t="s">
        <v>219</v>
      </c>
      <c r="E1095" s="166" t="s">
        <v>1</v>
      </c>
      <c r="F1095" s="167" t="s">
        <v>2766</v>
      </c>
      <c r="H1095" s="168">
        <v>19.998000000000001</v>
      </c>
      <c r="I1095" s="169"/>
      <c r="L1095" s="164"/>
      <c r="M1095" s="170"/>
      <c r="T1095" s="171"/>
      <c r="AT1095" s="166" t="s">
        <v>219</v>
      </c>
      <c r="AU1095" s="166" t="s">
        <v>88</v>
      </c>
      <c r="AV1095" s="12" t="s">
        <v>88</v>
      </c>
      <c r="AW1095" s="12" t="s">
        <v>31</v>
      </c>
      <c r="AX1095" s="12" t="s">
        <v>75</v>
      </c>
      <c r="AY1095" s="166" t="s">
        <v>205</v>
      </c>
    </row>
    <row r="1096" spans="2:51" s="15" customFormat="1">
      <c r="B1096" s="185"/>
      <c r="D1096" s="165" t="s">
        <v>219</v>
      </c>
      <c r="E1096" s="186" t="s">
        <v>1</v>
      </c>
      <c r="F1096" s="187" t="s">
        <v>2717</v>
      </c>
      <c r="H1096" s="188">
        <v>59.994</v>
      </c>
      <c r="I1096" s="189"/>
      <c r="L1096" s="185"/>
      <c r="M1096" s="190"/>
      <c r="T1096" s="191"/>
      <c r="AT1096" s="186" t="s">
        <v>219</v>
      </c>
      <c r="AU1096" s="186" t="s">
        <v>88</v>
      </c>
      <c r="AV1096" s="15" t="s">
        <v>222</v>
      </c>
      <c r="AW1096" s="15" t="s">
        <v>31</v>
      </c>
      <c r="AX1096" s="15" t="s">
        <v>75</v>
      </c>
      <c r="AY1096" s="186" t="s">
        <v>205</v>
      </c>
    </row>
    <row r="1097" spans="2:51" s="14" customFormat="1">
      <c r="B1097" s="179"/>
      <c r="D1097" s="165" t="s">
        <v>219</v>
      </c>
      <c r="E1097" s="180" t="s">
        <v>1</v>
      </c>
      <c r="F1097" s="181" t="s">
        <v>2767</v>
      </c>
      <c r="H1097" s="180" t="s">
        <v>1</v>
      </c>
      <c r="I1097" s="182"/>
      <c r="L1097" s="179"/>
      <c r="M1097" s="183"/>
      <c r="T1097" s="184"/>
      <c r="AT1097" s="180" t="s">
        <v>219</v>
      </c>
      <c r="AU1097" s="180" t="s">
        <v>88</v>
      </c>
      <c r="AV1097" s="14" t="s">
        <v>82</v>
      </c>
      <c r="AW1097" s="14" t="s">
        <v>31</v>
      </c>
      <c r="AX1097" s="14" t="s">
        <v>75</v>
      </c>
      <c r="AY1097" s="180" t="s">
        <v>205</v>
      </c>
    </row>
    <row r="1098" spans="2:51" s="14" customFormat="1">
      <c r="B1098" s="179"/>
      <c r="D1098" s="165" t="s">
        <v>219</v>
      </c>
      <c r="E1098" s="180" t="s">
        <v>1</v>
      </c>
      <c r="F1098" s="181" t="s">
        <v>2693</v>
      </c>
      <c r="H1098" s="180" t="s">
        <v>1</v>
      </c>
      <c r="I1098" s="182"/>
      <c r="L1098" s="179"/>
      <c r="M1098" s="183"/>
      <c r="T1098" s="184"/>
      <c r="AT1098" s="180" t="s">
        <v>219</v>
      </c>
      <c r="AU1098" s="180" t="s">
        <v>88</v>
      </c>
      <c r="AV1098" s="14" t="s">
        <v>82</v>
      </c>
      <c r="AW1098" s="14" t="s">
        <v>31</v>
      </c>
      <c r="AX1098" s="14" t="s">
        <v>75</v>
      </c>
      <c r="AY1098" s="180" t="s">
        <v>205</v>
      </c>
    </row>
    <row r="1099" spans="2:51" s="12" customFormat="1">
      <c r="B1099" s="164"/>
      <c r="D1099" s="165" t="s">
        <v>219</v>
      </c>
      <c r="E1099" s="166" t="s">
        <v>1</v>
      </c>
      <c r="F1099" s="167" t="s">
        <v>2768</v>
      </c>
      <c r="H1099" s="168">
        <v>13</v>
      </c>
      <c r="I1099" s="169"/>
      <c r="L1099" s="164"/>
      <c r="M1099" s="170"/>
      <c r="T1099" s="171"/>
      <c r="AT1099" s="166" t="s">
        <v>219</v>
      </c>
      <c r="AU1099" s="166" t="s">
        <v>88</v>
      </c>
      <c r="AV1099" s="12" t="s">
        <v>88</v>
      </c>
      <c r="AW1099" s="12" t="s">
        <v>31</v>
      </c>
      <c r="AX1099" s="12" t="s">
        <v>75</v>
      </c>
      <c r="AY1099" s="166" t="s">
        <v>205</v>
      </c>
    </row>
    <row r="1100" spans="2:51" s="12" customFormat="1">
      <c r="B1100" s="164"/>
      <c r="D1100" s="165" t="s">
        <v>219</v>
      </c>
      <c r="E1100" s="166" t="s">
        <v>1</v>
      </c>
      <c r="F1100" s="167" t="s">
        <v>2769</v>
      </c>
      <c r="H1100" s="168">
        <v>13</v>
      </c>
      <c r="I1100" s="169"/>
      <c r="L1100" s="164"/>
      <c r="M1100" s="170"/>
      <c r="T1100" s="171"/>
      <c r="AT1100" s="166" t="s">
        <v>219</v>
      </c>
      <c r="AU1100" s="166" t="s">
        <v>88</v>
      </c>
      <c r="AV1100" s="12" t="s">
        <v>88</v>
      </c>
      <c r="AW1100" s="12" t="s">
        <v>31</v>
      </c>
      <c r="AX1100" s="12" t="s">
        <v>75</v>
      </c>
      <c r="AY1100" s="166" t="s">
        <v>205</v>
      </c>
    </row>
    <row r="1101" spans="2:51" s="12" customFormat="1">
      <c r="B1101" s="164"/>
      <c r="D1101" s="165" t="s">
        <v>219</v>
      </c>
      <c r="E1101" s="166" t="s">
        <v>1</v>
      </c>
      <c r="F1101" s="167" t="s">
        <v>2770</v>
      </c>
      <c r="H1101" s="168">
        <v>13</v>
      </c>
      <c r="I1101" s="169"/>
      <c r="L1101" s="164"/>
      <c r="M1101" s="170"/>
      <c r="T1101" s="171"/>
      <c r="AT1101" s="166" t="s">
        <v>219</v>
      </c>
      <c r="AU1101" s="166" t="s">
        <v>88</v>
      </c>
      <c r="AV1101" s="12" t="s">
        <v>88</v>
      </c>
      <c r="AW1101" s="12" t="s">
        <v>31</v>
      </c>
      <c r="AX1101" s="12" t="s">
        <v>75</v>
      </c>
      <c r="AY1101" s="166" t="s">
        <v>205</v>
      </c>
    </row>
    <row r="1102" spans="2:51" s="15" customFormat="1">
      <c r="B1102" s="185"/>
      <c r="D1102" s="165" t="s">
        <v>219</v>
      </c>
      <c r="E1102" s="186" t="s">
        <v>1</v>
      </c>
      <c r="F1102" s="187" t="s">
        <v>2695</v>
      </c>
      <c r="H1102" s="188">
        <v>39</v>
      </c>
      <c r="I1102" s="189"/>
      <c r="L1102" s="185"/>
      <c r="M1102" s="190"/>
      <c r="T1102" s="191"/>
      <c r="AT1102" s="186" t="s">
        <v>219</v>
      </c>
      <c r="AU1102" s="186" t="s">
        <v>88</v>
      </c>
      <c r="AV1102" s="15" t="s">
        <v>222</v>
      </c>
      <c r="AW1102" s="15" t="s">
        <v>31</v>
      </c>
      <c r="AX1102" s="15" t="s">
        <v>75</v>
      </c>
      <c r="AY1102" s="186" t="s">
        <v>205</v>
      </c>
    </row>
    <row r="1103" spans="2:51" s="14" customFormat="1">
      <c r="B1103" s="179"/>
      <c r="D1103" s="165" t="s">
        <v>219</v>
      </c>
      <c r="E1103" s="180" t="s">
        <v>1</v>
      </c>
      <c r="F1103" s="181" t="s">
        <v>2767</v>
      </c>
      <c r="H1103" s="180" t="s">
        <v>1</v>
      </c>
      <c r="I1103" s="182"/>
      <c r="L1103" s="179"/>
      <c r="M1103" s="183"/>
      <c r="T1103" s="184"/>
      <c r="AT1103" s="180" t="s">
        <v>219</v>
      </c>
      <c r="AU1103" s="180" t="s">
        <v>88</v>
      </c>
      <c r="AV1103" s="14" t="s">
        <v>82</v>
      </c>
      <c r="AW1103" s="14" t="s">
        <v>31</v>
      </c>
      <c r="AX1103" s="14" t="s">
        <v>75</v>
      </c>
      <c r="AY1103" s="180" t="s">
        <v>205</v>
      </c>
    </row>
    <row r="1104" spans="2:51" s="14" customFormat="1">
      <c r="B1104" s="179"/>
      <c r="D1104" s="165" t="s">
        <v>219</v>
      </c>
      <c r="E1104" s="180" t="s">
        <v>1</v>
      </c>
      <c r="F1104" s="181" t="s">
        <v>2693</v>
      </c>
      <c r="H1104" s="180" t="s">
        <v>1</v>
      </c>
      <c r="I1104" s="182"/>
      <c r="L1104" s="179"/>
      <c r="M1104" s="183"/>
      <c r="T1104" s="184"/>
      <c r="AT1104" s="180" t="s">
        <v>219</v>
      </c>
      <c r="AU1104" s="180" t="s">
        <v>88</v>
      </c>
      <c r="AV1104" s="14" t="s">
        <v>82</v>
      </c>
      <c r="AW1104" s="14" t="s">
        <v>31</v>
      </c>
      <c r="AX1104" s="14" t="s">
        <v>75</v>
      </c>
      <c r="AY1104" s="180" t="s">
        <v>205</v>
      </c>
    </row>
    <row r="1105" spans="2:65" s="12" customFormat="1">
      <c r="B1105" s="164"/>
      <c r="D1105" s="165" t="s">
        <v>219</v>
      </c>
      <c r="E1105" s="166" t="s">
        <v>1</v>
      </c>
      <c r="F1105" s="167" t="s">
        <v>2771</v>
      </c>
      <c r="H1105" s="168">
        <v>13</v>
      </c>
      <c r="I1105" s="169"/>
      <c r="L1105" s="164"/>
      <c r="M1105" s="170"/>
      <c r="T1105" s="171"/>
      <c r="AT1105" s="166" t="s">
        <v>219</v>
      </c>
      <c r="AU1105" s="166" t="s">
        <v>88</v>
      </c>
      <c r="AV1105" s="12" t="s">
        <v>88</v>
      </c>
      <c r="AW1105" s="12" t="s">
        <v>31</v>
      </c>
      <c r="AX1105" s="12" t="s">
        <v>75</v>
      </c>
      <c r="AY1105" s="166" t="s">
        <v>205</v>
      </c>
    </row>
    <row r="1106" spans="2:65" s="15" customFormat="1">
      <c r="B1106" s="185"/>
      <c r="D1106" s="165" t="s">
        <v>219</v>
      </c>
      <c r="E1106" s="186" t="s">
        <v>1</v>
      </c>
      <c r="F1106" s="187" t="s">
        <v>2772</v>
      </c>
      <c r="H1106" s="188">
        <v>13</v>
      </c>
      <c r="I1106" s="189"/>
      <c r="L1106" s="185"/>
      <c r="M1106" s="190"/>
      <c r="T1106" s="191"/>
      <c r="AT1106" s="186" t="s">
        <v>219</v>
      </c>
      <c r="AU1106" s="186" t="s">
        <v>88</v>
      </c>
      <c r="AV1106" s="15" t="s">
        <v>222</v>
      </c>
      <c r="AW1106" s="15" t="s">
        <v>31</v>
      </c>
      <c r="AX1106" s="15" t="s">
        <v>75</v>
      </c>
      <c r="AY1106" s="186" t="s">
        <v>205</v>
      </c>
    </row>
    <row r="1107" spans="2:65" s="14" customFormat="1">
      <c r="B1107" s="179"/>
      <c r="D1107" s="165" t="s">
        <v>219</v>
      </c>
      <c r="E1107" s="180" t="s">
        <v>1</v>
      </c>
      <c r="F1107" s="181" t="s">
        <v>2767</v>
      </c>
      <c r="H1107" s="180" t="s">
        <v>1</v>
      </c>
      <c r="I1107" s="182"/>
      <c r="L1107" s="179"/>
      <c r="M1107" s="183"/>
      <c r="T1107" s="184"/>
      <c r="AT1107" s="180" t="s">
        <v>219</v>
      </c>
      <c r="AU1107" s="180" t="s">
        <v>88</v>
      </c>
      <c r="AV1107" s="14" t="s">
        <v>82</v>
      </c>
      <c r="AW1107" s="14" t="s">
        <v>31</v>
      </c>
      <c r="AX1107" s="14" t="s">
        <v>75</v>
      </c>
      <c r="AY1107" s="180" t="s">
        <v>205</v>
      </c>
    </row>
    <row r="1108" spans="2:65" s="14" customFormat="1">
      <c r="B1108" s="179"/>
      <c r="D1108" s="165" t="s">
        <v>219</v>
      </c>
      <c r="E1108" s="180" t="s">
        <v>1</v>
      </c>
      <c r="F1108" s="181" t="s">
        <v>2693</v>
      </c>
      <c r="H1108" s="180" t="s">
        <v>1</v>
      </c>
      <c r="I1108" s="182"/>
      <c r="L1108" s="179"/>
      <c r="M1108" s="183"/>
      <c r="T1108" s="184"/>
      <c r="AT1108" s="180" t="s">
        <v>219</v>
      </c>
      <c r="AU1108" s="180" t="s">
        <v>88</v>
      </c>
      <c r="AV1108" s="14" t="s">
        <v>82</v>
      </c>
      <c r="AW1108" s="14" t="s">
        <v>31</v>
      </c>
      <c r="AX1108" s="14" t="s">
        <v>75</v>
      </c>
      <c r="AY1108" s="180" t="s">
        <v>205</v>
      </c>
    </row>
    <row r="1109" spans="2:65" s="12" customFormat="1">
      <c r="B1109" s="164"/>
      <c r="D1109" s="165" t="s">
        <v>219</v>
      </c>
      <c r="E1109" s="166" t="s">
        <v>1</v>
      </c>
      <c r="F1109" s="167" t="s">
        <v>2773</v>
      </c>
      <c r="H1109" s="168">
        <v>13</v>
      </c>
      <c r="I1109" s="169"/>
      <c r="L1109" s="164"/>
      <c r="M1109" s="170"/>
      <c r="T1109" s="171"/>
      <c r="AT1109" s="166" t="s">
        <v>219</v>
      </c>
      <c r="AU1109" s="166" t="s">
        <v>88</v>
      </c>
      <c r="AV1109" s="12" t="s">
        <v>88</v>
      </c>
      <c r="AW1109" s="12" t="s">
        <v>31</v>
      </c>
      <c r="AX1109" s="12" t="s">
        <v>75</v>
      </c>
      <c r="AY1109" s="166" t="s">
        <v>205</v>
      </c>
    </row>
    <row r="1110" spans="2:65" s="15" customFormat="1">
      <c r="B1110" s="185"/>
      <c r="D1110" s="165" t="s">
        <v>219</v>
      </c>
      <c r="E1110" s="186" t="s">
        <v>1</v>
      </c>
      <c r="F1110" s="187" t="s">
        <v>2774</v>
      </c>
      <c r="H1110" s="188">
        <v>13</v>
      </c>
      <c r="I1110" s="189"/>
      <c r="L1110" s="185"/>
      <c r="M1110" s="190"/>
      <c r="T1110" s="191"/>
      <c r="AT1110" s="186" t="s">
        <v>219</v>
      </c>
      <c r="AU1110" s="186" t="s">
        <v>88</v>
      </c>
      <c r="AV1110" s="15" t="s">
        <v>222</v>
      </c>
      <c r="AW1110" s="15" t="s">
        <v>31</v>
      </c>
      <c r="AX1110" s="15" t="s">
        <v>75</v>
      </c>
      <c r="AY1110" s="186" t="s">
        <v>205</v>
      </c>
    </row>
    <row r="1111" spans="2:65" s="13" customFormat="1">
      <c r="B1111" s="172"/>
      <c r="D1111" s="165" t="s">
        <v>219</v>
      </c>
      <c r="E1111" s="173" t="s">
        <v>1</v>
      </c>
      <c r="F1111" s="174" t="s">
        <v>221</v>
      </c>
      <c r="H1111" s="175">
        <v>208.82400000000001</v>
      </c>
      <c r="I1111" s="176"/>
      <c r="L1111" s="172"/>
      <c r="M1111" s="177"/>
      <c r="T1111" s="178"/>
      <c r="AT1111" s="173" t="s">
        <v>219</v>
      </c>
      <c r="AU1111" s="173" t="s">
        <v>88</v>
      </c>
      <c r="AV1111" s="13" t="s">
        <v>210</v>
      </c>
      <c r="AW1111" s="13" t="s">
        <v>31</v>
      </c>
      <c r="AX1111" s="13" t="s">
        <v>82</v>
      </c>
      <c r="AY1111" s="173" t="s">
        <v>205</v>
      </c>
    </row>
    <row r="1112" spans="2:65" s="1" customFormat="1" ht="33" customHeight="1">
      <c r="B1112" s="136"/>
      <c r="C1112" s="154" t="s">
        <v>1086</v>
      </c>
      <c r="D1112" s="154" t="s">
        <v>214</v>
      </c>
      <c r="E1112" s="155" t="s">
        <v>2775</v>
      </c>
      <c r="F1112" s="156" t="s">
        <v>2776</v>
      </c>
      <c r="G1112" s="157" t="s">
        <v>165</v>
      </c>
      <c r="H1112" s="158">
        <v>116.44799999999999</v>
      </c>
      <c r="I1112" s="159"/>
      <c r="J1112" s="160">
        <f>ROUND(I1112*H1112,2)</f>
        <v>0</v>
      </c>
      <c r="K1112" s="161"/>
      <c r="L1112" s="32"/>
      <c r="M1112" s="162" t="s">
        <v>1</v>
      </c>
      <c r="N1112" s="163" t="s">
        <v>41</v>
      </c>
      <c r="P1112" s="148">
        <f>O1112*H1112</f>
        <v>0</v>
      </c>
      <c r="Q1112" s="148">
        <v>0</v>
      </c>
      <c r="R1112" s="148">
        <f>Q1112*H1112</f>
        <v>0</v>
      </c>
      <c r="S1112" s="148">
        <v>6.3E-2</v>
      </c>
      <c r="T1112" s="149">
        <f>S1112*H1112</f>
        <v>7.3362239999999996</v>
      </c>
      <c r="AR1112" s="150" t="s">
        <v>210</v>
      </c>
      <c r="AT1112" s="150" t="s">
        <v>214</v>
      </c>
      <c r="AU1112" s="150" t="s">
        <v>88</v>
      </c>
      <c r="AY1112" s="17" t="s">
        <v>205</v>
      </c>
      <c r="BE1112" s="151">
        <f>IF(N1112="základná",J1112,0)</f>
        <v>0</v>
      </c>
      <c r="BF1112" s="151">
        <f>IF(N1112="znížená",J1112,0)</f>
        <v>0</v>
      </c>
      <c r="BG1112" s="151">
        <f>IF(N1112="zákl. prenesená",J1112,0)</f>
        <v>0</v>
      </c>
      <c r="BH1112" s="151">
        <f>IF(N1112="zníž. prenesená",J1112,0)</f>
        <v>0</v>
      </c>
      <c r="BI1112" s="151">
        <f>IF(N1112="nulová",J1112,0)</f>
        <v>0</v>
      </c>
      <c r="BJ1112" s="17" t="s">
        <v>88</v>
      </c>
      <c r="BK1112" s="151">
        <f>ROUND(I1112*H1112,2)</f>
        <v>0</v>
      </c>
      <c r="BL1112" s="17" t="s">
        <v>210</v>
      </c>
      <c r="BM1112" s="150" t="s">
        <v>2777</v>
      </c>
    </row>
    <row r="1113" spans="2:65" s="14" customFormat="1">
      <c r="B1113" s="179"/>
      <c r="D1113" s="165" t="s">
        <v>219</v>
      </c>
      <c r="E1113" s="180" t="s">
        <v>1</v>
      </c>
      <c r="F1113" s="181" t="s">
        <v>2778</v>
      </c>
      <c r="H1113" s="180" t="s">
        <v>1</v>
      </c>
      <c r="I1113" s="182"/>
      <c r="L1113" s="179"/>
      <c r="M1113" s="183"/>
      <c r="T1113" s="184"/>
      <c r="AT1113" s="180" t="s">
        <v>219</v>
      </c>
      <c r="AU1113" s="180" t="s">
        <v>88</v>
      </c>
      <c r="AV1113" s="14" t="s">
        <v>82</v>
      </c>
      <c r="AW1113" s="14" t="s">
        <v>31</v>
      </c>
      <c r="AX1113" s="14" t="s">
        <v>75</v>
      </c>
      <c r="AY1113" s="180" t="s">
        <v>205</v>
      </c>
    </row>
    <row r="1114" spans="2:65" s="12" customFormat="1">
      <c r="B1114" s="164"/>
      <c r="D1114" s="165" t="s">
        <v>219</v>
      </c>
      <c r="E1114" s="166" t="s">
        <v>1</v>
      </c>
      <c r="F1114" s="167" t="s">
        <v>2779</v>
      </c>
      <c r="H1114" s="168">
        <v>27.472000000000001</v>
      </c>
      <c r="I1114" s="169"/>
      <c r="L1114" s="164"/>
      <c r="M1114" s="170"/>
      <c r="T1114" s="171"/>
      <c r="AT1114" s="166" t="s">
        <v>219</v>
      </c>
      <c r="AU1114" s="166" t="s">
        <v>88</v>
      </c>
      <c r="AV1114" s="12" t="s">
        <v>88</v>
      </c>
      <c r="AW1114" s="12" t="s">
        <v>31</v>
      </c>
      <c r="AX1114" s="12" t="s">
        <v>75</v>
      </c>
      <c r="AY1114" s="166" t="s">
        <v>205</v>
      </c>
    </row>
    <row r="1115" spans="2:65" s="15" customFormat="1">
      <c r="B1115" s="185"/>
      <c r="D1115" s="165" t="s">
        <v>219</v>
      </c>
      <c r="E1115" s="186" t="s">
        <v>1</v>
      </c>
      <c r="F1115" s="187" t="s">
        <v>2780</v>
      </c>
      <c r="H1115" s="188">
        <v>27.472000000000001</v>
      </c>
      <c r="I1115" s="189"/>
      <c r="L1115" s="185"/>
      <c r="M1115" s="190"/>
      <c r="T1115" s="191"/>
      <c r="AT1115" s="186" t="s">
        <v>219</v>
      </c>
      <c r="AU1115" s="186" t="s">
        <v>88</v>
      </c>
      <c r="AV1115" s="15" t="s">
        <v>222</v>
      </c>
      <c r="AW1115" s="15" t="s">
        <v>31</v>
      </c>
      <c r="AX1115" s="15" t="s">
        <v>75</v>
      </c>
      <c r="AY1115" s="186" t="s">
        <v>205</v>
      </c>
    </row>
    <row r="1116" spans="2:65" s="14" customFormat="1">
      <c r="B1116" s="179"/>
      <c r="D1116" s="165" t="s">
        <v>219</v>
      </c>
      <c r="E1116" s="180" t="s">
        <v>1</v>
      </c>
      <c r="F1116" s="181" t="s">
        <v>2781</v>
      </c>
      <c r="H1116" s="180" t="s">
        <v>1</v>
      </c>
      <c r="I1116" s="182"/>
      <c r="L1116" s="179"/>
      <c r="M1116" s="183"/>
      <c r="T1116" s="184"/>
      <c r="AT1116" s="180" t="s">
        <v>219</v>
      </c>
      <c r="AU1116" s="180" t="s">
        <v>88</v>
      </c>
      <c r="AV1116" s="14" t="s">
        <v>82</v>
      </c>
      <c r="AW1116" s="14" t="s">
        <v>31</v>
      </c>
      <c r="AX1116" s="14" t="s">
        <v>75</v>
      </c>
      <c r="AY1116" s="180" t="s">
        <v>205</v>
      </c>
    </row>
    <row r="1117" spans="2:65" s="14" customFormat="1">
      <c r="B1117" s="179"/>
      <c r="D1117" s="165" t="s">
        <v>219</v>
      </c>
      <c r="E1117" s="180" t="s">
        <v>1</v>
      </c>
      <c r="F1117" s="181" t="s">
        <v>2782</v>
      </c>
      <c r="H1117" s="180" t="s">
        <v>1</v>
      </c>
      <c r="I1117" s="182"/>
      <c r="L1117" s="179"/>
      <c r="M1117" s="183"/>
      <c r="T1117" s="184"/>
      <c r="AT1117" s="180" t="s">
        <v>219</v>
      </c>
      <c r="AU1117" s="180" t="s">
        <v>88</v>
      </c>
      <c r="AV1117" s="14" t="s">
        <v>82</v>
      </c>
      <c r="AW1117" s="14" t="s">
        <v>31</v>
      </c>
      <c r="AX1117" s="14" t="s">
        <v>75</v>
      </c>
      <c r="AY1117" s="180" t="s">
        <v>205</v>
      </c>
    </row>
    <row r="1118" spans="2:65" s="14" customFormat="1">
      <c r="B1118" s="179"/>
      <c r="D1118" s="165" t="s">
        <v>219</v>
      </c>
      <c r="E1118" s="180" t="s">
        <v>1</v>
      </c>
      <c r="F1118" s="181" t="s">
        <v>2758</v>
      </c>
      <c r="H1118" s="180" t="s">
        <v>1</v>
      </c>
      <c r="I1118" s="182"/>
      <c r="L1118" s="179"/>
      <c r="M1118" s="183"/>
      <c r="T1118" s="184"/>
      <c r="AT1118" s="180" t="s">
        <v>219</v>
      </c>
      <c r="AU1118" s="180" t="s">
        <v>88</v>
      </c>
      <c r="AV1118" s="14" t="s">
        <v>82</v>
      </c>
      <c r="AW1118" s="14" t="s">
        <v>31</v>
      </c>
      <c r="AX1118" s="14" t="s">
        <v>75</v>
      </c>
      <c r="AY1118" s="180" t="s">
        <v>205</v>
      </c>
    </row>
    <row r="1119" spans="2:65" s="12" customFormat="1">
      <c r="B1119" s="164"/>
      <c r="D1119" s="165" t="s">
        <v>219</v>
      </c>
      <c r="E1119" s="166" t="s">
        <v>1</v>
      </c>
      <c r="F1119" s="167" t="s">
        <v>2783</v>
      </c>
      <c r="H1119" s="168">
        <v>3.28</v>
      </c>
      <c r="I1119" s="169"/>
      <c r="L1119" s="164"/>
      <c r="M1119" s="170"/>
      <c r="T1119" s="171"/>
      <c r="AT1119" s="166" t="s">
        <v>219</v>
      </c>
      <c r="AU1119" s="166" t="s">
        <v>88</v>
      </c>
      <c r="AV1119" s="12" t="s">
        <v>88</v>
      </c>
      <c r="AW1119" s="12" t="s">
        <v>31</v>
      </c>
      <c r="AX1119" s="12" t="s">
        <v>75</v>
      </c>
      <c r="AY1119" s="166" t="s">
        <v>205</v>
      </c>
    </row>
    <row r="1120" spans="2:65" s="12" customFormat="1">
      <c r="B1120" s="164"/>
      <c r="D1120" s="165" t="s">
        <v>219</v>
      </c>
      <c r="E1120" s="166" t="s">
        <v>1</v>
      </c>
      <c r="F1120" s="167" t="s">
        <v>2784</v>
      </c>
      <c r="H1120" s="168">
        <v>3.28</v>
      </c>
      <c r="I1120" s="169"/>
      <c r="L1120" s="164"/>
      <c r="M1120" s="170"/>
      <c r="T1120" s="171"/>
      <c r="AT1120" s="166" t="s">
        <v>219</v>
      </c>
      <c r="AU1120" s="166" t="s">
        <v>88</v>
      </c>
      <c r="AV1120" s="12" t="s">
        <v>88</v>
      </c>
      <c r="AW1120" s="12" t="s">
        <v>31</v>
      </c>
      <c r="AX1120" s="12" t="s">
        <v>75</v>
      </c>
      <c r="AY1120" s="166" t="s">
        <v>205</v>
      </c>
    </row>
    <row r="1121" spans="2:51" s="15" customFormat="1">
      <c r="B1121" s="185"/>
      <c r="D1121" s="165" t="s">
        <v>219</v>
      </c>
      <c r="E1121" s="186" t="s">
        <v>1</v>
      </c>
      <c r="F1121" s="187" t="s">
        <v>2785</v>
      </c>
      <c r="H1121" s="188">
        <v>6.56</v>
      </c>
      <c r="I1121" s="189"/>
      <c r="L1121" s="185"/>
      <c r="M1121" s="190"/>
      <c r="T1121" s="191"/>
      <c r="AT1121" s="186" t="s">
        <v>219</v>
      </c>
      <c r="AU1121" s="186" t="s">
        <v>88</v>
      </c>
      <c r="AV1121" s="15" t="s">
        <v>222</v>
      </c>
      <c r="AW1121" s="15" t="s">
        <v>31</v>
      </c>
      <c r="AX1121" s="15" t="s">
        <v>75</v>
      </c>
      <c r="AY1121" s="186" t="s">
        <v>205</v>
      </c>
    </row>
    <row r="1122" spans="2:51" s="14" customFormat="1">
      <c r="B1122" s="179"/>
      <c r="D1122" s="165" t="s">
        <v>219</v>
      </c>
      <c r="E1122" s="180" t="s">
        <v>1</v>
      </c>
      <c r="F1122" s="181" t="s">
        <v>2786</v>
      </c>
      <c r="H1122" s="180" t="s">
        <v>1</v>
      </c>
      <c r="I1122" s="182"/>
      <c r="L1122" s="179"/>
      <c r="M1122" s="183"/>
      <c r="T1122" s="184"/>
      <c r="AT1122" s="180" t="s">
        <v>219</v>
      </c>
      <c r="AU1122" s="180" t="s">
        <v>88</v>
      </c>
      <c r="AV1122" s="14" t="s">
        <v>82</v>
      </c>
      <c r="AW1122" s="14" t="s">
        <v>31</v>
      </c>
      <c r="AX1122" s="14" t="s">
        <v>75</v>
      </c>
      <c r="AY1122" s="180" t="s">
        <v>205</v>
      </c>
    </row>
    <row r="1123" spans="2:51" s="14" customFormat="1">
      <c r="B1123" s="179"/>
      <c r="D1123" s="165" t="s">
        <v>219</v>
      </c>
      <c r="E1123" s="180" t="s">
        <v>1</v>
      </c>
      <c r="F1123" s="181" t="s">
        <v>2787</v>
      </c>
      <c r="H1123" s="180" t="s">
        <v>1</v>
      </c>
      <c r="I1123" s="182"/>
      <c r="L1123" s="179"/>
      <c r="M1123" s="183"/>
      <c r="T1123" s="184"/>
      <c r="AT1123" s="180" t="s">
        <v>219</v>
      </c>
      <c r="AU1123" s="180" t="s">
        <v>88</v>
      </c>
      <c r="AV1123" s="14" t="s">
        <v>82</v>
      </c>
      <c r="AW1123" s="14" t="s">
        <v>31</v>
      </c>
      <c r="AX1123" s="14" t="s">
        <v>75</v>
      </c>
      <c r="AY1123" s="180" t="s">
        <v>205</v>
      </c>
    </row>
    <row r="1124" spans="2:51" s="12" customFormat="1">
      <c r="B1124" s="164"/>
      <c r="D1124" s="165" t="s">
        <v>219</v>
      </c>
      <c r="E1124" s="166" t="s">
        <v>1</v>
      </c>
      <c r="F1124" s="167" t="s">
        <v>2788</v>
      </c>
      <c r="H1124" s="168">
        <v>30.905999999999999</v>
      </c>
      <c r="I1124" s="169"/>
      <c r="L1124" s="164"/>
      <c r="M1124" s="170"/>
      <c r="T1124" s="171"/>
      <c r="AT1124" s="166" t="s">
        <v>219</v>
      </c>
      <c r="AU1124" s="166" t="s">
        <v>88</v>
      </c>
      <c r="AV1124" s="12" t="s">
        <v>88</v>
      </c>
      <c r="AW1124" s="12" t="s">
        <v>31</v>
      </c>
      <c r="AX1124" s="12" t="s">
        <v>75</v>
      </c>
      <c r="AY1124" s="166" t="s">
        <v>205</v>
      </c>
    </row>
    <row r="1125" spans="2:51" s="15" customFormat="1">
      <c r="B1125" s="185"/>
      <c r="D1125" s="165" t="s">
        <v>219</v>
      </c>
      <c r="E1125" s="186" t="s">
        <v>1</v>
      </c>
      <c r="F1125" s="187" t="s">
        <v>2789</v>
      </c>
      <c r="H1125" s="188">
        <v>30.905999999999999</v>
      </c>
      <c r="I1125" s="189"/>
      <c r="L1125" s="185"/>
      <c r="M1125" s="190"/>
      <c r="T1125" s="191"/>
      <c r="AT1125" s="186" t="s">
        <v>219</v>
      </c>
      <c r="AU1125" s="186" t="s">
        <v>88</v>
      </c>
      <c r="AV1125" s="15" t="s">
        <v>222</v>
      </c>
      <c r="AW1125" s="15" t="s">
        <v>31</v>
      </c>
      <c r="AX1125" s="15" t="s">
        <v>75</v>
      </c>
      <c r="AY1125" s="186" t="s">
        <v>205</v>
      </c>
    </row>
    <row r="1126" spans="2:51" s="14" customFormat="1">
      <c r="B1126" s="179"/>
      <c r="D1126" s="165" t="s">
        <v>219</v>
      </c>
      <c r="E1126" s="180" t="s">
        <v>1</v>
      </c>
      <c r="F1126" s="181" t="s">
        <v>2786</v>
      </c>
      <c r="H1126" s="180" t="s">
        <v>1</v>
      </c>
      <c r="I1126" s="182"/>
      <c r="L1126" s="179"/>
      <c r="M1126" s="183"/>
      <c r="T1126" s="184"/>
      <c r="AT1126" s="180" t="s">
        <v>219</v>
      </c>
      <c r="AU1126" s="180" t="s">
        <v>88</v>
      </c>
      <c r="AV1126" s="14" t="s">
        <v>82</v>
      </c>
      <c r="AW1126" s="14" t="s">
        <v>31</v>
      </c>
      <c r="AX1126" s="14" t="s">
        <v>75</v>
      </c>
      <c r="AY1126" s="180" t="s">
        <v>205</v>
      </c>
    </row>
    <row r="1127" spans="2:51" s="14" customFormat="1">
      <c r="B1127" s="179"/>
      <c r="D1127" s="165" t="s">
        <v>219</v>
      </c>
      <c r="E1127" s="180" t="s">
        <v>1</v>
      </c>
      <c r="F1127" s="181" t="s">
        <v>2787</v>
      </c>
      <c r="H1127" s="180" t="s">
        <v>1</v>
      </c>
      <c r="I1127" s="182"/>
      <c r="L1127" s="179"/>
      <c r="M1127" s="183"/>
      <c r="T1127" s="184"/>
      <c r="AT1127" s="180" t="s">
        <v>219</v>
      </c>
      <c r="AU1127" s="180" t="s">
        <v>88</v>
      </c>
      <c r="AV1127" s="14" t="s">
        <v>82</v>
      </c>
      <c r="AW1127" s="14" t="s">
        <v>31</v>
      </c>
      <c r="AX1127" s="14" t="s">
        <v>75</v>
      </c>
      <c r="AY1127" s="180" t="s">
        <v>205</v>
      </c>
    </row>
    <row r="1128" spans="2:51" s="12" customFormat="1">
      <c r="B1128" s="164"/>
      <c r="D1128" s="165" t="s">
        <v>219</v>
      </c>
      <c r="E1128" s="166" t="s">
        <v>1</v>
      </c>
      <c r="F1128" s="167" t="s">
        <v>2788</v>
      </c>
      <c r="H1128" s="168">
        <v>30.905999999999999</v>
      </c>
      <c r="I1128" s="169"/>
      <c r="L1128" s="164"/>
      <c r="M1128" s="170"/>
      <c r="T1128" s="171"/>
      <c r="AT1128" s="166" t="s">
        <v>219</v>
      </c>
      <c r="AU1128" s="166" t="s">
        <v>88</v>
      </c>
      <c r="AV1128" s="12" t="s">
        <v>88</v>
      </c>
      <c r="AW1128" s="12" t="s">
        <v>31</v>
      </c>
      <c r="AX1128" s="12" t="s">
        <v>75</v>
      </c>
      <c r="AY1128" s="166" t="s">
        <v>205</v>
      </c>
    </row>
    <row r="1129" spans="2:51" s="15" customFormat="1">
      <c r="B1129" s="185"/>
      <c r="D1129" s="165" t="s">
        <v>219</v>
      </c>
      <c r="E1129" s="186" t="s">
        <v>1</v>
      </c>
      <c r="F1129" s="187" t="s">
        <v>2790</v>
      </c>
      <c r="H1129" s="188">
        <v>30.905999999999999</v>
      </c>
      <c r="I1129" s="189"/>
      <c r="L1129" s="185"/>
      <c r="M1129" s="190"/>
      <c r="T1129" s="191"/>
      <c r="AT1129" s="186" t="s">
        <v>219</v>
      </c>
      <c r="AU1129" s="186" t="s">
        <v>88</v>
      </c>
      <c r="AV1129" s="15" t="s">
        <v>222</v>
      </c>
      <c r="AW1129" s="15" t="s">
        <v>31</v>
      </c>
      <c r="AX1129" s="15" t="s">
        <v>75</v>
      </c>
      <c r="AY1129" s="186" t="s">
        <v>205</v>
      </c>
    </row>
    <row r="1130" spans="2:51" s="14" customFormat="1">
      <c r="B1130" s="179"/>
      <c r="D1130" s="165" t="s">
        <v>219</v>
      </c>
      <c r="E1130" s="180" t="s">
        <v>1</v>
      </c>
      <c r="F1130" s="181" t="s">
        <v>2787</v>
      </c>
      <c r="H1130" s="180" t="s">
        <v>1</v>
      </c>
      <c r="I1130" s="182"/>
      <c r="L1130" s="179"/>
      <c r="M1130" s="183"/>
      <c r="T1130" s="184"/>
      <c r="AT1130" s="180" t="s">
        <v>219</v>
      </c>
      <c r="AU1130" s="180" t="s">
        <v>88</v>
      </c>
      <c r="AV1130" s="14" t="s">
        <v>82</v>
      </c>
      <c r="AW1130" s="14" t="s">
        <v>31</v>
      </c>
      <c r="AX1130" s="14" t="s">
        <v>75</v>
      </c>
      <c r="AY1130" s="180" t="s">
        <v>205</v>
      </c>
    </row>
    <row r="1131" spans="2:51" s="12" customFormat="1">
      <c r="B1131" s="164"/>
      <c r="D1131" s="165" t="s">
        <v>219</v>
      </c>
      <c r="E1131" s="166" t="s">
        <v>1</v>
      </c>
      <c r="F1131" s="167" t="s">
        <v>2791</v>
      </c>
      <c r="H1131" s="168">
        <v>10.302</v>
      </c>
      <c r="I1131" s="169"/>
      <c r="L1131" s="164"/>
      <c r="M1131" s="170"/>
      <c r="T1131" s="171"/>
      <c r="AT1131" s="166" t="s">
        <v>219</v>
      </c>
      <c r="AU1131" s="166" t="s">
        <v>88</v>
      </c>
      <c r="AV1131" s="12" t="s">
        <v>88</v>
      </c>
      <c r="AW1131" s="12" t="s">
        <v>31</v>
      </c>
      <c r="AX1131" s="12" t="s">
        <v>75</v>
      </c>
      <c r="AY1131" s="166" t="s">
        <v>205</v>
      </c>
    </row>
    <row r="1132" spans="2:51" s="15" customFormat="1">
      <c r="B1132" s="185"/>
      <c r="D1132" s="165" t="s">
        <v>219</v>
      </c>
      <c r="E1132" s="186" t="s">
        <v>1</v>
      </c>
      <c r="F1132" s="187" t="s">
        <v>2611</v>
      </c>
      <c r="H1132" s="188">
        <v>10.302</v>
      </c>
      <c r="I1132" s="189"/>
      <c r="L1132" s="185"/>
      <c r="M1132" s="190"/>
      <c r="T1132" s="191"/>
      <c r="AT1132" s="186" t="s">
        <v>219</v>
      </c>
      <c r="AU1132" s="186" t="s">
        <v>88</v>
      </c>
      <c r="AV1132" s="15" t="s">
        <v>222</v>
      </c>
      <c r="AW1132" s="15" t="s">
        <v>31</v>
      </c>
      <c r="AX1132" s="15" t="s">
        <v>75</v>
      </c>
      <c r="AY1132" s="186" t="s">
        <v>205</v>
      </c>
    </row>
    <row r="1133" spans="2:51" s="14" customFormat="1">
      <c r="B1133" s="179"/>
      <c r="D1133" s="165" t="s">
        <v>219</v>
      </c>
      <c r="E1133" s="180" t="s">
        <v>1</v>
      </c>
      <c r="F1133" s="181" t="s">
        <v>2787</v>
      </c>
      <c r="H1133" s="180" t="s">
        <v>1</v>
      </c>
      <c r="I1133" s="182"/>
      <c r="L1133" s="179"/>
      <c r="M1133" s="183"/>
      <c r="T1133" s="184"/>
      <c r="AT1133" s="180" t="s">
        <v>219</v>
      </c>
      <c r="AU1133" s="180" t="s">
        <v>88</v>
      </c>
      <c r="AV1133" s="14" t="s">
        <v>82</v>
      </c>
      <c r="AW1133" s="14" t="s">
        <v>31</v>
      </c>
      <c r="AX1133" s="14" t="s">
        <v>75</v>
      </c>
      <c r="AY1133" s="180" t="s">
        <v>205</v>
      </c>
    </row>
    <row r="1134" spans="2:51" s="12" customFormat="1">
      <c r="B1134" s="164"/>
      <c r="D1134" s="165" t="s">
        <v>219</v>
      </c>
      <c r="E1134" s="166" t="s">
        <v>1</v>
      </c>
      <c r="F1134" s="167" t="s">
        <v>2791</v>
      </c>
      <c r="H1134" s="168">
        <v>10.302</v>
      </c>
      <c r="I1134" s="169"/>
      <c r="L1134" s="164"/>
      <c r="M1134" s="170"/>
      <c r="T1134" s="171"/>
      <c r="AT1134" s="166" t="s">
        <v>219</v>
      </c>
      <c r="AU1134" s="166" t="s">
        <v>88</v>
      </c>
      <c r="AV1134" s="12" t="s">
        <v>88</v>
      </c>
      <c r="AW1134" s="12" t="s">
        <v>31</v>
      </c>
      <c r="AX1134" s="12" t="s">
        <v>75</v>
      </c>
      <c r="AY1134" s="166" t="s">
        <v>205</v>
      </c>
    </row>
    <row r="1135" spans="2:51" s="15" customFormat="1">
      <c r="B1135" s="185"/>
      <c r="D1135" s="165" t="s">
        <v>219</v>
      </c>
      <c r="E1135" s="186" t="s">
        <v>1</v>
      </c>
      <c r="F1135" s="187" t="s">
        <v>2792</v>
      </c>
      <c r="H1135" s="188">
        <v>10.302</v>
      </c>
      <c r="I1135" s="189"/>
      <c r="L1135" s="185"/>
      <c r="M1135" s="190"/>
      <c r="T1135" s="191"/>
      <c r="AT1135" s="186" t="s">
        <v>219</v>
      </c>
      <c r="AU1135" s="186" t="s">
        <v>88</v>
      </c>
      <c r="AV1135" s="15" t="s">
        <v>222</v>
      </c>
      <c r="AW1135" s="15" t="s">
        <v>31</v>
      </c>
      <c r="AX1135" s="15" t="s">
        <v>75</v>
      </c>
      <c r="AY1135" s="186" t="s">
        <v>205</v>
      </c>
    </row>
    <row r="1136" spans="2:51" s="13" customFormat="1">
      <c r="B1136" s="172"/>
      <c r="D1136" s="165" t="s">
        <v>219</v>
      </c>
      <c r="E1136" s="173" t="s">
        <v>1</v>
      </c>
      <c r="F1136" s="174" t="s">
        <v>2793</v>
      </c>
      <c r="H1136" s="175">
        <v>116.44799999999999</v>
      </c>
      <c r="I1136" s="176"/>
      <c r="L1136" s="172"/>
      <c r="M1136" s="177"/>
      <c r="T1136" s="178"/>
      <c r="AT1136" s="173" t="s">
        <v>219</v>
      </c>
      <c r="AU1136" s="173" t="s">
        <v>88</v>
      </c>
      <c r="AV1136" s="13" t="s">
        <v>210</v>
      </c>
      <c r="AW1136" s="13" t="s">
        <v>31</v>
      </c>
      <c r="AX1136" s="13" t="s">
        <v>82</v>
      </c>
      <c r="AY1136" s="173" t="s">
        <v>205</v>
      </c>
    </row>
    <row r="1137" spans="2:65" s="1" customFormat="1" ht="44.25" customHeight="1">
      <c r="B1137" s="136"/>
      <c r="C1137" s="154" t="s">
        <v>1089</v>
      </c>
      <c r="D1137" s="154" t="s">
        <v>214</v>
      </c>
      <c r="E1137" s="155" t="s">
        <v>2794</v>
      </c>
      <c r="F1137" s="156" t="s">
        <v>2795</v>
      </c>
      <c r="G1137" s="157" t="s">
        <v>370</v>
      </c>
      <c r="H1137" s="158">
        <v>1903</v>
      </c>
      <c r="I1137" s="159"/>
      <c r="J1137" s="160">
        <f>ROUND(I1137*H1137,2)</f>
        <v>0</v>
      </c>
      <c r="K1137" s="161"/>
      <c r="L1137" s="32"/>
      <c r="M1137" s="162" t="s">
        <v>1</v>
      </c>
      <c r="N1137" s="163" t="s">
        <v>41</v>
      </c>
      <c r="P1137" s="148">
        <f>O1137*H1137</f>
        <v>0</v>
      </c>
      <c r="Q1137" s="148">
        <v>0</v>
      </c>
      <c r="R1137" s="148">
        <f>Q1137*H1137</f>
        <v>0</v>
      </c>
      <c r="S1137" s="148">
        <v>3.6999999999999998E-2</v>
      </c>
      <c r="T1137" s="149">
        <f>S1137*H1137</f>
        <v>70.411000000000001</v>
      </c>
      <c r="AR1137" s="150" t="s">
        <v>210</v>
      </c>
      <c r="AT1137" s="150" t="s">
        <v>214</v>
      </c>
      <c r="AU1137" s="150" t="s">
        <v>88</v>
      </c>
      <c r="AY1137" s="17" t="s">
        <v>205</v>
      </c>
      <c r="BE1137" s="151">
        <f>IF(N1137="základná",J1137,0)</f>
        <v>0</v>
      </c>
      <c r="BF1137" s="151">
        <f>IF(N1137="znížená",J1137,0)</f>
        <v>0</v>
      </c>
      <c r="BG1137" s="151">
        <f>IF(N1137="zákl. prenesená",J1137,0)</f>
        <v>0</v>
      </c>
      <c r="BH1137" s="151">
        <f>IF(N1137="zníž. prenesená",J1137,0)</f>
        <v>0</v>
      </c>
      <c r="BI1137" s="151">
        <f>IF(N1137="nulová",J1137,0)</f>
        <v>0</v>
      </c>
      <c r="BJ1137" s="17" t="s">
        <v>88</v>
      </c>
      <c r="BK1137" s="151">
        <f>ROUND(I1137*H1137,2)</f>
        <v>0</v>
      </c>
      <c r="BL1137" s="17" t="s">
        <v>210</v>
      </c>
      <c r="BM1137" s="150" t="s">
        <v>2796</v>
      </c>
    </row>
    <row r="1138" spans="2:65" s="14" customFormat="1">
      <c r="B1138" s="179"/>
      <c r="D1138" s="165" t="s">
        <v>219</v>
      </c>
      <c r="E1138" s="180" t="s">
        <v>1</v>
      </c>
      <c r="F1138" s="181" t="s">
        <v>2797</v>
      </c>
      <c r="H1138" s="180" t="s">
        <v>1</v>
      </c>
      <c r="I1138" s="182"/>
      <c r="L1138" s="179"/>
      <c r="M1138" s="183"/>
      <c r="T1138" s="184"/>
      <c r="AT1138" s="180" t="s">
        <v>219</v>
      </c>
      <c r="AU1138" s="180" t="s">
        <v>88</v>
      </c>
      <c r="AV1138" s="14" t="s">
        <v>82</v>
      </c>
      <c r="AW1138" s="14" t="s">
        <v>31</v>
      </c>
      <c r="AX1138" s="14" t="s">
        <v>75</v>
      </c>
      <c r="AY1138" s="180" t="s">
        <v>205</v>
      </c>
    </row>
    <row r="1139" spans="2:65" s="14" customFormat="1" ht="33.75">
      <c r="B1139" s="179"/>
      <c r="D1139" s="165" t="s">
        <v>219</v>
      </c>
      <c r="E1139" s="180" t="s">
        <v>1</v>
      </c>
      <c r="F1139" s="181" t="s">
        <v>2798</v>
      </c>
      <c r="H1139" s="180" t="s">
        <v>1</v>
      </c>
      <c r="I1139" s="182"/>
      <c r="L1139" s="179"/>
      <c r="M1139" s="183"/>
      <c r="T1139" s="184"/>
      <c r="AT1139" s="180" t="s">
        <v>219</v>
      </c>
      <c r="AU1139" s="180" t="s">
        <v>88</v>
      </c>
      <c r="AV1139" s="14" t="s">
        <v>82</v>
      </c>
      <c r="AW1139" s="14" t="s">
        <v>31</v>
      </c>
      <c r="AX1139" s="14" t="s">
        <v>75</v>
      </c>
      <c r="AY1139" s="180" t="s">
        <v>205</v>
      </c>
    </row>
    <row r="1140" spans="2:65" s="12" customFormat="1">
      <c r="B1140" s="164"/>
      <c r="D1140" s="165" t="s">
        <v>219</v>
      </c>
      <c r="E1140" s="166" t="s">
        <v>1</v>
      </c>
      <c r="F1140" s="167" t="s">
        <v>2799</v>
      </c>
      <c r="H1140" s="168">
        <v>24</v>
      </c>
      <c r="I1140" s="169"/>
      <c r="L1140" s="164"/>
      <c r="M1140" s="170"/>
      <c r="T1140" s="171"/>
      <c r="AT1140" s="166" t="s">
        <v>219</v>
      </c>
      <c r="AU1140" s="166" t="s">
        <v>88</v>
      </c>
      <c r="AV1140" s="12" t="s">
        <v>88</v>
      </c>
      <c r="AW1140" s="12" t="s">
        <v>31</v>
      </c>
      <c r="AX1140" s="12" t="s">
        <v>75</v>
      </c>
      <c r="AY1140" s="166" t="s">
        <v>205</v>
      </c>
    </row>
    <row r="1141" spans="2:65" s="14" customFormat="1">
      <c r="B1141" s="179"/>
      <c r="D1141" s="165" t="s">
        <v>219</v>
      </c>
      <c r="E1141" s="180" t="s">
        <v>1</v>
      </c>
      <c r="F1141" s="181" t="s">
        <v>2800</v>
      </c>
      <c r="H1141" s="180" t="s">
        <v>1</v>
      </c>
      <c r="I1141" s="182"/>
      <c r="L1141" s="179"/>
      <c r="M1141" s="183"/>
      <c r="T1141" s="184"/>
      <c r="AT1141" s="180" t="s">
        <v>219</v>
      </c>
      <c r="AU1141" s="180" t="s">
        <v>88</v>
      </c>
      <c r="AV1141" s="14" t="s">
        <v>82</v>
      </c>
      <c r="AW1141" s="14" t="s">
        <v>31</v>
      </c>
      <c r="AX1141" s="14" t="s">
        <v>75</v>
      </c>
      <c r="AY1141" s="180" t="s">
        <v>205</v>
      </c>
    </row>
    <row r="1142" spans="2:65" s="12" customFormat="1">
      <c r="B1142" s="164"/>
      <c r="D1142" s="165" t="s">
        <v>219</v>
      </c>
      <c r="E1142" s="166" t="s">
        <v>1</v>
      </c>
      <c r="F1142" s="167" t="s">
        <v>2801</v>
      </c>
      <c r="H1142" s="168">
        <v>540</v>
      </c>
      <c r="I1142" s="169"/>
      <c r="L1142" s="164"/>
      <c r="M1142" s="170"/>
      <c r="T1142" s="171"/>
      <c r="AT1142" s="166" t="s">
        <v>219</v>
      </c>
      <c r="AU1142" s="166" t="s">
        <v>88</v>
      </c>
      <c r="AV1142" s="12" t="s">
        <v>88</v>
      </c>
      <c r="AW1142" s="12" t="s">
        <v>31</v>
      </c>
      <c r="AX1142" s="12" t="s">
        <v>75</v>
      </c>
      <c r="AY1142" s="166" t="s">
        <v>205</v>
      </c>
    </row>
    <row r="1143" spans="2:65" s="15" customFormat="1">
      <c r="B1143" s="185"/>
      <c r="D1143" s="165" t="s">
        <v>219</v>
      </c>
      <c r="E1143" s="186" t="s">
        <v>1</v>
      </c>
      <c r="F1143" s="187" t="s">
        <v>2802</v>
      </c>
      <c r="H1143" s="188">
        <v>564</v>
      </c>
      <c r="I1143" s="189"/>
      <c r="L1143" s="185"/>
      <c r="M1143" s="190"/>
      <c r="T1143" s="191"/>
      <c r="AT1143" s="186" t="s">
        <v>219</v>
      </c>
      <c r="AU1143" s="186" t="s">
        <v>88</v>
      </c>
      <c r="AV1143" s="15" t="s">
        <v>222</v>
      </c>
      <c r="AW1143" s="15" t="s">
        <v>31</v>
      </c>
      <c r="AX1143" s="15" t="s">
        <v>75</v>
      </c>
      <c r="AY1143" s="186" t="s">
        <v>205</v>
      </c>
    </row>
    <row r="1144" spans="2:65" s="14" customFormat="1">
      <c r="B1144" s="179"/>
      <c r="D1144" s="165" t="s">
        <v>219</v>
      </c>
      <c r="E1144" s="180" t="s">
        <v>1</v>
      </c>
      <c r="F1144" s="181" t="s">
        <v>2803</v>
      </c>
      <c r="H1144" s="180" t="s">
        <v>1</v>
      </c>
      <c r="I1144" s="182"/>
      <c r="L1144" s="179"/>
      <c r="M1144" s="183"/>
      <c r="T1144" s="184"/>
      <c r="AT1144" s="180" t="s">
        <v>219</v>
      </c>
      <c r="AU1144" s="180" t="s">
        <v>88</v>
      </c>
      <c r="AV1144" s="14" t="s">
        <v>82</v>
      </c>
      <c r="AW1144" s="14" t="s">
        <v>31</v>
      </c>
      <c r="AX1144" s="14" t="s">
        <v>75</v>
      </c>
      <c r="AY1144" s="180" t="s">
        <v>205</v>
      </c>
    </row>
    <row r="1145" spans="2:65" s="14" customFormat="1">
      <c r="B1145" s="179"/>
      <c r="D1145" s="165" t="s">
        <v>219</v>
      </c>
      <c r="E1145" s="180" t="s">
        <v>1</v>
      </c>
      <c r="F1145" s="181" t="s">
        <v>2804</v>
      </c>
      <c r="H1145" s="180" t="s">
        <v>1</v>
      </c>
      <c r="I1145" s="182"/>
      <c r="L1145" s="179"/>
      <c r="M1145" s="183"/>
      <c r="T1145" s="184"/>
      <c r="AT1145" s="180" t="s">
        <v>219</v>
      </c>
      <c r="AU1145" s="180" t="s">
        <v>88</v>
      </c>
      <c r="AV1145" s="14" t="s">
        <v>82</v>
      </c>
      <c r="AW1145" s="14" t="s">
        <v>31</v>
      </c>
      <c r="AX1145" s="14" t="s">
        <v>75</v>
      </c>
      <c r="AY1145" s="180" t="s">
        <v>205</v>
      </c>
    </row>
    <row r="1146" spans="2:65" s="14" customFormat="1" ht="22.5">
      <c r="B1146" s="179"/>
      <c r="D1146" s="165" t="s">
        <v>219</v>
      </c>
      <c r="E1146" s="180" t="s">
        <v>1</v>
      </c>
      <c r="F1146" s="181" t="s">
        <v>2805</v>
      </c>
      <c r="H1146" s="180" t="s">
        <v>1</v>
      </c>
      <c r="I1146" s="182"/>
      <c r="L1146" s="179"/>
      <c r="M1146" s="183"/>
      <c r="T1146" s="184"/>
      <c r="AT1146" s="180" t="s">
        <v>219</v>
      </c>
      <c r="AU1146" s="180" t="s">
        <v>88</v>
      </c>
      <c r="AV1146" s="14" t="s">
        <v>82</v>
      </c>
      <c r="AW1146" s="14" t="s">
        <v>31</v>
      </c>
      <c r="AX1146" s="14" t="s">
        <v>75</v>
      </c>
      <c r="AY1146" s="180" t="s">
        <v>205</v>
      </c>
    </row>
    <row r="1147" spans="2:65" s="14" customFormat="1" ht="22.5">
      <c r="B1147" s="179"/>
      <c r="D1147" s="165" t="s">
        <v>219</v>
      </c>
      <c r="E1147" s="180" t="s">
        <v>1</v>
      </c>
      <c r="F1147" s="181" t="s">
        <v>2806</v>
      </c>
      <c r="H1147" s="180" t="s">
        <v>1</v>
      </c>
      <c r="I1147" s="182"/>
      <c r="L1147" s="179"/>
      <c r="M1147" s="183"/>
      <c r="T1147" s="184"/>
      <c r="AT1147" s="180" t="s">
        <v>219</v>
      </c>
      <c r="AU1147" s="180" t="s">
        <v>88</v>
      </c>
      <c r="AV1147" s="14" t="s">
        <v>82</v>
      </c>
      <c r="AW1147" s="14" t="s">
        <v>31</v>
      </c>
      <c r="AX1147" s="14" t="s">
        <v>75</v>
      </c>
      <c r="AY1147" s="180" t="s">
        <v>205</v>
      </c>
    </row>
    <row r="1148" spans="2:65" s="14" customFormat="1" ht="22.5">
      <c r="B1148" s="179"/>
      <c r="D1148" s="165" t="s">
        <v>219</v>
      </c>
      <c r="E1148" s="180" t="s">
        <v>1</v>
      </c>
      <c r="F1148" s="181" t="s">
        <v>2807</v>
      </c>
      <c r="H1148" s="180" t="s">
        <v>1</v>
      </c>
      <c r="I1148" s="182"/>
      <c r="L1148" s="179"/>
      <c r="M1148" s="183"/>
      <c r="T1148" s="184"/>
      <c r="AT1148" s="180" t="s">
        <v>219</v>
      </c>
      <c r="AU1148" s="180" t="s">
        <v>88</v>
      </c>
      <c r="AV1148" s="14" t="s">
        <v>82</v>
      </c>
      <c r="AW1148" s="14" t="s">
        <v>31</v>
      </c>
      <c r="AX1148" s="14" t="s">
        <v>75</v>
      </c>
      <c r="AY1148" s="180" t="s">
        <v>205</v>
      </c>
    </row>
    <row r="1149" spans="2:65" s="12" customFormat="1">
      <c r="B1149" s="164"/>
      <c r="D1149" s="165" t="s">
        <v>219</v>
      </c>
      <c r="E1149" s="166" t="s">
        <v>1</v>
      </c>
      <c r="F1149" s="167" t="s">
        <v>2808</v>
      </c>
      <c r="H1149" s="168">
        <v>46.5</v>
      </c>
      <c r="I1149" s="169"/>
      <c r="L1149" s="164"/>
      <c r="M1149" s="170"/>
      <c r="T1149" s="171"/>
      <c r="AT1149" s="166" t="s">
        <v>219</v>
      </c>
      <c r="AU1149" s="166" t="s">
        <v>88</v>
      </c>
      <c r="AV1149" s="12" t="s">
        <v>88</v>
      </c>
      <c r="AW1149" s="12" t="s">
        <v>31</v>
      </c>
      <c r="AX1149" s="12" t="s">
        <v>75</v>
      </c>
      <c r="AY1149" s="166" t="s">
        <v>205</v>
      </c>
    </row>
    <row r="1150" spans="2:65" s="12" customFormat="1">
      <c r="B1150" s="164"/>
      <c r="D1150" s="165" t="s">
        <v>219</v>
      </c>
      <c r="E1150" s="166" t="s">
        <v>1</v>
      </c>
      <c r="F1150" s="167" t="s">
        <v>1270</v>
      </c>
      <c r="H1150" s="168">
        <v>111</v>
      </c>
      <c r="I1150" s="169"/>
      <c r="L1150" s="164"/>
      <c r="M1150" s="170"/>
      <c r="T1150" s="171"/>
      <c r="AT1150" s="166" t="s">
        <v>219</v>
      </c>
      <c r="AU1150" s="166" t="s">
        <v>88</v>
      </c>
      <c r="AV1150" s="12" t="s">
        <v>88</v>
      </c>
      <c r="AW1150" s="12" t="s">
        <v>31</v>
      </c>
      <c r="AX1150" s="12" t="s">
        <v>75</v>
      </c>
      <c r="AY1150" s="166" t="s">
        <v>205</v>
      </c>
    </row>
    <row r="1151" spans="2:65" s="12" customFormat="1">
      <c r="B1151" s="164"/>
      <c r="D1151" s="165" t="s">
        <v>219</v>
      </c>
      <c r="E1151" s="166" t="s">
        <v>1</v>
      </c>
      <c r="F1151" s="167" t="s">
        <v>1129</v>
      </c>
      <c r="H1151" s="168">
        <v>70</v>
      </c>
      <c r="I1151" s="169"/>
      <c r="L1151" s="164"/>
      <c r="M1151" s="170"/>
      <c r="T1151" s="171"/>
      <c r="AT1151" s="166" t="s">
        <v>219</v>
      </c>
      <c r="AU1151" s="166" t="s">
        <v>88</v>
      </c>
      <c r="AV1151" s="12" t="s">
        <v>88</v>
      </c>
      <c r="AW1151" s="12" t="s">
        <v>31</v>
      </c>
      <c r="AX1151" s="12" t="s">
        <v>75</v>
      </c>
      <c r="AY1151" s="166" t="s">
        <v>205</v>
      </c>
    </row>
    <row r="1152" spans="2:65" s="14" customFormat="1">
      <c r="B1152" s="179"/>
      <c r="D1152" s="165" t="s">
        <v>219</v>
      </c>
      <c r="E1152" s="180" t="s">
        <v>1</v>
      </c>
      <c r="F1152" s="181" t="s">
        <v>2809</v>
      </c>
      <c r="H1152" s="180" t="s">
        <v>1</v>
      </c>
      <c r="I1152" s="182"/>
      <c r="L1152" s="179"/>
      <c r="M1152" s="183"/>
      <c r="T1152" s="184"/>
      <c r="AT1152" s="180" t="s">
        <v>219</v>
      </c>
      <c r="AU1152" s="180" t="s">
        <v>88</v>
      </c>
      <c r="AV1152" s="14" t="s">
        <v>82</v>
      </c>
      <c r="AW1152" s="14" t="s">
        <v>31</v>
      </c>
      <c r="AX1152" s="14" t="s">
        <v>75</v>
      </c>
      <c r="AY1152" s="180" t="s">
        <v>205</v>
      </c>
    </row>
    <row r="1153" spans="2:65" s="14" customFormat="1" ht="22.5">
      <c r="B1153" s="179"/>
      <c r="D1153" s="165" t="s">
        <v>219</v>
      </c>
      <c r="E1153" s="180" t="s">
        <v>1</v>
      </c>
      <c r="F1153" s="181" t="s">
        <v>2805</v>
      </c>
      <c r="H1153" s="180" t="s">
        <v>1</v>
      </c>
      <c r="I1153" s="182"/>
      <c r="L1153" s="179"/>
      <c r="M1153" s="183"/>
      <c r="T1153" s="184"/>
      <c r="AT1153" s="180" t="s">
        <v>219</v>
      </c>
      <c r="AU1153" s="180" t="s">
        <v>88</v>
      </c>
      <c r="AV1153" s="14" t="s">
        <v>82</v>
      </c>
      <c r="AW1153" s="14" t="s">
        <v>31</v>
      </c>
      <c r="AX1153" s="14" t="s">
        <v>75</v>
      </c>
      <c r="AY1153" s="180" t="s">
        <v>205</v>
      </c>
    </row>
    <row r="1154" spans="2:65" s="14" customFormat="1" ht="22.5">
      <c r="B1154" s="179"/>
      <c r="D1154" s="165" t="s">
        <v>219</v>
      </c>
      <c r="E1154" s="180" t="s">
        <v>1</v>
      </c>
      <c r="F1154" s="181" t="s">
        <v>2806</v>
      </c>
      <c r="H1154" s="180" t="s">
        <v>1</v>
      </c>
      <c r="I1154" s="182"/>
      <c r="L1154" s="179"/>
      <c r="M1154" s="183"/>
      <c r="T1154" s="184"/>
      <c r="AT1154" s="180" t="s">
        <v>219</v>
      </c>
      <c r="AU1154" s="180" t="s">
        <v>88</v>
      </c>
      <c r="AV1154" s="14" t="s">
        <v>82</v>
      </c>
      <c r="AW1154" s="14" t="s">
        <v>31</v>
      </c>
      <c r="AX1154" s="14" t="s">
        <v>75</v>
      </c>
      <c r="AY1154" s="180" t="s">
        <v>205</v>
      </c>
    </row>
    <row r="1155" spans="2:65" s="14" customFormat="1" ht="22.5">
      <c r="B1155" s="179"/>
      <c r="D1155" s="165" t="s">
        <v>219</v>
      </c>
      <c r="E1155" s="180" t="s">
        <v>1</v>
      </c>
      <c r="F1155" s="181" t="s">
        <v>2807</v>
      </c>
      <c r="H1155" s="180" t="s">
        <v>1</v>
      </c>
      <c r="I1155" s="182"/>
      <c r="L1155" s="179"/>
      <c r="M1155" s="183"/>
      <c r="T1155" s="184"/>
      <c r="AT1155" s="180" t="s">
        <v>219</v>
      </c>
      <c r="AU1155" s="180" t="s">
        <v>88</v>
      </c>
      <c r="AV1155" s="14" t="s">
        <v>82</v>
      </c>
      <c r="AW1155" s="14" t="s">
        <v>31</v>
      </c>
      <c r="AX1155" s="14" t="s">
        <v>75</v>
      </c>
      <c r="AY1155" s="180" t="s">
        <v>205</v>
      </c>
    </row>
    <row r="1156" spans="2:65" s="12" customFormat="1">
      <c r="B1156" s="164"/>
      <c r="D1156" s="165" t="s">
        <v>219</v>
      </c>
      <c r="E1156" s="166" t="s">
        <v>1</v>
      </c>
      <c r="F1156" s="167" t="s">
        <v>2808</v>
      </c>
      <c r="H1156" s="168">
        <v>46.5</v>
      </c>
      <c r="I1156" s="169"/>
      <c r="L1156" s="164"/>
      <c r="M1156" s="170"/>
      <c r="T1156" s="171"/>
      <c r="AT1156" s="166" t="s">
        <v>219</v>
      </c>
      <c r="AU1156" s="166" t="s">
        <v>88</v>
      </c>
      <c r="AV1156" s="12" t="s">
        <v>88</v>
      </c>
      <c r="AW1156" s="12" t="s">
        <v>31</v>
      </c>
      <c r="AX1156" s="12" t="s">
        <v>75</v>
      </c>
      <c r="AY1156" s="166" t="s">
        <v>205</v>
      </c>
    </row>
    <row r="1157" spans="2:65" s="12" customFormat="1">
      <c r="B1157" s="164"/>
      <c r="D1157" s="165" t="s">
        <v>219</v>
      </c>
      <c r="E1157" s="166" t="s">
        <v>1</v>
      </c>
      <c r="F1157" s="167" t="s">
        <v>1270</v>
      </c>
      <c r="H1157" s="168">
        <v>111</v>
      </c>
      <c r="I1157" s="169"/>
      <c r="L1157" s="164"/>
      <c r="M1157" s="170"/>
      <c r="T1157" s="171"/>
      <c r="AT1157" s="166" t="s">
        <v>219</v>
      </c>
      <c r="AU1157" s="166" t="s">
        <v>88</v>
      </c>
      <c r="AV1157" s="12" t="s">
        <v>88</v>
      </c>
      <c r="AW1157" s="12" t="s">
        <v>31</v>
      </c>
      <c r="AX1157" s="12" t="s">
        <v>75</v>
      </c>
      <c r="AY1157" s="166" t="s">
        <v>205</v>
      </c>
    </row>
    <row r="1158" spans="2:65" s="12" customFormat="1">
      <c r="B1158" s="164"/>
      <c r="D1158" s="165" t="s">
        <v>219</v>
      </c>
      <c r="E1158" s="166" t="s">
        <v>1</v>
      </c>
      <c r="F1158" s="167" t="s">
        <v>1129</v>
      </c>
      <c r="H1158" s="168">
        <v>70</v>
      </c>
      <c r="I1158" s="169"/>
      <c r="L1158" s="164"/>
      <c r="M1158" s="170"/>
      <c r="T1158" s="171"/>
      <c r="AT1158" s="166" t="s">
        <v>219</v>
      </c>
      <c r="AU1158" s="166" t="s">
        <v>88</v>
      </c>
      <c r="AV1158" s="12" t="s">
        <v>88</v>
      </c>
      <c r="AW1158" s="12" t="s">
        <v>31</v>
      </c>
      <c r="AX1158" s="12" t="s">
        <v>75</v>
      </c>
      <c r="AY1158" s="166" t="s">
        <v>205</v>
      </c>
    </row>
    <row r="1159" spans="2:65" s="15" customFormat="1">
      <c r="B1159" s="185"/>
      <c r="D1159" s="165" t="s">
        <v>219</v>
      </c>
      <c r="E1159" s="186" t="s">
        <v>1</v>
      </c>
      <c r="F1159" s="187" t="s">
        <v>2810</v>
      </c>
      <c r="H1159" s="188">
        <v>455</v>
      </c>
      <c r="I1159" s="189"/>
      <c r="L1159" s="185"/>
      <c r="M1159" s="190"/>
      <c r="T1159" s="191"/>
      <c r="AT1159" s="186" t="s">
        <v>219</v>
      </c>
      <c r="AU1159" s="186" t="s">
        <v>88</v>
      </c>
      <c r="AV1159" s="15" t="s">
        <v>222</v>
      </c>
      <c r="AW1159" s="15" t="s">
        <v>31</v>
      </c>
      <c r="AX1159" s="15" t="s">
        <v>75</v>
      </c>
      <c r="AY1159" s="186" t="s">
        <v>205</v>
      </c>
    </row>
    <row r="1160" spans="2:65" s="14" customFormat="1">
      <c r="B1160" s="179"/>
      <c r="D1160" s="165" t="s">
        <v>219</v>
      </c>
      <c r="E1160" s="180" t="s">
        <v>1</v>
      </c>
      <c r="F1160" s="181" t="s">
        <v>2811</v>
      </c>
      <c r="H1160" s="180" t="s">
        <v>1</v>
      </c>
      <c r="I1160" s="182"/>
      <c r="L1160" s="179"/>
      <c r="M1160" s="183"/>
      <c r="T1160" s="184"/>
      <c r="AT1160" s="180" t="s">
        <v>219</v>
      </c>
      <c r="AU1160" s="180" t="s">
        <v>88</v>
      </c>
      <c r="AV1160" s="14" t="s">
        <v>82</v>
      </c>
      <c r="AW1160" s="14" t="s">
        <v>31</v>
      </c>
      <c r="AX1160" s="14" t="s">
        <v>75</v>
      </c>
      <c r="AY1160" s="180" t="s">
        <v>205</v>
      </c>
    </row>
    <row r="1161" spans="2:65" s="14" customFormat="1">
      <c r="B1161" s="179"/>
      <c r="D1161" s="165" t="s">
        <v>219</v>
      </c>
      <c r="E1161" s="180" t="s">
        <v>1</v>
      </c>
      <c r="F1161" s="181" t="s">
        <v>2812</v>
      </c>
      <c r="H1161" s="180" t="s">
        <v>1</v>
      </c>
      <c r="I1161" s="182"/>
      <c r="L1161" s="179"/>
      <c r="M1161" s="183"/>
      <c r="T1161" s="184"/>
      <c r="AT1161" s="180" t="s">
        <v>219</v>
      </c>
      <c r="AU1161" s="180" t="s">
        <v>88</v>
      </c>
      <c r="AV1161" s="14" t="s">
        <v>82</v>
      </c>
      <c r="AW1161" s="14" t="s">
        <v>31</v>
      </c>
      <c r="AX1161" s="14" t="s">
        <v>75</v>
      </c>
      <c r="AY1161" s="180" t="s">
        <v>205</v>
      </c>
    </row>
    <row r="1162" spans="2:65" s="14" customFormat="1">
      <c r="B1162" s="179"/>
      <c r="D1162" s="165" t="s">
        <v>219</v>
      </c>
      <c r="E1162" s="180" t="s">
        <v>1</v>
      </c>
      <c r="F1162" s="181" t="s">
        <v>2813</v>
      </c>
      <c r="H1162" s="180" t="s">
        <v>1</v>
      </c>
      <c r="I1162" s="182"/>
      <c r="L1162" s="179"/>
      <c r="M1162" s="183"/>
      <c r="T1162" s="184"/>
      <c r="AT1162" s="180" t="s">
        <v>219</v>
      </c>
      <c r="AU1162" s="180" t="s">
        <v>88</v>
      </c>
      <c r="AV1162" s="14" t="s">
        <v>82</v>
      </c>
      <c r="AW1162" s="14" t="s">
        <v>31</v>
      </c>
      <c r="AX1162" s="14" t="s">
        <v>75</v>
      </c>
      <c r="AY1162" s="180" t="s">
        <v>205</v>
      </c>
    </row>
    <row r="1163" spans="2:65" s="14" customFormat="1" ht="22.5">
      <c r="B1163" s="179"/>
      <c r="D1163" s="165" t="s">
        <v>219</v>
      </c>
      <c r="E1163" s="180" t="s">
        <v>1</v>
      </c>
      <c r="F1163" s="181" t="s">
        <v>2814</v>
      </c>
      <c r="H1163" s="180" t="s">
        <v>1</v>
      </c>
      <c r="I1163" s="182"/>
      <c r="L1163" s="179"/>
      <c r="M1163" s="183"/>
      <c r="T1163" s="184"/>
      <c r="AT1163" s="180" t="s">
        <v>219</v>
      </c>
      <c r="AU1163" s="180" t="s">
        <v>88</v>
      </c>
      <c r="AV1163" s="14" t="s">
        <v>82</v>
      </c>
      <c r="AW1163" s="14" t="s">
        <v>31</v>
      </c>
      <c r="AX1163" s="14" t="s">
        <v>75</v>
      </c>
      <c r="AY1163" s="180" t="s">
        <v>205</v>
      </c>
    </row>
    <row r="1164" spans="2:65" s="12" customFormat="1">
      <c r="B1164" s="164"/>
      <c r="D1164" s="165" t="s">
        <v>219</v>
      </c>
      <c r="E1164" s="166" t="s">
        <v>1</v>
      </c>
      <c r="F1164" s="167" t="s">
        <v>2815</v>
      </c>
      <c r="H1164" s="168">
        <v>884</v>
      </c>
      <c r="I1164" s="169"/>
      <c r="L1164" s="164"/>
      <c r="M1164" s="170"/>
      <c r="T1164" s="171"/>
      <c r="AT1164" s="166" t="s">
        <v>219</v>
      </c>
      <c r="AU1164" s="166" t="s">
        <v>88</v>
      </c>
      <c r="AV1164" s="12" t="s">
        <v>88</v>
      </c>
      <c r="AW1164" s="12" t="s">
        <v>31</v>
      </c>
      <c r="AX1164" s="12" t="s">
        <v>75</v>
      </c>
      <c r="AY1164" s="166" t="s">
        <v>205</v>
      </c>
    </row>
    <row r="1165" spans="2:65" s="15" customFormat="1">
      <c r="B1165" s="185"/>
      <c r="D1165" s="165" t="s">
        <v>219</v>
      </c>
      <c r="E1165" s="186" t="s">
        <v>1</v>
      </c>
      <c r="F1165" s="187" t="s">
        <v>2816</v>
      </c>
      <c r="H1165" s="188">
        <v>884</v>
      </c>
      <c r="I1165" s="189"/>
      <c r="L1165" s="185"/>
      <c r="M1165" s="190"/>
      <c r="T1165" s="191"/>
      <c r="AT1165" s="186" t="s">
        <v>219</v>
      </c>
      <c r="AU1165" s="186" t="s">
        <v>88</v>
      </c>
      <c r="AV1165" s="15" t="s">
        <v>222</v>
      </c>
      <c r="AW1165" s="15" t="s">
        <v>31</v>
      </c>
      <c r="AX1165" s="15" t="s">
        <v>75</v>
      </c>
      <c r="AY1165" s="186" t="s">
        <v>205</v>
      </c>
    </row>
    <row r="1166" spans="2:65" s="13" customFormat="1">
      <c r="B1166" s="172"/>
      <c r="D1166" s="165" t="s">
        <v>219</v>
      </c>
      <c r="E1166" s="173" t="s">
        <v>1</v>
      </c>
      <c r="F1166" s="174" t="s">
        <v>221</v>
      </c>
      <c r="H1166" s="175">
        <v>1903</v>
      </c>
      <c r="I1166" s="176"/>
      <c r="L1166" s="172"/>
      <c r="M1166" s="177"/>
      <c r="T1166" s="178"/>
      <c r="AT1166" s="173" t="s">
        <v>219</v>
      </c>
      <c r="AU1166" s="173" t="s">
        <v>88</v>
      </c>
      <c r="AV1166" s="13" t="s">
        <v>210</v>
      </c>
      <c r="AW1166" s="13" t="s">
        <v>31</v>
      </c>
      <c r="AX1166" s="13" t="s">
        <v>82</v>
      </c>
      <c r="AY1166" s="173" t="s">
        <v>205</v>
      </c>
    </row>
    <row r="1167" spans="2:65" s="1" customFormat="1" ht="16.5" customHeight="1">
      <c r="B1167" s="136"/>
      <c r="C1167" s="154" t="s">
        <v>1093</v>
      </c>
      <c r="D1167" s="154" t="s">
        <v>214</v>
      </c>
      <c r="E1167" s="155" t="s">
        <v>2817</v>
      </c>
      <c r="F1167" s="156" t="s">
        <v>2818</v>
      </c>
      <c r="G1167" s="157" t="s">
        <v>370</v>
      </c>
      <c r="H1167" s="158">
        <v>46.5</v>
      </c>
      <c r="I1167" s="159"/>
      <c r="J1167" s="160">
        <f>ROUND(I1167*H1167,2)</f>
        <v>0</v>
      </c>
      <c r="K1167" s="161"/>
      <c r="L1167" s="32"/>
      <c r="M1167" s="162" t="s">
        <v>1</v>
      </c>
      <c r="N1167" s="163" t="s">
        <v>41</v>
      </c>
      <c r="P1167" s="148">
        <f>O1167*H1167</f>
        <v>0</v>
      </c>
      <c r="Q1167" s="148">
        <v>0</v>
      </c>
      <c r="R1167" s="148">
        <f>Q1167*H1167</f>
        <v>0</v>
      </c>
      <c r="S1167" s="148">
        <v>1.6E-2</v>
      </c>
      <c r="T1167" s="149">
        <f>S1167*H1167</f>
        <v>0.74399999999999999</v>
      </c>
      <c r="AR1167" s="150" t="s">
        <v>210</v>
      </c>
      <c r="AT1167" s="150" t="s">
        <v>214</v>
      </c>
      <c r="AU1167" s="150" t="s">
        <v>88</v>
      </c>
      <c r="AY1167" s="17" t="s">
        <v>205</v>
      </c>
      <c r="BE1167" s="151">
        <f>IF(N1167="základná",J1167,0)</f>
        <v>0</v>
      </c>
      <c r="BF1167" s="151">
        <f>IF(N1167="znížená",J1167,0)</f>
        <v>0</v>
      </c>
      <c r="BG1167" s="151">
        <f>IF(N1167="zákl. prenesená",J1167,0)</f>
        <v>0</v>
      </c>
      <c r="BH1167" s="151">
        <f>IF(N1167="zníž. prenesená",J1167,0)</f>
        <v>0</v>
      </c>
      <c r="BI1167" s="151">
        <f>IF(N1167="nulová",J1167,0)</f>
        <v>0</v>
      </c>
      <c r="BJ1167" s="17" t="s">
        <v>88</v>
      </c>
      <c r="BK1167" s="151">
        <f>ROUND(I1167*H1167,2)</f>
        <v>0</v>
      </c>
      <c r="BL1167" s="17" t="s">
        <v>210</v>
      </c>
      <c r="BM1167" s="150" t="s">
        <v>2819</v>
      </c>
    </row>
    <row r="1168" spans="2:65" s="12" customFormat="1">
      <c r="B1168" s="164"/>
      <c r="D1168" s="165" t="s">
        <v>219</v>
      </c>
      <c r="E1168" s="166" t="s">
        <v>1</v>
      </c>
      <c r="F1168" s="167" t="s">
        <v>2820</v>
      </c>
      <c r="H1168" s="168">
        <v>46.5</v>
      </c>
      <c r="I1168" s="169"/>
      <c r="L1168" s="164"/>
      <c r="M1168" s="170"/>
      <c r="T1168" s="171"/>
      <c r="AT1168" s="166" t="s">
        <v>219</v>
      </c>
      <c r="AU1168" s="166" t="s">
        <v>88</v>
      </c>
      <c r="AV1168" s="12" t="s">
        <v>88</v>
      </c>
      <c r="AW1168" s="12" t="s">
        <v>31</v>
      </c>
      <c r="AX1168" s="12" t="s">
        <v>75</v>
      </c>
      <c r="AY1168" s="166" t="s">
        <v>205</v>
      </c>
    </row>
    <row r="1169" spans="2:65" s="13" customFormat="1">
      <c r="B1169" s="172"/>
      <c r="D1169" s="165" t="s">
        <v>219</v>
      </c>
      <c r="E1169" s="173" t="s">
        <v>1</v>
      </c>
      <c r="F1169" s="174" t="s">
        <v>221</v>
      </c>
      <c r="H1169" s="175">
        <v>46.5</v>
      </c>
      <c r="I1169" s="176"/>
      <c r="L1169" s="172"/>
      <c r="M1169" s="177"/>
      <c r="T1169" s="178"/>
      <c r="AT1169" s="173" t="s">
        <v>219</v>
      </c>
      <c r="AU1169" s="173" t="s">
        <v>88</v>
      </c>
      <c r="AV1169" s="13" t="s">
        <v>210</v>
      </c>
      <c r="AW1169" s="13" t="s">
        <v>31</v>
      </c>
      <c r="AX1169" s="13" t="s">
        <v>82</v>
      </c>
      <c r="AY1169" s="173" t="s">
        <v>205</v>
      </c>
    </row>
    <row r="1170" spans="2:65" s="1" customFormat="1" ht="33" customHeight="1">
      <c r="B1170" s="136"/>
      <c r="C1170" s="154" t="s">
        <v>1096</v>
      </c>
      <c r="D1170" s="154" t="s">
        <v>214</v>
      </c>
      <c r="E1170" s="155" t="s">
        <v>2821</v>
      </c>
      <c r="F1170" s="156" t="s">
        <v>2822</v>
      </c>
      <c r="G1170" s="157" t="s">
        <v>270</v>
      </c>
      <c r="H1170" s="158">
        <v>0</v>
      </c>
      <c r="I1170" s="159"/>
      <c r="J1170" s="160">
        <f>ROUND(I1170*H1170,2)</f>
        <v>0</v>
      </c>
      <c r="K1170" s="161"/>
      <c r="L1170" s="32"/>
      <c r="M1170" s="162" t="s">
        <v>1</v>
      </c>
      <c r="N1170" s="163" t="s">
        <v>41</v>
      </c>
      <c r="P1170" s="148">
        <f>O1170*H1170</f>
        <v>0</v>
      </c>
      <c r="Q1170" s="148">
        <v>0</v>
      </c>
      <c r="R1170" s="148">
        <f>Q1170*H1170</f>
        <v>0</v>
      </c>
      <c r="S1170" s="148">
        <v>0</v>
      </c>
      <c r="T1170" s="149">
        <f>S1170*H1170</f>
        <v>0</v>
      </c>
      <c r="AR1170" s="150" t="s">
        <v>210</v>
      </c>
      <c r="AT1170" s="150" t="s">
        <v>214</v>
      </c>
      <c r="AU1170" s="150" t="s">
        <v>88</v>
      </c>
      <c r="AY1170" s="17" t="s">
        <v>205</v>
      </c>
      <c r="BE1170" s="151">
        <f>IF(N1170="základná",J1170,0)</f>
        <v>0</v>
      </c>
      <c r="BF1170" s="151">
        <f>IF(N1170="znížená",J1170,0)</f>
        <v>0</v>
      </c>
      <c r="BG1170" s="151">
        <f>IF(N1170="zákl. prenesená",J1170,0)</f>
        <v>0</v>
      </c>
      <c r="BH1170" s="151">
        <f>IF(N1170="zníž. prenesená",J1170,0)</f>
        <v>0</v>
      </c>
      <c r="BI1170" s="151">
        <f>IF(N1170="nulová",J1170,0)</f>
        <v>0</v>
      </c>
      <c r="BJ1170" s="17" t="s">
        <v>88</v>
      </c>
      <c r="BK1170" s="151">
        <f>ROUND(I1170*H1170,2)</f>
        <v>0</v>
      </c>
      <c r="BL1170" s="17" t="s">
        <v>210</v>
      </c>
      <c r="BM1170" s="150" t="s">
        <v>2823</v>
      </c>
    </row>
    <row r="1171" spans="2:65" s="13" customFormat="1">
      <c r="B1171" s="172"/>
      <c r="D1171" s="165" t="s">
        <v>219</v>
      </c>
      <c r="E1171" s="173" t="s">
        <v>1</v>
      </c>
      <c r="F1171" s="174" t="s">
        <v>221</v>
      </c>
      <c r="H1171" s="175">
        <v>0</v>
      </c>
      <c r="I1171" s="176"/>
      <c r="L1171" s="172"/>
      <c r="M1171" s="177"/>
      <c r="T1171" s="178"/>
      <c r="AT1171" s="173" t="s">
        <v>219</v>
      </c>
      <c r="AU1171" s="173" t="s">
        <v>88</v>
      </c>
      <c r="AV1171" s="13" t="s">
        <v>210</v>
      </c>
      <c r="AW1171" s="13" t="s">
        <v>31</v>
      </c>
      <c r="AX1171" s="13" t="s">
        <v>82</v>
      </c>
      <c r="AY1171" s="173" t="s">
        <v>205</v>
      </c>
    </row>
    <row r="1172" spans="2:65" s="11" customFormat="1" ht="22.9" customHeight="1">
      <c r="B1172" s="126"/>
      <c r="D1172" s="127" t="s">
        <v>74</v>
      </c>
      <c r="E1172" s="152" t="s">
        <v>2824</v>
      </c>
      <c r="F1172" s="152" t="s">
        <v>2825</v>
      </c>
      <c r="I1172" s="129"/>
      <c r="J1172" s="153">
        <f>BK1172</f>
        <v>0</v>
      </c>
      <c r="L1172" s="126"/>
      <c r="M1172" s="131"/>
      <c r="P1172" s="132">
        <f>SUM(P1173:P1270)</f>
        <v>0</v>
      </c>
      <c r="R1172" s="132">
        <f>SUM(R1173:R1270)</f>
        <v>0</v>
      </c>
      <c r="T1172" s="133">
        <f>SUM(T1173:T1270)</f>
        <v>160.13932799999998</v>
      </c>
      <c r="AR1172" s="127" t="s">
        <v>82</v>
      </c>
      <c r="AT1172" s="134" t="s">
        <v>74</v>
      </c>
      <c r="AU1172" s="134" t="s">
        <v>82</v>
      </c>
      <c r="AY1172" s="127" t="s">
        <v>205</v>
      </c>
      <c r="BK1172" s="135">
        <f>SUM(BK1173:BK1270)</f>
        <v>0</v>
      </c>
    </row>
    <row r="1173" spans="2:65" s="1" customFormat="1" ht="37.9" customHeight="1">
      <c r="B1173" s="136"/>
      <c r="C1173" s="154" t="s">
        <v>1099</v>
      </c>
      <c r="D1173" s="154" t="s">
        <v>214</v>
      </c>
      <c r="E1173" s="155" t="s">
        <v>2826</v>
      </c>
      <c r="F1173" s="156" t="s">
        <v>2827</v>
      </c>
      <c r="G1173" s="157" t="s">
        <v>165</v>
      </c>
      <c r="H1173" s="158">
        <v>1929.3</v>
      </c>
      <c r="I1173" s="159"/>
      <c r="J1173" s="160">
        <f>ROUND(I1173*H1173,2)</f>
        <v>0</v>
      </c>
      <c r="K1173" s="161"/>
      <c r="L1173" s="32"/>
      <c r="M1173" s="162" t="s">
        <v>1</v>
      </c>
      <c r="N1173" s="163" t="s">
        <v>41</v>
      </c>
      <c r="P1173" s="148">
        <f>O1173*H1173</f>
        <v>0</v>
      </c>
      <c r="Q1173" s="148">
        <v>0</v>
      </c>
      <c r="R1173" s="148">
        <f>Q1173*H1173</f>
        <v>0</v>
      </c>
      <c r="S1173" s="148">
        <v>7.3999999999999996E-2</v>
      </c>
      <c r="T1173" s="149">
        <f>S1173*H1173</f>
        <v>142.76819999999998</v>
      </c>
      <c r="AR1173" s="150" t="s">
        <v>210</v>
      </c>
      <c r="AT1173" s="150" t="s">
        <v>214</v>
      </c>
      <c r="AU1173" s="150" t="s">
        <v>88</v>
      </c>
      <c r="AY1173" s="17" t="s">
        <v>205</v>
      </c>
      <c r="BE1173" s="151">
        <f>IF(N1173="základná",J1173,0)</f>
        <v>0</v>
      </c>
      <c r="BF1173" s="151">
        <f>IF(N1173="znížená",J1173,0)</f>
        <v>0</v>
      </c>
      <c r="BG1173" s="151">
        <f>IF(N1173="zákl. prenesená",J1173,0)</f>
        <v>0</v>
      </c>
      <c r="BH1173" s="151">
        <f>IF(N1173="zníž. prenesená",J1173,0)</f>
        <v>0</v>
      </c>
      <c r="BI1173" s="151">
        <f>IF(N1173="nulová",J1173,0)</f>
        <v>0</v>
      </c>
      <c r="BJ1173" s="17" t="s">
        <v>88</v>
      </c>
      <c r="BK1173" s="151">
        <f>ROUND(I1173*H1173,2)</f>
        <v>0</v>
      </c>
      <c r="BL1173" s="17" t="s">
        <v>210</v>
      </c>
      <c r="BM1173" s="150" t="s">
        <v>2828</v>
      </c>
    </row>
    <row r="1174" spans="2:65" s="14" customFormat="1">
      <c r="B1174" s="179"/>
      <c r="D1174" s="165" t="s">
        <v>219</v>
      </c>
      <c r="E1174" s="180" t="s">
        <v>1</v>
      </c>
      <c r="F1174" s="181" t="s">
        <v>2829</v>
      </c>
      <c r="H1174" s="180" t="s">
        <v>1</v>
      </c>
      <c r="I1174" s="182"/>
      <c r="L1174" s="179"/>
      <c r="M1174" s="183"/>
      <c r="T1174" s="184"/>
      <c r="AT1174" s="180" t="s">
        <v>219</v>
      </c>
      <c r="AU1174" s="180" t="s">
        <v>88</v>
      </c>
      <c r="AV1174" s="14" t="s">
        <v>82</v>
      </c>
      <c r="AW1174" s="14" t="s">
        <v>31</v>
      </c>
      <c r="AX1174" s="14" t="s">
        <v>75</v>
      </c>
      <c r="AY1174" s="180" t="s">
        <v>205</v>
      </c>
    </row>
    <row r="1175" spans="2:65" s="14" customFormat="1" ht="22.5">
      <c r="B1175" s="179"/>
      <c r="D1175" s="165" t="s">
        <v>219</v>
      </c>
      <c r="E1175" s="180" t="s">
        <v>1</v>
      </c>
      <c r="F1175" s="181" t="s">
        <v>2830</v>
      </c>
      <c r="H1175" s="180" t="s">
        <v>1</v>
      </c>
      <c r="I1175" s="182"/>
      <c r="L1175" s="179"/>
      <c r="M1175" s="183"/>
      <c r="T1175" s="184"/>
      <c r="AT1175" s="180" t="s">
        <v>219</v>
      </c>
      <c r="AU1175" s="180" t="s">
        <v>88</v>
      </c>
      <c r="AV1175" s="14" t="s">
        <v>82</v>
      </c>
      <c r="AW1175" s="14" t="s">
        <v>31</v>
      </c>
      <c r="AX1175" s="14" t="s">
        <v>75</v>
      </c>
      <c r="AY1175" s="180" t="s">
        <v>205</v>
      </c>
    </row>
    <row r="1176" spans="2:65" s="14" customFormat="1" ht="22.5">
      <c r="B1176" s="179"/>
      <c r="D1176" s="165" t="s">
        <v>219</v>
      </c>
      <c r="E1176" s="180" t="s">
        <v>1</v>
      </c>
      <c r="F1176" s="181" t="s">
        <v>2831</v>
      </c>
      <c r="H1176" s="180" t="s">
        <v>1</v>
      </c>
      <c r="I1176" s="182"/>
      <c r="L1176" s="179"/>
      <c r="M1176" s="183"/>
      <c r="T1176" s="184"/>
      <c r="AT1176" s="180" t="s">
        <v>219</v>
      </c>
      <c r="AU1176" s="180" t="s">
        <v>88</v>
      </c>
      <c r="AV1176" s="14" t="s">
        <v>82</v>
      </c>
      <c r="AW1176" s="14" t="s">
        <v>31</v>
      </c>
      <c r="AX1176" s="14" t="s">
        <v>75</v>
      </c>
      <c r="AY1176" s="180" t="s">
        <v>205</v>
      </c>
    </row>
    <row r="1177" spans="2:65" s="14" customFormat="1">
      <c r="B1177" s="179"/>
      <c r="D1177" s="165" t="s">
        <v>219</v>
      </c>
      <c r="E1177" s="180" t="s">
        <v>1</v>
      </c>
      <c r="F1177" s="181" t="s">
        <v>2832</v>
      </c>
      <c r="H1177" s="180" t="s">
        <v>1</v>
      </c>
      <c r="I1177" s="182"/>
      <c r="L1177" s="179"/>
      <c r="M1177" s="183"/>
      <c r="T1177" s="184"/>
      <c r="AT1177" s="180" t="s">
        <v>219</v>
      </c>
      <c r="AU1177" s="180" t="s">
        <v>88</v>
      </c>
      <c r="AV1177" s="14" t="s">
        <v>82</v>
      </c>
      <c r="AW1177" s="14" t="s">
        <v>31</v>
      </c>
      <c r="AX1177" s="14" t="s">
        <v>75</v>
      </c>
      <c r="AY1177" s="180" t="s">
        <v>205</v>
      </c>
    </row>
    <row r="1178" spans="2:65" s="12" customFormat="1">
      <c r="B1178" s="164"/>
      <c r="D1178" s="165" t="s">
        <v>219</v>
      </c>
      <c r="E1178" s="166" t="s">
        <v>1</v>
      </c>
      <c r="F1178" s="167" t="s">
        <v>2833</v>
      </c>
      <c r="H1178" s="168">
        <v>99</v>
      </c>
      <c r="I1178" s="169"/>
      <c r="L1178" s="164"/>
      <c r="M1178" s="170"/>
      <c r="T1178" s="171"/>
      <c r="AT1178" s="166" t="s">
        <v>219</v>
      </c>
      <c r="AU1178" s="166" t="s">
        <v>88</v>
      </c>
      <c r="AV1178" s="12" t="s">
        <v>88</v>
      </c>
      <c r="AW1178" s="12" t="s">
        <v>31</v>
      </c>
      <c r="AX1178" s="12" t="s">
        <v>75</v>
      </c>
      <c r="AY1178" s="166" t="s">
        <v>205</v>
      </c>
    </row>
    <row r="1179" spans="2:65" s="12" customFormat="1">
      <c r="B1179" s="164"/>
      <c r="D1179" s="165" t="s">
        <v>219</v>
      </c>
      <c r="E1179" s="166" t="s">
        <v>1</v>
      </c>
      <c r="F1179" s="167" t="s">
        <v>2833</v>
      </c>
      <c r="H1179" s="168">
        <v>99</v>
      </c>
      <c r="I1179" s="169"/>
      <c r="L1179" s="164"/>
      <c r="M1179" s="170"/>
      <c r="T1179" s="171"/>
      <c r="AT1179" s="166" t="s">
        <v>219</v>
      </c>
      <c r="AU1179" s="166" t="s">
        <v>88</v>
      </c>
      <c r="AV1179" s="12" t="s">
        <v>88</v>
      </c>
      <c r="AW1179" s="12" t="s">
        <v>31</v>
      </c>
      <c r="AX1179" s="12" t="s">
        <v>75</v>
      </c>
      <c r="AY1179" s="166" t="s">
        <v>205</v>
      </c>
    </row>
    <row r="1180" spans="2:65" s="12" customFormat="1">
      <c r="B1180" s="164"/>
      <c r="D1180" s="165" t="s">
        <v>219</v>
      </c>
      <c r="E1180" s="166" t="s">
        <v>1</v>
      </c>
      <c r="F1180" s="167" t="s">
        <v>2833</v>
      </c>
      <c r="H1180" s="168">
        <v>99</v>
      </c>
      <c r="I1180" s="169"/>
      <c r="L1180" s="164"/>
      <c r="M1180" s="170"/>
      <c r="T1180" s="171"/>
      <c r="AT1180" s="166" t="s">
        <v>219</v>
      </c>
      <c r="AU1180" s="166" t="s">
        <v>88</v>
      </c>
      <c r="AV1180" s="12" t="s">
        <v>88</v>
      </c>
      <c r="AW1180" s="12" t="s">
        <v>31</v>
      </c>
      <c r="AX1180" s="12" t="s">
        <v>75</v>
      </c>
      <c r="AY1180" s="166" t="s">
        <v>205</v>
      </c>
    </row>
    <row r="1181" spans="2:65" s="12" customFormat="1">
      <c r="B1181" s="164"/>
      <c r="D1181" s="165" t="s">
        <v>219</v>
      </c>
      <c r="E1181" s="166" t="s">
        <v>1</v>
      </c>
      <c r="F1181" s="167" t="s">
        <v>2833</v>
      </c>
      <c r="H1181" s="168">
        <v>99</v>
      </c>
      <c r="I1181" s="169"/>
      <c r="L1181" s="164"/>
      <c r="M1181" s="170"/>
      <c r="T1181" s="171"/>
      <c r="AT1181" s="166" t="s">
        <v>219</v>
      </c>
      <c r="AU1181" s="166" t="s">
        <v>88</v>
      </c>
      <c r="AV1181" s="12" t="s">
        <v>88</v>
      </c>
      <c r="AW1181" s="12" t="s">
        <v>31</v>
      </c>
      <c r="AX1181" s="12" t="s">
        <v>75</v>
      </c>
      <c r="AY1181" s="166" t="s">
        <v>205</v>
      </c>
    </row>
    <row r="1182" spans="2:65" s="12" customFormat="1">
      <c r="B1182" s="164"/>
      <c r="D1182" s="165" t="s">
        <v>219</v>
      </c>
      <c r="E1182" s="166" t="s">
        <v>1</v>
      </c>
      <c r="F1182" s="167" t="s">
        <v>2833</v>
      </c>
      <c r="H1182" s="168">
        <v>99</v>
      </c>
      <c r="I1182" s="169"/>
      <c r="L1182" s="164"/>
      <c r="M1182" s="170"/>
      <c r="T1182" s="171"/>
      <c r="AT1182" s="166" t="s">
        <v>219</v>
      </c>
      <c r="AU1182" s="166" t="s">
        <v>88</v>
      </c>
      <c r="AV1182" s="12" t="s">
        <v>88</v>
      </c>
      <c r="AW1182" s="12" t="s">
        <v>31</v>
      </c>
      <c r="AX1182" s="12" t="s">
        <v>75</v>
      </c>
      <c r="AY1182" s="166" t="s">
        <v>205</v>
      </c>
    </row>
    <row r="1183" spans="2:65" s="12" customFormat="1">
      <c r="B1183" s="164"/>
      <c r="D1183" s="165" t="s">
        <v>219</v>
      </c>
      <c r="E1183" s="166" t="s">
        <v>1</v>
      </c>
      <c r="F1183" s="167" t="s">
        <v>2833</v>
      </c>
      <c r="H1183" s="168">
        <v>99</v>
      </c>
      <c r="I1183" s="169"/>
      <c r="L1183" s="164"/>
      <c r="M1183" s="170"/>
      <c r="T1183" s="171"/>
      <c r="AT1183" s="166" t="s">
        <v>219</v>
      </c>
      <c r="AU1183" s="166" t="s">
        <v>88</v>
      </c>
      <c r="AV1183" s="12" t="s">
        <v>88</v>
      </c>
      <c r="AW1183" s="12" t="s">
        <v>31</v>
      </c>
      <c r="AX1183" s="12" t="s">
        <v>75</v>
      </c>
      <c r="AY1183" s="166" t="s">
        <v>205</v>
      </c>
    </row>
    <row r="1184" spans="2:65" s="12" customFormat="1">
      <c r="B1184" s="164"/>
      <c r="D1184" s="165" t="s">
        <v>219</v>
      </c>
      <c r="E1184" s="166" t="s">
        <v>1</v>
      </c>
      <c r="F1184" s="167" t="s">
        <v>2833</v>
      </c>
      <c r="H1184" s="168">
        <v>99</v>
      </c>
      <c r="I1184" s="169"/>
      <c r="L1184" s="164"/>
      <c r="M1184" s="170"/>
      <c r="T1184" s="171"/>
      <c r="AT1184" s="166" t="s">
        <v>219</v>
      </c>
      <c r="AU1184" s="166" t="s">
        <v>88</v>
      </c>
      <c r="AV1184" s="12" t="s">
        <v>88</v>
      </c>
      <c r="AW1184" s="12" t="s">
        <v>31</v>
      </c>
      <c r="AX1184" s="12" t="s">
        <v>75</v>
      </c>
      <c r="AY1184" s="166" t="s">
        <v>205</v>
      </c>
    </row>
    <row r="1185" spans="2:51" s="12" customFormat="1">
      <c r="B1185" s="164"/>
      <c r="D1185" s="165" t="s">
        <v>219</v>
      </c>
      <c r="E1185" s="166" t="s">
        <v>1</v>
      </c>
      <c r="F1185" s="167" t="s">
        <v>2833</v>
      </c>
      <c r="H1185" s="168">
        <v>99</v>
      </c>
      <c r="I1185" s="169"/>
      <c r="L1185" s="164"/>
      <c r="M1185" s="170"/>
      <c r="T1185" s="171"/>
      <c r="AT1185" s="166" t="s">
        <v>219</v>
      </c>
      <c r="AU1185" s="166" t="s">
        <v>88</v>
      </c>
      <c r="AV1185" s="12" t="s">
        <v>88</v>
      </c>
      <c r="AW1185" s="12" t="s">
        <v>31</v>
      </c>
      <c r="AX1185" s="12" t="s">
        <v>75</v>
      </c>
      <c r="AY1185" s="166" t="s">
        <v>205</v>
      </c>
    </row>
    <row r="1186" spans="2:51" s="15" customFormat="1">
      <c r="B1186" s="185"/>
      <c r="D1186" s="165" t="s">
        <v>219</v>
      </c>
      <c r="E1186" s="186" t="s">
        <v>1</v>
      </c>
      <c r="F1186" s="187" t="s">
        <v>2834</v>
      </c>
      <c r="H1186" s="188">
        <v>792</v>
      </c>
      <c r="I1186" s="189"/>
      <c r="L1186" s="185"/>
      <c r="M1186" s="190"/>
      <c r="T1186" s="191"/>
      <c r="AT1186" s="186" t="s">
        <v>219</v>
      </c>
      <c r="AU1186" s="186" t="s">
        <v>88</v>
      </c>
      <c r="AV1186" s="15" t="s">
        <v>222</v>
      </c>
      <c r="AW1186" s="15" t="s">
        <v>31</v>
      </c>
      <c r="AX1186" s="15" t="s">
        <v>75</v>
      </c>
      <c r="AY1186" s="186" t="s">
        <v>205</v>
      </c>
    </row>
    <row r="1187" spans="2:51" s="14" customFormat="1">
      <c r="B1187" s="179"/>
      <c r="D1187" s="165" t="s">
        <v>219</v>
      </c>
      <c r="E1187" s="180" t="s">
        <v>1</v>
      </c>
      <c r="F1187" s="181" t="s">
        <v>2835</v>
      </c>
      <c r="H1187" s="180" t="s">
        <v>1</v>
      </c>
      <c r="I1187" s="182"/>
      <c r="L1187" s="179"/>
      <c r="M1187" s="183"/>
      <c r="T1187" s="184"/>
      <c r="AT1187" s="180" t="s">
        <v>219</v>
      </c>
      <c r="AU1187" s="180" t="s">
        <v>88</v>
      </c>
      <c r="AV1187" s="14" t="s">
        <v>82</v>
      </c>
      <c r="AW1187" s="14" t="s">
        <v>31</v>
      </c>
      <c r="AX1187" s="14" t="s">
        <v>75</v>
      </c>
      <c r="AY1187" s="180" t="s">
        <v>205</v>
      </c>
    </row>
    <row r="1188" spans="2:51" s="12" customFormat="1">
      <c r="B1188" s="164"/>
      <c r="D1188" s="165" t="s">
        <v>219</v>
      </c>
      <c r="E1188" s="166" t="s">
        <v>1</v>
      </c>
      <c r="F1188" s="167" t="s">
        <v>2836</v>
      </c>
      <c r="H1188" s="168">
        <v>15.6</v>
      </c>
      <c r="I1188" s="169"/>
      <c r="L1188" s="164"/>
      <c r="M1188" s="170"/>
      <c r="T1188" s="171"/>
      <c r="AT1188" s="166" t="s">
        <v>219</v>
      </c>
      <c r="AU1188" s="166" t="s">
        <v>88</v>
      </c>
      <c r="AV1188" s="12" t="s">
        <v>88</v>
      </c>
      <c r="AW1188" s="12" t="s">
        <v>31</v>
      </c>
      <c r="AX1188" s="12" t="s">
        <v>75</v>
      </c>
      <c r="AY1188" s="166" t="s">
        <v>205</v>
      </c>
    </row>
    <row r="1189" spans="2:51" s="14" customFormat="1">
      <c r="B1189" s="179"/>
      <c r="D1189" s="165" t="s">
        <v>219</v>
      </c>
      <c r="E1189" s="180" t="s">
        <v>1</v>
      </c>
      <c r="F1189" s="181" t="s">
        <v>2837</v>
      </c>
      <c r="H1189" s="180" t="s">
        <v>1</v>
      </c>
      <c r="I1189" s="182"/>
      <c r="L1189" s="179"/>
      <c r="M1189" s="183"/>
      <c r="T1189" s="184"/>
      <c r="AT1189" s="180" t="s">
        <v>219</v>
      </c>
      <c r="AU1189" s="180" t="s">
        <v>88</v>
      </c>
      <c r="AV1189" s="14" t="s">
        <v>82</v>
      </c>
      <c r="AW1189" s="14" t="s">
        <v>31</v>
      </c>
      <c r="AX1189" s="14" t="s">
        <v>75</v>
      </c>
      <c r="AY1189" s="180" t="s">
        <v>205</v>
      </c>
    </row>
    <row r="1190" spans="2:51" s="12" customFormat="1">
      <c r="B1190" s="164"/>
      <c r="D1190" s="165" t="s">
        <v>219</v>
      </c>
      <c r="E1190" s="166" t="s">
        <v>1</v>
      </c>
      <c r="F1190" s="167" t="s">
        <v>2838</v>
      </c>
      <c r="H1190" s="168">
        <v>3.6</v>
      </c>
      <c r="I1190" s="169"/>
      <c r="L1190" s="164"/>
      <c r="M1190" s="170"/>
      <c r="T1190" s="171"/>
      <c r="AT1190" s="166" t="s">
        <v>219</v>
      </c>
      <c r="AU1190" s="166" t="s">
        <v>88</v>
      </c>
      <c r="AV1190" s="12" t="s">
        <v>88</v>
      </c>
      <c r="AW1190" s="12" t="s">
        <v>31</v>
      </c>
      <c r="AX1190" s="12" t="s">
        <v>75</v>
      </c>
      <c r="AY1190" s="166" t="s">
        <v>205</v>
      </c>
    </row>
    <row r="1191" spans="2:51" s="14" customFormat="1">
      <c r="B1191" s="179"/>
      <c r="D1191" s="165" t="s">
        <v>219</v>
      </c>
      <c r="E1191" s="180" t="s">
        <v>1</v>
      </c>
      <c r="F1191" s="181" t="s">
        <v>2839</v>
      </c>
      <c r="H1191" s="180" t="s">
        <v>1</v>
      </c>
      <c r="I1191" s="182"/>
      <c r="L1191" s="179"/>
      <c r="M1191" s="183"/>
      <c r="T1191" s="184"/>
      <c r="AT1191" s="180" t="s">
        <v>219</v>
      </c>
      <c r="AU1191" s="180" t="s">
        <v>88</v>
      </c>
      <c r="AV1191" s="14" t="s">
        <v>82</v>
      </c>
      <c r="AW1191" s="14" t="s">
        <v>31</v>
      </c>
      <c r="AX1191" s="14" t="s">
        <v>75</v>
      </c>
      <c r="AY1191" s="180" t="s">
        <v>205</v>
      </c>
    </row>
    <row r="1192" spans="2:51" s="12" customFormat="1">
      <c r="B1192" s="164"/>
      <c r="D1192" s="165" t="s">
        <v>219</v>
      </c>
      <c r="E1192" s="166" t="s">
        <v>1</v>
      </c>
      <c r="F1192" s="167" t="s">
        <v>2840</v>
      </c>
      <c r="H1192" s="168">
        <v>4.8</v>
      </c>
      <c r="I1192" s="169"/>
      <c r="L1192" s="164"/>
      <c r="M1192" s="170"/>
      <c r="T1192" s="171"/>
      <c r="AT1192" s="166" t="s">
        <v>219</v>
      </c>
      <c r="AU1192" s="166" t="s">
        <v>88</v>
      </c>
      <c r="AV1192" s="12" t="s">
        <v>88</v>
      </c>
      <c r="AW1192" s="12" t="s">
        <v>31</v>
      </c>
      <c r="AX1192" s="12" t="s">
        <v>75</v>
      </c>
      <c r="AY1192" s="166" t="s">
        <v>205</v>
      </c>
    </row>
    <row r="1193" spans="2:51" s="15" customFormat="1">
      <c r="B1193" s="185"/>
      <c r="D1193" s="165" t="s">
        <v>219</v>
      </c>
      <c r="E1193" s="186" t="s">
        <v>1</v>
      </c>
      <c r="F1193" s="187" t="s">
        <v>2841</v>
      </c>
      <c r="H1193" s="188">
        <v>24</v>
      </c>
      <c r="I1193" s="189"/>
      <c r="L1193" s="185"/>
      <c r="M1193" s="190"/>
      <c r="T1193" s="191"/>
      <c r="AT1193" s="186" t="s">
        <v>219</v>
      </c>
      <c r="AU1193" s="186" t="s">
        <v>88</v>
      </c>
      <c r="AV1193" s="15" t="s">
        <v>222</v>
      </c>
      <c r="AW1193" s="15" t="s">
        <v>31</v>
      </c>
      <c r="AX1193" s="15" t="s">
        <v>75</v>
      </c>
      <c r="AY1193" s="186" t="s">
        <v>205</v>
      </c>
    </row>
    <row r="1194" spans="2:51" s="14" customFormat="1">
      <c r="B1194" s="179"/>
      <c r="D1194" s="165" t="s">
        <v>219</v>
      </c>
      <c r="E1194" s="180" t="s">
        <v>1</v>
      </c>
      <c r="F1194" s="181" t="s">
        <v>2842</v>
      </c>
      <c r="H1194" s="180" t="s">
        <v>1</v>
      </c>
      <c r="I1194" s="182"/>
      <c r="L1194" s="179"/>
      <c r="M1194" s="183"/>
      <c r="T1194" s="184"/>
      <c r="AT1194" s="180" t="s">
        <v>219</v>
      </c>
      <c r="AU1194" s="180" t="s">
        <v>88</v>
      </c>
      <c r="AV1194" s="14" t="s">
        <v>82</v>
      </c>
      <c r="AW1194" s="14" t="s">
        <v>31</v>
      </c>
      <c r="AX1194" s="14" t="s">
        <v>75</v>
      </c>
      <c r="AY1194" s="180" t="s">
        <v>205</v>
      </c>
    </row>
    <row r="1195" spans="2:51" s="14" customFormat="1">
      <c r="B1195" s="179"/>
      <c r="D1195" s="165" t="s">
        <v>219</v>
      </c>
      <c r="E1195" s="180" t="s">
        <v>1</v>
      </c>
      <c r="F1195" s="181" t="s">
        <v>2843</v>
      </c>
      <c r="H1195" s="180" t="s">
        <v>1</v>
      </c>
      <c r="I1195" s="182"/>
      <c r="L1195" s="179"/>
      <c r="M1195" s="183"/>
      <c r="T1195" s="184"/>
      <c r="AT1195" s="180" t="s">
        <v>219</v>
      </c>
      <c r="AU1195" s="180" t="s">
        <v>88</v>
      </c>
      <c r="AV1195" s="14" t="s">
        <v>82</v>
      </c>
      <c r="AW1195" s="14" t="s">
        <v>31</v>
      </c>
      <c r="AX1195" s="14" t="s">
        <v>75</v>
      </c>
      <c r="AY1195" s="180" t="s">
        <v>205</v>
      </c>
    </row>
    <row r="1196" spans="2:51" s="12" customFormat="1">
      <c r="B1196" s="164"/>
      <c r="D1196" s="165" t="s">
        <v>219</v>
      </c>
      <c r="E1196" s="166" t="s">
        <v>1</v>
      </c>
      <c r="F1196" s="167" t="s">
        <v>2844</v>
      </c>
      <c r="H1196" s="168">
        <v>189</v>
      </c>
      <c r="I1196" s="169"/>
      <c r="L1196" s="164"/>
      <c r="M1196" s="170"/>
      <c r="T1196" s="171"/>
      <c r="AT1196" s="166" t="s">
        <v>219</v>
      </c>
      <c r="AU1196" s="166" t="s">
        <v>88</v>
      </c>
      <c r="AV1196" s="12" t="s">
        <v>88</v>
      </c>
      <c r="AW1196" s="12" t="s">
        <v>31</v>
      </c>
      <c r="AX1196" s="12" t="s">
        <v>75</v>
      </c>
      <c r="AY1196" s="166" t="s">
        <v>205</v>
      </c>
    </row>
    <row r="1197" spans="2:51" s="12" customFormat="1">
      <c r="B1197" s="164"/>
      <c r="D1197" s="165" t="s">
        <v>219</v>
      </c>
      <c r="E1197" s="166" t="s">
        <v>1</v>
      </c>
      <c r="F1197" s="167" t="s">
        <v>2845</v>
      </c>
      <c r="H1197" s="168">
        <v>189</v>
      </c>
      <c r="I1197" s="169"/>
      <c r="L1197" s="164"/>
      <c r="M1197" s="170"/>
      <c r="T1197" s="171"/>
      <c r="AT1197" s="166" t="s">
        <v>219</v>
      </c>
      <c r="AU1197" s="166" t="s">
        <v>88</v>
      </c>
      <c r="AV1197" s="12" t="s">
        <v>88</v>
      </c>
      <c r="AW1197" s="12" t="s">
        <v>31</v>
      </c>
      <c r="AX1197" s="12" t="s">
        <v>75</v>
      </c>
      <c r="AY1197" s="166" t="s">
        <v>205</v>
      </c>
    </row>
    <row r="1198" spans="2:51" s="12" customFormat="1">
      <c r="B1198" s="164"/>
      <c r="D1198" s="165" t="s">
        <v>219</v>
      </c>
      <c r="E1198" s="166" t="s">
        <v>1</v>
      </c>
      <c r="F1198" s="167" t="s">
        <v>2846</v>
      </c>
      <c r="H1198" s="168">
        <v>189</v>
      </c>
      <c r="I1198" s="169"/>
      <c r="L1198" s="164"/>
      <c r="M1198" s="170"/>
      <c r="T1198" s="171"/>
      <c r="AT1198" s="166" t="s">
        <v>219</v>
      </c>
      <c r="AU1198" s="166" t="s">
        <v>88</v>
      </c>
      <c r="AV1198" s="12" t="s">
        <v>88</v>
      </c>
      <c r="AW1198" s="12" t="s">
        <v>31</v>
      </c>
      <c r="AX1198" s="12" t="s">
        <v>75</v>
      </c>
      <c r="AY1198" s="166" t="s">
        <v>205</v>
      </c>
    </row>
    <row r="1199" spans="2:51" s="15" customFormat="1">
      <c r="B1199" s="185"/>
      <c r="D1199" s="165" t="s">
        <v>219</v>
      </c>
      <c r="E1199" s="186" t="s">
        <v>1</v>
      </c>
      <c r="F1199" s="187" t="s">
        <v>2847</v>
      </c>
      <c r="H1199" s="188">
        <v>567</v>
      </c>
      <c r="I1199" s="189"/>
      <c r="L1199" s="185"/>
      <c r="M1199" s="190"/>
      <c r="T1199" s="191"/>
      <c r="AT1199" s="186" t="s">
        <v>219</v>
      </c>
      <c r="AU1199" s="186" t="s">
        <v>88</v>
      </c>
      <c r="AV1199" s="15" t="s">
        <v>222</v>
      </c>
      <c r="AW1199" s="15" t="s">
        <v>31</v>
      </c>
      <c r="AX1199" s="15" t="s">
        <v>75</v>
      </c>
      <c r="AY1199" s="186" t="s">
        <v>205</v>
      </c>
    </row>
    <row r="1200" spans="2:51" s="14" customFormat="1">
      <c r="B1200" s="179"/>
      <c r="D1200" s="165" t="s">
        <v>219</v>
      </c>
      <c r="E1200" s="180" t="s">
        <v>1</v>
      </c>
      <c r="F1200" s="181" t="s">
        <v>2848</v>
      </c>
      <c r="H1200" s="180" t="s">
        <v>1</v>
      </c>
      <c r="I1200" s="182"/>
      <c r="L1200" s="179"/>
      <c r="M1200" s="183"/>
      <c r="T1200" s="184"/>
      <c r="AT1200" s="180" t="s">
        <v>219</v>
      </c>
      <c r="AU1200" s="180" t="s">
        <v>88</v>
      </c>
      <c r="AV1200" s="14" t="s">
        <v>82</v>
      </c>
      <c r="AW1200" s="14" t="s">
        <v>31</v>
      </c>
      <c r="AX1200" s="14" t="s">
        <v>75</v>
      </c>
      <c r="AY1200" s="180" t="s">
        <v>205</v>
      </c>
    </row>
    <row r="1201" spans="2:51" s="12" customFormat="1">
      <c r="B1201" s="164"/>
      <c r="D1201" s="165" t="s">
        <v>219</v>
      </c>
      <c r="E1201" s="166" t="s">
        <v>1</v>
      </c>
      <c r="F1201" s="167" t="s">
        <v>2849</v>
      </c>
      <c r="H1201" s="168">
        <v>10.8</v>
      </c>
      <c r="I1201" s="169"/>
      <c r="L1201" s="164"/>
      <c r="M1201" s="170"/>
      <c r="T1201" s="171"/>
      <c r="AT1201" s="166" t="s">
        <v>219</v>
      </c>
      <c r="AU1201" s="166" t="s">
        <v>88</v>
      </c>
      <c r="AV1201" s="12" t="s">
        <v>88</v>
      </c>
      <c r="AW1201" s="12" t="s">
        <v>31</v>
      </c>
      <c r="AX1201" s="12" t="s">
        <v>75</v>
      </c>
      <c r="AY1201" s="166" t="s">
        <v>205</v>
      </c>
    </row>
    <row r="1202" spans="2:51" s="15" customFormat="1">
      <c r="B1202" s="185"/>
      <c r="D1202" s="165" t="s">
        <v>219</v>
      </c>
      <c r="E1202" s="186" t="s">
        <v>1</v>
      </c>
      <c r="F1202" s="187" t="s">
        <v>2850</v>
      </c>
      <c r="H1202" s="188">
        <v>10.8</v>
      </c>
      <c r="I1202" s="189"/>
      <c r="L1202" s="185"/>
      <c r="M1202" s="190"/>
      <c r="T1202" s="191"/>
      <c r="AT1202" s="186" t="s">
        <v>219</v>
      </c>
      <c r="AU1202" s="186" t="s">
        <v>88</v>
      </c>
      <c r="AV1202" s="15" t="s">
        <v>222</v>
      </c>
      <c r="AW1202" s="15" t="s">
        <v>31</v>
      </c>
      <c r="AX1202" s="15" t="s">
        <v>75</v>
      </c>
      <c r="AY1202" s="186" t="s">
        <v>205</v>
      </c>
    </row>
    <row r="1203" spans="2:51" s="14" customFormat="1" ht="22.5">
      <c r="B1203" s="179"/>
      <c r="D1203" s="165" t="s">
        <v>219</v>
      </c>
      <c r="E1203" s="180" t="s">
        <v>1</v>
      </c>
      <c r="F1203" s="181" t="s">
        <v>2851</v>
      </c>
      <c r="H1203" s="180" t="s">
        <v>1</v>
      </c>
      <c r="I1203" s="182"/>
      <c r="L1203" s="179"/>
      <c r="M1203" s="183"/>
      <c r="T1203" s="184"/>
      <c r="AT1203" s="180" t="s">
        <v>219</v>
      </c>
      <c r="AU1203" s="180" t="s">
        <v>88</v>
      </c>
      <c r="AV1203" s="14" t="s">
        <v>82</v>
      </c>
      <c r="AW1203" s="14" t="s">
        <v>31</v>
      </c>
      <c r="AX1203" s="14" t="s">
        <v>75</v>
      </c>
      <c r="AY1203" s="180" t="s">
        <v>205</v>
      </c>
    </row>
    <row r="1204" spans="2:51" s="12" customFormat="1">
      <c r="B1204" s="164"/>
      <c r="D1204" s="165" t="s">
        <v>219</v>
      </c>
      <c r="E1204" s="166" t="s">
        <v>1</v>
      </c>
      <c r="F1204" s="167" t="s">
        <v>2852</v>
      </c>
      <c r="H1204" s="168">
        <v>103.5</v>
      </c>
      <c r="I1204" s="169"/>
      <c r="L1204" s="164"/>
      <c r="M1204" s="170"/>
      <c r="T1204" s="171"/>
      <c r="AT1204" s="166" t="s">
        <v>219</v>
      </c>
      <c r="AU1204" s="166" t="s">
        <v>88</v>
      </c>
      <c r="AV1204" s="12" t="s">
        <v>88</v>
      </c>
      <c r="AW1204" s="12" t="s">
        <v>31</v>
      </c>
      <c r="AX1204" s="12" t="s">
        <v>75</v>
      </c>
      <c r="AY1204" s="166" t="s">
        <v>205</v>
      </c>
    </row>
    <row r="1205" spans="2:51" s="12" customFormat="1">
      <c r="B1205" s="164"/>
      <c r="D1205" s="165" t="s">
        <v>219</v>
      </c>
      <c r="E1205" s="166" t="s">
        <v>1</v>
      </c>
      <c r="F1205" s="167" t="s">
        <v>2853</v>
      </c>
      <c r="H1205" s="168">
        <v>103.5</v>
      </c>
      <c r="I1205" s="169"/>
      <c r="L1205" s="164"/>
      <c r="M1205" s="170"/>
      <c r="T1205" s="171"/>
      <c r="AT1205" s="166" t="s">
        <v>219</v>
      </c>
      <c r="AU1205" s="166" t="s">
        <v>88</v>
      </c>
      <c r="AV1205" s="12" t="s">
        <v>88</v>
      </c>
      <c r="AW1205" s="12" t="s">
        <v>31</v>
      </c>
      <c r="AX1205" s="12" t="s">
        <v>75</v>
      </c>
      <c r="AY1205" s="166" t="s">
        <v>205</v>
      </c>
    </row>
    <row r="1206" spans="2:51" s="12" customFormat="1">
      <c r="B1206" s="164"/>
      <c r="D1206" s="165" t="s">
        <v>219</v>
      </c>
      <c r="E1206" s="166" t="s">
        <v>1</v>
      </c>
      <c r="F1206" s="167" t="s">
        <v>2854</v>
      </c>
      <c r="H1206" s="168">
        <v>103.5</v>
      </c>
      <c r="I1206" s="169"/>
      <c r="L1206" s="164"/>
      <c r="M1206" s="170"/>
      <c r="T1206" s="171"/>
      <c r="AT1206" s="166" t="s">
        <v>219</v>
      </c>
      <c r="AU1206" s="166" t="s">
        <v>88</v>
      </c>
      <c r="AV1206" s="12" t="s">
        <v>88</v>
      </c>
      <c r="AW1206" s="12" t="s">
        <v>31</v>
      </c>
      <c r="AX1206" s="12" t="s">
        <v>75</v>
      </c>
      <c r="AY1206" s="166" t="s">
        <v>205</v>
      </c>
    </row>
    <row r="1207" spans="2:51" s="15" customFormat="1">
      <c r="B1207" s="185"/>
      <c r="D1207" s="165" t="s">
        <v>219</v>
      </c>
      <c r="E1207" s="186" t="s">
        <v>1</v>
      </c>
      <c r="F1207" s="187" t="s">
        <v>2855</v>
      </c>
      <c r="H1207" s="188">
        <v>310.5</v>
      </c>
      <c r="I1207" s="189"/>
      <c r="L1207" s="185"/>
      <c r="M1207" s="190"/>
      <c r="T1207" s="191"/>
      <c r="AT1207" s="186" t="s">
        <v>219</v>
      </c>
      <c r="AU1207" s="186" t="s">
        <v>88</v>
      </c>
      <c r="AV1207" s="15" t="s">
        <v>222</v>
      </c>
      <c r="AW1207" s="15" t="s">
        <v>31</v>
      </c>
      <c r="AX1207" s="15" t="s">
        <v>75</v>
      </c>
      <c r="AY1207" s="186" t="s">
        <v>205</v>
      </c>
    </row>
    <row r="1208" spans="2:51" s="14" customFormat="1">
      <c r="B1208" s="179"/>
      <c r="D1208" s="165" t="s">
        <v>219</v>
      </c>
      <c r="E1208" s="180" t="s">
        <v>1</v>
      </c>
      <c r="F1208" s="181" t="s">
        <v>2848</v>
      </c>
      <c r="H1208" s="180" t="s">
        <v>1</v>
      </c>
      <c r="I1208" s="182"/>
      <c r="L1208" s="179"/>
      <c r="M1208" s="183"/>
      <c r="T1208" s="184"/>
      <c r="AT1208" s="180" t="s">
        <v>219</v>
      </c>
      <c r="AU1208" s="180" t="s">
        <v>88</v>
      </c>
      <c r="AV1208" s="14" t="s">
        <v>82</v>
      </c>
      <c r="AW1208" s="14" t="s">
        <v>31</v>
      </c>
      <c r="AX1208" s="14" t="s">
        <v>75</v>
      </c>
      <c r="AY1208" s="180" t="s">
        <v>205</v>
      </c>
    </row>
    <row r="1209" spans="2:51" s="12" customFormat="1">
      <c r="B1209" s="164"/>
      <c r="D1209" s="165" t="s">
        <v>219</v>
      </c>
      <c r="E1209" s="166" t="s">
        <v>1</v>
      </c>
      <c r="F1209" s="167" t="s">
        <v>2849</v>
      </c>
      <c r="H1209" s="168">
        <v>10.8</v>
      </c>
      <c r="I1209" s="169"/>
      <c r="L1209" s="164"/>
      <c r="M1209" s="170"/>
      <c r="T1209" s="171"/>
      <c r="AT1209" s="166" t="s">
        <v>219</v>
      </c>
      <c r="AU1209" s="166" t="s">
        <v>88</v>
      </c>
      <c r="AV1209" s="12" t="s">
        <v>88</v>
      </c>
      <c r="AW1209" s="12" t="s">
        <v>31</v>
      </c>
      <c r="AX1209" s="12" t="s">
        <v>75</v>
      </c>
      <c r="AY1209" s="166" t="s">
        <v>205</v>
      </c>
    </row>
    <row r="1210" spans="2:51" s="15" customFormat="1">
      <c r="B1210" s="185"/>
      <c r="D1210" s="165" t="s">
        <v>219</v>
      </c>
      <c r="E1210" s="186" t="s">
        <v>1</v>
      </c>
      <c r="F1210" s="187" t="s">
        <v>2856</v>
      </c>
      <c r="H1210" s="188">
        <v>10.8</v>
      </c>
      <c r="I1210" s="189"/>
      <c r="L1210" s="185"/>
      <c r="M1210" s="190"/>
      <c r="T1210" s="191"/>
      <c r="AT1210" s="186" t="s">
        <v>219</v>
      </c>
      <c r="AU1210" s="186" t="s">
        <v>88</v>
      </c>
      <c r="AV1210" s="15" t="s">
        <v>222</v>
      </c>
      <c r="AW1210" s="15" t="s">
        <v>31</v>
      </c>
      <c r="AX1210" s="15" t="s">
        <v>75</v>
      </c>
      <c r="AY1210" s="186" t="s">
        <v>205</v>
      </c>
    </row>
    <row r="1211" spans="2:51" s="14" customFormat="1" ht="22.5">
      <c r="B1211" s="179"/>
      <c r="D1211" s="165" t="s">
        <v>219</v>
      </c>
      <c r="E1211" s="180" t="s">
        <v>1</v>
      </c>
      <c r="F1211" s="181" t="s">
        <v>2851</v>
      </c>
      <c r="H1211" s="180" t="s">
        <v>1</v>
      </c>
      <c r="I1211" s="182"/>
      <c r="L1211" s="179"/>
      <c r="M1211" s="183"/>
      <c r="T1211" s="184"/>
      <c r="AT1211" s="180" t="s">
        <v>219</v>
      </c>
      <c r="AU1211" s="180" t="s">
        <v>88</v>
      </c>
      <c r="AV1211" s="14" t="s">
        <v>82</v>
      </c>
      <c r="AW1211" s="14" t="s">
        <v>31</v>
      </c>
      <c r="AX1211" s="14" t="s">
        <v>75</v>
      </c>
      <c r="AY1211" s="180" t="s">
        <v>205</v>
      </c>
    </row>
    <row r="1212" spans="2:51" s="12" customFormat="1">
      <c r="B1212" s="164"/>
      <c r="D1212" s="165" t="s">
        <v>219</v>
      </c>
      <c r="E1212" s="166" t="s">
        <v>1</v>
      </c>
      <c r="F1212" s="167" t="s">
        <v>2857</v>
      </c>
      <c r="H1212" s="168">
        <v>103.5</v>
      </c>
      <c r="I1212" s="169"/>
      <c r="L1212" s="164"/>
      <c r="M1212" s="170"/>
      <c r="T1212" s="171"/>
      <c r="AT1212" s="166" t="s">
        <v>219</v>
      </c>
      <c r="AU1212" s="166" t="s">
        <v>88</v>
      </c>
      <c r="AV1212" s="12" t="s">
        <v>88</v>
      </c>
      <c r="AW1212" s="12" t="s">
        <v>31</v>
      </c>
      <c r="AX1212" s="12" t="s">
        <v>75</v>
      </c>
      <c r="AY1212" s="166" t="s">
        <v>205</v>
      </c>
    </row>
    <row r="1213" spans="2:51" s="15" customFormat="1">
      <c r="B1213" s="185"/>
      <c r="D1213" s="165" t="s">
        <v>219</v>
      </c>
      <c r="E1213" s="186" t="s">
        <v>1</v>
      </c>
      <c r="F1213" s="187" t="s">
        <v>2858</v>
      </c>
      <c r="H1213" s="188">
        <v>103.5</v>
      </c>
      <c r="I1213" s="189"/>
      <c r="L1213" s="185"/>
      <c r="M1213" s="190"/>
      <c r="T1213" s="191"/>
      <c r="AT1213" s="186" t="s">
        <v>219</v>
      </c>
      <c r="AU1213" s="186" t="s">
        <v>88</v>
      </c>
      <c r="AV1213" s="15" t="s">
        <v>222</v>
      </c>
      <c r="AW1213" s="15" t="s">
        <v>31</v>
      </c>
      <c r="AX1213" s="15" t="s">
        <v>75</v>
      </c>
      <c r="AY1213" s="186" t="s">
        <v>205</v>
      </c>
    </row>
    <row r="1214" spans="2:51" s="14" customFormat="1">
      <c r="B1214" s="179"/>
      <c r="D1214" s="165" t="s">
        <v>219</v>
      </c>
      <c r="E1214" s="180" t="s">
        <v>1</v>
      </c>
      <c r="F1214" s="181" t="s">
        <v>2848</v>
      </c>
      <c r="H1214" s="180" t="s">
        <v>1</v>
      </c>
      <c r="I1214" s="182"/>
      <c r="L1214" s="179"/>
      <c r="M1214" s="183"/>
      <c r="T1214" s="184"/>
      <c r="AT1214" s="180" t="s">
        <v>219</v>
      </c>
      <c r="AU1214" s="180" t="s">
        <v>88</v>
      </c>
      <c r="AV1214" s="14" t="s">
        <v>82</v>
      </c>
      <c r="AW1214" s="14" t="s">
        <v>31</v>
      </c>
      <c r="AX1214" s="14" t="s">
        <v>75</v>
      </c>
      <c r="AY1214" s="180" t="s">
        <v>205</v>
      </c>
    </row>
    <row r="1215" spans="2:51" s="12" customFormat="1">
      <c r="B1215" s="164"/>
      <c r="D1215" s="165" t="s">
        <v>219</v>
      </c>
      <c r="E1215" s="166" t="s">
        <v>1</v>
      </c>
      <c r="F1215" s="167" t="s">
        <v>2859</v>
      </c>
      <c r="H1215" s="168">
        <v>3.6</v>
      </c>
      <c r="I1215" s="169"/>
      <c r="L1215" s="164"/>
      <c r="M1215" s="170"/>
      <c r="T1215" s="171"/>
      <c r="AT1215" s="166" t="s">
        <v>219</v>
      </c>
      <c r="AU1215" s="166" t="s">
        <v>88</v>
      </c>
      <c r="AV1215" s="12" t="s">
        <v>88</v>
      </c>
      <c r="AW1215" s="12" t="s">
        <v>31</v>
      </c>
      <c r="AX1215" s="12" t="s">
        <v>75</v>
      </c>
      <c r="AY1215" s="166" t="s">
        <v>205</v>
      </c>
    </row>
    <row r="1216" spans="2:51" s="15" customFormat="1">
      <c r="B1216" s="185"/>
      <c r="D1216" s="165" t="s">
        <v>219</v>
      </c>
      <c r="E1216" s="186" t="s">
        <v>1</v>
      </c>
      <c r="F1216" s="187" t="s">
        <v>2856</v>
      </c>
      <c r="H1216" s="188">
        <v>3.6</v>
      </c>
      <c r="I1216" s="189"/>
      <c r="L1216" s="185"/>
      <c r="M1216" s="190"/>
      <c r="T1216" s="191"/>
      <c r="AT1216" s="186" t="s">
        <v>219</v>
      </c>
      <c r="AU1216" s="186" t="s">
        <v>88</v>
      </c>
      <c r="AV1216" s="15" t="s">
        <v>222</v>
      </c>
      <c r="AW1216" s="15" t="s">
        <v>31</v>
      </c>
      <c r="AX1216" s="15" t="s">
        <v>75</v>
      </c>
      <c r="AY1216" s="186" t="s">
        <v>205</v>
      </c>
    </row>
    <row r="1217" spans="2:65" s="14" customFormat="1" ht="22.5">
      <c r="B1217" s="179"/>
      <c r="D1217" s="165" t="s">
        <v>219</v>
      </c>
      <c r="E1217" s="180" t="s">
        <v>1</v>
      </c>
      <c r="F1217" s="181" t="s">
        <v>2851</v>
      </c>
      <c r="H1217" s="180" t="s">
        <v>1</v>
      </c>
      <c r="I1217" s="182"/>
      <c r="L1217" s="179"/>
      <c r="M1217" s="183"/>
      <c r="T1217" s="184"/>
      <c r="AT1217" s="180" t="s">
        <v>219</v>
      </c>
      <c r="AU1217" s="180" t="s">
        <v>88</v>
      </c>
      <c r="AV1217" s="14" t="s">
        <v>82</v>
      </c>
      <c r="AW1217" s="14" t="s">
        <v>31</v>
      </c>
      <c r="AX1217" s="14" t="s">
        <v>75</v>
      </c>
      <c r="AY1217" s="180" t="s">
        <v>205</v>
      </c>
    </row>
    <row r="1218" spans="2:65" s="12" customFormat="1">
      <c r="B1218" s="164"/>
      <c r="D1218" s="165" t="s">
        <v>219</v>
      </c>
      <c r="E1218" s="166" t="s">
        <v>1</v>
      </c>
      <c r="F1218" s="167" t="s">
        <v>2860</v>
      </c>
      <c r="H1218" s="168">
        <v>103.5</v>
      </c>
      <c r="I1218" s="169"/>
      <c r="L1218" s="164"/>
      <c r="M1218" s="170"/>
      <c r="T1218" s="171"/>
      <c r="AT1218" s="166" t="s">
        <v>219</v>
      </c>
      <c r="AU1218" s="166" t="s">
        <v>88</v>
      </c>
      <c r="AV1218" s="12" t="s">
        <v>88</v>
      </c>
      <c r="AW1218" s="12" t="s">
        <v>31</v>
      </c>
      <c r="AX1218" s="12" t="s">
        <v>75</v>
      </c>
      <c r="AY1218" s="166" t="s">
        <v>205</v>
      </c>
    </row>
    <row r="1219" spans="2:65" s="15" customFormat="1">
      <c r="B1219" s="185"/>
      <c r="D1219" s="165" t="s">
        <v>219</v>
      </c>
      <c r="E1219" s="186" t="s">
        <v>1</v>
      </c>
      <c r="F1219" s="187" t="s">
        <v>2861</v>
      </c>
      <c r="H1219" s="188">
        <v>103.5</v>
      </c>
      <c r="I1219" s="189"/>
      <c r="L1219" s="185"/>
      <c r="M1219" s="190"/>
      <c r="T1219" s="191"/>
      <c r="AT1219" s="186" t="s">
        <v>219</v>
      </c>
      <c r="AU1219" s="186" t="s">
        <v>88</v>
      </c>
      <c r="AV1219" s="15" t="s">
        <v>222</v>
      </c>
      <c r="AW1219" s="15" t="s">
        <v>31</v>
      </c>
      <c r="AX1219" s="15" t="s">
        <v>75</v>
      </c>
      <c r="AY1219" s="186" t="s">
        <v>205</v>
      </c>
    </row>
    <row r="1220" spans="2:65" s="14" customFormat="1">
      <c r="B1220" s="179"/>
      <c r="D1220" s="165" t="s">
        <v>219</v>
      </c>
      <c r="E1220" s="180" t="s">
        <v>1</v>
      </c>
      <c r="F1220" s="181" t="s">
        <v>2848</v>
      </c>
      <c r="H1220" s="180" t="s">
        <v>1</v>
      </c>
      <c r="I1220" s="182"/>
      <c r="L1220" s="179"/>
      <c r="M1220" s="183"/>
      <c r="T1220" s="184"/>
      <c r="AT1220" s="180" t="s">
        <v>219</v>
      </c>
      <c r="AU1220" s="180" t="s">
        <v>88</v>
      </c>
      <c r="AV1220" s="14" t="s">
        <v>82</v>
      </c>
      <c r="AW1220" s="14" t="s">
        <v>31</v>
      </c>
      <c r="AX1220" s="14" t="s">
        <v>75</v>
      </c>
      <c r="AY1220" s="180" t="s">
        <v>205</v>
      </c>
    </row>
    <row r="1221" spans="2:65" s="12" customFormat="1">
      <c r="B1221" s="164"/>
      <c r="D1221" s="165" t="s">
        <v>219</v>
      </c>
      <c r="E1221" s="166" t="s">
        <v>1</v>
      </c>
      <c r="F1221" s="167" t="s">
        <v>2862</v>
      </c>
      <c r="H1221" s="168">
        <v>3.6</v>
      </c>
      <c r="I1221" s="169"/>
      <c r="L1221" s="164"/>
      <c r="M1221" s="170"/>
      <c r="T1221" s="171"/>
      <c r="AT1221" s="166" t="s">
        <v>219</v>
      </c>
      <c r="AU1221" s="166" t="s">
        <v>88</v>
      </c>
      <c r="AV1221" s="12" t="s">
        <v>88</v>
      </c>
      <c r="AW1221" s="12" t="s">
        <v>31</v>
      </c>
      <c r="AX1221" s="12" t="s">
        <v>75</v>
      </c>
      <c r="AY1221" s="166" t="s">
        <v>205</v>
      </c>
    </row>
    <row r="1222" spans="2:65" s="15" customFormat="1">
      <c r="B1222" s="185"/>
      <c r="D1222" s="165" t="s">
        <v>219</v>
      </c>
      <c r="E1222" s="186" t="s">
        <v>1</v>
      </c>
      <c r="F1222" s="187" t="s">
        <v>2863</v>
      </c>
      <c r="H1222" s="188">
        <v>3.6</v>
      </c>
      <c r="I1222" s="189"/>
      <c r="L1222" s="185"/>
      <c r="M1222" s="190"/>
      <c r="T1222" s="191"/>
      <c r="AT1222" s="186" t="s">
        <v>219</v>
      </c>
      <c r="AU1222" s="186" t="s">
        <v>88</v>
      </c>
      <c r="AV1222" s="15" t="s">
        <v>222</v>
      </c>
      <c r="AW1222" s="15" t="s">
        <v>31</v>
      </c>
      <c r="AX1222" s="15" t="s">
        <v>75</v>
      </c>
      <c r="AY1222" s="186" t="s">
        <v>205</v>
      </c>
    </row>
    <row r="1223" spans="2:65" s="13" customFormat="1" ht="22.5">
      <c r="B1223" s="172"/>
      <c r="D1223" s="165" t="s">
        <v>219</v>
      </c>
      <c r="E1223" s="173" t="s">
        <v>1</v>
      </c>
      <c r="F1223" s="174" t="s">
        <v>2864</v>
      </c>
      <c r="H1223" s="175">
        <v>1929.2999999999997</v>
      </c>
      <c r="I1223" s="176"/>
      <c r="L1223" s="172"/>
      <c r="M1223" s="177"/>
      <c r="T1223" s="178"/>
      <c r="AT1223" s="173" t="s">
        <v>219</v>
      </c>
      <c r="AU1223" s="173" t="s">
        <v>88</v>
      </c>
      <c r="AV1223" s="13" t="s">
        <v>210</v>
      </c>
      <c r="AW1223" s="13" t="s">
        <v>31</v>
      </c>
      <c r="AX1223" s="13" t="s">
        <v>82</v>
      </c>
      <c r="AY1223" s="173" t="s">
        <v>205</v>
      </c>
    </row>
    <row r="1224" spans="2:65" s="1" customFormat="1" ht="24.2" customHeight="1">
      <c r="B1224" s="136"/>
      <c r="C1224" s="154" t="s">
        <v>1101</v>
      </c>
      <c r="D1224" s="154" t="s">
        <v>214</v>
      </c>
      <c r="E1224" s="155" t="s">
        <v>2865</v>
      </c>
      <c r="F1224" s="156" t="s">
        <v>2866</v>
      </c>
      <c r="G1224" s="157" t="s">
        <v>165</v>
      </c>
      <c r="H1224" s="158">
        <v>201.042</v>
      </c>
      <c r="I1224" s="159"/>
      <c r="J1224" s="160">
        <f>ROUND(I1224*H1224,2)</f>
        <v>0</v>
      </c>
      <c r="K1224" s="161"/>
      <c r="L1224" s="32"/>
      <c r="M1224" s="162" t="s">
        <v>1</v>
      </c>
      <c r="N1224" s="163" t="s">
        <v>41</v>
      </c>
      <c r="P1224" s="148">
        <f>O1224*H1224</f>
        <v>0</v>
      </c>
      <c r="Q1224" s="148">
        <v>0</v>
      </c>
      <c r="R1224" s="148">
        <f>Q1224*H1224</f>
        <v>0</v>
      </c>
      <c r="S1224" s="148">
        <v>8.4000000000000005E-2</v>
      </c>
      <c r="T1224" s="149">
        <f>S1224*H1224</f>
        <v>16.887528</v>
      </c>
      <c r="AR1224" s="150" t="s">
        <v>210</v>
      </c>
      <c r="AT1224" s="150" t="s">
        <v>214</v>
      </c>
      <c r="AU1224" s="150" t="s">
        <v>88</v>
      </c>
      <c r="AY1224" s="17" t="s">
        <v>205</v>
      </c>
      <c r="BE1224" s="151">
        <f>IF(N1224="základná",J1224,0)</f>
        <v>0</v>
      </c>
      <c r="BF1224" s="151">
        <f>IF(N1224="znížená",J1224,0)</f>
        <v>0</v>
      </c>
      <c r="BG1224" s="151">
        <f>IF(N1224="zákl. prenesená",J1224,0)</f>
        <v>0</v>
      </c>
      <c r="BH1224" s="151">
        <f>IF(N1224="zníž. prenesená",J1224,0)</f>
        <v>0</v>
      </c>
      <c r="BI1224" s="151">
        <f>IF(N1224="nulová",J1224,0)</f>
        <v>0</v>
      </c>
      <c r="BJ1224" s="17" t="s">
        <v>88</v>
      </c>
      <c r="BK1224" s="151">
        <f>ROUND(I1224*H1224,2)</f>
        <v>0</v>
      </c>
      <c r="BL1224" s="17" t="s">
        <v>210</v>
      </c>
      <c r="BM1224" s="150" t="s">
        <v>2867</v>
      </c>
    </row>
    <row r="1225" spans="2:65" s="14" customFormat="1" ht="22.5">
      <c r="B1225" s="179"/>
      <c r="D1225" s="165" t="s">
        <v>219</v>
      </c>
      <c r="E1225" s="180" t="s">
        <v>1</v>
      </c>
      <c r="F1225" s="181" t="s">
        <v>2830</v>
      </c>
      <c r="H1225" s="180" t="s">
        <v>1</v>
      </c>
      <c r="I1225" s="182"/>
      <c r="L1225" s="179"/>
      <c r="M1225" s="183"/>
      <c r="T1225" s="184"/>
      <c r="AT1225" s="180" t="s">
        <v>219</v>
      </c>
      <c r="AU1225" s="180" t="s">
        <v>88</v>
      </c>
      <c r="AV1225" s="14" t="s">
        <v>82</v>
      </c>
      <c r="AW1225" s="14" t="s">
        <v>31</v>
      </c>
      <c r="AX1225" s="14" t="s">
        <v>75</v>
      </c>
      <c r="AY1225" s="180" t="s">
        <v>205</v>
      </c>
    </row>
    <row r="1226" spans="2:65" s="14" customFormat="1" ht="22.5">
      <c r="B1226" s="179"/>
      <c r="D1226" s="165" t="s">
        <v>219</v>
      </c>
      <c r="E1226" s="180" t="s">
        <v>1</v>
      </c>
      <c r="F1226" s="181" t="s">
        <v>2868</v>
      </c>
      <c r="H1226" s="180" t="s">
        <v>1</v>
      </c>
      <c r="I1226" s="182"/>
      <c r="L1226" s="179"/>
      <c r="M1226" s="183"/>
      <c r="T1226" s="184"/>
      <c r="AT1226" s="180" t="s">
        <v>219</v>
      </c>
      <c r="AU1226" s="180" t="s">
        <v>88</v>
      </c>
      <c r="AV1226" s="14" t="s">
        <v>82</v>
      </c>
      <c r="AW1226" s="14" t="s">
        <v>31</v>
      </c>
      <c r="AX1226" s="14" t="s">
        <v>75</v>
      </c>
      <c r="AY1226" s="180" t="s">
        <v>205</v>
      </c>
    </row>
    <row r="1227" spans="2:65" s="14" customFormat="1">
      <c r="B1227" s="179"/>
      <c r="D1227" s="165" t="s">
        <v>219</v>
      </c>
      <c r="E1227" s="180" t="s">
        <v>1</v>
      </c>
      <c r="F1227" s="181" t="s">
        <v>2869</v>
      </c>
      <c r="H1227" s="180" t="s">
        <v>1</v>
      </c>
      <c r="I1227" s="182"/>
      <c r="L1227" s="179"/>
      <c r="M1227" s="183"/>
      <c r="T1227" s="184"/>
      <c r="AT1227" s="180" t="s">
        <v>219</v>
      </c>
      <c r="AU1227" s="180" t="s">
        <v>88</v>
      </c>
      <c r="AV1227" s="14" t="s">
        <v>82</v>
      </c>
      <c r="AW1227" s="14" t="s">
        <v>31</v>
      </c>
      <c r="AX1227" s="14" t="s">
        <v>75</v>
      </c>
      <c r="AY1227" s="180" t="s">
        <v>205</v>
      </c>
    </row>
    <row r="1228" spans="2:65" s="14" customFormat="1">
      <c r="B1228" s="179"/>
      <c r="D1228" s="165" t="s">
        <v>219</v>
      </c>
      <c r="E1228" s="180" t="s">
        <v>1</v>
      </c>
      <c r="F1228" s="181" t="s">
        <v>2870</v>
      </c>
      <c r="H1228" s="180" t="s">
        <v>1</v>
      </c>
      <c r="I1228" s="182"/>
      <c r="L1228" s="179"/>
      <c r="M1228" s="183"/>
      <c r="T1228" s="184"/>
      <c r="AT1228" s="180" t="s">
        <v>219</v>
      </c>
      <c r="AU1228" s="180" t="s">
        <v>88</v>
      </c>
      <c r="AV1228" s="14" t="s">
        <v>82</v>
      </c>
      <c r="AW1228" s="14" t="s">
        <v>31</v>
      </c>
      <c r="AX1228" s="14" t="s">
        <v>75</v>
      </c>
      <c r="AY1228" s="180" t="s">
        <v>205</v>
      </c>
    </row>
    <row r="1229" spans="2:65" s="12" customFormat="1">
      <c r="B1229" s="164"/>
      <c r="D1229" s="165" t="s">
        <v>219</v>
      </c>
      <c r="E1229" s="166" t="s">
        <v>1</v>
      </c>
      <c r="F1229" s="167" t="s">
        <v>2871</v>
      </c>
      <c r="H1229" s="168">
        <v>57.024000000000001</v>
      </c>
      <c r="I1229" s="169"/>
      <c r="L1229" s="164"/>
      <c r="M1229" s="170"/>
      <c r="T1229" s="171"/>
      <c r="AT1229" s="166" t="s">
        <v>219</v>
      </c>
      <c r="AU1229" s="166" t="s">
        <v>88</v>
      </c>
      <c r="AV1229" s="12" t="s">
        <v>88</v>
      </c>
      <c r="AW1229" s="12" t="s">
        <v>31</v>
      </c>
      <c r="AX1229" s="12" t="s">
        <v>75</v>
      </c>
      <c r="AY1229" s="166" t="s">
        <v>205</v>
      </c>
    </row>
    <row r="1230" spans="2:65" s="15" customFormat="1">
      <c r="B1230" s="185"/>
      <c r="D1230" s="165" t="s">
        <v>219</v>
      </c>
      <c r="E1230" s="186" t="s">
        <v>1</v>
      </c>
      <c r="F1230" s="187" t="s">
        <v>2872</v>
      </c>
      <c r="H1230" s="188">
        <v>57.024000000000001</v>
      </c>
      <c r="I1230" s="189"/>
      <c r="L1230" s="185"/>
      <c r="M1230" s="190"/>
      <c r="T1230" s="191"/>
      <c r="AT1230" s="186" t="s">
        <v>219</v>
      </c>
      <c r="AU1230" s="186" t="s">
        <v>88</v>
      </c>
      <c r="AV1230" s="15" t="s">
        <v>222</v>
      </c>
      <c r="AW1230" s="15" t="s">
        <v>31</v>
      </c>
      <c r="AX1230" s="15" t="s">
        <v>75</v>
      </c>
      <c r="AY1230" s="186" t="s">
        <v>205</v>
      </c>
    </row>
    <row r="1231" spans="2:65" s="14" customFormat="1">
      <c r="B1231" s="179"/>
      <c r="D1231" s="165" t="s">
        <v>219</v>
      </c>
      <c r="E1231" s="180" t="s">
        <v>1</v>
      </c>
      <c r="F1231" s="181" t="s">
        <v>2873</v>
      </c>
      <c r="H1231" s="180" t="s">
        <v>1</v>
      </c>
      <c r="I1231" s="182"/>
      <c r="L1231" s="179"/>
      <c r="M1231" s="183"/>
      <c r="T1231" s="184"/>
      <c r="AT1231" s="180" t="s">
        <v>219</v>
      </c>
      <c r="AU1231" s="180" t="s">
        <v>88</v>
      </c>
      <c r="AV1231" s="14" t="s">
        <v>82</v>
      </c>
      <c r="AW1231" s="14" t="s">
        <v>31</v>
      </c>
      <c r="AX1231" s="14" t="s">
        <v>75</v>
      </c>
      <c r="AY1231" s="180" t="s">
        <v>205</v>
      </c>
    </row>
    <row r="1232" spans="2:65" s="12" customFormat="1">
      <c r="B1232" s="164"/>
      <c r="D1232" s="165" t="s">
        <v>219</v>
      </c>
      <c r="E1232" s="166" t="s">
        <v>1</v>
      </c>
      <c r="F1232" s="167" t="s">
        <v>2874</v>
      </c>
      <c r="H1232" s="168">
        <v>7.1280000000000001</v>
      </c>
      <c r="I1232" s="169"/>
      <c r="L1232" s="164"/>
      <c r="M1232" s="170"/>
      <c r="T1232" s="171"/>
      <c r="AT1232" s="166" t="s">
        <v>219</v>
      </c>
      <c r="AU1232" s="166" t="s">
        <v>88</v>
      </c>
      <c r="AV1232" s="12" t="s">
        <v>88</v>
      </c>
      <c r="AW1232" s="12" t="s">
        <v>31</v>
      </c>
      <c r="AX1232" s="12" t="s">
        <v>75</v>
      </c>
      <c r="AY1232" s="166" t="s">
        <v>205</v>
      </c>
    </row>
    <row r="1233" spans="2:51" s="12" customFormat="1">
      <c r="B1233" s="164"/>
      <c r="D1233" s="165" t="s">
        <v>219</v>
      </c>
      <c r="E1233" s="166" t="s">
        <v>1</v>
      </c>
      <c r="F1233" s="167" t="s">
        <v>2875</v>
      </c>
      <c r="H1233" s="168">
        <v>7.1280000000000001</v>
      </c>
      <c r="I1233" s="169"/>
      <c r="L1233" s="164"/>
      <c r="M1233" s="170"/>
      <c r="T1233" s="171"/>
      <c r="AT1233" s="166" t="s">
        <v>219</v>
      </c>
      <c r="AU1233" s="166" t="s">
        <v>88</v>
      </c>
      <c r="AV1233" s="12" t="s">
        <v>88</v>
      </c>
      <c r="AW1233" s="12" t="s">
        <v>31</v>
      </c>
      <c r="AX1233" s="12" t="s">
        <v>75</v>
      </c>
      <c r="AY1233" s="166" t="s">
        <v>205</v>
      </c>
    </row>
    <row r="1234" spans="2:51" s="12" customFormat="1">
      <c r="B1234" s="164"/>
      <c r="D1234" s="165" t="s">
        <v>219</v>
      </c>
      <c r="E1234" s="166" t="s">
        <v>1</v>
      </c>
      <c r="F1234" s="167" t="s">
        <v>2876</v>
      </c>
      <c r="H1234" s="168">
        <v>7.1280000000000001</v>
      </c>
      <c r="I1234" s="169"/>
      <c r="L1234" s="164"/>
      <c r="M1234" s="170"/>
      <c r="T1234" s="171"/>
      <c r="AT1234" s="166" t="s">
        <v>219</v>
      </c>
      <c r="AU1234" s="166" t="s">
        <v>88</v>
      </c>
      <c r="AV1234" s="12" t="s">
        <v>88</v>
      </c>
      <c r="AW1234" s="12" t="s">
        <v>31</v>
      </c>
      <c r="AX1234" s="12" t="s">
        <v>75</v>
      </c>
      <c r="AY1234" s="166" t="s">
        <v>205</v>
      </c>
    </row>
    <row r="1235" spans="2:51" s="15" customFormat="1">
      <c r="B1235" s="185"/>
      <c r="D1235" s="165" t="s">
        <v>219</v>
      </c>
      <c r="E1235" s="186" t="s">
        <v>1</v>
      </c>
      <c r="F1235" s="187" t="s">
        <v>2877</v>
      </c>
      <c r="H1235" s="188">
        <v>21.384</v>
      </c>
      <c r="I1235" s="189"/>
      <c r="L1235" s="185"/>
      <c r="M1235" s="190"/>
      <c r="T1235" s="191"/>
      <c r="AT1235" s="186" t="s">
        <v>219</v>
      </c>
      <c r="AU1235" s="186" t="s">
        <v>88</v>
      </c>
      <c r="AV1235" s="15" t="s">
        <v>222</v>
      </c>
      <c r="AW1235" s="15" t="s">
        <v>31</v>
      </c>
      <c r="AX1235" s="15" t="s">
        <v>75</v>
      </c>
      <c r="AY1235" s="186" t="s">
        <v>205</v>
      </c>
    </row>
    <row r="1236" spans="2:51" s="14" customFormat="1">
      <c r="B1236" s="179"/>
      <c r="D1236" s="165" t="s">
        <v>219</v>
      </c>
      <c r="E1236" s="180" t="s">
        <v>1</v>
      </c>
      <c r="F1236" s="181" t="s">
        <v>2878</v>
      </c>
      <c r="H1236" s="180" t="s">
        <v>1</v>
      </c>
      <c r="I1236" s="182"/>
      <c r="L1236" s="179"/>
      <c r="M1236" s="183"/>
      <c r="T1236" s="184"/>
      <c r="AT1236" s="180" t="s">
        <v>219</v>
      </c>
      <c r="AU1236" s="180" t="s">
        <v>88</v>
      </c>
      <c r="AV1236" s="14" t="s">
        <v>82</v>
      </c>
      <c r="AW1236" s="14" t="s">
        <v>31</v>
      </c>
      <c r="AX1236" s="14" t="s">
        <v>75</v>
      </c>
      <c r="AY1236" s="180" t="s">
        <v>205</v>
      </c>
    </row>
    <row r="1237" spans="2:51" s="14" customFormat="1" ht="22.5">
      <c r="B1237" s="179"/>
      <c r="D1237" s="165" t="s">
        <v>219</v>
      </c>
      <c r="E1237" s="180" t="s">
        <v>1</v>
      </c>
      <c r="F1237" s="181" t="s">
        <v>2879</v>
      </c>
      <c r="H1237" s="180" t="s">
        <v>1</v>
      </c>
      <c r="I1237" s="182"/>
      <c r="L1237" s="179"/>
      <c r="M1237" s="183"/>
      <c r="T1237" s="184"/>
      <c r="AT1237" s="180" t="s">
        <v>219</v>
      </c>
      <c r="AU1237" s="180" t="s">
        <v>88</v>
      </c>
      <c r="AV1237" s="14" t="s">
        <v>82</v>
      </c>
      <c r="AW1237" s="14" t="s">
        <v>31</v>
      </c>
      <c r="AX1237" s="14" t="s">
        <v>75</v>
      </c>
      <c r="AY1237" s="180" t="s">
        <v>205</v>
      </c>
    </row>
    <row r="1238" spans="2:51" s="12" customFormat="1">
      <c r="B1238" s="164"/>
      <c r="D1238" s="165" t="s">
        <v>219</v>
      </c>
      <c r="E1238" s="166" t="s">
        <v>1</v>
      </c>
      <c r="F1238" s="167" t="s">
        <v>2880</v>
      </c>
      <c r="H1238" s="168">
        <v>7.1280000000000001</v>
      </c>
      <c r="I1238" s="169"/>
      <c r="L1238" s="164"/>
      <c r="M1238" s="170"/>
      <c r="T1238" s="171"/>
      <c r="AT1238" s="166" t="s">
        <v>219</v>
      </c>
      <c r="AU1238" s="166" t="s">
        <v>88</v>
      </c>
      <c r="AV1238" s="12" t="s">
        <v>88</v>
      </c>
      <c r="AW1238" s="12" t="s">
        <v>31</v>
      </c>
      <c r="AX1238" s="12" t="s">
        <v>75</v>
      </c>
      <c r="AY1238" s="166" t="s">
        <v>205</v>
      </c>
    </row>
    <row r="1239" spans="2:51" s="12" customFormat="1">
      <c r="B1239" s="164"/>
      <c r="D1239" s="165" t="s">
        <v>219</v>
      </c>
      <c r="E1239" s="166" t="s">
        <v>1</v>
      </c>
      <c r="F1239" s="167" t="s">
        <v>2881</v>
      </c>
      <c r="H1239" s="168">
        <v>7.1280000000000001</v>
      </c>
      <c r="I1239" s="169"/>
      <c r="L1239" s="164"/>
      <c r="M1239" s="170"/>
      <c r="T1239" s="171"/>
      <c r="AT1239" s="166" t="s">
        <v>219</v>
      </c>
      <c r="AU1239" s="166" t="s">
        <v>88</v>
      </c>
      <c r="AV1239" s="12" t="s">
        <v>88</v>
      </c>
      <c r="AW1239" s="12" t="s">
        <v>31</v>
      </c>
      <c r="AX1239" s="12" t="s">
        <v>75</v>
      </c>
      <c r="AY1239" s="166" t="s">
        <v>205</v>
      </c>
    </row>
    <row r="1240" spans="2:51" s="12" customFormat="1">
      <c r="B1240" s="164"/>
      <c r="D1240" s="165" t="s">
        <v>219</v>
      </c>
      <c r="E1240" s="166" t="s">
        <v>1</v>
      </c>
      <c r="F1240" s="167" t="s">
        <v>2882</v>
      </c>
      <c r="H1240" s="168">
        <v>7.1280000000000001</v>
      </c>
      <c r="I1240" s="169"/>
      <c r="L1240" s="164"/>
      <c r="M1240" s="170"/>
      <c r="T1240" s="171"/>
      <c r="AT1240" s="166" t="s">
        <v>219</v>
      </c>
      <c r="AU1240" s="166" t="s">
        <v>88</v>
      </c>
      <c r="AV1240" s="12" t="s">
        <v>88</v>
      </c>
      <c r="AW1240" s="12" t="s">
        <v>31</v>
      </c>
      <c r="AX1240" s="12" t="s">
        <v>75</v>
      </c>
      <c r="AY1240" s="166" t="s">
        <v>205</v>
      </c>
    </row>
    <row r="1241" spans="2:51" s="15" customFormat="1">
      <c r="B1241" s="185"/>
      <c r="D1241" s="165" t="s">
        <v>219</v>
      </c>
      <c r="E1241" s="186" t="s">
        <v>1</v>
      </c>
      <c r="F1241" s="187" t="s">
        <v>2883</v>
      </c>
      <c r="H1241" s="188">
        <v>21.384</v>
      </c>
      <c r="I1241" s="189"/>
      <c r="L1241" s="185"/>
      <c r="M1241" s="190"/>
      <c r="T1241" s="191"/>
      <c r="AT1241" s="186" t="s">
        <v>219</v>
      </c>
      <c r="AU1241" s="186" t="s">
        <v>88</v>
      </c>
      <c r="AV1241" s="15" t="s">
        <v>222</v>
      </c>
      <c r="AW1241" s="15" t="s">
        <v>31</v>
      </c>
      <c r="AX1241" s="15" t="s">
        <v>75</v>
      </c>
      <c r="AY1241" s="186" t="s">
        <v>205</v>
      </c>
    </row>
    <row r="1242" spans="2:51" s="14" customFormat="1">
      <c r="B1242" s="179"/>
      <c r="D1242" s="165" t="s">
        <v>219</v>
      </c>
      <c r="E1242" s="180" t="s">
        <v>1</v>
      </c>
      <c r="F1242" s="181" t="s">
        <v>2884</v>
      </c>
      <c r="H1242" s="180" t="s">
        <v>1</v>
      </c>
      <c r="I1242" s="182"/>
      <c r="L1242" s="179"/>
      <c r="M1242" s="183"/>
      <c r="T1242" s="184"/>
      <c r="AT1242" s="180" t="s">
        <v>219</v>
      </c>
      <c r="AU1242" s="180" t="s">
        <v>88</v>
      </c>
      <c r="AV1242" s="14" t="s">
        <v>82</v>
      </c>
      <c r="AW1242" s="14" t="s">
        <v>31</v>
      </c>
      <c r="AX1242" s="14" t="s">
        <v>75</v>
      </c>
      <c r="AY1242" s="180" t="s">
        <v>205</v>
      </c>
    </row>
    <row r="1243" spans="2:51" s="14" customFormat="1" ht="22.5">
      <c r="B1243" s="179"/>
      <c r="D1243" s="165" t="s">
        <v>219</v>
      </c>
      <c r="E1243" s="180" t="s">
        <v>1</v>
      </c>
      <c r="F1243" s="181" t="s">
        <v>2885</v>
      </c>
      <c r="H1243" s="180" t="s">
        <v>1</v>
      </c>
      <c r="I1243" s="182"/>
      <c r="L1243" s="179"/>
      <c r="M1243" s="183"/>
      <c r="T1243" s="184"/>
      <c r="AT1243" s="180" t="s">
        <v>219</v>
      </c>
      <c r="AU1243" s="180" t="s">
        <v>88</v>
      </c>
      <c r="AV1243" s="14" t="s">
        <v>82</v>
      </c>
      <c r="AW1243" s="14" t="s">
        <v>31</v>
      </c>
      <c r="AX1243" s="14" t="s">
        <v>75</v>
      </c>
      <c r="AY1243" s="180" t="s">
        <v>205</v>
      </c>
    </row>
    <row r="1244" spans="2:51" s="12" customFormat="1">
      <c r="B1244" s="164"/>
      <c r="D1244" s="165" t="s">
        <v>219</v>
      </c>
      <c r="E1244" s="166" t="s">
        <v>1</v>
      </c>
      <c r="F1244" s="167" t="s">
        <v>2886</v>
      </c>
      <c r="H1244" s="168">
        <v>27</v>
      </c>
      <c r="I1244" s="169"/>
      <c r="L1244" s="164"/>
      <c r="M1244" s="170"/>
      <c r="T1244" s="171"/>
      <c r="AT1244" s="166" t="s">
        <v>219</v>
      </c>
      <c r="AU1244" s="166" t="s">
        <v>88</v>
      </c>
      <c r="AV1244" s="12" t="s">
        <v>88</v>
      </c>
      <c r="AW1244" s="12" t="s">
        <v>31</v>
      </c>
      <c r="AX1244" s="12" t="s">
        <v>75</v>
      </c>
      <c r="AY1244" s="166" t="s">
        <v>205</v>
      </c>
    </row>
    <row r="1245" spans="2:51" s="15" customFormat="1">
      <c r="B1245" s="185"/>
      <c r="D1245" s="165" t="s">
        <v>219</v>
      </c>
      <c r="E1245" s="186" t="s">
        <v>1</v>
      </c>
      <c r="F1245" s="187" t="s">
        <v>2887</v>
      </c>
      <c r="H1245" s="188">
        <v>27</v>
      </c>
      <c r="I1245" s="189"/>
      <c r="L1245" s="185"/>
      <c r="M1245" s="190"/>
      <c r="T1245" s="191"/>
      <c r="AT1245" s="186" t="s">
        <v>219</v>
      </c>
      <c r="AU1245" s="186" t="s">
        <v>88</v>
      </c>
      <c r="AV1245" s="15" t="s">
        <v>222</v>
      </c>
      <c r="AW1245" s="15" t="s">
        <v>31</v>
      </c>
      <c r="AX1245" s="15" t="s">
        <v>75</v>
      </c>
      <c r="AY1245" s="186" t="s">
        <v>205</v>
      </c>
    </row>
    <row r="1246" spans="2:51" s="14" customFormat="1">
      <c r="B1246" s="179"/>
      <c r="D1246" s="165" t="s">
        <v>219</v>
      </c>
      <c r="E1246" s="180" t="s">
        <v>1</v>
      </c>
      <c r="F1246" s="181" t="s">
        <v>2884</v>
      </c>
      <c r="H1246" s="180" t="s">
        <v>1</v>
      </c>
      <c r="I1246" s="182"/>
      <c r="L1246" s="179"/>
      <c r="M1246" s="183"/>
      <c r="T1246" s="184"/>
      <c r="AT1246" s="180" t="s">
        <v>219</v>
      </c>
      <c r="AU1246" s="180" t="s">
        <v>88</v>
      </c>
      <c r="AV1246" s="14" t="s">
        <v>82</v>
      </c>
      <c r="AW1246" s="14" t="s">
        <v>31</v>
      </c>
      <c r="AX1246" s="14" t="s">
        <v>75</v>
      </c>
      <c r="AY1246" s="180" t="s">
        <v>205</v>
      </c>
    </row>
    <row r="1247" spans="2:51" s="14" customFormat="1" ht="22.5">
      <c r="B1247" s="179"/>
      <c r="D1247" s="165" t="s">
        <v>219</v>
      </c>
      <c r="E1247" s="180" t="s">
        <v>1</v>
      </c>
      <c r="F1247" s="181" t="s">
        <v>2885</v>
      </c>
      <c r="H1247" s="180" t="s">
        <v>1</v>
      </c>
      <c r="I1247" s="182"/>
      <c r="L1247" s="179"/>
      <c r="M1247" s="183"/>
      <c r="T1247" s="184"/>
      <c r="AT1247" s="180" t="s">
        <v>219</v>
      </c>
      <c r="AU1247" s="180" t="s">
        <v>88</v>
      </c>
      <c r="AV1247" s="14" t="s">
        <v>82</v>
      </c>
      <c r="AW1247" s="14" t="s">
        <v>31</v>
      </c>
      <c r="AX1247" s="14" t="s">
        <v>75</v>
      </c>
      <c r="AY1247" s="180" t="s">
        <v>205</v>
      </c>
    </row>
    <row r="1248" spans="2:51" s="12" customFormat="1">
      <c r="B1248" s="164"/>
      <c r="D1248" s="165" t="s">
        <v>219</v>
      </c>
      <c r="E1248" s="166" t="s">
        <v>1</v>
      </c>
      <c r="F1248" s="167" t="s">
        <v>2888</v>
      </c>
      <c r="H1248" s="168">
        <v>14.85</v>
      </c>
      <c r="I1248" s="169"/>
      <c r="L1248" s="164"/>
      <c r="M1248" s="170"/>
      <c r="T1248" s="171"/>
      <c r="AT1248" s="166" t="s">
        <v>219</v>
      </c>
      <c r="AU1248" s="166" t="s">
        <v>88</v>
      </c>
      <c r="AV1248" s="12" t="s">
        <v>88</v>
      </c>
      <c r="AW1248" s="12" t="s">
        <v>31</v>
      </c>
      <c r="AX1248" s="12" t="s">
        <v>75</v>
      </c>
      <c r="AY1248" s="166" t="s">
        <v>205</v>
      </c>
    </row>
    <row r="1249" spans="2:65" s="12" customFormat="1">
      <c r="B1249" s="164"/>
      <c r="D1249" s="165" t="s">
        <v>219</v>
      </c>
      <c r="E1249" s="166" t="s">
        <v>1</v>
      </c>
      <c r="F1249" s="167" t="s">
        <v>2889</v>
      </c>
      <c r="H1249" s="168">
        <v>14.85</v>
      </c>
      <c r="I1249" s="169"/>
      <c r="L1249" s="164"/>
      <c r="M1249" s="170"/>
      <c r="T1249" s="171"/>
      <c r="AT1249" s="166" t="s">
        <v>219</v>
      </c>
      <c r="AU1249" s="166" t="s">
        <v>88</v>
      </c>
      <c r="AV1249" s="12" t="s">
        <v>88</v>
      </c>
      <c r="AW1249" s="12" t="s">
        <v>31</v>
      </c>
      <c r="AX1249" s="12" t="s">
        <v>75</v>
      </c>
      <c r="AY1249" s="166" t="s">
        <v>205</v>
      </c>
    </row>
    <row r="1250" spans="2:65" s="14" customFormat="1">
      <c r="B1250" s="179"/>
      <c r="D1250" s="165" t="s">
        <v>219</v>
      </c>
      <c r="E1250" s="180" t="s">
        <v>1</v>
      </c>
      <c r="F1250" s="181" t="s">
        <v>2890</v>
      </c>
      <c r="H1250" s="180" t="s">
        <v>1</v>
      </c>
      <c r="I1250" s="182"/>
      <c r="L1250" s="179"/>
      <c r="M1250" s="183"/>
      <c r="T1250" s="184"/>
      <c r="AT1250" s="180" t="s">
        <v>219</v>
      </c>
      <c r="AU1250" s="180" t="s">
        <v>88</v>
      </c>
      <c r="AV1250" s="14" t="s">
        <v>82</v>
      </c>
      <c r="AW1250" s="14" t="s">
        <v>31</v>
      </c>
      <c r="AX1250" s="14" t="s">
        <v>75</v>
      </c>
      <c r="AY1250" s="180" t="s">
        <v>205</v>
      </c>
    </row>
    <row r="1251" spans="2:65" s="12" customFormat="1">
      <c r="B1251" s="164"/>
      <c r="D1251" s="165" t="s">
        <v>219</v>
      </c>
      <c r="E1251" s="166" t="s">
        <v>1</v>
      </c>
      <c r="F1251" s="167" t="s">
        <v>2891</v>
      </c>
      <c r="H1251" s="168">
        <v>14.85</v>
      </c>
      <c r="I1251" s="169"/>
      <c r="L1251" s="164"/>
      <c r="M1251" s="170"/>
      <c r="T1251" s="171"/>
      <c r="AT1251" s="166" t="s">
        <v>219</v>
      </c>
      <c r="AU1251" s="166" t="s">
        <v>88</v>
      </c>
      <c r="AV1251" s="12" t="s">
        <v>88</v>
      </c>
      <c r="AW1251" s="12" t="s">
        <v>31</v>
      </c>
      <c r="AX1251" s="12" t="s">
        <v>75</v>
      </c>
      <c r="AY1251" s="166" t="s">
        <v>205</v>
      </c>
    </row>
    <row r="1252" spans="2:65" s="15" customFormat="1">
      <c r="B1252" s="185"/>
      <c r="D1252" s="165" t="s">
        <v>219</v>
      </c>
      <c r="E1252" s="186" t="s">
        <v>1</v>
      </c>
      <c r="F1252" s="187" t="s">
        <v>2892</v>
      </c>
      <c r="H1252" s="188">
        <v>44.55</v>
      </c>
      <c r="I1252" s="189"/>
      <c r="L1252" s="185"/>
      <c r="M1252" s="190"/>
      <c r="T1252" s="191"/>
      <c r="AT1252" s="186" t="s">
        <v>219</v>
      </c>
      <c r="AU1252" s="186" t="s">
        <v>88</v>
      </c>
      <c r="AV1252" s="15" t="s">
        <v>222</v>
      </c>
      <c r="AW1252" s="15" t="s">
        <v>31</v>
      </c>
      <c r="AX1252" s="15" t="s">
        <v>75</v>
      </c>
      <c r="AY1252" s="186" t="s">
        <v>205</v>
      </c>
    </row>
    <row r="1253" spans="2:65" s="14" customFormat="1">
      <c r="B1253" s="179"/>
      <c r="D1253" s="165" t="s">
        <v>219</v>
      </c>
      <c r="E1253" s="180" t="s">
        <v>1</v>
      </c>
      <c r="F1253" s="181" t="s">
        <v>2884</v>
      </c>
      <c r="H1253" s="180" t="s">
        <v>1</v>
      </c>
      <c r="I1253" s="182"/>
      <c r="L1253" s="179"/>
      <c r="M1253" s="183"/>
      <c r="T1253" s="184"/>
      <c r="AT1253" s="180" t="s">
        <v>219</v>
      </c>
      <c r="AU1253" s="180" t="s">
        <v>88</v>
      </c>
      <c r="AV1253" s="14" t="s">
        <v>82</v>
      </c>
      <c r="AW1253" s="14" t="s">
        <v>31</v>
      </c>
      <c r="AX1253" s="14" t="s">
        <v>75</v>
      </c>
      <c r="AY1253" s="180" t="s">
        <v>205</v>
      </c>
    </row>
    <row r="1254" spans="2:65" s="14" customFormat="1" ht="22.5">
      <c r="B1254" s="179"/>
      <c r="D1254" s="165" t="s">
        <v>219</v>
      </c>
      <c r="E1254" s="180" t="s">
        <v>1</v>
      </c>
      <c r="F1254" s="181" t="s">
        <v>2885</v>
      </c>
      <c r="H1254" s="180" t="s">
        <v>1</v>
      </c>
      <c r="I1254" s="182"/>
      <c r="L1254" s="179"/>
      <c r="M1254" s="183"/>
      <c r="T1254" s="184"/>
      <c r="AT1254" s="180" t="s">
        <v>219</v>
      </c>
      <c r="AU1254" s="180" t="s">
        <v>88</v>
      </c>
      <c r="AV1254" s="14" t="s">
        <v>82</v>
      </c>
      <c r="AW1254" s="14" t="s">
        <v>31</v>
      </c>
      <c r="AX1254" s="14" t="s">
        <v>75</v>
      </c>
      <c r="AY1254" s="180" t="s">
        <v>205</v>
      </c>
    </row>
    <row r="1255" spans="2:65" s="12" customFormat="1">
      <c r="B1255" s="164"/>
      <c r="D1255" s="165" t="s">
        <v>219</v>
      </c>
      <c r="E1255" s="166" t="s">
        <v>1</v>
      </c>
      <c r="F1255" s="167" t="s">
        <v>2893</v>
      </c>
      <c r="H1255" s="168">
        <v>14.85</v>
      </c>
      <c r="I1255" s="169"/>
      <c r="L1255" s="164"/>
      <c r="M1255" s="170"/>
      <c r="T1255" s="171"/>
      <c r="AT1255" s="166" t="s">
        <v>219</v>
      </c>
      <c r="AU1255" s="166" t="s">
        <v>88</v>
      </c>
      <c r="AV1255" s="12" t="s">
        <v>88</v>
      </c>
      <c r="AW1255" s="12" t="s">
        <v>31</v>
      </c>
      <c r="AX1255" s="12" t="s">
        <v>75</v>
      </c>
      <c r="AY1255" s="166" t="s">
        <v>205</v>
      </c>
    </row>
    <row r="1256" spans="2:65" s="15" customFormat="1">
      <c r="B1256" s="185"/>
      <c r="D1256" s="165" t="s">
        <v>219</v>
      </c>
      <c r="E1256" s="186" t="s">
        <v>1</v>
      </c>
      <c r="F1256" s="187" t="s">
        <v>2894</v>
      </c>
      <c r="H1256" s="188">
        <v>14.85</v>
      </c>
      <c r="I1256" s="189"/>
      <c r="L1256" s="185"/>
      <c r="M1256" s="190"/>
      <c r="T1256" s="191"/>
      <c r="AT1256" s="186" t="s">
        <v>219</v>
      </c>
      <c r="AU1256" s="186" t="s">
        <v>88</v>
      </c>
      <c r="AV1256" s="15" t="s">
        <v>222</v>
      </c>
      <c r="AW1256" s="15" t="s">
        <v>31</v>
      </c>
      <c r="AX1256" s="15" t="s">
        <v>75</v>
      </c>
      <c r="AY1256" s="186" t="s">
        <v>205</v>
      </c>
    </row>
    <row r="1257" spans="2:65" s="14" customFormat="1">
      <c r="B1257" s="179"/>
      <c r="D1257" s="165" t="s">
        <v>219</v>
      </c>
      <c r="E1257" s="180" t="s">
        <v>1</v>
      </c>
      <c r="F1257" s="181" t="s">
        <v>2884</v>
      </c>
      <c r="H1257" s="180" t="s">
        <v>1</v>
      </c>
      <c r="I1257" s="182"/>
      <c r="L1257" s="179"/>
      <c r="M1257" s="183"/>
      <c r="T1257" s="184"/>
      <c r="AT1257" s="180" t="s">
        <v>219</v>
      </c>
      <c r="AU1257" s="180" t="s">
        <v>88</v>
      </c>
      <c r="AV1257" s="14" t="s">
        <v>82</v>
      </c>
      <c r="AW1257" s="14" t="s">
        <v>31</v>
      </c>
      <c r="AX1257" s="14" t="s">
        <v>75</v>
      </c>
      <c r="AY1257" s="180" t="s">
        <v>205</v>
      </c>
    </row>
    <row r="1258" spans="2:65" s="14" customFormat="1" ht="22.5">
      <c r="B1258" s="179"/>
      <c r="D1258" s="165" t="s">
        <v>219</v>
      </c>
      <c r="E1258" s="180" t="s">
        <v>1</v>
      </c>
      <c r="F1258" s="181" t="s">
        <v>2885</v>
      </c>
      <c r="H1258" s="180" t="s">
        <v>1</v>
      </c>
      <c r="I1258" s="182"/>
      <c r="L1258" s="179"/>
      <c r="M1258" s="183"/>
      <c r="T1258" s="184"/>
      <c r="AT1258" s="180" t="s">
        <v>219</v>
      </c>
      <c r="AU1258" s="180" t="s">
        <v>88</v>
      </c>
      <c r="AV1258" s="14" t="s">
        <v>82</v>
      </c>
      <c r="AW1258" s="14" t="s">
        <v>31</v>
      </c>
      <c r="AX1258" s="14" t="s">
        <v>75</v>
      </c>
      <c r="AY1258" s="180" t="s">
        <v>205</v>
      </c>
    </row>
    <row r="1259" spans="2:65" s="12" customFormat="1">
      <c r="B1259" s="164"/>
      <c r="D1259" s="165" t="s">
        <v>219</v>
      </c>
      <c r="E1259" s="166" t="s">
        <v>1</v>
      </c>
      <c r="F1259" s="167" t="s">
        <v>2895</v>
      </c>
      <c r="H1259" s="168">
        <v>14.85</v>
      </c>
      <c r="I1259" s="169"/>
      <c r="L1259" s="164"/>
      <c r="M1259" s="170"/>
      <c r="T1259" s="171"/>
      <c r="AT1259" s="166" t="s">
        <v>219</v>
      </c>
      <c r="AU1259" s="166" t="s">
        <v>88</v>
      </c>
      <c r="AV1259" s="12" t="s">
        <v>88</v>
      </c>
      <c r="AW1259" s="12" t="s">
        <v>31</v>
      </c>
      <c r="AX1259" s="12" t="s">
        <v>75</v>
      </c>
      <c r="AY1259" s="166" t="s">
        <v>205</v>
      </c>
    </row>
    <row r="1260" spans="2:65" s="15" customFormat="1">
      <c r="B1260" s="185"/>
      <c r="D1260" s="165" t="s">
        <v>219</v>
      </c>
      <c r="E1260" s="186" t="s">
        <v>1</v>
      </c>
      <c r="F1260" s="187" t="s">
        <v>2896</v>
      </c>
      <c r="H1260" s="188">
        <v>14.85</v>
      </c>
      <c r="I1260" s="189"/>
      <c r="L1260" s="185"/>
      <c r="M1260" s="190"/>
      <c r="T1260" s="191"/>
      <c r="AT1260" s="186" t="s">
        <v>219</v>
      </c>
      <c r="AU1260" s="186" t="s">
        <v>88</v>
      </c>
      <c r="AV1260" s="15" t="s">
        <v>222</v>
      </c>
      <c r="AW1260" s="15" t="s">
        <v>31</v>
      </c>
      <c r="AX1260" s="15" t="s">
        <v>75</v>
      </c>
      <c r="AY1260" s="186" t="s">
        <v>205</v>
      </c>
    </row>
    <row r="1261" spans="2:65" s="13" customFormat="1">
      <c r="B1261" s="172"/>
      <c r="D1261" s="165" t="s">
        <v>219</v>
      </c>
      <c r="E1261" s="173" t="s">
        <v>1</v>
      </c>
      <c r="F1261" s="174" t="s">
        <v>221</v>
      </c>
      <c r="H1261" s="175">
        <v>201.04199999999997</v>
      </c>
      <c r="I1261" s="176"/>
      <c r="L1261" s="172"/>
      <c r="M1261" s="177"/>
      <c r="T1261" s="178"/>
      <c r="AT1261" s="173" t="s">
        <v>219</v>
      </c>
      <c r="AU1261" s="173" t="s">
        <v>88</v>
      </c>
      <c r="AV1261" s="13" t="s">
        <v>210</v>
      </c>
      <c r="AW1261" s="13" t="s">
        <v>31</v>
      </c>
      <c r="AX1261" s="13" t="s">
        <v>82</v>
      </c>
      <c r="AY1261" s="173" t="s">
        <v>205</v>
      </c>
    </row>
    <row r="1262" spans="2:65" s="1" customFormat="1" ht="24.2" customHeight="1">
      <c r="B1262" s="136"/>
      <c r="C1262" s="154" t="s">
        <v>1103</v>
      </c>
      <c r="D1262" s="154" t="s">
        <v>214</v>
      </c>
      <c r="E1262" s="155" t="s">
        <v>2897</v>
      </c>
      <c r="F1262" s="156" t="s">
        <v>2898</v>
      </c>
      <c r="G1262" s="157" t="s">
        <v>165</v>
      </c>
      <c r="H1262" s="158">
        <v>7.8</v>
      </c>
      <c r="I1262" s="159"/>
      <c r="J1262" s="160">
        <f>ROUND(I1262*H1262,2)</f>
        <v>0</v>
      </c>
      <c r="K1262" s="161"/>
      <c r="L1262" s="32"/>
      <c r="M1262" s="162" t="s">
        <v>1</v>
      </c>
      <c r="N1262" s="163" t="s">
        <v>41</v>
      </c>
      <c r="P1262" s="148">
        <f>O1262*H1262</f>
        <v>0</v>
      </c>
      <c r="Q1262" s="148">
        <v>0</v>
      </c>
      <c r="R1262" s="148">
        <f>Q1262*H1262</f>
        <v>0</v>
      </c>
      <c r="S1262" s="148">
        <v>6.2E-2</v>
      </c>
      <c r="T1262" s="149">
        <f>S1262*H1262</f>
        <v>0.48359999999999997</v>
      </c>
      <c r="AR1262" s="150" t="s">
        <v>210</v>
      </c>
      <c r="AT1262" s="150" t="s">
        <v>214</v>
      </c>
      <c r="AU1262" s="150" t="s">
        <v>88</v>
      </c>
      <c r="AY1262" s="17" t="s">
        <v>205</v>
      </c>
      <c r="BE1262" s="151">
        <f>IF(N1262="základná",J1262,0)</f>
        <v>0</v>
      </c>
      <c r="BF1262" s="151">
        <f>IF(N1262="znížená",J1262,0)</f>
        <v>0</v>
      </c>
      <c r="BG1262" s="151">
        <f>IF(N1262="zákl. prenesená",J1262,0)</f>
        <v>0</v>
      </c>
      <c r="BH1262" s="151">
        <f>IF(N1262="zníž. prenesená",J1262,0)</f>
        <v>0</v>
      </c>
      <c r="BI1262" s="151">
        <f>IF(N1262="nulová",J1262,0)</f>
        <v>0</v>
      </c>
      <c r="BJ1262" s="17" t="s">
        <v>88</v>
      </c>
      <c r="BK1262" s="151">
        <f>ROUND(I1262*H1262,2)</f>
        <v>0</v>
      </c>
      <c r="BL1262" s="17" t="s">
        <v>210</v>
      </c>
      <c r="BM1262" s="150" t="s">
        <v>2899</v>
      </c>
    </row>
    <row r="1263" spans="2:65" s="14" customFormat="1">
      <c r="B1263" s="179"/>
      <c r="D1263" s="165" t="s">
        <v>219</v>
      </c>
      <c r="E1263" s="180" t="s">
        <v>1</v>
      </c>
      <c r="F1263" s="181" t="s">
        <v>2900</v>
      </c>
      <c r="H1263" s="180" t="s">
        <v>1</v>
      </c>
      <c r="I1263" s="182"/>
      <c r="L1263" s="179"/>
      <c r="M1263" s="183"/>
      <c r="T1263" s="184"/>
      <c r="AT1263" s="180" t="s">
        <v>219</v>
      </c>
      <c r="AU1263" s="180" t="s">
        <v>88</v>
      </c>
      <c r="AV1263" s="14" t="s">
        <v>82</v>
      </c>
      <c r="AW1263" s="14" t="s">
        <v>31</v>
      </c>
      <c r="AX1263" s="14" t="s">
        <v>75</v>
      </c>
      <c r="AY1263" s="180" t="s">
        <v>205</v>
      </c>
    </row>
    <row r="1264" spans="2:65" s="14" customFormat="1">
      <c r="B1264" s="179"/>
      <c r="D1264" s="165" t="s">
        <v>219</v>
      </c>
      <c r="E1264" s="180" t="s">
        <v>1</v>
      </c>
      <c r="F1264" s="181" t="s">
        <v>2901</v>
      </c>
      <c r="H1264" s="180" t="s">
        <v>1</v>
      </c>
      <c r="I1264" s="182"/>
      <c r="L1264" s="179"/>
      <c r="M1264" s="183"/>
      <c r="T1264" s="184"/>
      <c r="AT1264" s="180" t="s">
        <v>219</v>
      </c>
      <c r="AU1264" s="180" t="s">
        <v>88</v>
      </c>
      <c r="AV1264" s="14" t="s">
        <v>82</v>
      </c>
      <c r="AW1264" s="14" t="s">
        <v>31</v>
      </c>
      <c r="AX1264" s="14" t="s">
        <v>75</v>
      </c>
      <c r="AY1264" s="180" t="s">
        <v>205</v>
      </c>
    </row>
    <row r="1265" spans="2:65" s="12" customFormat="1">
      <c r="B1265" s="164"/>
      <c r="D1265" s="165" t="s">
        <v>219</v>
      </c>
      <c r="E1265" s="166" t="s">
        <v>1</v>
      </c>
      <c r="F1265" s="167" t="s">
        <v>2902</v>
      </c>
      <c r="H1265" s="168">
        <v>7.8</v>
      </c>
      <c r="I1265" s="169"/>
      <c r="L1265" s="164"/>
      <c r="M1265" s="170"/>
      <c r="T1265" s="171"/>
      <c r="AT1265" s="166" t="s">
        <v>219</v>
      </c>
      <c r="AU1265" s="166" t="s">
        <v>88</v>
      </c>
      <c r="AV1265" s="12" t="s">
        <v>88</v>
      </c>
      <c r="AW1265" s="12" t="s">
        <v>31</v>
      </c>
      <c r="AX1265" s="12" t="s">
        <v>75</v>
      </c>
      <c r="AY1265" s="166" t="s">
        <v>205</v>
      </c>
    </row>
    <row r="1266" spans="2:65" s="15" customFormat="1">
      <c r="B1266" s="185"/>
      <c r="D1266" s="165" t="s">
        <v>219</v>
      </c>
      <c r="E1266" s="186" t="s">
        <v>1</v>
      </c>
      <c r="F1266" s="187" t="s">
        <v>2903</v>
      </c>
      <c r="H1266" s="188">
        <v>7.8</v>
      </c>
      <c r="I1266" s="189"/>
      <c r="L1266" s="185"/>
      <c r="M1266" s="190"/>
      <c r="T1266" s="191"/>
      <c r="AT1266" s="186" t="s">
        <v>219</v>
      </c>
      <c r="AU1266" s="186" t="s">
        <v>88</v>
      </c>
      <c r="AV1266" s="15" t="s">
        <v>222</v>
      </c>
      <c r="AW1266" s="15" t="s">
        <v>31</v>
      </c>
      <c r="AX1266" s="15" t="s">
        <v>75</v>
      </c>
      <c r="AY1266" s="186" t="s">
        <v>205</v>
      </c>
    </row>
    <row r="1267" spans="2:65" s="13" customFormat="1">
      <c r="B1267" s="172"/>
      <c r="D1267" s="165" t="s">
        <v>219</v>
      </c>
      <c r="E1267" s="173" t="s">
        <v>1</v>
      </c>
      <c r="F1267" s="174" t="s">
        <v>221</v>
      </c>
      <c r="H1267" s="175">
        <v>7.8</v>
      </c>
      <c r="I1267" s="176"/>
      <c r="L1267" s="172"/>
      <c r="M1267" s="177"/>
      <c r="T1267" s="178"/>
      <c r="AT1267" s="173" t="s">
        <v>219</v>
      </c>
      <c r="AU1267" s="173" t="s">
        <v>88</v>
      </c>
      <c r="AV1267" s="13" t="s">
        <v>210</v>
      </c>
      <c r="AW1267" s="13" t="s">
        <v>31</v>
      </c>
      <c r="AX1267" s="13" t="s">
        <v>82</v>
      </c>
      <c r="AY1267" s="173" t="s">
        <v>205</v>
      </c>
    </row>
    <row r="1268" spans="2:65" s="1" customFormat="1" ht="24.2" customHeight="1">
      <c r="B1268" s="136"/>
      <c r="C1268" s="154" t="s">
        <v>1105</v>
      </c>
      <c r="D1268" s="154" t="s">
        <v>214</v>
      </c>
      <c r="E1268" s="155" t="s">
        <v>766</v>
      </c>
      <c r="F1268" s="156" t="s">
        <v>767</v>
      </c>
      <c r="G1268" s="157" t="s">
        <v>592</v>
      </c>
      <c r="H1268" s="158">
        <v>6</v>
      </c>
      <c r="I1268" s="159"/>
      <c r="J1268" s="160">
        <f>ROUND(I1268*H1268,2)</f>
        <v>0</v>
      </c>
      <c r="K1268" s="161"/>
      <c r="L1268" s="32"/>
      <c r="M1268" s="162" t="s">
        <v>1</v>
      </c>
      <c r="N1268" s="163" t="s">
        <v>41</v>
      </c>
      <c r="P1268" s="148">
        <f>O1268*H1268</f>
        <v>0</v>
      </c>
      <c r="Q1268" s="148">
        <v>0</v>
      </c>
      <c r="R1268" s="148">
        <f>Q1268*H1268</f>
        <v>0</v>
      </c>
      <c r="S1268" s="148">
        <v>0</v>
      </c>
      <c r="T1268" s="149">
        <f>S1268*H1268</f>
        <v>0</v>
      </c>
      <c r="AR1268" s="150" t="s">
        <v>210</v>
      </c>
      <c r="AT1268" s="150" t="s">
        <v>214</v>
      </c>
      <c r="AU1268" s="150" t="s">
        <v>88</v>
      </c>
      <c r="AY1268" s="17" t="s">
        <v>205</v>
      </c>
      <c r="BE1268" s="151">
        <f>IF(N1268="základná",J1268,0)</f>
        <v>0</v>
      </c>
      <c r="BF1268" s="151">
        <f>IF(N1268="znížená",J1268,0)</f>
        <v>0</v>
      </c>
      <c r="BG1268" s="151">
        <f>IF(N1268="zákl. prenesená",J1268,0)</f>
        <v>0</v>
      </c>
      <c r="BH1268" s="151">
        <f>IF(N1268="zníž. prenesená",J1268,0)</f>
        <v>0</v>
      </c>
      <c r="BI1268" s="151">
        <f>IF(N1268="nulová",J1268,0)</f>
        <v>0</v>
      </c>
      <c r="BJ1268" s="17" t="s">
        <v>88</v>
      </c>
      <c r="BK1268" s="151">
        <f>ROUND(I1268*H1268,2)</f>
        <v>0</v>
      </c>
      <c r="BL1268" s="17" t="s">
        <v>210</v>
      </c>
      <c r="BM1268" s="150" t="s">
        <v>2904</v>
      </c>
    </row>
    <row r="1269" spans="2:65" s="12" customFormat="1">
      <c r="B1269" s="164"/>
      <c r="D1269" s="165" t="s">
        <v>219</v>
      </c>
      <c r="E1269" s="166" t="s">
        <v>1</v>
      </c>
      <c r="F1269" s="167" t="s">
        <v>260</v>
      </c>
      <c r="H1269" s="168">
        <v>6</v>
      </c>
      <c r="I1269" s="169"/>
      <c r="L1269" s="164"/>
      <c r="M1269" s="170"/>
      <c r="T1269" s="171"/>
      <c r="AT1269" s="166" t="s">
        <v>219</v>
      </c>
      <c r="AU1269" s="166" t="s">
        <v>88</v>
      </c>
      <c r="AV1269" s="12" t="s">
        <v>88</v>
      </c>
      <c r="AW1269" s="12" t="s">
        <v>31</v>
      </c>
      <c r="AX1269" s="12" t="s">
        <v>75</v>
      </c>
      <c r="AY1269" s="166" t="s">
        <v>205</v>
      </c>
    </row>
    <row r="1270" spans="2:65" s="13" customFormat="1">
      <c r="B1270" s="172"/>
      <c r="D1270" s="165" t="s">
        <v>219</v>
      </c>
      <c r="E1270" s="173" t="s">
        <v>1</v>
      </c>
      <c r="F1270" s="174" t="s">
        <v>221</v>
      </c>
      <c r="H1270" s="175">
        <v>6</v>
      </c>
      <c r="I1270" s="176"/>
      <c r="L1270" s="172"/>
      <c r="M1270" s="177"/>
      <c r="T1270" s="178"/>
      <c r="AT1270" s="173" t="s">
        <v>219</v>
      </c>
      <c r="AU1270" s="173" t="s">
        <v>88</v>
      </c>
      <c r="AV1270" s="13" t="s">
        <v>210</v>
      </c>
      <c r="AW1270" s="13" t="s">
        <v>31</v>
      </c>
      <c r="AX1270" s="13" t="s">
        <v>82</v>
      </c>
      <c r="AY1270" s="173" t="s">
        <v>205</v>
      </c>
    </row>
    <row r="1271" spans="2:65" s="11" customFormat="1" ht="22.9" customHeight="1">
      <c r="B1271" s="126"/>
      <c r="D1271" s="127" t="s">
        <v>74</v>
      </c>
      <c r="E1271" s="152" t="s">
        <v>212</v>
      </c>
      <c r="F1271" s="152" t="s">
        <v>2905</v>
      </c>
      <c r="I1271" s="129"/>
      <c r="J1271" s="153">
        <f>BK1271</f>
        <v>0</v>
      </c>
      <c r="L1271" s="126"/>
      <c r="M1271" s="131"/>
      <c r="P1271" s="132">
        <f>SUM(P1272:P1278)</f>
        <v>0</v>
      </c>
      <c r="R1271" s="132">
        <f>SUM(R1272:R1278)</f>
        <v>16.686</v>
      </c>
      <c r="T1271" s="133">
        <f>SUM(T1272:T1278)</f>
        <v>0</v>
      </c>
      <c r="AR1271" s="127" t="s">
        <v>82</v>
      </c>
      <c r="AT1271" s="134" t="s">
        <v>74</v>
      </c>
      <c r="AU1271" s="134" t="s">
        <v>82</v>
      </c>
      <c r="AY1271" s="127" t="s">
        <v>205</v>
      </c>
      <c r="BK1271" s="135">
        <f>SUM(BK1272:BK1278)</f>
        <v>0</v>
      </c>
    </row>
    <row r="1272" spans="2:65" s="1" customFormat="1" ht="33" customHeight="1">
      <c r="B1272" s="136"/>
      <c r="C1272" s="154" t="s">
        <v>1107</v>
      </c>
      <c r="D1272" s="154" t="s">
        <v>214</v>
      </c>
      <c r="E1272" s="155" t="s">
        <v>2906</v>
      </c>
      <c r="F1272" s="156" t="s">
        <v>2907</v>
      </c>
      <c r="G1272" s="157" t="s">
        <v>165</v>
      </c>
      <c r="H1272" s="158">
        <v>2700</v>
      </c>
      <c r="I1272" s="159"/>
      <c r="J1272" s="160">
        <f>ROUND(I1272*H1272,2)</f>
        <v>0</v>
      </c>
      <c r="K1272" s="161"/>
      <c r="L1272" s="32"/>
      <c r="M1272" s="162" t="s">
        <v>1</v>
      </c>
      <c r="N1272" s="163" t="s">
        <v>41</v>
      </c>
      <c r="P1272" s="148">
        <f>O1272*H1272</f>
        <v>0</v>
      </c>
      <c r="Q1272" s="148">
        <v>6.1799999999999997E-3</v>
      </c>
      <c r="R1272" s="148">
        <f>Q1272*H1272</f>
        <v>16.686</v>
      </c>
      <c r="S1272" s="148">
        <v>0</v>
      </c>
      <c r="T1272" s="149">
        <f>S1272*H1272</f>
        <v>0</v>
      </c>
      <c r="AR1272" s="150" t="s">
        <v>210</v>
      </c>
      <c r="AT1272" s="150" t="s">
        <v>214</v>
      </c>
      <c r="AU1272" s="150" t="s">
        <v>88</v>
      </c>
      <c r="AY1272" s="17" t="s">
        <v>205</v>
      </c>
      <c r="BE1272" s="151">
        <f>IF(N1272="základná",J1272,0)</f>
        <v>0</v>
      </c>
      <c r="BF1272" s="151">
        <f>IF(N1272="znížená",J1272,0)</f>
        <v>0</v>
      </c>
      <c r="BG1272" s="151">
        <f>IF(N1272="zákl. prenesená",J1272,0)</f>
        <v>0</v>
      </c>
      <c r="BH1272" s="151">
        <f>IF(N1272="zníž. prenesená",J1272,0)</f>
        <v>0</v>
      </c>
      <c r="BI1272" s="151">
        <f>IF(N1272="nulová",J1272,0)</f>
        <v>0</v>
      </c>
      <c r="BJ1272" s="17" t="s">
        <v>88</v>
      </c>
      <c r="BK1272" s="151">
        <f>ROUND(I1272*H1272,2)</f>
        <v>0</v>
      </c>
      <c r="BL1272" s="17" t="s">
        <v>210</v>
      </c>
      <c r="BM1272" s="150" t="s">
        <v>2908</v>
      </c>
    </row>
    <row r="1273" spans="2:65" s="14" customFormat="1">
      <c r="B1273" s="179"/>
      <c r="D1273" s="165" t="s">
        <v>219</v>
      </c>
      <c r="E1273" s="180" t="s">
        <v>1</v>
      </c>
      <c r="F1273" s="181" t="s">
        <v>2909</v>
      </c>
      <c r="H1273" s="180" t="s">
        <v>1</v>
      </c>
      <c r="I1273" s="182"/>
      <c r="L1273" s="179"/>
      <c r="M1273" s="183"/>
      <c r="T1273" s="184"/>
      <c r="AT1273" s="180" t="s">
        <v>219</v>
      </c>
      <c r="AU1273" s="180" t="s">
        <v>88</v>
      </c>
      <c r="AV1273" s="14" t="s">
        <v>82</v>
      </c>
      <c r="AW1273" s="14" t="s">
        <v>31</v>
      </c>
      <c r="AX1273" s="14" t="s">
        <v>75</v>
      </c>
      <c r="AY1273" s="180" t="s">
        <v>205</v>
      </c>
    </row>
    <row r="1274" spans="2:65" s="12" customFormat="1">
      <c r="B1274" s="164"/>
      <c r="D1274" s="165" t="s">
        <v>219</v>
      </c>
      <c r="E1274" s="166" t="s">
        <v>1</v>
      </c>
      <c r="F1274" s="167" t="s">
        <v>2910</v>
      </c>
      <c r="H1274" s="168">
        <v>900</v>
      </c>
      <c r="I1274" s="169"/>
      <c r="L1274" s="164"/>
      <c r="M1274" s="170"/>
      <c r="T1274" s="171"/>
      <c r="AT1274" s="166" t="s">
        <v>219</v>
      </c>
      <c r="AU1274" s="166" t="s">
        <v>88</v>
      </c>
      <c r="AV1274" s="12" t="s">
        <v>88</v>
      </c>
      <c r="AW1274" s="12" t="s">
        <v>31</v>
      </c>
      <c r="AX1274" s="12" t="s">
        <v>75</v>
      </c>
      <c r="AY1274" s="166" t="s">
        <v>205</v>
      </c>
    </row>
    <row r="1275" spans="2:65" s="15" customFormat="1">
      <c r="B1275" s="185"/>
      <c r="D1275" s="165" t="s">
        <v>219</v>
      </c>
      <c r="E1275" s="186" t="s">
        <v>1</v>
      </c>
      <c r="F1275" s="187" t="s">
        <v>2911</v>
      </c>
      <c r="H1275" s="188">
        <v>900</v>
      </c>
      <c r="I1275" s="189"/>
      <c r="L1275" s="185"/>
      <c r="M1275" s="190"/>
      <c r="T1275" s="191"/>
      <c r="AT1275" s="186" t="s">
        <v>219</v>
      </c>
      <c r="AU1275" s="186" t="s">
        <v>88</v>
      </c>
      <c r="AV1275" s="15" t="s">
        <v>222</v>
      </c>
      <c r="AW1275" s="15" t="s">
        <v>31</v>
      </c>
      <c r="AX1275" s="15" t="s">
        <v>75</v>
      </c>
      <c r="AY1275" s="186" t="s">
        <v>205</v>
      </c>
    </row>
    <row r="1276" spans="2:65" s="12" customFormat="1">
      <c r="B1276" s="164"/>
      <c r="D1276" s="165" t="s">
        <v>219</v>
      </c>
      <c r="E1276" s="166" t="s">
        <v>1</v>
      </c>
      <c r="F1276" s="167" t="s">
        <v>2912</v>
      </c>
      <c r="H1276" s="168">
        <v>1800</v>
      </c>
      <c r="I1276" s="169"/>
      <c r="L1276" s="164"/>
      <c r="M1276" s="170"/>
      <c r="T1276" s="171"/>
      <c r="AT1276" s="166" t="s">
        <v>219</v>
      </c>
      <c r="AU1276" s="166" t="s">
        <v>88</v>
      </c>
      <c r="AV1276" s="12" t="s">
        <v>88</v>
      </c>
      <c r="AW1276" s="12" t="s">
        <v>31</v>
      </c>
      <c r="AX1276" s="12" t="s">
        <v>75</v>
      </c>
      <c r="AY1276" s="166" t="s">
        <v>205</v>
      </c>
    </row>
    <row r="1277" spans="2:65" s="15" customFormat="1">
      <c r="B1277" s="185"/>
      <c r="D1277" s="165" t="s">
        <v>219</v>
      </c>
      <c r="E1277" s="186" t="s">
        <v>1</v>
      </c>
      <c r="F1277" s="187" t="s">
        <v>2913</v>
      </c>
      <c r="H1277" s="188">
        <v>1800</v>
      </c>
      <c r="I1277" s="189"/>
      <c r="L1277" s="185"/>
      <c r="M1277" s="190"/>
      <c r="T1277" s="191"/>
      <c r="AT1277" s="186" t="s">
        <v>219</v>
      </c>
      <c r="AU1277" s="186" t="s">
        <v>88</v>
      </c>
      <c r="AV1277" s="15" t="s">
        <v>222</v>
      </c>
      <c r="AW1277" s="15" t="s">
        <v>31</v>
      </c>
      <c r="AX1277" s="15" t="s">
        <v>75</v>
      </c>
      <c r="AY1277" s="186" t="s">
        <v>205</v>
      </c>
    </row>
    <row r="1278" spans="2:65" s="13" customFormat="1">
      <c r="B1278" s="172"/>
      <c r="D1278" s="165" t="s">
        <v>219</v>
      </c>
      <c r="E1278" s="173" t="s">
        <v>1</v>
      </c>
      <c r="F1278" s="174" t="s">
        <v>221</v>
      </c>
      <c r="H1278" s="175">
        <v>2700</v>
      </c>
      <c r="I1278" s="176"/>
      <c r="L1278" s="172"/>
      <c r="M1278" s="177"/>
      <c r="T1278" s="178"/>
      <c r="AT1278" s="173" t="s">
        <v>219</v>
      </c>
      <c r="AU1278" s="173" t="s">
        <v>88</v>
      </c>
      <c r="AV1278" s="13" t="s">
        <v>210</v>
      </c>
      <c r="AW1278" s="13" t="s">
        <v>31</v>
      </c>
      <c r="AX1278" s="13" t="s">
        <v>82</v>
      </c>
      <c r="AY1278" s="173" t="s">
        <v>205</v>
      </c>
    </row>
    <row r="1279" spans="2:65" s="11" customFormat="1" ht="22.9" customHeight="1">
      <c r="B1279" s="126"/>
      <c r="D1279" s="127" t="s">
        <v>74</v>
      </c>
      <c r="E1279" s="152" t="s">
        <v>1224</v>
      </c>
      <c r="F1279" s="152" t="s">
        <v>2914</v>
      </c>
      <c r="I1279" s="129"/>
      <c r="J1279" s="153">
        <f>BK1279</f>
        <v>0</v>
      </c>
      <c r="L1279" s="126"/>
      <c r="M1279" s="131"/>
      <c r="P1279" s="132">
        <f>SUM(P1280:P1295)</f>
        <v>0</v>
      </c>
      <c r="R1279" s="132">
        <f>SUM(R1280:R1295)</f>
        <v>2.98E-3</v>
      </c>
      <c r="T1279" s="133">
        <f>SUM(T1280:T1295)</f>
        <v>0</v>
      </c>
      <c r="AR1279" s="127" t="s">
        <v>82</v>
      </c>
      <c r="AT1279" s="134" t="s">
        <v>74</v>
      </c>
      <c r="AU1279" s="134" t="s">
        <v>82</v>
      </c>
      <c r="AY1279" s="127" t="s">
        <v>205</v>
      </c>
      <c r="BK1279" s="135">
        <f>SUM(BK1280:BK1295)</f>
        <v>0</v>
      </c>
    </row>
    <row r="1280" spans="2:65" s="1" customFormat="1" ht="16.5" customHeight="1">
      <c r="B1280" s="136"/>
      <c r="C1280" s="154" t="s">
        <v>1109</v>
      </c>
      <c r="D1280" s="154" t="s">
        <v>214</v>
      </c>
      <c r="E1280" s="155" t="s">
        <v>2915</v>
      </c>
      <c r="F1280" s="156" t="s">
        <v>2916</v>
      </c>
      <c r="G1280" s="157" t="s">
        <v>592</v>
      </c>
      <c r="H1280" s="158">
        <v>1</v>
      </c>
      <c r="I1280" s="159"/>
      <c r="J1280" s="160">
        <f>ROUND(I1280*H1280,2)</f>
        <v>0</v>
      </c>
      <c r="K1280" s="161"/>
      <c r="L1280" s="32"/>
      <c r="M1280" s="162" t="s">
        <v>1</v>
      </c>
      <c r="N1280" s="163" t="s">
        <v>41</v>
      </c>
      <c r="P1280" s="148">
        <f>O1280*H1280</f>
        <v>0</v>
      </c>
      <c r="Q1280" s="148">
        <v>1.58E-3</v>
      </c>
      <c r="R1280" s="148">
        <f>Q1280*H1280</f>
        <v>1.58E-3</v>
      </c>
      <c r="S1280" s="148">
        <v>0</v>
      </c>
      <c r="T1280" s="149">
        <f>S1280*H1280</f>
        <v>0</v>
      </c>
      <c r="AR1280" s="150" t="s">
        <v>210</v>
      </c>
      <c r="AT1280" s="150" t="s">
        <v>214</v>
      </c>
      <c r="AU1280" s="150" t="s">
        <v>88</v>
      </c>
      <c r="AY1280" s="17" t="s">
        <v>205</v>
      </c>
      <c r="BE1280" s="151">
        <f>IF(N1280="základná",J1280,0)</f>
        <v>0</v>
      </c>
      <c r="BF1280" s="151">
        <f>IF(N1280="znížená",J1280,0)</f>
        <v>0</v>
      </c>
      <c r="BG1280" s="151">
        <f>IF(N1280="zákl. prenesená",J1280,0)</f>
        <v>0</v>
      </c>
      <c r="BH1280" s="151">
        <f>IF(N1280="zníž. prenesená",J1280,0)</f>
        <v>0</v>
      </c>
      <c r="BI1280" s="151">
        <f>IF(N1280="nulová",J1280,0)</f>
        <v>0</v>
      </c>
      <c r="BJ1280" s="17" t="s">
        <v>88</v>
      </c>
      <c r="BK1280" s="151">
        <f>ROUND(I1280*H1280,2)</f>
        <v>0</v>
      </c>
      <c r="BL1280" s="17" t="s">
        <v>210</v>
      </c>
      <c r="BM1280" s="150" t="s">
        <v>2917</v>
      </c>
    </row>
    <row r="1281" spans="2:65" s="14" customFormat="1">
      <c r="B1281" s="179"/>
      <c r="D1281" s="165" t="s">
        <v>219</v>
      </c>
      <c r="E1281" s="180" t="s">
        <v>1</v>
      </c>
      <c r="F1281" s="181" t="s">
        <v>2918</v>
      </c>
      <c r="H1281" s="180" t="s">
        <v>1</v>
      </c>
      <c r="I1281" s="182"/>
      <c r="L1281" s="179"/>
      <c r="M1281" s="183"/>
      <c r="T1281" s="184"/>
      <c r="AT1281" s="180" t="s">
        <v>219</v>
      </c>
      <c r="AU1281" s="180" t="s">
        <v>88</v>
      </c>
      <c r="AV1281" s="14" t="s">
        <v>82</v>
      </c>
      <c r="AW1281" s="14" t="s">
        <v>31</v>
      </c>
      <c r="AX1281" s="14" t="s">
        <v>75</v>
      </c>
      <c r="AY1281" s="180" t="s">
        <v>205</v>
      </c>
    </row>
    <row r="1282" spans="2:65" s="12" customFormat="1">
      <c r="B1282" s="164"/>
      <c r="D1282" s="165" t="s">
        <v>219</v>
      </c>
      <c r="E1282" s="166" t="s">
        <v>1</v>
      </c>
      <c r="F1282" s="167" t="s">
        <v>82</v>
      </c>
      <c r="H1282" s="168">
        <v>1</v>
      </c>
      <c r="I1282" s="169"/>
      <c r="L1282" s="164"/>
      <c r="M1282" s="170"/>
      <c r="T1282" s="171"/>
      <c r="AT1282" s="166" t="s">
        <v>219</v>
      </c>
      <c r="AU1282" s="166" t="s">
        <v>88</v>
      </c>
      <c r="AV1282" s="12" t="s">
        <v>88</v>
      </c>
      <c r="AW1282" s="12" t="s">
        <v>31</v>
      </c>
      <c r="AX1282" s="12" t="s">
        <v>75</v>
      </c>
      <c r="AY1282" s="166" t="s">
        <v>205</v>
      </c>
    </row>
    <row r="1283" spans="2:65" s="13" customFormat="1">
      <c r="B1283" s="172"/>
      <c r="D1283" s="165" t="s">
        <v>219</v>
      </c>
      <c r="E1283" s="173" t="s">
        <v>1</v>
      </c>
      <c r="F1283" s="174" t="s">
        <v>221</v>
      </c>
      <c r="H1283" s="175">
        <v>1</v>
      </c>
      <c r="I1283" s="176"/>
      <c r="L1283" s="172"/>
      <c r="M1283" s="177"/>
      <c r="T1283" s="178"/>
      <c r="AT1283" s="173" t="s">
        <v>219</v>
      </c>
      <c r="AU1283" s="173" t="s">
        <v>88</v>
      </c>
      <c r="AV1283" s="13" t="s">
        <v>210</v>
      </c>
      <c r="AW1283" s="13" t="s">
        <v>31</v>
      </c>
      <c r="AX1283" s="13" t="s">
        <v>82</v>
      </c>
      <c r="AY1283" s="173" t="s">
        <v>205</v>
      </c>
    </row>
    <row r="1284" spans="2:65" s="1" customFormat="1" ht="21.75" customHeight="1">
      <c r="B1284" s="136"/>
      <c r="C1284" s="154" t="s">
        <v>1111</v>
      </c>
      <c r="D1284" s="154" t="s">
        <v>214</v>
      </c>
      <c r="E1284" s="155" t="s">
        <v>2919</v>
      </c>
      <c r="F1284" s="156" t="s">
        <v>2920</v>
      </c>
      <c r="G1284" s="157" t="s">
        <v>370</v>
      </c>
      <c r="H1284" s="158">
        <v>10</v>
      </c>
      <c r="I1284" s="159"/>
      <c r="J1284" s="160">
        <f>ROUND(I1284*H1284,2)</f>
        <v>0</v>
      </c>
      <c r="K1284" s="161"/>
      <c r="L1284" s="32"/>
      <c r="M1284" s="162" t="s">
        <v>1</v>
      </c>
      <c r="N1284" s="163" t="s">
        <v>41</v>
      </c>
      <c r="P1284" s="148">
        <f>O1284*H1284</f>
        <v>0</v>
      </c>
      <c r="Q1284" s="148">
        <v>1.3999999999999999E-4</v>
      </c>
      <c r="R1284" s="148">
        <f>Q1284*H1284</f>
        <v>1.3999999999999998E-3</v>
      </c>
      <c r="S1284" s="148">
        <v>0</v>
      </c>
      <c r="T1284" s="149">
        <f>S1284*H1284</f>
        <v>0</v>
      </c>
      <c r="AR1284" s="150" t="s">
        <v>210</v>
      </c>
      <c r="AT1284" s="150" t="s">
        <v>214</v>
      </c>
      <c r="AU1284" s="150" t="s">
        <v>88</v>
      </c>
      <c r="AY1284" s="17" t="s">
        <v>205</v>
      </c>
      <c r="BE1284" s="151">
        <f>IF(N1284="základná",J1284,0)</f>
        <v>0</v>
      </c>
      <c r="BF1284" s="151">
        <f>IF(N1284="znížená",J1284,0)</f>
        <v>0</v>
      </c>
      <c r="BG1284" s="151">
        <f>IF(N1284="zákl. prenesená",J1284,0)</f>
        <v>0</v>
      </c>
      <c r="BH1284" s="151">
        <f>IF(N1284="zníž. prenesená",J1284,0)</f>
        <v>0</v>
      </c>
      <c r="BI1284" s="151">
        <f>IF(N1284="nulová",J1284,0)</f>
        <v>0</v>
      </c>
      <c r="BJ1284" s="17" t="s">
        <v>88</v>
      </c>
      <c r="BK1284" s="151">
        <f>ROUND(I1284*H1284,2)</f>
        <v>0</v>
      </c>
      <c r="BL1284" s="17" t="s">
        <v>210</v>
      </c>
      <c r="BM1284" s="150" t="s">
        <v>2921</v>
      </c>
    </row>
    <row r="1285" spans="2:65" s="12" customFormat="1">
      <c r="B1285" s="164"/>
      <c r="D1285" s="165" t="s">
        <v>219</v>
      </c>
      <c r="E1285" s="166" t="s">
        <v>1</v>
      </c>
      <c r="F1285" s="167" t="s">
        <v>309</v>
      </c>
      <c r="H1285" s="168">
        <v>10</v>
      </c>
      <c r="I1285" s="169"/>
      <c r="L1285" s="164"/>
      <c r="M1285" s="170"/>
      <c r="T1285" s="171"/>
      <c r="AT1285" s="166" t="s">
        <v>219</v>
      </c>
      <c r="AU1285" s="166" t="s">
        <v>88</v>
      </c>
      <c r="AV1285" s="12" t="s">
        <v>88</v>
      </c>
      <c r="AW1285" s="12" t="s">
        <v>31</v>
      </c>
      <c r="AX1285" s="12" t="s">
        <v>75</v>
      </c>
      <c r="AY1285" s="166" t="s">
        <v>205</v>
      </c>
    </row>
    <row r="1286" spans="2:65" s="13" customFormat="1">
      <c r="B1286" s="172"/>
      <c r="D1286" s="165" t="s">
        <v>219</v>
      </c>
      <c r="E1286" s="173" t="s">
        <v>1</v>
      </c>
      <c r="F1286" s="174" t="s">
        <v>221</v>
      </c>
      <c r="H1286" s="175">
        <v>10</v>
      </c>
      <c r="I1286" s="176"/>
      <c r="L1286" s="172"/>
      <c r="M1286" s="177"/>
      <c r="T1286" s="178"/>
      <c r="AT1286" s="173" t="s">
        <v>219</v>
      </c>
      <c r="AU1286" s="173" t="s">
        <v>88</v>
      </c>
      <c r="AV1286" s="13" t="s">
        <v>210</v>
      </c>
      <c r="AW1286" s="13" t="s">
        <v>31</v>
      </c>
      <c r="AX1286" s="13" t="s">
        <v>82</v>
      </c>
      <c r="AY1286" s="173" t="s">
        <v>205</v>
      </c>
    </row>
    <row r="1287" spans="2:65" s="1" customFormat="1" ht="21.75" customHeight="1">
      <c r="B1287" s="136"/>
      <c r="C1287" s="154" t="s">
        <v>508</v>
      </c>
      <c r="D1287" s="154" t="s">
        <v>214</v>
      </c>
      <c r="E1287" s="155" t="s">
        <v>2922</v>
      </c>
      <c r="F1287" s="156" t="s">
        <v>2923</v>
      </c>
      <c r="G1287" s="157" t="s">
        <v>370</v>
      </c>
      <c r="H1287" s="158">
        <v>20</v>
      </c>
      <c r="I1287" s="159"/>
      <c r="J1287" s="160">
        <f>ROUND(I1287*H1287,2)</f>
        <v>0</v>
      </c>
      <c r="K1287" s="161"/>
      <c r="L1287" s="32"/>
      <c r="M1287" s="162" t="s">
        <v>1</v>
      </c>
      <c r="N1287" s="163" t="s">
        <v>41</v>
      </c>
      <c r="P1287" s="148">
        <f>O1287*H1287</f>
        <v>0</v>
      </c>
      <c r="Q1287" s="148">
        <v>0</v>
      </c>
      <c r="R1287" s="148">
        <f>Q1287*H1287</f>
        <v>0</v>
      </c>
      <c r="S1287" s="148">
        <v>0</v>
      </c>
      <c r="T1287" s="149">
        <f>S1287*H1287</f>
        <v>0</v>
      </c>
      <c r="AR1287" s="150" t="s">
        <v>210</v>
      </c>
      <c r="AT1287" s="150" t="s">
        <v>214</v>
      </c>
      <c r="AU1287" s="150" t="s">
        <v>88</v>
      </c>
      <c r="AY1287" s="17" t="s">
        <v>205</v>
      </c>
      <c r="BE1287" s="151">
        <f>IF(N1287="základná",J1287,0)</f>
        <v>0</v>
      </c>
      <c r="BF1287" s="151">
        <f>IF(N1287="znížená",J1287,0)</f>
        <v>0</v>
      </c>
      <c r="BG1287" s="151">
        <f>IF(N1287="zákl. prenesená",J1287,0)</f>
        <v>0</v>
      </c>
      <c r="BH1287" s="151">
        <f>IF(N1287="zníž. prenesená",J1287,0)</f>
        <v>0</v>
      </c>
      <c r="BI1287" s="151">
        <f>IF(N1287="nulová",J1287,0)</f>
        <v>0</v>
      </c>
      <c r="BJ1287" s="17" t="s">
        <v>88</v>
      </c>
      <c r="BK1287" s="151">
        <f>ROUND(I1287*H1287,2)</f>
        <v>0</v>
      </c>
      <c r="BL1287" s="17" t="s">
        <v>210</v>
      </c>
      <c r="BM1287" s="150" t="s">
        <v>2924</v>
      </c>
    </row>
    <row r="1288" spans="2:65" s="12" customFormat="1">
      <c r="B1288" s="164"/>
      <c r="D1288" s="165" t="s">
        <v>219</v>
      </c>
      <c r="E1288" s="166" t="s">
        <v>1</v>
      </c>
      <c r="F1288" s="167" t="s">
        <v>7</v>
      </c>
      <c r="H1288" s="168">
        <v>20</v>
      </c>
      <c r="I1288" s="169"/>
      <c r="L1288" s="164"/>
      <c r="M1288" s="170"/>
      <c r="T1288" s="171"/>
      <c r="AT1288" s="166" t="s">
        <v>219</v>
      </c>
      <c r="AU1288" s="166" t="s">
        <v>88</v>
      </c>
      <c r="AV1288" s="12" t="s">
        <v>88</v>
      </c>
      <c r="AW1288" s="12" t="s">
        <v>31</v>
      </c>
      <c r="AX1288" s="12" t="s">
        <v>75</v>
      </c>
      <c r="AY1288" s="166" t="s">
        <v>205</v>
      </c>
    </row>
    <row r="1289" spans="2:65" s="13" customFormat="1">
      <c r="B1289" s="172"/>
      <c r="D1289" s="165" t="s">
        <v>219</v>
      </c>
      <c r="E1289" s="173" t="s">
        <v>1</v>
      </c>
      <c r="F1289" s="174" t="s">
        <v>221</v>
      </c>
      <c r="H1289" s="175">
        <v>20</v>
      </c>
      <c r="I1289" s="176"/>
      <c r="L1289" s="172"/>
      <c r="M1289" s="177"/>
      <c r="T1289" s="178"/>
      <c r="AT1289" s="173" t="s">
        <v>219</v>
      </c>
      <c r="AU1289" s="173" t="s">
        <v>88</v>
      </c>
      <c r="AV1289" s="13" t="s">
        <v>210</v>
      </c>
      <c r="AW1289" s="13" t="s">
        <v>31</v>
      </c>
      <c r="AX1289" s="13" t="s">
        <v>82</v>
      </c>
      <c r="AY1289" s="173" t="s">
        <v>205</v>
      </c>
    </row>
    <row r="1290" spans="2:65" s="1" customFormat="1" ht="24.2" customHeight="1">
      <c r="B1290" s="136"/>
      <c r="C1290" s="154" t="s">
        <v>1114</v>
      </c>
      <c r="D1290" s="154" t="s">
        <v>214</v>
      </c>
      <c r="E1290" s="155" t="s">
        <v>2925</v>
      </c>
      <c r="F1290" s="156" t="s">
        <v>2926</v>
      </c>
      <c r="G1290" s="157" t="s">
        <v>270</v>
      </c>
      <c r="H1290" s="158">
        <v>980.82100000000003</v>
      </c>
      <c r="I1290" s="159"/>
      <c r="J1290" s="160">
        <f>ROUND(I1290*H1290,2)</f>
        <v>0</v>
      </c>
      <c r="K1290" s="161"/>
      <c r="L1290" s="32"/>
      <c r="M1290" s="162" t="s">
        <v>1</v>
      </c>
      <c r="N1290" s="163" t="s">
        <v>41</v>
      </c>
      <c r="P1290" s="148">
        <f>O1290*H1290</f>
        <v>0</v>
      </c>
      <c r="Q1290" s="148">
        <v>0</v>
      </c>
      <c r="R1290" s="148">
        <f>Q1290*H1290</f>
        <v>0</v>
      </c>
      <c r="S1290" s="148">
        <v>0</v>
      </c>
      <c r="T1290" s="149">
        <f>S1290*H1290</f>
        <v>0</v>
      </c>
      <c r="AR1290" s="150" t="s">
        <v>210</v>
      </c>
      <c r="AT1290" s="150" t="s">
        <v>214</v>
      </c>
      <c r="AU1290" s="150" t="s">
        <v>88</v>
      </c>
      <c r="AY1290" s="17" t="s">
        <v>205</v>
      </c>
      <c r="BE1290" s="151">
        <f>IF(N1290="základná",J1290,0)</f>
        <v>0</v>
      </c>
      <c r="BF1290" s="151">
        <f>IF(N1290="znížená",J1290,0)</f>
        <v>0</v>
      </c>
      <c r="BG1290" s="151">
        <f>IF(N1290="zákl. prenesená",J1290,0)</f>
        <v>0</v>
      </c>
      <c r="BH1290" s="151">
        <f>IF(N1290="zníž. prenesená",J1290,0)</f>
        <v>0</v>
      </c>
      <c r="BI1290" s="151">
        <f>IF(N1290="nulová",J1290,0)</f>
        <v>0</v>
      </c>
      <c r="BJ1290" s="17" t="s">
        <v>88</v>
      </c>
      <c r="BK1290" s="151">
        <f>ROUND(I1290*H1290,2)</f>
        <v>0</v>
      </c>
      <c r="BL1290" s="17" t="s">
        <v>210</v>
      </c>
      <c r="BM1290" s="150" t="s">
        <v>2927</v>
      </c>
    </row>
    <row r="1291" spans="2:65" s="1" customFormat="1" ht="24.2" customHeight="1">
      <c r="B1291" s="136"/>
      <c r="C1291" s="154" t="s">
        <v>1116</v>
      </c>
      <c r="D1291" s="154" t="s">
        <v>214</v>
      </c>
      <c r="E1291" s="155" t="s">
        <v>2928</v>
      </c>
      <c r="F1291" s="156" t="s">
        <v>2929</v>
      </c>
      <c r="G1291" s="157" t="s">
        <v>270</v>
      </c>
      <c r="H1291" s="158">
        <v>9808.2099999999991</v>
      </c>
      <c r="I1291" s="159"/>
      <c r="J1291" s="160">
        <f>ROUND(I1291*H1291,2)</f>
        <v>0</v>
      </c>
      <c r="K1291" s="161"/>
      <c r="L1291" s="32"/>
      <c r="M1291" s="162" t="s">
        <v>1</v>
      </c>
      <c r="N1291" s="163" t="s">
        <v>41</v>
      </c>
      <c r="P1291" s="148">
        <f>O1291*H1291</f>
        <v>0</v>
      </c>
      <c r="Q1291" s="148">
        <v>0</v>
      </c>
      <c r="R1291" s="148">
        <f>Q1291*H1291</f>
        <v>0</v>
      </c>
      <c r="S1291" s="148">
        <v>0</v>
      </c>
      <c r="T1291" s="149">
        <f>S1291*H1291</f>
        <v>0</v>
      </c>
      <c r="AR1291" s="150" t="s">
        <v>210</v>
      </c>
      <c r="AT1291" s="150" t="s">
        <v>214</v>
      </c>
      <c r="AU1291" s="150" t="s">
        <v>88</v>
      </c>
      <c r="AY1291" s="17" t="s">
        <v>205</v>
      </c>
      <c r="BE1291" s="151">
        <f>IF(N1291="základná",J1291,0)</f>
        <v>0</v>
      </c>
      <c r="BF1291" s="151">
        <f>IF(N1291="znížená",J1291,0)</f>
        <v>0</v>
      </c>
      <c r="BG1291" s="151">
        <f>IF(N1291="zákl. prenesená",J1291,0)</f>
        <v>0</v>
      </c>
      <c r="BH1291" s="151">
        <f>IF(N1291="zníž. prenesená",J1291,0)</f>
        <v>0</v>
      </c>
      <c r="BI1291" s="151">
        <f>IF(N1291="nulová",J1291,0)</f>
        <v>0</v>
      </c>
      <c r="BJ1291" s="17" t="s">
        <v>88</v>
      </c>
      <c r="BK1291" s="151">
        <f>ROUND(I1291*H1291,2)</f>
        <v>0</v>
      </c>
      <c r="BL1291" s="17" t="s">
        <v>210</v>
      </c>
      <c r="BM1291" s="150" t="s">
        <v>2930</v>
      </c>
    </row>
    <row r="1292" spans="2:65" s="12" customFormat="1">
      <c r="B1292" s="164"/>
      <c r="D1292" s="165" t="s">
        <v>219</v>
      </c>
      <c r="F1292" s="167" t="s">
        <v>2931</v>
      </c>
      <c r="H1292" s="168">
        <v>9808.2099999999991</v>
      </c>
      <c r="I1292" s="169"/>
      <c r="L1292" s="164"/>
      <c r="M1292" s="170"/>
      <c r="T1292" s="171"/>
      <c r="AT1292" s="166" t="s">
        <v>219</v>
      </c>
      <c r="AU1292" s="166" t="s">
        <v>88</v>
      </c>
      <c r="AV1292" s="12" t="s">
        <v>88</v>
      </c>
      <c r="AW1292" s="12" t="s">
        <v>3</v>
      </c>
      <c r="AX1292" s="12" t="s">
        <v>82</v>
      </c>
      <c r="AY1292" s="166" t="s">
        <v>205</v>
      </c>
    </row>
    <row r="1293" spans="2:65" s="1" customFormat="1" ht="24.2" customHeight="1">
      <c r="B1293" s="136"/>
      <c r="C1293" s="154" t="s">
        <v>1118</v>
      </c>
      <c r="D1293" s="154" t="s">
        <v>214</v>
      </c>
      <c r="E1293" s="155" t="s">
        <v>2932</v>
      </c>
      <c r="F1293" s="156" t="s">
        <v>2933</v>
      </c>
      <c r="G1293" s="157" t="s">
        <v>270</v>
      </c>
      <c r="H1293" s="158">
        <v>980.82100000000003</v>
      </c>
      <c r="I1293" s="159"/>
      <c r="J1293" s="160">
        <f>ROUND(I1293*H1293,2)</f>
        <v>0</v>
      </c>
      <c r="K1293" s="161"/>
      <c r="L1293" s="32"/>
      <c r="M1293" s="162" t="s">
        <v>1</v>
      </c>
      <c r="N1293" s="163" t="s">
        <v>41</v>
      </c>
      <c r="P1293" s="148">
        <f>O1293*H1293</f>
        <v>0</v>
      </c>
      <c r="Q1293" s="148">
        <v>0</v>
      </c>
      <c r="R1293" s="148">
        <f>Q1293*H1293</f>
        <v>0</v>
      </c>
      <c r="S1293" s="148">
        <v>0</v>
      </c>
      <c r="T1293" s="149">
        <f>S1293*H1293</f>
        <v>0</v>
      </c>
      <c r="AR1293" s="150" t="s">
        <v>210</v>
      </c>
      <c r="AT1293" s="150" t="s">
        <v>214</v>
      </c>
      <c r="AU1293" s="150" t="s">
        <v>88</v>
      </c>
      <c r="AY1293" s="17" t="s">
        <v>205</v>
      </c>
      <c r="BE1293" s="151">
        <f>IF(N1293="základná",J1293,0)</f>
        <v>0</v>
      </c>
      <c r="BF1293" s="151">
        <f>IF(N1293="znížená",J1293,0)</f>
        <v>0</v>
      </c>
      <c r="BG1293" s="151">
        <f>IF(N1293="zákl. prenesená",J1293,0)</f>
        <v>0</v>
      </c>
      <c r="BH1293" s="151">
        <f>IF(N1293="zníž. prenesená",J1293,0)</f>
        <v>0</v>
      </c>
      <c r="BI1293" s="151">
        <f>IF(N1293="nulová",J1293,0)</f>
        <v>0</v>
      </c>
      <c r="BJ1293" s="17" t="s">
        <v>88</v>
      </c>
      <c r="BK1293" s="151">
        <f>ROUND(I1293*H1293,2)</f>
        <v>0</v>
      </c>
      <c r="BL1293" s="17" t="s">
        <v>210</v>
      </c>
      <c r="BM1293" s="150" t="s">
        <v>2934</v>
      </c>
    </row>
    <row r="1294" spans="2:65" s="1" customFormat="1" ht="24.2" customHeight="1">
      <c r="B1294" s="136"/>
      <c r="C1294" s="154" t="s">
        <v>1120</v>
      </c>
      <c r="D1294" s="154" t="s">
        <v>214</v>
      </c>
      <c r="E1294" s="155" t="s">
        <v>2935</v>
      </c>
      <c r="F1294" s="156" t="s">
        <v>2936</v>
      </c>
      <c r="G1294" s="157" t="s">
        <v>270</v>
      </c>
      <c r="H1294" s="158">
        <v>8827.3889999999992</v>
      </c>
      <c r="I1294" s="159"/>
      <c r="J1294" s="160">
        <f>ROUND(I1294*H1294,2)</f>
        <v>0</v>
      </c>
      <c r="K1294" s="161"/>
      <c r="L1294" s="32"/>
      <c r="M1294" s="162" t="s">
        <v>1</v>
      </c>
      <c r="N1294" s="163" t="s">
        <v>41</v>
      </c>
      <c r="P1294" s="148">
        <f>O1294*H1294</f>
        <v>0</v>
      </c>
      <c r="Q1294" s="148">
        <v>0</v>
      </c>
      <c r="R1294" s="148">
        <f>Q1294*H1294</f>
        <v>0</v>
      </c>
      <c r="S1294" s="148">
        <v>0</v>
      </c>
      <c r="T1294" s="149">
        <f>S1294*H1294</f>
        <v>0</v>
      </c>
      <c r="AR1294" s="150" t="s">
        <v>210</v>
      </c>
      <c r="AT1294" s="150" t="s">
        <v>214</v>
      </c>
      <c r="AU1294" s="150" t="s">
        <v>88</v>
      </c>
      <c r="AY1294" s="17" t="s">
        <v>205</v>
      </c>
      <c r="BE1294" s="151">
        <f>IF(N1294="základná",J1294,0)</f>
        <v>0</v>
      </c>
      <c r="BF1294" s="151">
        <f>IF(N1294="znížená",J1294,0)</f>
        <v>0</v>
      </c>
      <c r="BG1294" s="151">
        <f>IF(N1294="zákl. prenesená",J1294,0)</f>
        <v>0</v>
      </c>
      <c r="BH1294" s="151">
        <f>IF(N1294="zníž. prenesená",J1294,0)</f>
        <v>0</v>
      </c>
      <c r="BI1294" s="151">
        <f>IF(N1294="nulová",J1294,0)</f>
        <v>0</v>
      </c>
      <c r="BJ1294" s="17" t="s">
        <v>88</v>
      </c>
      <c r="BK1294" s="151">
        <f>ROUND(I1294*H1294,2)</f>
        <v>0</v>
      </c>
      <c r="BL1294" s="17" t="s">
        <v>210</v>
      </c>
      <c r="BM1294" s="150" t="s">
        <v>2937</v>
      </c>
    </row>
    <row r="1295" spans="2:65" s="12" customFormat="1">
      <c r="B1295" s="164"/>
      <c r="D1295" s="165" t="s">
        <v>219</v>
      </c>
      <c r="F1295" s="167" t="s">
        <v>2938</v>
      </c>
      <c r="H1295" s="168">
        <v>8827.3889999999992</v>
      </c>
      <c r="I1295" s="169"/>
      <c r="L1295" s="164"/>
      <c r="M1295" s="170"/>
      <c r="T1295" s="171"/>
      <c r="AT1295" s="166" t="s">
        <v>219</v>
      </c>
      <c r="AU1295" s="166" t="s">
        <v>88</v>
      </c>
      <c r="AV1295" s="12" t="s">
        <v>88</v>
      </c>
      <c r="AW1295" s="12" t="s">
        <v>3</v>
      </c>
      <c r="AX1295" s="12" t="s">
        <v>82</v>
      </c>
      <c r="AY1295" s="166" t="s">
        <v>205</v>
      </c>
    </row>
    <row r="1296" spans="2:65" s="11" customFormat="1" ht="22.9" customHeight="1">
      <c r="B1296" s="126"/>
      <c r="D1296" s="127" t="s">
        <v>74</v>
      </c>
      <c r="E1296" s="152" t="s">
        <v>2939</v>
      </c>
      <c r="F1296" s="152" t="s">
        <v>2940</v>
      </c>
      <c r="I1296" s="129"/>
      <c r="J1296" s="153">
        <f>BK1296</f>
        <v>0</v>
      </c>
      <c r="L1296" s="126"/>
      <c r="M1296" s="131"/>
      <c r="P1296" s="132">
        <f>SUM(P1297:P1299)</f>
        <v>0</v>
      </c>
      <c r="R1296" s="132">
        <f>SUM(R1297:R1299)</f>
        <v>0</v>
      </c>
      <c r="T1296" s="133">
        <f>SUM(T1297:T1299)</f>
        <v>0</v>
      </c>
      <c r="AR1296" s="127" t="s">
        <v>82</v>
      </c>
      <c r="AT1296" s="134" t="s">
        <v>74</v>
      </c>
      <c r="AU1296" s="134" t="s">
        <v>82</v>
      </c>
      <c r="AY1296" s="127" t="s">
        <v>205</v>
      </c>
      <c r="BK1296" s="135">
        <f>SUM(BK1297:BK1299)</f>
        <v>0</v>
      </c>
    </row>
    <row r="1297" spans="2:65" s="1" customFormat="1" ht="21.75" customHeight="1">
      <c r="B1297" s="136"/>
      <c r="C1297" s="154" t="s">
        <v>1125</v>
      </c>
      <c r="D1297" s="154" t="s">
        <v>214</v>
      </c>
      <c r="E1297" s="155" t="s">
        <v>2941</v>
      </c>
      <c r="F1297" s="156" t="s">
        <v>2942</v>
      </c>
      <c r="G1297" s="157" t="s">
        <v>270</v>
      </c>
      <c r="H1297" s="158">
        <v>980.82100000000003</v>
      </c>
      <c r="I1297" s="159"/>
      <c r="J1297" s="160">
        <f>ROUND(I1297*H1297,2)</f>
        <v>0</v>
      </c>
      <c r="K1297" s="161"/>
      <c r="L1297" s="32"/>
      <c r="M1297" s="162" t="s">
        <v>1</v>
      </c>
      <c r="N1297" s="163" t="s">
        <v>41</v>
      </c>
      <c r="P1297" s="148">
        <f>O1297*H1297</f>
        <v>0</v>
      </c>
      <c r="Q1297" s="148">
        <v>0</v>
      </c>
      <c r="R1297" s="148">
        <f>Q1297*H1297</f>
        <v>0</v>
      </c>
      <c r="S1297" s="148">
        <v>0</v>
      </c>
      <c r="T1297" s="149">
        <f>S1297*H1297</f>
        <v>0</v>
      </c>
      <c r="AR1297" s="150" t="s">
        <v>210</v>
      </c>
      <c r="AT1297" s="150" t="s">
        <v>214</v>
      </c>
      <c r="AU1297" s="150" t="s">
        <v>88</v>
      </c>
      <c r="AY1297" s="17" t="s">
        <v>205</v>
      </c>
      <c r="BE1297" s="151">
        <f>IF(N1297="základná",J1297,0)</f>
        <v>0</v>
      </c>
      <c r="BF1297" s="151">
        <f>IF(N1297="znížená",J1297,0)</f>
        <v>0</v>
      </c>
      <c r="BG1297" s="151">
        <f>IF(N1297="zákl. prenesená",J1297,0)</f>
        <v>0</v>
      </c>
      <c r="BH1297" s="151">
        <f>IF(N1297="zníž. prenesená",J1297,0)</f>
        <v>0</v>
      </c>
      <c r="BI1297" s="151">
        <f>IF(N1297="nulová",J1297,0)</f>
        <v>0</v>
      </c>
      <c r="BJ1297" s="17" t="s">
        <v>88</v>
      </c>
      <c r="BK1297" s="151">
        <f>ROUND(I1297*H1297,2)</f>
        <v>0</v>
      </c>
      <c r="BL1297" s="17" t="s">
        <v>210</v>
      </c>
      <c r="BM1297" s="150" t="s">
        <v>2943</v>
      </c>
    </row>
    <row r="1298" spans="2:65" s="1" customFormat="1" ht="24.2" customHeight="1">
      <c r="B1298" s="136"/>
      <c r="C1298" s="154" t="s">
        <v>1129</v>
      </c>
      <c r="D1298" s="154" t="s">
        <v>214</v>
      </c>
      <c r="E1298" s="155" t="s">
        <v>2944</v>
      </c>
      <c r="F1298" s="156" t="s">
        <v>2945</v>
      </c>
      <c r="G1298" s="157" t="s">
        <v>270</v>
      </c>
      <c r="H1298" s="158">
        <v>9808.2099999999991</v>
      </c>
      <c r="I1298" s="159"/>
      <c r="J1298" s="160">
        <f>ROUND(I1298*H1298,2)</f>
        <v>0</v>
      </c>
      <c r="K1298" s="161"/>
      <c r="L1298" s="32"/>
      <c r="M1298" s="162" t="s">
        <v>1</v>
      </c>
      <c r="N1298" s="163" t="s">
        <v>41</v>
      </c>
      <c r="P1298" s="148">
        <f>O1298*H1298</f>
        <v>0</v>
      </c>
      <c r="Q1298" s="148">
        <v>0</v>
      </c>
      <c r="R1298" s="148">
        <f>Q1298*H1298</f>
        <v>0</v>
      </c>
      <c r="S1298" s="148">
        <v>0</v>
      </c>
      <c r="T1298" s="149">
        <f>S1298*H1298</f>
        <v>0</v>
      </c>
      <c r="AR1298" s="150" t="s">
        <v>210</v>
      </c>
      <c r="AT1298" s="150" t="s">
        <v>214</v>
      </c>
      <c r="AU1298" s="150" t="s">
        <v>88</v>
      </c>
      <c r="AY1298" s="17" t="s">
        <v>205</v>
      </c>
      <c r="BE1298" s="151">
        <f>IF(N1298="základná",J1298,0)</f>
        <v>0</v>
      </c>
      <c r="BF1298" s="151">
        <f>IF(N1298="znížená",J1298,0)</f>
        <v>0</v>
      </c>
      <c r="BG1298" s="151">
        <f>IF(N1298="zákl. prenesená",J1298,0)</f>
        <v>0</v>
      </c>
      <c r="BH1298" s="151">
        <f>IF(N1298="zníž. prenesená",J1298,0)</f>
        <v>0</v>
      </c>
      <c r="BI1298" s="151">
        <f>IF(N1298="nulová",J1298,0)</f>
        <v>0</v>
      </c>
      <c r="BJ1298" s="17" t="s">
        <v>88</v>
      </c>
      <c r="BK1298" s="151">
        <f>ROUND(I1298*H1298,2)</f>
        <v>0</v>
      </c>
      <c r="BL1298" s="17" t="s">
        <v>210</v>
      </c>
      <c r="BM1298" s="150" t="s">
        <v>2946</v>
      </c>
    </row>
    <row r="1299" spans="2:65" s="12" customFormat="1">
      <c r="B1299" s="164"/>
      <c r="D1299" s="165" t="s">
        <v>219</v>
      </c>
      <c r="F1299" s="167" t="s">
        <v>2931</v>
      </c>
      <c r="H1299" s="168">
        <v>9808.2099999999991</v>
      </c>
      <c r="I1299" s="169"/>
      <c r="L1299" s="164"/>
      <c r="M1299" s="170"/>
      <c r="T1299" s="171"/>
      <c r="AT1299" s="166" t="s">
        <v>219</v>
      </c>
      <c r="AU1299" s="166" t="s">
        <v>88</v>
      </c>
      <c r="AV1299" s="12" t="s">
        <v>88</v>
      </c>
      <c r="AW1299" s="12" t="s">
        <v>3</v>
      </c>
      <c r="AX1299" s="12" t="s">
        <v>82</v>
      </c>
      <c r="AY1299" s="166" t="s">
        <v>205</v>
      </c>
    </row>
    <row r="1300" spans="2:65" s="11" customFormat="1" ht="22.9" customHeight="1">
      <c r="B1300" s="126"/>
      <c r="D1300" s="127" t="s">
        <v>74</v>
      </c>
      <c r="E1300" s="152" t="s">
        <v>2947</v>
      </c>
      <c r="F1300" s="152" t="s">
        <v>2948</v>
      </c>
      <c r="I1300" s="129"/>
      <c r="J1300" s="153">
        <f>BK1300</f>
        <v>0</v>
      </c>
      <c r="L1300" s="126"/>
      <c r="M1300" s="131"/>
      <c r="P1300" s="132">
        <f>P1301</f>
        <v>0</v>
      </c>
      <c r="R1300" s="132">
        <f>R1301</f>
        <v>0</v>
      </c>
      <c r="T1300" s="133">
        <f>T1301</f>
        <v>0</v>
      </c>
      <c r="AR1300" s="127" t="s">
        <v>82</v>
      </c>
      <c r="AT1300" s="134" t="s">
        <v>74</v>
      </c>
      <c r="AU1300" s="134" t="s">
        <v>82</v>
      </c>
      <c r="AY1300" s="127" t="s">
        <v>205</v>
      </c>
      <c r="BK1300" s="135">
        <f>BK1301</f>
        <v>0</v>
      </c>
    </row>
    <row r="1301" spans="2:65" s="1" customFormat="1" ht="33" customHeight="1">
      <c r="B1301" s="136"/>
      <c r="C1301" s="154" t="s">
        <v>1133</v>
      </c>
      <c r="D1301" s="154" t="s">
        <v>214</v>
      </c>
      <c r="E1301" s="155" t="s">
        <v>2949</v>
      </c>
      <c r="F1301" s="156" t="s">
        <v>2950</v>
      </c>
      <c r="G1301" s="157" t="s">
        <v>270</v>
      </c>
      <c r="H1301" s="158">
        <v>980.82100000000003</v>
      </c>
      <c r="I1301" s="159"/>
      <c r="J1301" s="160">
        <f>ROUND(I1301*H1301,2)</f>
        <v>0</v>
      </c>
      <c r="K1301" s="161"/>
      <c r="L1301" s="32"/>
      <c r="M1301" s="162" t="s">
        <v>1</v>
      </c>
      <c r="N1301" s="163" t="s">
        <v>41</v>
      </c>
      <c r="P1301" s="148">
        <f>O1301*H1301</f>
        <v>0</v>
      </c>
      <c r="Q1301" s="148">
        <v>0</v>
      </c>
      <c r="R1301" s="148">
        <f>Q1301*H1301</f>
        <v>0</v>
      </c>
      <c r="S1301" s="148">
        <v>0</v>
      </c>
      <c r="T1301" s="149">
        <f>S1301*H1301</f>
        <v>0</v>
      </c>
      <c r="AR1301" s="150" t="s">
        <v>210</v>
      </c>
      <c r="AT1301" s="150" t="s">
        <v>214</v>
      </c>
      <c r="AU1301" s="150" t="s">
        <v>88</v>
      </c>
      <c r="AY1301" s="17" t="s">
        <v>205</v>
      </c>
      <c r="BE1301" s="151">
        <f>IF(N1301="základná",J1301,0)</f>
        <v>0</v>
      </c>
      <c r="BF1301" s="151">
        <f>IF(N1301="znížená",J1301,0)</f>
        <v>0</v>
      </c>
      <c r="BG1301" s="151">
        <f>IF(N1301="zákl. prenesená",J1301,0)</f>
        <v>0</v>
      </c>
      <c r="BH1301" s="151">
        <f>IF(N1301="zníž. prenesená",J1301,0)</f>
        <v>0</v>
      </c>
      <c r="BI1301" s="151">
        <f>IF(N1301="nulová",J1301,0)</f>
        <v>0</v>
      </c>
      <c r="BJ1301" s="17" t="s">
        <v>88</v>
      </c>
      <c r="BK1301" s="151">
        <f>ROUND(I1301*H1301,2)</f>
        <v>0</v>
      </c>
      <c r="BL1301" s="17" t="s">
        <v>210</v>
      </c>
      <c r="BM1301" s="150" t="s">
        <v>2951</v>
      </c>
    </row>
    <row r="1302" spans="2:65" s="11" customFormat="1" ht="22.9" customHeight="1">
      <c r="B1302" s="126"/>
      <c r="D1302" s="127" t="s">
        <v>74</v>
      </c>
      <c r="E1302" s="152" t="s">
        <v>478</v>
      </c>
      <c r="F1302" s="152" t="s">
        <v>479</v>
      </c>
      <c r="I1302" s="129"/>
      <c r="J1302" s="153">
        <f>BK1302</f>
        <v>0</v>
      </c>
      <c r="L1302" s="126"/>
      <c r="M1302" s="131"/>
      <c r="P1302" s="132">
        <f>P1303</f>
        <v>0</v>
      </c>
      <c r="R1302" s="132">
        <f>R1303</f>
        <v>0</v>
      </c>
      <c r="T1302" s="133">
        <f>T1303</f>
        <v>0</v>
      </c>
      <c r="AR1302" s="127" t="s">
        <v>82</v>
      </c>
      <c r="AT1302" s="134" t="s">
        <v>74</v>
      </c>
      <c r="AU1302" s="134" t="s">
        <v>82</v>
      </c>
      <c r="AY1302" s="127" t="s">
        <v>205</v>
      </c>
      <c r="BK1302" s="135">
        <f>BK1303</f>
        <v>0</v>
      </c>
    </row>
    <row r="1303" spans="2:65" s="1" customFormat="1" ht="24.2" customHeight="1">
      <c r="B1303" s="136"/>
      <c r="C1303" s="154" t="s">
        <v>1137</v>
      </c>
      <c r="D1303" s="154" t="s">
        <v>214</v>
      </c>
      <c r="E1303" s="155" t="s">
        <v>480</v>
      </c>
      <c r="F1303" s="156" t="s">
        <v>481</v>
      </c>
      <c r="G1303" s="157" t="s">
        <v>270</v>
      </c>
      <c r="H1303" s="158">
        <v>16.742000000000001</v>
      </c>
      <c r="I1303" s="159"/>
      <c r="J1303" s="160">
        <f>ROUND(I1303*H1303,2)</f>
        <v>0</v>
      </c>
      <c r="K1303" s="161"/>
      <c r="L1303" s="32"/>
      <c r="M1303" s="162" t="s">
        <v>1</v>
      </c>
      <c r="N1303" s="163" t="s">
        <v>41</v>
      </c>
      <c r="P1303" s="148">
        <f>O1303*H1303</f>
        <v>0</v>
      </c>
      <c r="Q1303" s="148">
        <v>0</v>
      </c>
      <c r="R1303" s="148">
        <f>Q1303*H1303</f>
        <v>0</v>
      </c>
      <c r="S1303" s="148">
        <v>0</v>
      </c>
      <c r="T1303" s="149">
        <f>S1303*H1303</f>
        <v>0</v>
      </c>
      <c r="AR1303" s="150" t="s">
        <v>210</v>
      </c>
      <c r="AT1303" s="150" t="s">
        <v>214</v>
      </c>
      <c r="AU1303" s="150" t="s">
        <v>88</v>
      </c>
      <c r="AY1303" s="17" t="s">
        <v>205</v>
      </c>
      <c r="BE1303" s="151">
        <f>IF(N1303="základná",J1303,0)</f>
        <v>0</v>
      </c>
      <c r="BF1303" s="151">
        <f>IF(N1303="znížená",J1303,0)</f>
        <v>0</v>
      </c>
      <c r="BG1303" s="151">
        <f>IF(N1303="zákl. prenesená",J1303,0)</f>
        <v>0</v>
      </c>
      <c r="BH1303" s="151">
        <f>IF(N1303="zníž. prenesená",J1303,0)</f>
        <v>0</v>
      </c>
      <c r="BI1303" s="151">
        <f>IF(N1303="nulová",J1303,0)</f>
        <v>0</v>
      </c>
      <c r="BJ1303" s="17" t="s">
        <v>88</v>
      </c>
      <c r="BK1303" s="151">
        <f>ROUND(I1303*H1303,2)</f>
        <v>0</v>
      </c>
      <c r="BL1303" s="17" t="s">
        <v>210</v>
      </c>
      <c r="BM1303" s="150" t="s">
        <v>2952</v>
      </c>
    </row>
    <row r="1304" spans="2:65" s="11" customFormat="1" ht="25.9" customHeight="1">
      <c r="B1304" s="126"/>
      <c r="D1304" s="127" t="s">
        <v>74</v>
      </c>
      <c r="E1304" s="128" t="s">
        <v>227</v>
      </c>
      <c r="F1304" s="128" t="s">
        <v>228</v>
      </c>
      <c r="I1304" s="129"/>
      <c r="J1304" s="130">
        <f>BK1304</f>
        <v>0</v>
      </c>
      <c r="L1304" s="126"/>
      <c r="M1304" s="131"/>
      <c r="P1304" s="132">
        <f>P1305+P1320+P1358+P1367+P1401+P1483+P1601+P1662+P1718</f>
        <v>0</v>
      </c>
      <c r="R1304" s="132">
        <f>R1305+R1320+R1358+R1367+R1401+R1483+R1601+R1662+R1718</f>
        <v>1.1516580000000002E-2</v>
      </c>
      <c r="T1304" s="133">
        <f>T1305+T1320+T1358+T1367+T1401+T1483+T1601+T1662+T1718</f>
        <v>34.395904700000003</v>
      </c>
      <c r="AR1304" s="127" t="s">
        <v>88</v>
      </c>
      <c r="AT1304" s="134" t="s">
        <v>74</v>
      </c>
      <c r="AU1304" s="134" t="s">
        <v>75</v>
      </c>
      <c r="AY1304" s="127" t="s">
        <v>205</v>
      </c>
      <c r="BK1304" s="135">
        <f>BK1305+BK1320+BK1358+BK1367+BK1401+BK1483+BK1601+BK1662+BK1718</f>
        <v>0</v>
      </c>
    </row>
    <row r="1305" spans="2:65" s="11" customFormat="1" ht="22.9" customHeight="1">
      <c r="B1305" s="126"/>
      <c r="D1305" s="127" t="s">
        <v>74</v>
      </c>
      <c r="E1305" s="152" t="s">
        <v>384</v>
      </c>
      <c r="F1305" s="152" t="s">
        <v>385</v>
      </c>
      <c r="I1305" s="129"/>
      <c r="J1305" s="153">
        <f>BK1305</f>
        <v>0</v>
      </c>
      <c r="L1305" s="126"/>
      <c r="M1305" s="131"/>
      <c r="P1305" s="132">
        <f>SUM(P1306:P1319)</f>
        <v>0</v>
      </c>
      <c r="R1305" s="132">
        <f>SUM(R1306:R1319)</f>
        <v>0</v>
      </c>
      <c r="T1305" s="133">
        <f>SUM(T1306:T1319)</f>
        <v>1.1663999999999999</v>
      </c>
      <c r="AR1305" s="127" t="s">
        <v>88</v>
      </c>
      <c r="AT1305" s="134" t="s">
        <v>74</v>
      </c>
      <c r="AU1305" s="134" t="s">
        <v>82</v>
      </c>
      <c r="AY1305" s="127" t="s">
        <v>205</v>
      </c>
      <c r="BK1305" s="135">
        <f>SUM(BK1306:BK1319)</f>
        <v>0</v>
      </c>
    </row>
    <row r="1306" spans="2:65" s="1" customFormat="1" ht="33" customHeight="1">
      <c r="B1306" s="136"/>
      <c r="C1306" s="154" t="s">
        <v>1141</v>
      </c>
      <c r="D1306" s="154" t="s">
        <v>214</v>
      </c>
      <c r="E1306" s="155" t="s">
        <v>2953</v>
      </c>
      <c r="F1306" s="156" t="s">
        <v>2954</v>
      </c>
      <c r="G1306" s="157" t="s">
        <v>165</v>
      </c>
      <c r="H1306" s="158">
        <v>259.2</v>
      </c>
      <c r="I1306" s="159"/>
      <c r="J1306" s="160">
        <f>ROUND(I1306*H1306,2)</f>
        <v>0</v>
      </c>
      <c r="K1306" s="161"/>
      <c r="L1306" s="32"/>
      <c r="M1306" s="162" t="s">
        <v>1</v>
      </c>
      <c r="N1306" s="163" t="s">
        <v>41</v>
      </c>
      <c r="P1306" s="148">
        <f>O1306*H1306</f>
        <v>0</v>
      </c>
      <c r="Q1306" s="148">
        <v>0</v>
      </c>
      <c r="R1306" s="148">
        <f>Q1306*H1306</f>
        <v>0</v>
      </c>
      <c r="S1306" s="148">
        <v>4.4999999999999997E-3</v>
      </c>
      <c r="T1306" s="149">
        <f>S1306*H1306</f>
        <v>1.1663999999999999</v>
      </c>
      <c r="AR1306" s="150" t="s">
        <v>233</v>
      </c>
      <c r="AT1306" s="150" t="s">
        <v>214</v>
      </c>
      <c r="AU1306" s="150" t="s">
        <v>88</v>
      </c>
      <c r="AY1306" s="17" t="s">
        <v>205</v>
      </c>
      <c r="BE1306" s="151">
        <f>IF(N1306="základná",J1306,0)</f>
        <v>0</v>
      </c>
      <c r="BF1306" s="151">
        <f>IF(N1306="znížená",J1306,0)</f>
        <v>0</v>
      </c>
      <c r="BG1306" s="151">
        <f>IF(N1306="zákl. prenesená",J1306,0)</f>
        <v>0</v>
      </c>
      <c r="BH1306" s="151">
        <f>IF(N1306="zníž. prenesená",J1306,0)</f>
        <v>0</v>
      </c>
      <c r="BI1306" s="151">
        <f>IF(N1306="nulová",J1306,0)</f>
        <v>0</v>
      </c>
      <c r="BJ1306" s="17" t="s">
        <v>88</v>
      </c>
      <c r="BK1306" s="151">
        <f>ROUND(I1306*H1306,2)</f>
        <v>0</v>
      </c>
      <c r="BL1306" s="17" t="s">
        <v>233</v>
      </c>
      <c r="BM1306" s="150" t="s">
        <v>2955</v>
      </c>
    </row>
    <row r="1307" spans="2:65" s="14" customFormat="1">
      <c r="B1307" s="179"/>
      <c r="D1307" s="165" t="s">
        <v>219</v>
      </c>
      <c r="E1307" s="180" t="s">
        <v>1</v>
      </c>
      <c r="F1307" s="181" t="s">
        <v>2956</v>
      </c>
      <c r="H1307" s="180" t="s">
        <v>1</v>
      </c>
      <c r="I1307" s="182"/>
      <c r="L1307" s="179"/>
      <c r="M1307" s="183"/>
      <c r="T1307" s="184"/>
      <c r="AT1307" s="180" t="s">
        <v>219</v>
      </c>
      <c r="AU1307" s="180" t="s">
        <v>88</v>
      </c>
      <c r="AV1307" s="14" t="s">
        <v>82</v>
      </c>
      <c r="AW1307" s="14" t="s">
        <v>31</v>
      </c>
      <c r="AX1307" s="14" t="s">
        <v>75</v>
      </c>
      <c r="AY1307" s="180" t="s">
        <v>205</v>
      </c>
    </row>
    <row r="1308" spans="2:65" s="12" customFormat="1">
      <c r="B1308" s="164"/>
      <c r="D1308" s="165" t="s">
        <v>219</v>
      </c>
      <c r="E1308" s="166" t="s">
        <v>1</v>
      </c>
      <c r="F1308" s="167" t="s">
        <v>2619</v>
      </c>
      <c r="H1308" s="168">
        <v>48.6</v>
      </c>
      <c r="I1308" s="169"/>
      <c r="L1308" s="164"/>
      <c r="M1308" s="170"/>
      <c r="T1308" s="171"/>
      <c r="AT1308" s="166" t="s">
        <v>219</v>
      </c>
      <c r="AU1308" s="166" t="s">
        <v>88</v>
      </c>
      <c r="AV1308" s="12" t="s">
        <v>88</v>
      </c>
      <c r="AW1308" s="12" t="s">
        <v>31</v>
      </c>
      <c r="AX1308" s="12" t="s">
        <v>75</v>
      </c>
      <c r="AY1308" s="166" t="s">
        <v>205</v>
      </c>
    </row>
    <row r="1309" spans="2:65" s="12" customFormat="1">
      <c r="B1309" s="164"/>
      <c r="D1309" s="165" t="s">
        <v>219</v>
      </c>
      <c r="E1309" s="166" t="s">
        <v>1</v>
      </c>
      <c r="F1309" s="167" t="s">
        <v>2620</v>
      </c>
      <c r="H1309" s="168">
        <v>48.6</v>
      </c>
      <c r="I1309" s="169"/>
      <c r="L1309" s="164"/>
      <c r="M1309" s="170"/>
      <c r="T1309" s="171"/>
      <c r="AT1309" s="166" t="s">
        <v>219</v>
      </c>
      <c r="AU1309" s="166" t="s">
        <v>88</v>
      </c>
      <c r="AV1309" s="12" t="s">
        <v>88</v>
      </c>
      <c r="AW1309" s="12" t="s">
        <v>31</v>
      </c>
      <c r="AX1309" s="12" t="s">
        <v>75</v>
      </c>
      <c r="AY1309" s="166" t="s">
        <v>205</v>
      </c>
    </row>
    <row r="1310" spans="2:65" s="15" customFormat="1">
      <c r="B1310" s="185"/>
      <c r="D1310" s="165" t="s">
        <v>219</v>
      </c>
      <c r="E1310" s="186" t="s">
        <v>1</v>
      </c>
      <c r="F1310" s="187" t="s">
        <v>2603</v>
      </c>
      <c r="H1310" s="188">
        <v>97.2</v>
      </c>
      <c r="I1310" s="189"/>
      <c r="L1310" s="185"/>
      <c r="M1310" s="190"/>
      <c r="T1310" s="191"/>
      <c r="AT1310" s="186" t="s">
        <v>219</v>
      </c>
      <c r="AU1310" s="186" t="s">
        <v>88</v>
      </c>
      <c r="AV1310" s="15" t="s">
        <v>222</v>
      </c>
      <c r="AW1310" s="15" t="s">
        <v>31</v>
      </c>
      <c r="AX1310" s="15" t="s">
        <v>75</v>
      </c>
      <c r="AY1310" s="186" t="s">
        <v>205</v>
      </c>
    </row>
    <row r="1311" spans="2:65" s="12" customFormat="1">
      <c r="B1311" s="164"/>
      <c r="D1311" s="165" t="s">
        <v>219</v>
      </c>
      <c r="E1311" s="166" t="s">
        <v>1</v>
      </c>
      <c r="F1311" s="167" t="s">
        <v>2957</v>
      </c>
      <c r="H1311" s="168">
        <v>97.2</v>
      </c>
      <c r="I1311" s="169"/>
      <c r="L1311" s="164"/>
      <c r="M1311" s="170"/>
      <c r="T1311" s="171"/>
      <c r="AT1311" s="166" t="s">
        <v>219</v>
      </c>
      <c r="AU1311" s="166" t="s">
        <v>88</v>
      </c>
      <c r="AV1311" s="12" t="s">
        <v>88</v>
      </c>
      <c r="AW1311" s="12" t="s">
        <v>31</v>
      </c>
      <c r="AX1311" s="12" t="s">
        <v>75</v>
      </c>
      <c r="AY1311" s="166" t="s">
        <v>205</v>
      </c>
    </row>
    <row r="1312" spans="2:65" s="15" customFormat="1">
      <c r="B1312" s="185"/>
      <c r="D1312" s="165" t="s">
        <v>219</v>
      </c>
      <c r="E1312" s="186" t="s">
        <v>1</v>
      </c>
      <c r="F1312" s="187" t="s">
        <v>2958</v>
      </c>
      <c r="H1312" s="188">
        <v>97.2</v>
      </c>
      <c r="I1312" s="189"/>
      <c r="L1312" s="185"/>
      <c r="M1312" s="190"/>
      <c r="T1312" s="191"/>
      <c r="AT1312" s="186" t="s">
        <v>219</v>
      </c>
      <c r="AU1312" s="186" t="s">
        <v>88</v>
      </c>
      <c r="AV1312" s="15" t="s">
        <v>222</v>
      </c>
      <c r="AW1312" s="15" t="s">
        <v>31</v>
      </c>
      <c r="AX1312" s="15" t="s">
        <v>75</v>
      </c>
      <c r="AY1312" s="186" t="s">
        <v>205</v>
      </c>
    </row>
    <row r="1313" spans="2:65" s="12" customFormat="1">
      <c r="B1313" s="164"/>
      <c r="D1313" s="165" t="s">
        <v>219</v>
      </c>
      <c r="E1313" s="166" t="s">
        <v>1</v>
      </c>
      <c r="F1313" s="167" t="s">
        <v>2625</v>
      </c>
      <c r="H1313" s="168">
        <v>16.2</v>
      </c>
      <c r="I1313" s="169"/>
      <c r="L1313" s="164"/>
      <c r="M1313" s="170"/>
      <c r="T1313" s="171"/>
      <c r="AT1313" s="166" t="s">
        <v>219</v>
      </c>
      <c r="AU1313" s="166" t="s">
        <v>88</v>
      </c>
      <c r="AV1313" s="12" t="s">
        <v>88</v>
      </c>
      <c r="AW1313" s="12" t="s">
        <v>31</v>
      </c>
      <c r="AX1313" s="12" t="s">
        <v>75</v>
      </c>
      <c r="AY1313" s="166" t="s">
        <v>205</v>
      </c>
    </row>
    <row r="1314" spans="2:65" s="12" customFormat="1">
      <c r="B1314" s="164"/>
      <c r="D1314" s="165" t="s">
        <v>219</v>
      </c>
      <c r="E1314" s="166" t="s">
        <v>1</v>
      </c>
      <c r="F1314" s="167" t="s">
        <v>2625</v>
      </c>
      <c r="H1314" s="168">
        <v>16.2</v>
      </c>
      <c r="I1314" s="169"/>
      <c r="L1314" s="164"/>
      <c r="M1314" s="170"/>
      <c r="T1314" s="171"/>
      <c r="AT1314" s="166" t="s">
        <v>219</v>
      </c>
      <c r="AU1314" s="166" t="s">
        <v>88</v>
      </c>
      <c r="AV1314" s="12" t="s">
        <v>88</v>
      </c>
      <c r="AW1314" s="12" t="s">
        <v>31</v>
      </c>
      <c r="AX1314" s="12" t="s">
        <v>75</v>
      </c>
      <c r="AY1314" s="166" t="s">
        <v>205</v>
      </c>
    </row>
    <row r="1315" spans="2:65" s="15" customFormat="1">
      <c r="B1315" s="185"/>
      <c r="D1315" s="165" t="s">
        <v>219</v>
      </c>
      <c r="E1315" s="186" t="s">
        <v>1</v>
      </c>
      <c r="F1315" s="187" t="s">
        <v>2745</v>
      </c>
      <c r="H1315" s="188">
        <v>32.4</v>
      </c>
      <c r="I1315" s="189"/>
      <c r="L1315" s="185"/>
      <c r="M1315" s="190"/>
      <c r="T1315" s="191"/>
      <c r="AT1315" s="186" t="s">
        <v>219</v>
      </c>
      <c r="AU1315" s="186" t="s">
        <v>88</v>
      </c>
      <c r="AV1315" s="15" t="s">
        <v>222</v>
      </c>
      <c r="AW1315" s="15" t="s">
        <v>31</v>
      </c>
      <c r="AX1315" s="15" t="s">
        <v>75</v>
      </c>
      <c r="AY1315" s="186" t="s">
        <v>205</v>
      </c>
    </row>
    <row r="1316" spans="2:65" s="12" customFormat="1">
      <c r="B1316" s="164"/>
      <c r="D1316" s="165" t="s">
        <v>219</v>
      </c>
      <c r="E1316" s="166" t="s">
        <v>1</v>
      </c>
      <c r="F1316" s="167" t="s">
        <v>2625</v>
      </c>
      <c r="H1316" s="168">
        <v>16.2</v>
      </c>
      <c r="I1316" s="169"/>
      <c r="L1316" s="164"/>
      <c r="M1316" s="170"/>
      <c r="T1316" s="171"/>
      <c r="AT1316" s="166" t="s">
        <v>219</v>
      </c>
      <c r="AU1316" s="166" t="s">
        <v>88</v>
      </c>
      <c r="AV1316" s="12" t="s">
        <v>88</v>
      </c>
      <c r="AW1316" s="12" t="s">
        <v>31</v>
      </c>
      <c r="AX1316" s="12" t="s">
        <v>75</v>
      </c>
      <c r="AY1316" s="166" t="s">
        <v>205</v>
      </c>
    </row>
    <row r="1317" spans="2:65" s="12" customFormat="1">
      <c r="B1317" s="164"/>
      <c r="D1317" s="165" t="s">
        <v>219</v>
      </c>
      <c r="E1317" s="166" t="s">
        <v>1</v>
      </c>
      <c r="F1317" s="167" t="s">
        <v>2625</v>
      </c>
      <c r="H1317" s="168">
        <v>16.2</v>
      </c>
      <c r="I1317" s="169"/>
      <c r="L1317" s="164"/>
      <c r="M1317" s="170"/>
      <c r="T1317" s="171"/>
      <c r="AT1317" s="166" t="s">
        <v>219</v>
      </c>
      <c r="AU1317" s="166" t="s">
        <v>88</v>
      </c>
      <c r="AV1317" s="12" t="s">
        <v>88</v>
      </c>
      <c r="AW1317" s="12" t="s">
        <v>31</v>
      </c>
      <c r="AX1317" s="12" t="s">
        <v>75</v>
      </c>
      <c r="AY1317" s="166" t="s">
        <v>205</v>
      </c>
    </row>
    <row r="1318" spans="2:65" s="15" customFormat="1">
      <c r="B1318" s="185"/>
      <c r="D1318" s="165" t="s">
        <v>219</v>
      </c>
      <c r="E1318" s="186" t="s">
        <v>1</v>
      </c>
      <c r="F1318" s="187" t="s">
        <v>2959</v>
      </c>
      <c r="H1318" s="188">
        <v>32.4</v>
      </c>
      <c r="I1318" s="189"/>
      <c r="L1318" s="185"/>
      <c r="M1318" s="190"/>
      <c r="T1318" s="191"/>
      <c r="AT1318" s="186" t="s">
        <v>219</v>
      </c>
      <c r="AU1318" s="186" t="s">
        <v>88</v>
      </c>
      <c r="AV1318" s="15" t="s">
        <v>222</v>
      </c>
      <c r="AW1318" s="15" t="s">
        <v>31</v>
      </c>
      <c r="AX1318" s="15" t="s">
        <v>75</v>
      </c>
      <c r="AY1318" s="186" t="s">
        <v>205</v>
      </c>
    </row>
    <row r="1319" spans="2:65" s="13" customFormat="1">
      <c r="B1319" s="172"/>
      <c r="D1319" s="165" t="s">
        <v>219</v>
      </c>
      <c r="E1319" s="173" t="s">
        <v>1</v>
      </c>
      <c r="F1319" s="174" t="s">
        <v>221</v>
      </c>
      <c r="H1319" s="175">
        <v>259.2</v>
      </c>
      <c r="I1319" s="176"/>
      <c r="L1319" s="172"/>
      <c r="M1319" s="177"/>
      <c r="T1319" s="178"/>
      <c r="AT1319" s="173" t="s">
        <v>219</v>
      </c>
      <c r="AU1319" s="173" t="s">
        <v>88</v>
      </c>
      <c r="AV1319" s="13" t="s">
        <v>210</v>
      </c>
      <c r="AW1319" s="13" t="s">
        <v>31</v>
      </c>
      <c r="AX1319" s="13" t="s">
        <v>82</v>
      </c>
      <c r="AY1319" s="173" t="s">
        <v>205</v>
      </c>
    </row>
    <row r="1320" spans="2:65" s="11" customFormat="1" ht="22.9" customHeight="1">
      <c r="B1320" s="126"/>
      <c r="D1320" s="127" t="s">
        <v>74</v>
      </c>
      <c r="E1320" s="152" t="s">
        <v>2960</v>
      </c>
      <c r="F1320" s="152" t="s">
        <v>2961</v>
      </c>
      <c r="I1320" s="129"/>
      <c r="J1320" s="153">
        <f>BK1320</f>
        <v>0</v>
      </c>
      <c r="L1320" s="126"/>
      <c r="M1320" s="131"/>
      <c r="P1320" s="132">
        <f>SUM(P1321:P1357)</f>
        <v>0</v>
      </c>
      <c r="R1320" s="132">
        <f>SUM(R1321:R1357)</f>
        <v>0</v>
      </c>
      <c r="T1320" s="133">
        <f>SUM(T1321:T1357)</f>
        <v>8.5619149999999991</v>
      </c>
      <c r="AR1320" s="127" t="s">
        <v>88</v>
      </c>
      <c r="AT1320" s="134" t="s">
        <v>74</v>
      </c>
      <c r="AU1320" s="134" t="s">
        <v>82</v>
      </c>
      <c r="AY1320" s="127" t="s">
        <v>205</v>
      </c>
      <c r="BK1320" s="135">
        <f>SUM(BK1321:BK1357)</f>
        <v>0</v>
      </c>
    </row>
    <row r="1321" spans="2:65" s="1" customFormat="1" ht="24.2" customHeight="1">
      <c r="B1321" s="136"/>
      <c r="C1321" s="154" t="s">
        <v>1145</v>
      </c>
      <c r="D1321" s="154" t="s">
        <v>214</v>
      </c>
      <c r="E1321" s="155" t="s">
        <v>2962</v>
      </c>
      <c r="F1321" s="156" t="s">
        <v>2963</v>
      </c>
      <c r="G1321" s="157" t="s">
        <v>165</v>
      </c>
      <c r="H1321" s="158">
        <v>330.22500000000002</v>
      </c>
      <c r="I1321" s="159"/>
      <c r="J1321" s="160">
        <f>ROUND(I1321*H1321,2)</f>
        <v>0</v>
      </c>
      <c r="K1321" s="161"/>
      <c r="L1321" s="32"/>
      <c r="M1321" s="162" t="s">
        <v>1</v>
      </c>
      <c r="N1321" s="163" t="s">
        <v>41</v>
      </c>
      <c r="P1321" s="148">
        <f>O1321*H1321</f>
        <v>0</v>
      </c>
      <c r="Q1321" s="148">
        <v>0</v>
      </c>
      <c r="R1321" s="148">
        <f>Q1321*H1321</f>
        <v>0</v>
      </c>
      <c r="S1321" s="148">
        <v>1.7399999999999999E-2</v>
      </c>
      <c r="T1321" s="149">
        <f>S1321*H1321</f>
        <v>5.7459150000000001</v>
      </c>
      <c r="AR1321" s="150" t="s">
        <v>233</v>
      </c>
      <c r="AT1321" s="150" t="s">
        <v>214</v>
      </c>
      <c r="AU1321" s="150" t="s">
        <v>88</v>
      </c>
      <c r="AY1321" s="17" t="s">
        <v>205</v>
      </c>
      <c r="BE1321" s="151">
        <f>IF(N1321="základná",J1321,0)</f>
        <v>0</v>
      </c>
      <c r="BF1321" s="151">
        <f>IF(N1321="znížená",J1321,0)</f>
        <v>0</v>
      </c>
      <c r="BG1321" s="151">
        <f>IF(N1321="zákl. prenesená",J1321,0)</f>
        <v>0</v>
      </c>
      <c r="BH1321" s="151">
        <f>IF(N1321="zníž. prenesená",J1321,0)</f>
        <v>0</v>
      </c>
      <c r="BI1321" s="151">
        <f>IF(N1321="nulová",J1321,0)</f>
        <v>0</v>
      </c>
      <c r="BJ1321" s="17" t="s">
        <v>88</v>
      </c>
      <c r="BK1321" s="151">
        <f>ROUND(I1321*H1321,2)</f>
        <v>0</v>
      </c>
      <c r="BL1321" s="17" t="s">
        <v>233</v>
      </c>
      <c r="BM1321" s="150" t="s">
        <v>2964</v>
      </c>
    </row>
    <row r="1322" spans="2:65" s="14" customFormat="1">
      <c r="B1322" s="179"/>
      <c r="D1322" s="165" t="s">
        <v>219</v>
      </c>
      <c r="E1322" s="180" t="s">
        <v>1</v>
      </c>
      <c r="F1322" s="181" t="s">
        <v>2965</v>
      </c>
      <c r="H1322" s="180" t="s">
        <v>1</v>
      </c>
      <c r="I1322" s="182"/>
      <c r="L1322" s="179"/>
      <c r="M1322" s="183"/>
      <c r="T1322" s="184"/>
      <c r="AT1322" s="180" t="s">
        <v>219</v>
      </c>
      <c r="AU1322" s="180" t="s">
        <v>88</v>
      </c>
      <c r="AV1322" s="14" t="s">
        <v>82</v>
      </c>
      <c r="AW1322" s="14" t="s">
        <v>31</v>
      </c>
      <c r="AX1322" s="14" t="s">
        <v>75</v>
      </c>
      <c r="AY1322" s="180" t="s">
        <v>205</v>
      </c>
    </row>
    <row r="1323" spans="2:65" s="14" customFormat="1">
      <c r="B1323" s="179"/>
      <c r="D1323" s="165" t="s">
        <v>219</v>
      </c>
      <c r="E1323" s="180" t="s">
        <v>1</v>
      </c>
      <c r="F1323" s="181" t="s">
        <v>2966</v>
      </c>
      <c r="H1323" s="180" t="s">
        <v>1</v>
      </c>
      <c r="I1323" s="182"/>
      <c r="L1323" s="179"/>
      <c r="M1323" s="183"/>
      <c r="T1323" s="184"/>
      <c r="AT1323" s="180" t="s">
        <v>219</v>
      </c>
      <c r="AU1323" s="180" t="s">
        <v>88</v>
      </c>
      <c r="AV1323" s="14" t="s">
        <v>82</v>
      </c>
      <c r="AW1323" s="14" t="s">
        <v>31</v>
      </c>
      <c r="AX1323" s="14" t="s">
        <v>75</v>
      </c>
      <c r="AY1323" s="180" t="s">
        <v>205</v>
      </c>
    </row>
    <row r="1324" spans="2:65" s="12" customFormat="1">
      <c r="B1324" s="164"/>
      <c r="D1324" s="165" t="s">
        <v>219</v>
      </c>
      <c r="E1324" s="166" t="s">
        <v>1</v>
      </c>
      <c r="F1324" s="167" t="s">
        <v>2967</v>
      </c>
      <c r="H1324" s="168">
        <v>6.8250000000000002</v>
      </c>
      <c r="I1324" s="169"/>
      <c r="L1324" s="164"/>
      <c r="M1324" s="170"/>
      <c r="T1324" s="171"/>
      <c r="AT1324" s="166" t="s">
        <v>219</v>
      </c>
      <c r="AU1324" s="166" t="s">
        <v>88</v>
      </c>
      <c r="AV1324" s="12" t="s">
        <v>88</v>
      </c>
      <c r="AW1324" s="12" t="s">
        <v>31</v>
      </c>
      <c r="AX1324" s="12" t="s">
        <v>75</v>
      </c>
      <c r="AY1324" s="166" t="s">
        <v>205</v>
      </c>
    </row>
    <row r="1325" spans="2:65" s="15" customFormat="1">
      <c r="B1325" s="185"/>
      <c r="D1325" s="165" t="s">
        <v>219</v>
      </c>
      <c r="E1325" s="186" t="s">
        <v>1</v>
      </c>
      <c r="F1325" s="187" t="s">
        <v>2968</v>
      </c>
      <c r="H1325" s="188">
        <v>6.8250000000000002</v>
      </c>
      <c r="I1325" s="189"/>
      <c r="L1325" s="185"/>
      <c r="M1325" s="190"/>
      <c r="T1325" s="191"/>
      <c r="AT1325" s="186" t="s">
        <v>219</v>
      </c>
      <c r="AU1325" s="186" t="s">
        <v>88</v>
      </c>
      <c r="AV1325" s="15" t="s">
        <v>222</v>
      </c>
      <c r="AW1325" s="15" t="s">
        <v>31</v>
      </c>
      <c r="AX1325" s="15" t="s">
        <v>75</v>
      </c>
      <c r="AY1325" s="186" t="s">
        <v>205</v>
      </c>
    </row>
    <row r="1326" spans="2:65" s="12" customFormat="1">
      <c r="B1326" s="164"/>
      <c r="D1326" s="165" t="s">
        <v>219</v>
      </c>
      <c r="E1326" s="166" t="s">
        <v>1</v>
      </c>
      <c r="F1326" s="167" t="s">
        <v>2969</v>
      </c>
      <c r="H1326" s="168">
        <v>172.2</v>
      </c>
      <c r="I1326" s="169"/>
      <c r="L1326" s="164"/>
      <c r="M1326" s="170"/>
      <c r="T1326" s="171"/>
      <c r="AT1326" s="166" t="s">
        <v>219</v>
      </c>
      <c r="AU1326" s="166" t="s">
        <v>88</v>
      </c>
      <c r="AV1326" s="12" t="s">
        <v>88</v>
      </c>
      <c r="AW1326" s="12" t="s">
        <v>31</v>
      </c>
      <c r="AX1326" s="12" t="s">
        <v>75</v>
      </c>
      <c r="AY1326" s="166" t="s">
        <v>205</v>
      </c>
    </row>
    <row r="1327" spans="2:65" s="15" customFormat="1">
      <c r="B1327" s="185"/>
      <c r="D1327" s="165" t="s">
        <v>219</v>
      </c>
      <c r="E1327" s="186" t="s">
        <v>1</v>
      </c>
      <c r="F1327" s="187" t="s">
        <v>2970</v>
      </c>
      <c r="H1327" s="188">
        <v>172.2</v>
      </c>
      <c r="I1327" s="189"/>
      <c r="L1327" s="185"/>
      <c r="M1327" s="190"/>
      <c r="T1327" s="191"/>
      <c r="AT1327" s="186" t="s">
        <v>219</v>
      </c>
      <c r="AU1327" s="186" t="s">
        <v>88</v>
      </c>
      <c r="AV1327" s="15" t="s">
        <v>222</v>
      </c>
      <c r="AW1327" s="15" t="s">
        <v>31</v>
      </c>
      <c r="AX1327" s="15" t="s">
        <v>75</v>
      </c>
      <c r="AY1327" s="186" t="s">
        <v>205</v>
      </c>
    </row>
    <row r="1328" spans="2:65" s="12" customFormat="1">
      <c r="B1328" s="164"/>
      <c r="D1328" s="165" t="s">
        <v>219</v>
      </c>
      <c r="E1328" s="166" t="s">
        <v>1</v>
      </c>
      <c r="F1328" s="167" t="s">
        <v>2971</v>
      </c>
      <c r="H1328" s="168">
        <v>56.7</v>
      </c>
      <c r="I1328" s="169"/>
      <c r="L1328" s="164"/>
      <c r="M1328" s="170"/>
      <c r="T1328" s="171"/>
      <c r="AT1328" s="166" t="s">
        <v>219</v>
      </c>
      <c r="AU1328" s="166" t="s">
        <v>88</v>
      </c>
      <c r="AV1328" s="12" t="s">
        <v>88</v>
      </c>
      <c r="AW1328" s="12" t="s">
        <v>31</v>
      </c>
      <c r="AX1328" s="12" t="s">
        <v>75</v>
      </c>
      <c r="AY1328" s="166" t="s">
        <v>205</v>
      </c>
    </row>
    <row r="1329" spans="2:65" s="15" customFormat="1">
      <c r="B1329" s="185"/>
      <c r="D1329" s="165" t="s">
        <v>219</v>
      </c>
      <c r="E1329" s="186" t="s">
        <v>1</v>
      </c>
      <c r="F1329" s="187" t="s">
        <v>2972</v>
      </c>
      <c r="H1329" s="188">
        <v>56.7</v>
      </c>
      <c r="I1329" s="189"/>
      <c r="L1329" s="185"/>
      <c r="M1329" s="190"/>
      <c r="T1329" s="191"/>
      <c r="AT1329" s="186" t="s">
        <v>219</v>
      </c>
      <c r="AU1329" s="186" t="s">
        <v>88</v>
      </c>
      <c r="AV1329" s="15" t="s">
        <v>222</v>
      </c>
      <c r="AW1329" s="15" t="s">
        <v>31</v>
      </c>
      <c r="AX1329" s="15" t="s">
        <v>75</v>
      </c>
      <c r="AY1329" s="186" t="s">
        <v>205</v>
      </c>
    </row>
    <row r="1330" spans="2:65" s="12" customFormat="1">
      <c r="B1330" s="164"/>
      <c r="D1330" s="165" t="s">
        <v>219</v>
      </c>
      <c r="E1330" s="166" t="s">
        <v>1</v>
      </c>
      <c r="F1330" s="167" t="s">
        <v>2973</v>
      </c>
      <c r="H1330" s="168">
        <v>56.7</v>
      </c>
      <c r="I1330" s="169"/>
      <c r="L1330" s="164"/>
      <c r="M1330" s="170"/>
      <c r="T1330" s="171"/>
      <c r="AT1330" s="166" t="s">
        <v>219</v>
      </c>
      <c r="AU1330" s="166" t="s">
        <v>88</v>
      </c>
      <c r="AV1330" s="12" t="s">
        <v>88</v>
      </c>
      <c r="AW1330" s="12" t="s">
        <v>31</v>
      </c>
      <c r="AX1330" s="12" t="s">
        <v>75</v>
      </c>
      <c r="AY1330" s="166" t="s">
        <v>205</v>
      </c>
    </row>
    <row r="1331" spans="2:65" s="15" customFormat="1">
      <c r="B1331" s="185"/>
      <c r="D1331" s="165" t="s">
        <v>219</v>
      </c>
      <c r="E1331" s="186" t="s">
        <v>1</v>
      </c>
      <c r="F1331" s="187" t="s">
        <v>2974</v>
      </c>
      <c r="H1331" s="188">
        <v>56.7</v>
      </c>
      <c r="I1331" s="189"/>
      <c r="L1331" s="185"/>
      <c r="M1331" s="190"/>
      <c r="T1331" s="191"/>
      <c r="AT1331" s="186" t="s">
        <v>219</v>
      </c>
      <c r="AU1331" s="186" t="s">
        <v>88</v>
      </c>
      <c r="AV1331" s="15" t="s">
        <v>222</v>
      </c>
      <c r="AW1331" s="15" t="s">
        <v>31</v>
      </c>
      <c r="AX1331" s="15" t="s">
        <v>75</v>
      </c>
      <c r="AY1331" s="186" t="s">
        <v>205</v>
      </c>
    </row>
    <row r="1332" spans="2:65" s="12" customFormat="1">
      <c r="B1332" s="164"/>
      <c r="D1332" s="165" t="s">
        <v>219</v>
      </c>
      <c r="E1332" s="166" t="s">
        <v>1</v>
      </c>
      <c r="F1332" s="167" t="s">
        <v>2975</v>
      </c>
      <c r="H1332" s="168">
        <v>18.899999999999999</v>
      </c>
      <c r="I1332" s="169"/>
      <c r="L1332" s="164"/>
      <c r="M1332" s="170"/>
      <c r="T1332" s="171"/>
      <c r="AT1332" s="166" t="s">
        <v>219</v>
      </c>
      <c r="AU1332" s="166" t="s">
        <v>88</v>
      </c>
      <c r="AV1332" s="12" t="s">
        <v>88</v>
      </c>
      <c r="AW1332" s="12" t="s">
        <v>31</v>
      </c>
      <c r="AX1332" s="12" t="s">
        <v>75</v>
      </c>
      <c r="AY1332" s="166" t="s">
        <v>205</v>
      </c>
    </row>
    <row r="1333" spans="2:65" s="15" customFormat="1">
      <c r="B1333" s="185"/>
      <c r="D1333" s="165" t="s">
        <v>219</v>
      </c>
      <c r="E1333" s="186" t="s">
        <v>1</v>
      </c>
      <c r="F1333" s="187" t="s">
        <v>2976</v>
      </c>
      <c r="H1333" s="188">
        <v>18.899999999999999</v>
      </c>
      <c r="I1333" s="189"/>
      <c r="L1333" s="185"/>
      <c r="M1333" s="190"/>
      <c r="T1333" s="191"/>
      <c r="AT1333" s="186" t="s">
        <v>219</v>
      </c>
      <c r="AU1333" s="186" t="s">
        <v>88</v>
      </c>
      <c r="AV1333" s="15" t="s">
        <v>222</v>
      </c>
      <c r="AW1333" s="15" t="s">
        <v>31</v>
      </c>
      <c r="AX1333" s="15" t="s">
        <v>75</v>
      </c>
      <c r="AY1333" s="186" t="s">
        <v>205</v>
      </c>
    </row>
    <row r="1334" spans="2:65" s="12" customFormat="1">
      <c r="B1334" s="164"/>
      <c r="D1334" s="165" t="s">
        <v>219</v>
      </c>
      <c r="E1334" s="166" t="s">
        <v>1</v>
      </c>
      <c r="F1334" s="167" t="s">
        <v>2977</v>
      </c>
      <c r="H1334" s="168">
        <v>18.899999999999999</v>
      </c>
      <c r="I1334" s="169"/>
      <c r="L1334" s="164"/>
      <c r="M1334" s="170"/>
      <c r="T1334" s="171"/>
      <c r="AT1334" s="166" t="s">
        <v>219</v>
      </c>
      <c r="AU1334" s="166" t="s">
        <v>88</v>
      </c>
      <c r="AV1334" s="12" t="s">
        <v>88</v>
      </c>
      <c r="AW1334" s="12" t="s">
        <v>31</v>
      </c>
      <c r="AX1334" s="12" t="s">
        <v>75</v>
      </c>
      <c r="AY1334" s="166" t="s">
        <v>205</v>
      </c>
    </row>
    <row r="1335" spans="2:65" s="15" customFormat="1">
      <c r="B1335" s="185"/>
      <c r="D1335" s="165" t="s">
        <v>219</v>
      </c>
      <c r="E1335" s="186" t="s">
        <v>1</v>
      </c>
      <c r="F1335" s="187" t="s">
        <v>2978</v>
      </c>
      <c r="H1335" s="188">
        <v>18.899999999999999</v>
      </c>
      <c r="I1335" s="189"/>
      <c r="L1335" s="185"/>
      <c r="M1335" s="190"/>
      <c r="T1335" s="191"/>
      <c r="AT1335" s="186" t="s">
        <v>219</v>
      </c>
      <c r="AU1335" s="186" t="s">
        <v>88</v>
      </c>
      <c r="AV1335" s="15" t="s">
        <v>222</v>
      </c>
      <c r="AW1335" s="15" t="s">
        <v>31</v>
      </c>
      <c r="AX1335" s="15" t="s">
        <v>75</v>
      </c>
      <c r="AY1335" s="186" t="s">
        <v>205</v>
      </c>
    </row>
    <row r="1336" spans="2:65" s="13" customFormat="1">
      <c r="B1336" s="172"/>
      <c r="D1336" s="165" t="s">
        <v>219</v>
      </c>
      <c r="E1336" s="173" t="s">
        <v>1</v>
      </c>
      <c r="F1336" s="174" t="s">
        <v>2793</v>
      </c>
      <c r="H1336" s="175">
        <v>330.22500000000002</v>
      </c>
      <c r="I1336" s="176"/>
      <c r="L1336" s="172"/>
      <c r="M1336" s="177"/>
      <c r="T1336" s="178"/>
      <c r="AT1336" s="173" t="s">
        <v>219</v>
      </c>
      <c r="AU1336" s="173" t="s">
        <v>88</v>
      </c>
      <c r="AV1336" s="13" t="s">
        <v>210</v>
      </c>
      <c r="AW1336" s="13" t="s">
        <v>31</v>
      </c>
      <c r="AX1336" s="13" t="s">
        <v>82</v>
      </c>
      <c r="AY1336" s="173" t="s">
        <v>205</v>
      </c>
    </row>
    <row r="1337" spans="2:65" s="1" customFormat="1" ht="16.5" customHeight="1">
      <c r="B1337" s="136"/>
      <c r="C1337" s="154" t="s">
        <v>1149</v>
      </c>
      <c r="D1337" s="154" t="s">
        <v>214</v>
      </c>
      <c r="E1337" s="155" t="s">
        <v>2979</v>
      </c>
      <c r="F1337" s="156" t="s">
        <v>2980</v>
      </c>
      <c r="G1337" s="157" t="s">
        <v>2981</v>
      </c>
      <c r="H1337" s="158">
        <v>32</v>
      </c>
      <c r="I1337" s="159"/>
      <c r="J1337" s="160">
        <f>ROUND(I1337*H1337,2)</f>
        <v>0</v>
      </c>
      <c r="K1337" s="161"/>
      <c r="L1337" s="32"/>
      <c r="M1337" s="162" t="s">
        <v>1</v>
      </c>
      <c r="N1337" s="163" t="s">
        <v>41</v>
      </c>
      <c r="P1337" s="148">
        <f>O1337*H1337</f>
        <v>0</v>
      </c>
      <c r="Q1337" s="148">
        <v>0</v>
      </c>
      <c r="R1337" s="148">
        <f>Q1337*H1337</f>
        <v>0</v>
      </c>
      <c r="S1337" s="148">
        <v>8.7999999999999995E-2</v>
      </c>
      <c r="T1337" s="149">
        <f>S1337*H1337</f>
        <v>2.8159999999999998</v>
      </c>
      <c r="AR1337" s="150" t="s">
        <v>233</v>
      </c>
      <c r="AT1337" s="150" t="s">
        <v>214</v>
      </c>
      <c r="AU1337" s="150" t="s">
        <v>88</v>
      </c>
      <c r="AY1337" s="17" t="s">
        <v>205</v>
      </c>
      <c r="BE1337" s="151">
        <f>IF(N1337="základná",J1337,0)</f>
        <v>0</v>
      </c>
      <c r="BF1337" s="151">
        <f>IF(N1337="znížená",J1337,0)</f>
        <v>0</v>
      </c>
      <c r="BG1337" s="151">
        <f>IF(N1337="zákl. prenesená",J1337,0)</f>
        <v>0</v>
      </c>
      <c r="BH1337" s="151">
        <f>IF(N1337="zníž. prenesená",J1337,0)</f>
        <v>0</v>
      </c>
      <c r="BI1337" s="151">
        <f>IF(N1337="nulová",J1337,0)</f>
        <v>0</v>
      </c>
      <c r="BJ1337" s="17" t="s">
        <v>88</v>
      </c>
      <c r="BK1337" s="151">
        <f>ROUND(I1337*H1337,2)</f>
        <v>0</v>
      </c>
      <c r="BL1337" s="17" t="s">
        <v>233</v>
      </c>
      <c r="BM1337" s="150" t="s">
        <v>2982</v>
      </c>
    </row>
    <row r="1338" spans="2:65" s="14" customFormat="1">
      <c r="B1338" s="179"/>
      <c r="D1338" s="165" t="s">
        <v>219</v>
      </c>
      <c r="E1338" s="180" t="s">
        <v>1</v>
      </c>
      <c r="F1338" s="181" t="s">
        <v>2983</v>
      </c>
      <c r="H1338" s="180" t="s">
        <v>1</v>
      </c>
      <c r="I1338" s="182"/>
      <c r="L1338" s="179"/>
      <c r="M1338" s="183"/>
      <c r="T1338" s="184"/>
      <c r="AT1338" s="180" t="s">
        <v>219</v>
      </c>
      <c r="AU1338" s="180" t="s">
        <v>88</v>
      </c>
      <c r="AV1338" s="14" t="s">
        <v>82</v>
      </c>
      <c r="AW1338" s="14" t="s">
        <v>31</v>
      </c>
      <c r="AX1338" s="14" t="s">
        <v>75</v>
      </c>
      <c r="AY1338" s="180" t="s">
        <v>205</v>
      </c>
    </row>
    <row r="1339" spans="2:65" s="12" customFormat="1">
      <c r="B1339" s="164"/>
      <c r="D1339" s="165" t="s">
        <v>219</v>
      </c>
      <c r="E1339" s="166" t="s">
        <v>1</v>
      </c>
      <c r="F1339" s="167" t="s">
        <v>2705</v>
      </c>
      <c r="H1339" s="168">
        <v>16</v>
      </c>
      <c r="I1339" s="169"/>
      <c r="L1339" s="164"/>
      <c r="M1339" s="170"/>
      <c r="T1339" s="171"/>
      <c r="AT1339" s="166" t="s">
        <v>219</v>
      </c>
      <c r="AU1339" s="166" t="s">
        <v>88</v>
      </c>
      <c r="AV1339" s="12" t="s">
        <v>88</v>
      </c>
      <c r="AW1339" s="12" t="s">
        <v>31</v>
      </c>
      <c r="AX1339" s="12" t="s">
        <v>75</v>
      </c>
      <c r="AY1339" s="166" t="s">
        <v>205</v>
      </c>
    </row>
    <row r="1340" spans="2:65" s="15" customFormat="1">
      <c r="B1340" s="185"/>
      <c r="D1340" s="165" t="s">
        <v>219</v>
      </c>
      <c r="E1340" s="186" t="s">
        <v>1</v>
      </c>
      <c r="F1340" s="187" t="s">
        <v>2984</v>
      </c>
      <c r="H1340" s="188">
        <v>16</v>
      </c>
      <c r="I1340" s="189"/>
      <c r="L1340" s="185"/>
      <c r="M1340" s="190"/>
      <c r="T1340" s="191"/>
      <c r="AT1340" s="186" t="s">
        <v>219</v>
      </c>
      <c r="AU1340" s="186" t="s">
        <v>88</v>
      </c>
      <c r="AV1340" s="15" t="s">
        <v>222</v>
      </c>
      <c r="AW1340" s="15" t="s">
        <v>31</v>
      </c>
      <c r="AX1340" s="15" t="s">
        <v>75</v>
      </c>
      <c r="AY1340" s="186" t="s">
        <v>205</v>
      </c>
    </row>
    <row r="1341" spans="2:65" s="14" customFormat="1">
      <c r="B1341" s="179"/>
      <c r="D1341" s="165" t="s">
        <v>219</v>
      </c>
      <c r="E1341" s="180" t="s">
        <v>1</v>
      </c>
      <c r="F1341" s="181" t="s">
        <v>2082</v>
      </c>
      <c r="H1341" s="180" t="s">
        <v>1</v>
      </c>
      <c r="I1341" s="182"/>
      <c r="L1341" s="179"/>
      <c r="M1341" s="183"/>
      <c r="T1341" s="184"/>
      <c r="AT1341" s="180" t="s">
        <v>219</v>
      </c>
      <c r="AU1341" s="180" t="s">
        <v>88</v>
      </c>
      <c r="AV1341" s="14" t="s">
        <v>82</v>
      </c>
      <c r="AW1341" s="14" t="s">
        <v>31</v>
      </c>
      <c r="AX1341" s="14" t="s">
        <v>75</v>
      </c>
      <c r="AY1341" s="180" t="s">
        <v>205</v>
      </c>
    </row>
    <row r="1342" spans="2:65" s="12" customFormat="1">
      <c r="B1342" s="164"/>
      <c r="D1342" s="165" t="s">
        <v>219</v>
      </c>
      <c r="E1342" s="166" t="s">
        <v>1</v>
      </c>
      <c r="F1342" s="167" t="s">
        <v>2985</v>
      </c>
      <c r="H1342" s="168">
        <v>2</v>
      </c>
      <c r="I1342" s="169"/>
      <c r="L1342" s="164"/>
      <c r="M1342" s="170"/>
      <c r="T1342" s="171"/>
      <c r="AT1342" s="166" t="s">
        <v>219</v>
      </c>
      <c r="AU1342" s="166" t="s">
        <v>88</v>
      </c>
      <c r="AV1342" s="12" t="s">
        <v>88</v>
      </c>
      <c r="AW1342" s="12" t="s">
        <v>31</v>
      </c>
      <c r="AX1342" s="12" t="s">
        <v>75</v>
      </c>
      <c r="AY1342" s="166" t="s">
        <v>205</v>
      </c>
    </row>
    <row r="1343" spans="2:65" s="12" customFormat="1">
      <c r="B1343" s="164"/>
      <c r="D1343" s="165" t="s">
        <v>219</v>
      </c>
      <c r="E1343" s="166" t="s">
        <v>1</v>
      </c>
      <c r="F1343" s="167" t="s">
        <v>2986</v>
      </c>
      <c r="H1343" s="168">
        <v>2</v>
      </c>
      <c r="I1343" s="169"/>
      <c r="L1343" s="164"/>
      <c r="M1343" s="170"/>
      <c r="T1343" s="171"/>
      <c r="AT1343" s="166" t="s">
        <v>219</v>
      </c>
      <c r="AU1343" s="166" t="s">
        <v>88</v>
      </c>
      <c r="AV1343" s="12" t="s">
        <v>88</v>
      </c>
      <c r="AW1343" s="12" t="s">
        <v>31</v>
      </c>
      <c r="AX1343" s="12" t="s">
        <v>75</v>
      </c>
      <c r="AY1343" s="166" t="s">
        <v>205</v>
      </c>
    </row>
    <row r="1344" spans="2:65" s="12" customFormat="1">
      <c r="B1344" s="164"/>
      <c r="D1344" s="165" t="s">
        <v>219</v>
      </c>
      <c r="E1344" s="166" t="s">
        <v>1</v>
      </c>
      <c r="F1344" s="167" t="s">
        <v>2987</v>
      </c>
      <c r="H1344" s="168">
        <v>2</v>
      </c>
      <c r="I1344" s="169"/>
      <c r="L1344" s="164"/>
      <c r="M1344" s="170"/>
      <c r="T1344" s="171"/>
      <c r="AT1344" s="166" t="s">
        <v>219</v>
      </c>
      <c r="AU1344" s="166" t="s">
        <v>88</v>
      </c>
      <c r="AV1344" s="12" t="s">
        <v>88</v>
      </c>
      <c r="AW1344" s="12" t="s">
        <v>31</v>
      </c>
      <c r="AX1344" s="12" t="s">
        <v>75</v>
      </c>
      <c r="AY1344" s="166" t="s">
        <v>205</v>
      </c>
    </row>
    <row r="1345" spans="2:65" s="15" customFormat="1">
      <c r="B1345" s="185"/>
      <c r="D1345" s="165" t="s">
        <v>219</v>
      </c>
      <c r="E1345" s="186" t="s">
        <v>1</v>
      </c>
      <c r="F1345" s="187" t="s">
        <v>2988</v>
      </c>
      <c r="H1345" s="188">
        <v>6</v>
      </c>
      <c r="I1345" s="189"/>
      <c r="L1345" s="185"/>
      <c r="M1345" s="190"/>
      <c r="T1345" s="191"/>
      <c r="AT1345" s="186" t="s">
        <v>219</v>
      </c>
      <c r="AU1345" s="186" t="s">
        <v>88</v>
      </c>
      <c r="AV1345" s="15" t="s">
        <v>222</v>
      </c>
      <c r="AW1345" s="15" t="s">
        <v>31</v>
      </c>
      <c r="AX1345" s="15" t="s">
        <v>75</v>
      </c>
      <c r="AY1345" s="186" t="s">
        <v>205</v>
      </c>
    </row>
    <row r="1346" spans="2:65" s="14" customFormat="1">
      <c r="B1346" s="179"/>
      <c r="D1346" s="165" t="s">
        <v>219</v>
      </c>
      <c r="E1346" s="180" t="s">
        <v>1</v>
      </c>
      <c r="F1346" s="181" t="s">
        <v>2082</v>
      </c>
      <c r="H1346" s="180" t="s">
        <v>1</v>
      </c>
      <c r="I1346" s="182"/>
      <c r="L1346" s="179"/>
      <c r="M1346" s="183"/>
      <c r="T1346" s="184"/>
      <c r="AT1346" s="180" t="s">
        <v>219</v>
      </c>
      <c r="AU1346" s="180" t="s">
        <v>88</v>
      </c>
      <c r="AV1346" s="14" t="s">
        <v>82</v>
      </c>
      <c r="AW1346" s="14" t="s">
        <v>31</v>
      </c>
      <c r="AX1346" s="14" t="s">
        <v>75</v>
      </c>
      <c r="AY1346" s="180" t="s">
        <v>205</v>
      </c>
    </row>
    <row r="1347" spans="2:65" s="12" customFormat="1">
      <c r="B1347" s="164"/>
      <c r="D1347" s="165" t="s">
        <v>219</v>
      </c>
      <c r="E1347" s="166" t="s">
        <v>1</v>
      </c>
      <c r="F1347" s="167" t="s">
        <v>2989</v>
      </c>
      <c r="H1347" s="168">
        <v>2</v>
      </c>
      <c r="I1347" s="169"/>
      <c r="L1347" s="164"/>
      <c r="M1347" s="170"/>
      <c r="T1347" s="171"/>
      <c r="AT1347" s="166" t="s">
        <v>219</v>
      </c>
      <c r="AU1347" s="166" t="s">
        <v>88</v>
      </c>
      <c r="AV1347" s="12" t="s">
        <v>88</v>
      </c>
      <c r="AW1347" s="12" t="s">
        <v>31</v>
      </c>
      <c r="AX1347" s="12" t="s">
        <v>75</v>
      </c>
      <c r="AY1347" s="166" t="s">
        <v>205</v>
      </c>
    </row>
    <row r="1348" spans="2:65" s="12" customFormat="1">
      <c r="B1348" s="164"/>
      <c r="D1348" s="165" t="s">
        <v>219</v>
      </c>
      <c r="E1348" s="166" t="s">
        <v>1</v>
      </c>
      <c r="F1348" s="167" t="s">
        <v>2990</v>
      </c>
      <c r="H1348" s="168">
        <v>2</v>
      </c>
      <c r="I1348" s="169"/>
      <c r="L1348" s="164"/>
      <c r="M1348" s="170"/>
      <c r="T1348" s="171"/>
      <c r="AT1348" s="166" t="s">
        <v>219</v>
      </c>
      <c r="AU1348" s="166" t="s">
        <v>88</v>
      </c>
      <c r="AV1348" s="12" t="s">
        <v>88</v>
      </c>
      <c r="AW1348" s="12" t="s">
        <v>31</v>
      </c>
      <c r="AX1348" s="12" t="s">
        <v>75</v>
      </c>
      <c r="AY1348" s="166" t="s">
        <v>205</v>
      </c>
    </row>
    <row r="1349" spans="2:65" s="12" customFormat="1">
      <c r="B1349" s="164"/>
      <c r="D1349" s="165" t="s">
        <v>219</v>
      </c>
      <c r="E1349" s="166" t="s">
        <v>1</v>
      </c>
      <c r="F1349" s="167" t="s">
        <v>2991</v>
      </c>
      <c r="H1349" s="168">
        <v>2</v>
      </c>
      <c r="I1349" s="169"/>
      <c r="L1349" s="164"/>
      <c r="M1349" s="170"/>
      <c r="T1349" s="171"/>
      <c r="AT1349" s="166" t="s">
        <v>219</v>
      </c>
      <c r="AU1349" s="166" t="s">
        <v>88</v>
      </c>
      <c r="AV1349" s="12" t="s">
        <v>88</v>
      </c>
      <c r="AW1349" s="12" t="s">
        <v>31</v>
      </c>
      <c r="AX1349" s="12" t="s">
        <v>75</v>
      </c>
      <c r="AY1349" s="166" t="s">
        <v>205</v>
      </c>
    </row>
    <row r="1350" spans="2:65" s="15" customFormat="1">
      <c r="B1350" s="185"/>
      <c r="D1350" s="165" t="s">
        <v>219</v>
      </c>
      <c r="E1350" s="186" t="s">
        <v>1</v>
      </c>
      <c r="F1350" s="187" t="s">
        <v>2992</v>
      </c>
      <c r="H1350" s="188">
        <v>6</v>
      </c>
      <c r="I1350" s="189"/>
      <c r="L1350" s="185"/>
      <c r="M1350" s="190"/>
      <c r="T1350" s="191"/>
      <c r="AT1350" s="186" t="s">
        <v>219</v>
      </c>
      <c r="AU1350" s="186" t="s">
        <v>88</v>
      </c>
      <c r="AV1350" s="15" t="s">
        <v>222</v>
      </c>
      <c r="AW1350" s="15" t="s">
        <v>31</v>
      </c>
      <c r="AX1350" s="15" t="s">
        <v>75</v>
      </c>
      <c r="AY1350" s="186" t="s">
        <v>205</v>
      </c>
    </row>
    <row r="1351" spans="2:65" s="14" customFormat="1">
      <c r="B1351" s="179"/>
      <c r="D1351" s="165" t="s">
        <v>219</v>
      </c>
      <c r="E1351" s="180" t="s">
        <v>1</v>
      </c>
      <c r="F1351" s="181" t="s">
        <v>2082</v>
      </c>
      <c r="H1351" s="180" t="s">
        <v>1</v>
      </c>
      <c r="I1351" s="182"/>
      <c r="L1351" s="179"/>
      <c r="M1351" s="183"/>
      <c r="T1351" s="184"/>
      <c r="AT1351" s="180" t="s">
        <v>219</v>
      </c>
      <c r="AU1351" s="180" t="s">
        <v>88</v>
      </c>
      <c r="AV1351" s="14" t="s">
        <v>82</v>
      </c>
      <c r="AW1351" s="14" t="s">
        <v>31</v>
      </c>
      <c r="AX1351" s="14" t="s">
        <v>75</v>
      </c>
      <c r="AY1351" s="180" t="s">
        <v>205</v>
      </c>
    </row>
    <row r="1352" spans="2:65" s="12" customFormat="1">
      <c r="B1352" s="164"/>
      <c r="D1352" s="165" t="s">
        <v>219</v>
      </c>
      <c r="E1352" s="166" t="s">
        <v>1</v>
      </c>
      <c r="F1352" s="167" t="s">
        <v>88</v>
      </c>
      <c r="H1352" s="168">
        <v>2</v>
      </c>
      <c r="I1352" s="169"/>
      <c r="L1352" s="164"/>
      <c r="M1352" s="170"/>
      <c r="T1352" s="171"/>
      <c r="AT1352" s="166" t="s">
        <v>219</v>
      </c>
      <c r="AU1352" s="166" t="s">
        <v>88</v>
      </c>
      <c r="AV1352" s="12" t="s">
        <v>88</v>
      </c>
      <c r="AW1352" s="12" t="s">
        <v>31</v>
      </c>
      <c r="AX1352" s="12" t="s">
        <v>75</v>
      </c>
      <c r="AY1352" s="166" t="s">
        <v>205</v>
      </c>
    </row>
    <row r="1353" spans="2:65" s="15" customFormat="1">
      <c r="B1353" s="185"/>
      <c r="D1353" s="165" t="s">
        <v>219</v>
      </c>
      <c r="E1353" s="186" t="s">
        <v>1</v>
      </c>
      <c r="F1353" s="187" t="s">
        <v>2993</v>
      </c>
      <c r="H1353" s="188">
        <v>2</v>
      </c>
      <c r="I1353" s="189"/>
      <c r="L1353" s="185"/>
      <c r="M1353" s="190"/>
      <c r="T1353" s="191"/>
      <c r="AT1353" s="186" t="s">
        <v>219</v>
      </c>
      <c r="AU1353" s="186" t="s">
        <v>88</v>
      </c>
      <c r="AV1353" s="15" t="s">
        <v>222</v>
      </c>
      <c r="AW1353" s="15" t="s">
        <v>31</v>
      </c>
      <c r="AX1353" s="15" t="s">
        <v>75</v>
      </c>
      <c r="AY1353" s="186" t="s">
        <v>205</v>
      </c>
    </row>
    <row r="1354" spans="2:65" s="14" customFormat="1">
      <c r="B1354" s="179"/>
      <c r="D1354" s="165" t="s">
        <v>219</v>
      </c>
      <c r="E1354" s="180" t="s">
        <v>1</v>
      </c>
      <c r="F1354" s="181" t="s">
        <v>2082</v>
      </c>
      <c r="H1354" s="180" t="s">
        <v>1</v>
      </c>
      <c r="I1354" s="182"/>
      <c r="L1354" s="179"/>
      <c r="M1354" s="183"/>
      <c r="T1354" s="184"/>
      <c r="AT1354" s="180" t="s">
        <v>219</v>
      </c>
      <c r="AU1354" s="180" t="s">
        <v>88</v>
      </c>
      <c r="AV1354" s="14" t="s">
        <v>82</v>
      </c>
      <c r="AW1354" s="14" t="s">
        <v>31</v>
      </c>
      <c r="AX1354" s="14" t="s">
        <v>75</v>
      </c>
      <c r="AY1354" s="180" t="s">
        <v>205</v>
      </c>
    </row>
    <row r="1355" spans="2:65" s="12" customFormat="1">
      <c r="B1355" s="164"/>
      <c r="D1355" s="165" t="s">
        <v>219</v>
      </c>
      <c r="E1355" s="166" t="s">
        <v>1</v>
      </c>
      <c r="F1355" s="167" t="s">
        <v>88</v>
      </c>
      <c r="H1355" s="168">
        <v>2</v>
      </c>
      <c r="I1355" s="169"/>
      <c r="L1355" s="164"/>
      <c r="M1355" s="170"/>
      <c r="T1355" s="171"/>
      <c r="AT1355" s="166" t="s">
        <v>219</v>
      </c>
      <c r="AU1355" s="166" t="s">
        <v>88</v>
      </c>
      <c r="AV1355" s="12" t="s">
        <v>88</v>
      </c>
      <c r="AW1355" s="12" t="s">
        <v>31</v>
      </c>
      <c r="AX1355" s="12" t="s">
        <v>75</v>
      </c>
      <c r="AY1355" s="166" t="s">
        <v>205</v>
      </c>
    </row>
    <row r="1356" spans="2:65" s="15" customFormat="1">
      <c r="B1356" s="185"/>
      <c r="D1356" s="165" t="s">
        <v>219</v>
      </c>
      <c r="E1356" s="186" t="s">
        <v>1</v>
      </c>
      <c r="F1356" s="187" t="s">
        <v>2994</v>
      </c>
      <c r="H1356" s="188">
        <v>2</v>
      </c>
      <c r="I1356" s="189"/>
      <c r="L1356" s="185"/>
      <c r="M1356" s="190"/>
      <c r="T1356" s="191"/>
      <c r="AT1356" s="186" t="s">
        <v>219</v>
      </c>
      <c r="AU1356" s="186" t="s">
        <v>88</v>
      </c>
      <c r="AV1356" s="15" t="s">
        <v>222</v>
      </c>
      <c r="AW1356" s="15" t="s">
        <v>31</v>
      </c>
      <c r="AX1356" s="15" t="s">
        <v>75</v>
      </c>
      <c r="AY1356" s="186" t="s">
        <v>205</v>
      </c>
    </row>
    <row r="1357" spans="2:65" s="13" customFormat="1">
      <c r="B1357" s="172"/>
      <c r="D1357" s="165" t="s">
        <v>219</v>
      </c>
      <c r="E1357" s="173" t="s">
        <v>1</v>
      </c>
      <c r="F1357" s="174" t="s">
        <v>221</v>
      </c>
      <c r="H1357" s="175">
        <v>32</v>
      </c>
      <c r="I1357" s="176"/>
      <c r="L1357" s="172"/>
      <c r="M1357" s="177"/>
      <c r="T1357" s="178"/>
      <c r="AT1357" s="173" t="s">
        <v>219</v>
      </c>
      <c r="AU1357" s="173" t="s">
        <v>88</v>
      </c>
      <c r="AV1357" s="13" t="s">
        <v>210</v>
      </c>
      <c r="AW1357" s="13" t="s">
        <v>31</v>
      </c>
      <c r="AX1357" s="13" t="s">
        <v>82</v>
      </c>
      <c r="AY1357" s="173" t="s">
        <v>205</v>
      </c>
    </row>
    <row r="1358" spans="2:65" s="11" customFormat="1" ht="22.9" customHeight="1">
      <c r="B1358" s="126"/>
      <c r="D1358" s="127" t="s">
        <v>74</v>
      </c>
      <c r="E1358" s="152" t="s">
        <v>2995</v>
      </c>
      <c r="F1358" s="152" t="s">
        <v>2996</v>
      </c>
      <c r="I1358" s="129"/>
      <c r="J1358" s="153">
        <f>BK1358</f>
        <v>0</v>
      </c>
      <c r="L1358" s="126"/>
      <c r="M1358" s="131"/>
      <c r="P1358" s="132">
        <f>SUM(P1359:P1366)</f>
        <v>0</v>
      </c>
      <c r="R1358" s="132">
        <f>SUM(R1359:R1366)</f>
        <v>0</v>
      </c>
      <c r="T1358" s="133">
        <f>SUM(T1359:T1366)</f>
        <v>2.4895200000000002</v>
      </c>
      <c r="AR1358" s="127" t="s">
        <v>88</v>
      </c>
      <c r="AT1358" s="134" t="s">
        <v>74</v>
      </c>
      <c r="AU1358" s="134" t="s">
        <v>82</v>
      </c>
      <c r="AY1358" s="127" t="s">
        <v>205</v>
      </c>
      <c r="BK1358" s="135">
        <f>SUM(BK1359:BK1366)</f>
        <v>0</v>
      </c>
    </row>
    <row r="1359" spans="2:65" s="1" customFormat="1" ht="44.25" customHeight="1">
      <c r="B1359" s="136"/>
      <c r="C1359" s="154" t="s">
        <v>1152</v>
      </c>
      <c r="D1359" s="154" t="s">
        <v>214</v>
      </c>
      <c r="E1359" s="155" t="s">
        <v>2997</v>
      </c>
      <c r="F1359" s="156" t="s">
        <v>2998</v>
      </c>
      <c r="G1359" s="157" t="s">
        <v>592</v>
      </c>
      <c r="H1359" s="158">
        <v>82</v>
      </c>
      <c r="I1359" s="159"/>
      <c r="J1359" s="160">
        <f>ROUND(I1359*H1359,2)</f>
        <v>0</v>
      </c>
      <c r="K1359" s="161"/>
      <c r="L1359" s="32"/>
      <c r="M1359" s="162" t="s">
        <v>1</v>
      </c>
      <c r="N1359" s="163" t="s">
        <v>41</v>
      </c>
      <c r="P1359" s="148">
        <f>O1359*H1359</f>
        <v>0</v>
      </c>
      <c r="Q1359" s="148">
        <v>0</v>
      </c>
      <c r="R1359" s="148">
        <f>Q1359*H1359</f>
        <v>0</v>
      </c>
      <c r="S1359" s="148">
        <v>3.0360000000000002E-2</v>
      </c>
      <c r="T1359" s="149">
        <f>S1359*H1359</f>
        <v>2.4895200000000002</v>
      </c>
      <c r="AR1359" s="150" t="s">
        <v>233</v>
      </c>
      <c r="AT1359" s="150" t="s">
        <v>214</v>
      </c>
      <c r="AU1359" s="150" t="s">
        <v>88</v>
      </c>
      <c r="AY1359" s="17" t="s">
        <v>205</v>
      </c>
      <c r="BE1359" s="151">
        <f>IF(N1359="základná",J1359,0)</f>
        <v>0</v>
      </c>
      <c r="BF1359" s="151">
        <f>IF(N1359="znížená",J1359,0)</f>
        <v>0</v>
      </c>
      <c r="BG1359" s="151">
        <f>IF(N1359="zákl. prenesená",J1359,0)</f>
        <v>0</v>
      </c>
      <c r="BH1359" s="151">
        <f>IF(N1359="zníž. prenesená",J1359,0)</f>
        <v>0</v>
      </c>
      <c r="BI1359" s="151">
        <f>IF(N1359="nulová",J1359,0)</f>
        <v>0</v>
      </c>
      <c r="BJ1359" s="17" t="s">
        <v>88</v>
      </c>
      <c r="BK1359" s="151">
        <f>ROUND(I1359*H1359,2)</f>
        <v>0</v>
      </c>
      <c r="BL1359" s="17" t="s">
        <v>233</v>
      </c>
      <c r="BM1359" s="150" t="s">
        <v>2999</v>
      </c>
    </row>
    <row r="1360" spans="2:65" s="14" customFormat="1">
      <c r="B1360" s="179"/>
      <c r="D1360" s="165" t="s">
        <v>219</v>
      </c>
      <c r="E1360" s="180" t="s">
        <v>1</v>
      </c>
      <c r="F1360" s="181" t="s">
        <v>3000</v>
      </c>
      <c r="H1360" s="180" t="s">
        <v>1</v>
      </c>
      <c r="I1360" s="182"/>
      <c r="L1360" s="179"/>
      <c r="M1360" s="183"/>
      <c r="T1360" s="184"/>
      <c r="AT1360" s="180" t="s">
        <v>219</v>
      </c>
      <c r="AU1360" s="180" t="s">
        <v>88</v>
      </c>
      <c r="AV1360" s="14" t="s">
        <v>82</v>
      </c>
      <c r="AW1360" s="14" t="s">
        <v>31</v>
      </c>
      <c r="AX1360" s="14" t="s">
        <v>75</v>
      </c>
      <c r="AY1360" s="180" t="s">
        <v>205</v>
      </c>
    </row>
    <row r="1361" spans="2:65" s="14" customFormat="1">
      <c r="B1361" s="179"/>
      <c r="D1361" s="165" t="s">
        <v>219</v>
      </c>
      <c r="E1361" s="180" t="s">
        <v>1</v>
      </c>
      <c r="F1361" s="181" t="s">
        <v>3001</v>
      </c>
      <c r="H1361" s="180" t="s">
        <v>1</v>
      </c>
      <c r="I1361" s="182"/>
      <c r="L1361" s="179"/>
      <c r="M1361" s="183"/>
      <c r="T1361" s="184"/>
      <c r="AT1361" s="180" t="s">
        <v>219</v>
      </c>
      <c r="AU1361" s="180" t="s">
        <v>88</v>
      </c>
      <c r="AV1361" s="14" t="s">
        <v>82</v>
      </c>
      <c r="AW1361" s="14" t="s">
        <v>31</v>
      </c>
      <c r="AX1361" s="14" t="s">
        <v>75</v>
      </c>
      <c r="AY1361" s="180" t="s">
        <v>205</v>
      </c>
    </row>
    <row r="1362" spans="2:65" s="14" customFormat="1">
      <c r="B1362" s="179"/>
      <c r="D1362" s="165" t="s">
        <v>219</v>
      </c>
      <c r="E1362" s="180" t="s">
        <v>1</v>
      </c>
      <c r="F1362" s="181" t="s">
        <v>3002</v>
      </c>
      <c r="H1362" s="180" t="s">
        <v>1</v>
      </c>
      <c r="I1362" s="182"/>
      <c r="L1362" s="179"/>
      <c r="M1362" s="183"/>
      <c r="T1362" s="184"/>
      <c r="AT1362" s="180" t="s">
        <v>219</v>
      </c>
      <c r="AU1362" s="180" t="s">
        <v>88</v>
      </c>
      <c r="AV1362" s="14" t="s">
        <v>82</v>
      </c>
      <c r="AW1362" s="14" t="s">
        <v>31</v>
      </c>
      <c r="AX1362" s="14" t="s">
        <v>75</v>
      </c>
      <c r="AY1362" s="180" t="s">
        <v>205</v>
      </c>
    </row>
    <row r="1363" spans="2:65" s="12" customFormat="1">
      <c r="B1363" s="164"/>
      <c r="D1363" s="165" t="s">
        <v>219</v>
      </c>
      <c r="E1363" s="166" t="s">
        <v>1</v>
      </c>
      <c r="F1363" s="167" t="s">
        <v>3003</v>
      </c>
      <c r="H1363" s="168">
        <v>60</v>
      </c>
      <c r="I1363" s="169"/>
      <c r="L1363" s="164"/>
      <c r="M1363" s="170"/>
      <c r="T1363" s="171"/>
      <c r="AT1363" s="166" t="s">
        <v>219</v>
      </c>
      <c r="AU1363" s="166" t="s">
        <v>88</v>
      </c>
      <c r="AV1363" s="12" t="s">
        <v>88</v>
      </c>
      <c r="AW1363" s="12" t="s">
        <v>31</v>
      </c>
      <c r="AX1363" s="12" t="s">
        <v>75</v>
      </c>
      <c r="AY1363" s="166" t="s">
        <v>205</v>
      </c>
    </row>
    <row r="1364" spans="2:65" s="12" customFormat="1">
      <c r="B1364" s="164"/>
      <c r="D1364" s="165" t="s">
        <v>219</v>
      </c>
      <c r="E1364" s="166" t="s">
        <v>1</v>
      </c>
      <c r="F1364" s="167" t="s">
        <v>3004</v>
      </c>
      <c r="H1364" s="168">
        <v>22</v>
      </c>
      <c r="I1364" s="169"/>
      <c r="L1364" s="164"/>
      <c r="M1364" s="170"/>
      <c r="T1364" s="171"/>
      <c r="AT1364" s="166" t="s">
        <v>219</v>
      </c>
      <c r="AU1364" s="166" t="s">
        <v>88</v>
      </c>
      <c r="AV1364" s="12" t="s">
        <v>88</v>
      </c>
      <c r="AW1364" s="12" t="s">
        <v>31</v>
      </c>
      <c r="AX1364" s="12" t="s">
        <v>75</v>
      </c>
      <c r="AY1364" s="166" t="s">
        <v>205</v>
      </c>
    </row>
    <row r="1365" spans="2:65" s="15" customFormat="1">
      <c r="B1365" s="185"/>
      <c r="D1365" s="165" t="s">
        <v>219</v>
      </c>
      <c r="E1365" s="186" t="s">
        <v>1</v>
      </c>
      <c r="F1365" s="187" t="s">
        <v>404</v>
      </c>
      <c r="H1365" s="188">
        <v>82</v>
      </c>
      <c r="I1365" s="189"/>
      <c r="L1365" s="185"/>
      <c r="M1365" s="190"/>
      <c r="T1365" s="191"/>
      <c r="AT1365" s="186" t="s">
        <v>219</v>
      </c>
      <c r="AU1365" s="186" t="s">
        <v>88</v>
      </c>
      <c r="AV1365" s="15" t="s">
        <v>222</v>
      </c>
      <c r="AW1365" s="15" t="s">
        <v>31</v>
      </c>
      <c r="AX1365" s="15" t="s">
        <v>75</v>
      </c>
      <c r="AY1365" s="186" t="s">
        <v>205</v>
      </c>
    </row>
    <row r="1366" spans="2:65" s="13" customFormat="1">
      <c r="B1366" s="172"/>
      <c r="D1366" s="165" t="s">
        <v>219</v>
      </c>
      <c r="E1366" s="173" t="s">
        <v>1</v>
      </c>
      <c r="F1366" s="174" t="s">
        <v>221</v>
      </c>
      <c r="H1366" s="175">
        <v>82</v>
      </c>
      <c r="I1366" s="176"/>
      <c r="L1366" s="172"/>
      <c r="M1366" s="177"/>
      <c r="T1366" s="178"/>
      <c r="AT1366" s="173" t="s">
        <v>219</v>
      </c>
      <c r="AU1366" s="173" t="s">
        <v>88</v>
      </c>
      <c r="AV1366" s="13" t="s">
        <v>210</v>
      </c>
      <c r="AW1366" s="13" t="s">
        <v>31</v>
      </c>
      <c r="AX1366" s="13" t="s">
        <v>82</v>
      </c>
      <c r="AY1366" s="173" t="s">
        <v>205</v>
      </c>
    </row>
    <row r="1367" spans="2:65" s="11" customFormat="1" ht="22.9" customHeight="1">
      <c r="B1367" s="126"/>
      <c r="D1367" s="127" t="s">
        <v>74</v>
      </c>
      <c r="E1367" s="152" t="s">
        <v>543</v>
      </c>
      <c r="F1367" s="152" t="s">
        <v>544</v>
      </c>
      <c r="I1367" s="129"/>
      <c r="J1367" s="153">
        <f>BK1367</f>
        <v>0</v>
      </c>
      <c r="L1367" s="126"/>
      <c r="M1367" s="131"/>
      <c r="P1367" s="132">
        <f>SUM(P1368:P1400)</f>
        <v>0</v>
      </c>
      <c r="R1367" s="132">
        <f>SUM(R1368:R1400)</f>
        <v>0</v>
      </c>
      <c r="T1367" s="133">
        <f>SUM(T1368:T1400)</f>
        <v>1.4490900000000002</v>
      </c>
      <c r="AR1367" s="127" t="s">
        <v>88</v>
      </c>
      <c r="AT1367" s="134" t="s">
        <v>74</v>
      </c>
      <c r="AU1367" s="134" t="s">
        <v>82</v>
      </c>
      <c r="AY1367" s="127" t="s">
        <v>205</v>
      </c>
      <c r="BK1367" s="135">
        <f>SUM(BK1368:BK1400)</f>
        <v>0</v>
      </c>
    </row>
    <row r="1368" spans="2:65" s="1" customFormat="1" ht="24.2" customHeight="1">
      <c r="B1368" s="136"/>
      <c r="C1368" s="154" t="s">
        <v>1155</v>
      </c>
      <c r="D1368" s="154" t="s">
        <v>214</v>
      </c>
      <c r="E1368" s="155" t="s">
        <v>3005</v>
      </c>
      <c r="F1368" s="156" t="s">
        <v>3006</v>
      </c>
      <c r="G1368" s="157" t="s">
        <v>370</v>
      </c>
      <c r="H1368" s="158">
        <v>1073.4000000000001</v>
      </c>
      <c r="I1368" s="159"/>
      <c r="J1368" s="160">
        <f>ROUND(I1368*H1368,2)</f>
        <v>0</v>
      </c>
      <c r="K1368" s="161"/>
      <c r="L1368" s="32"/>
      <c r="M1368" s="162" t="s">
        <v>1</v>
      </c>
      <c r="N1368" s="163" t="s">
        <v>41</v>
      </c>
      <c r="P1368" s="148">
        <f>O1368*H1368</f>
        <v>0</v>
      </c>
      <c r="Q1368" s="148">
        <v>0</v>
      </c>
      <c r="R1368" s="148">
        <f>Q1368*H1368</f>
        <v>0</v>
      </c>
      <c r="S1368" s="148">
        <v>1.3500000000000001E-3</v>
      </c>
      <c r="T1368" s="149">
        <f>S1368*H1368</f>
        <v>1.4490900000000002</v>
      </c>
      <c r="AR1368" s="150" t="s">
        <v>233</v>
      </c>
      <c r="AT1368" s="150" t="s">
        <v>214</v>
      </c>
      <c r="AU1368" s="150" t="s">
        <v>88</v>
      </c>
      <c r="AY1368" s="17" t="s">
        <v>205</v>
      </c>
      <c r="BE1368" s="151">
        <f>IF(N1368="základná",J1368,0)</f>
        <v>0</v>
      </c>
      <c r="BF1368" s="151">
        <f>IF(N1368="znížená",J1368,0)</f>
        <v>0</v>
      </c>
      <c r="BG1368" s="151">
        <f>IF(N1368="zákl. prenesená",J1368,0)</f>
        <v>0</v>
      </c>
      <c r="BH1368" s="151">
        <f>IF(N1368="zníž. prenesená",J1368,0)</f>
        <v>0</v>
      </c>
      <c r="BI1368" s="151">
        <f>IF(N1368="nulová",J1368,0)</f>
        <v>0</v>
      </c>
      <c r="BJ1368" s="17" t="s">
        <v>88</v>
      </c>
      <c r="BK1368" s="151">
        <f>ROUND(I1368*H1368,2)</f>
        <v>0</v>
      </c>
      <c r="BL1368" s="17" t="s">
        <v>233</v>
      </c>
      <c r="BM1368" s="150" t="s">
        <v>3007</v>
      </c>
    </row>
    <row r="1369" spans="2:65" s="14" customFormat="1">
      <c r="B1369" s="179"/>
      <c r="D1369" s="165" t="s">
        <v>219</v>
      </c>
      <c r="E1369" s="180" t="s">
        <v>1</v>
      </c>
      <c r="F1369" s="181" t="s">
        <v>3008</v>
      </c>
      <c r="H1369" s="180" t="s">
        <v>1</v>
      </c>
      <c r="I1369" s="182"/>
      <c r="L1369" s="179"/>
      <c r="M1369" s="183"/>
      <c r="T1369" s="184"/>
      <c r="AT1369" s="180" t="s">
        <v>219</v>
      </c>
      <c r="AU1369" s="180" t="s">
        <v>88</v>
      </c>
      <c r="AV1369" s="14" t="s">
        <v>82</v>
      </c>
      <c r="AW1369" s="14" t="s">
        <v>31</v>
      </c>
      <c r="AX1369" s="14" t="s">
        <v>75</v>
      </c>
      <c r="AY1369" s="180" t="s">
        <v>205</v>
      </c>
    </row>
    <row r="1370" spans="2:65" s="12" customFormat="1">
      <c r="B1370" s="164"/>
      <c r="D1370" s="165" t="s">
        <v>219</v>
      </c>
      <c r="E1370" s="166" t="s">
        <v>1</v>
      </c>
      <c r="F1370" s="167" t="s">
        <v>3009</v>
      </c>
      <c r="H1370" s="168">
        <v>66</v>
      </c>
      <c r="I1370" s="169"/>
      <c r="L1370" s="164"/>
      <c r="M1370" s="170"/>
      <c r="T1370" s="171"/>
      <c r="AT1370" s="166" t="s">
        <v>219</v>
      </c>
      <c r="AU1370" s="166" t="s">
        <v>88</v>
      </c>
      <c r="AV1370" s="12" t="s">
        <v>88</v>
      </c>
      <c r="AW1370" s="12" t="s">
        <v>31</v>
      </c>
      <c r="AX1370" s="12" t="s">
        <v>75</v>
      </c>
      <c r="AY1370" s="166" t="s">
        <v>205</v>
      </c>
    </row>
    <row r="1371" spans="2:65" s="12" customFormat="1">
      <c r="B1371" s="164"/>
      <c r="D1371" s="165" t="s">
        <v>219</v>
      </c>
      <c r="E1371" s="166" t="s">
        <v>1</v>
      </c>
      <c r="F1371" s="167" t="s">
        <v>3009</v>
      </c>
      <c r="H1371" s="168">
        <v>66</v>
      </c>
      <c r="I1371" s="169"/>
      <c r="L1371" s="164"/>
      <c r="M1371" s="170"/>
      <c r="T1371" s="171"/>
      <c r="AT1371" s="166" t="s">
        <v>219</v>
      </c>
      <c r="AU1371" s="166" t="s">
        <v>88</v>
      </c>
      <c r="AV1371" s="12" t="s">
        <v>88</v>
      </c>
      <c r="AW1371" s="12" t="s">
        <v>31</v>
      </c>
      <c r="AX1371" s="12" t="s">
        <v>75</v>
      </c>
      <c r="AY1371" s="166" t="s">
        <v>205</v>
      </c>
    </row>
    <row r="1372" spans="2:65" s="12" customFormat="1">
      <c r="B1372" s="164"/>
      <c r="D1372" s="165" t="s">
        <v>219</v>
      </c>
      <c r="E1372" s="166" t="s">
        <v>1</v>
      </c>
      <c r="F1372" s="167" t="s">
        <v>3009</v>
      </c>
      <c r="H1372" s="168">
        <v>66</v>
      </c>
      <c r="I1372" s="169"/>
      <c r="L1372" s="164"/>
      <c r="M1372" s="170"/>
      <c r="T1372" s="171"/>
      <c r="AT1372" s="166" t="s">
        <v>219</v>
      </c>
      <c r="AU1372" s="166" t="s">
        <v>88</v>
      </c>
      <c r="AV1372" s="12" t="s">
        <v>88</v>
      </c>
      <c r="AW1372" s="12" t="s">
        <v>31</v>
      </c>
      <c r="AX1372" s="12" t="s">
        <v>75</v>
      </c>
      <c r="AY1372" s="166" t="s">
        <v>205</v>
      </c>
    </row>
    <row r="1373" spans="2:65" s="12" customFormat="1">
      <c r="B1373" s="164"/>
      <c r="D1373" s="165" t="s">
        <v>219</v>
      </c>
      <c r="E1373" s="166" t="s">
        <v>1</v>
      </c>
      <c r="F1373" s="167" t="s">
        <v>3009</v>
      </c>
      <c r="H1373" s="168">
        <v>66</v>
      </c>
      <c r="I1373" s="169"/>
      <c r="L1373" s="164"/>
      <c r="M1373" s="170"/>
      <c r="T1373" s="171"/>
      <c r="AT1373" s="166" t="s">
        <v>219</v>
      </c>
      <c r="AU1373" s="166" t="s">
        <v>88</v>
      </c>
      <c r="AV1373" s="12" t="s">
        <v>88</v>
      </c>
      <c r="AW1373" s="12" t="s">
        <v>31</v>
      </c>
      <c r="AX1373" s="12" t="s">
        <v>75</v>
      </c>
      <c r="AY1373" s="166" t="s">
        <v>205</v>
      </c>
    </row>
    <row r="1374" spans="2:65" s="12" customFormat="1">
      <c r="B1374" s="164"/>
      <c r="D1374" s="165" t="s">
        <v>219</v>
      </c>
      <c r="E1374" s="166" t="s">
        <v>1</v>
      </c>
      <c r="F1374" s="167" t="s">
        <v>3009</v>
      </c>
      <c r="H1374" s="168">
        <v>66</v>
      </c>
      <c r="I1374" s="169"/>
      <c r="L1374" s="164"/>
      <c r="M1374" s="170"/>
      <c r="T1374" s="171"/>
      <c r="AT1374" s="166" t="s">
        <v>219</v>
      </c>
      <c r="AU1374" s="166" t="s">
        <v>88</v>
      </c>
      <c r="AV1374" s="12" t="s">
        <v>88</v>
      </c>
      <c r="AW1374" s="12" t="s">
        <v>31</v>
      </c>
      <c r="AX1374" s="12" t="s">
        <v>75</v>
      </c>
      <c r="AY1374" s="166" t="s">
        <v>205</v>
      </c>
    </row>
    <row r="1375" spans="2:65" s="12" customFormat="1">
      <c r="B1375" s="164"/>
      <c r="D1375" s="165" t="s">
        <v>219</v>
      </c>
      <c r="E1375" s="166" t="s">
        <v>1</v>
      </c>
      <c r="F1375" s="167" t="s">
        <v>3009</v>
      </c>
      <c r="H1375" s="168">
        <v>66</v>
      </c>
      <c r="I1375" s="169"/>
      <c r="L1375" s="164"/>
      <c r="M1375" s="170"/>
      <c r="T1375" s="171"/>
      <c r="AT1375" s="166" t="s">
        <v>219</v>
      </c>
      <c r="AU1375" s="166" t="s">
        <v>88</v>
      </c>
      <c r="AV1375" s="12" t="s">
        <v>88</v>
      </c>
      <c r="AW1375" s="12" t="s">
        <v>31</v>
      </c>
      <c r="AX1375" s="12" t="s">
        <v>75</v>
      </c>
      <c r="AY1375" s="166" t="s">
        <v>205</v>
      </c>
    </row>
    <row r="1376" spans="2:65" s="12" customFormat="1">
      <c r="B1376" s="164"/>
      <c r="D1376" s="165" t="s">
        <v>219</v>
      </c>
      <c r="E1376" s="166" t="s">
        <v>1</v>
      </c>
      <c r="F1376" s="167" t="s">
        <v>3009</v>
      </c>
      <c r="H1376" s="168">
        <v>66</v>
      </c>
      <c r="I1376" s="169"/>
      <c r="L1376" s="164"/>
      <c r="M1376" s="170"/>
      <c r="T1376" s="171"/>
      <c r="AT1376" s="166" t="s">
        <v>219</v>
      </c>
      <c r="AU1376" s="166" t="s">
        <v>88</v>
      </c>
      <c r="AV1376" s="12" t="s">
        <v>88</v>
      </c>
      <c r="AW1376" s="12" t="s">
        <v>31</v>
      </c>
      <c r="AX1376" s="12" t="s">
        <v>75</v>
      </c>
      <c r="AY1376" s="166" t="s">
        <v>205</v>
      </c>
    </row>
    <row r="1377" spans="2:51" s="12" customFormat="1">
      <c r="B1377" s="164"/>
      <c r="D1377" s="165" t="s">
        <v>219</v>
      </c>
      <c r="E1377" s="166" t="s">
        <v>1</v>
      </c>
      <c r="F1377" s="167" t="s">
        <v>3009</v>
      </c>
      <c r="H1377" s="168">
        <v>66</v>
      </c>
      <c r="I1377" s="169"/>
      <c r="L1377" s="164"/>
      <c r="M1377" s="170"/>
      <c r="T1377" s="171"/>
      <c r="AT1377" s="166" t="s">
        <v>219</v>
      </c>
      <c r="AU1377" s="166" t="s">
        <v>88</v>
      </c>
      <c r="AV1377" s="12" t="s">
        <v>88</v>
      </c>
      <c r="AW1377" s="12" t="s">
        <v>31</v>
      </c>
      <c r="AX1377" s="12" t="s">
        <v>75</v>
      </c>
      <c r="AY1377" s="166" t="s">
        <v>205</v>
      </c>
    </row>
    <row r="1378" spans="2:51" s="15" customFormat="1">
      <c r="B1378" s="185"/>
      <c r="D1378" s="165" t="s">
        <v>219</v>
      </c>
      <c r="E1378" s="186" t="s">
        <v>1</v>
      </c>
      <c r="F1378" s="187" t="s">
        <v>2984</v>
      </c>
      <c r="H1378" s="188">
        <v>528</v>
      </c>
      <c r="I1378" s="189"/>
      <c r="L1378" s="185"/>
      <c r="M1378" s="190"/>
      <c r="T1378" s="191"/>
      <c r="AT1378" s="186" t="s">
        <v>219</v>
      </c>
      <c r="AU1378" s="186" t="s">
        <v>88</v>
      </c>
      <c r="AV1378" s="15" t="s">
        <v>222</v>
      </c>
      <c r="AW1378" s="15" t="s">
        <v>31</v>
      </c>
      <c r="AX1378" s="15" t="s">
        <v>75</v>
      </c>
      <c r="AY1378" s="186" t="s">
        <v>205</v>
      </c>
    </row>
    <row r="1379" spans="2:51" s="12" customFormat="1">
      <c r="B1379" s="164"/>
      <c r="D1379" s="165" t="s">
        <v>219</v>
      </c>
      <c r="E1379" s="166" t="s">
        <v>1</v>
      </c>
      <c r="F1379" s="167" t="s">
        <v>3010</v>
      </c>
      <c r="H1379" s="168">
        <v>1.8</v>
      </c>
      <c r="I1379" s="169"/>
      <c r="L1379" s="164"/>
      <c r="M1379" s="170"/>
      <c r="T1379" s="171"/>
      <c r="AT1379" s="166" t="s">
        <v>219</v>
      </c>
      <c r="AU1379" s="166" t="s">
        <v>88</v>
      </c>
      <c r="AV1379" s="12" t="s">
        <v>88</v>
      </c>
      <c r="AW1379" s="12" t="s">
        <v>31</v>
      </c>
      <c r="AX1379" s="12" t="s">
        <v>75</v>
      </c>
      <c r="AY1379" s="166" t="s">
        <v>205</v>
      </c>
    </row>
    <row r="1380" spans="2:51" s="12" customFormat="1">
      <c r="B1380" s="164"/>
      <c r="D1380" s="165" t="s">
        <v>219</v>
      </c>
      <c r="E1380" s="166" t="s">
        <v>1</v>
      </c>
      <c r="F1380" s="167" t="s">
        <v>3011</v>
      </c>
      <c r="H1380" s="168">
        <v>1.5</v>
      </c>
      <c r="I1380" s="169"/>
      <c r="L1380" s="164"/>
      <c r="M1380" s="170"/>
      <c r="T1380" s="171"/>
      <c r="AT1380" s="166" t="s">
        <v>219</v>
      </c>
      <c r="AU1380" s="166" t="s">
        <v>88</v>
      </c>
      <c r="AV1380" s="12" t="s">
        <v>88</v>
      </c>
      <c r="AW1380" s="12" t="s">
        <v>31</v>
      </c>
      <c r="AX1380" s="12" t="s">
        <v>75</v>
      </c>
      <c r="AY1380" s="166" t="s">
        <v>205</v>
      </c>
    </row>
    <row r="1381" spans="2:51" s="15" customFormat="1">
      <c r="B1381" s="185"/>
      <c r="D1381" s="165" t="s">
        <v>219</v>
      </c>
      <c r="E1381" s="186" t="s">
        <v>1</v>
      </c>
      <c r="F1381" s="187" t="s">
        <v>3012</v>
      </c>
      <c r="H1381" s="188">
        <v>3.3</v>
      </c>
      <c r="I1381" s="189"/>
      <c r="L1381" s="185"/>
      <c r="M1381" s="190"/>
      <c r="T1381" s="191"/>
      <c r="AT1381" s="186" t="s">
        <v>219</v>
      </c>
      <c r="AU1381" s="186" t="s">
        <v>88</v>
      </c>
      <c r="AV1381" s="15" t="s">
        <v>222</v>
      </c>
      <c r="AW1381" s="15" t="s">
        <v>31</v>
      </c>
      <c r="AX1381" s="15" t="s">
        <v>75</v>
      </c>
      <c r="AY1381" s="186" t="s">
        <v>205</v>
      </c>
    </row>
    <row r="1382" spans="2:51" s="14" customFormat="1">
      <c r="B1382" s="179"/>
      <c r="D1382" s="165" t="s">
        <v>219</v>
      </c>
      <c r="E1382" s="180" t="s">
        <v>1</v>
      </c>
      <c r="F1382" s="181" t="s">
        <v>3013</v>
      </c>
      <c r="H1382" s="180" t="s">
        <v>1</v>
      </c>
      <c r="I1382" s="182"/>
      <c r="L1382" s="179"/>
      <c r="M1382" s="183"/>
      <c r="T1382" s="184"/>
      <c r="AT1382" s="180" t="s">
        <v>219</v>
      </c>
      <c r="AU1382" s="180" t="s">
        <v>88</v>
      </c>
      <c r="AV1382" s="14" t="s">
        <v>82</v>
      </c>
      <c r="AW1382" s="14" t="s">
        <v>31</v>
      </c>
      <c r="AX1382" s="14" t="s">
        <v>75</v>
      </c>
      <c r="AY1382" s="180" t="s">
        <v>205</v>
      </c>
    </row>
    <row r="1383" spans="2:51" s="12" customFormat="1">
      <c r="B1383" s="164"/>
      <c r="D1383" s="165" t="s">
        <v>219</v>
      </c>
      <c r="E1383" s="166" t="s">
        <v>1</v>
      </c>
      <c r="F1383" s="167" t="s">
        <v>3014</v>
      </c>
      <c r="H1383" s="168">
        <v>63</v>
      </c>
      <c r="I1383" s="169"/>
      <c r="L1383" s="164"/>
      <c r="M1383" s="170"/>
      <c r="T1383" s="171"/>
      <c r="AT1383" s="166" t="s">
        <v>219</v>
      </c>
      <c r="AU1383" s="166" t="s">
        <v>88</v>
      </c>
      <c r="AV1383" s="12" t="s">
        <v>88</v>
      </c>
      <c r="AW1383" s="12" t="s">
        <v>31</v>
      </c>
      <c r="AX1383" s="12" t="s">
        <v>75</v>
      </c>
      <c r="AY1383" s="166" t="s">
        <v>205</v>
      </c>
    </row>
    <row r="1384" spans="2:51" s="12" customFormat="1">
      <c r="B1384" s="164"/>
      <c r="D1384" s="165" t="s">
        <v>219</v>
      </c>
      <c r="E1384" s="166" t="s">
        <v>1</v>
      </c>
      <c r="F1384" s="167" t="s">
        <v>3014</v>
      </c>
      <c r="H1384" s="168">
        <v>63</v>
      </c>
      <c r="I1384" s="169"/>
      <c r="L1384" s="164"/>
      <c r="M1384" s="170"/>
      <c r="T1384" s="171"/>
      <c r="AT1384" s="166" t="s">
        <v>219</v>
      </c>
      <c r="AU1384" s="166" t="s">
        <v>88</v>
      </c>
      <c r="AV1384" s="12" t="s">
        <v>88</v>
      </c>
      <c r="AW1384" s="12" t="s">
        <v>31</v>
      </c>
      <c r="AX1384" s="12" t="s">
        <v>75</v>
      </c>
      <c r="AY1384" s="166" t="s">
        <v>205</v>
      </c>
    </row>
    <row r="1385" spans="2:51" s="12" customFormat="1">
      <c r="B1385" s="164"/>
      <c r="D1385" s="165" t="s">
        <v>219</v>
      </c>
      <c r="E1385" s="166" t="s">
        <v>1</v>
      </c>
      <c r="F1385" s="167" t="s">
        <v>3014</v>
      </c>
      <c r="H1385" s="168">
        <v>63</v>
      </c>
      <c r="I1385" s="169"/>
      <c r="L1385" s="164"/>
      <c r="M1385" s="170"/>
      <c r="T1385" s="171"/>
      <c r="AT1385" s="166" t="s">
        <v>219</v>
      </c>
      <c r="AU1385" s="166" t="s">
        <v>88</v>
      </c>
      <c r="AV1385" s="12" t="s">
        <v>88</v>
      </c>
      <c r="AW1385" s="12" t="s">
        <v>31</v>
      </c>
      <c r="AX1385" s="12" t="s">
        <v>75</v>
      </c>
      <c r="AY1385" s="166" t="s">
        <v>205</v>
      </c>
    </row>
    <row r="1386" spans="2:51" s="15" customFormat="1">
      <c r="B1386" s="185"/>
      <c r="D1386" s="165" t="s">
        <v>219</v>
      </c>
      <c r="E1386" s="186" t="s">
        <v>1</v>
      </c>
      <c r="F1386" s="187" t="s">
        <v>3015</v>
      </c>
      <c r="H1386" s="188">
        <v>189</v>
      </c>
      <c r="I1386" s="189"/>
      <c r="L1386" s="185"/>
      <c r="M1386" s="190"/>
      <c r="T1386" s="191"/>
      <c r="AT1386" s="186" t="s">
        <v>219</v>
      </c>
      <c r="AU1386" s="186" t="s">
        <v>88</v>
      </c>
      <c r="AV1386" s="15" t="s">
        <v>222</v>
      </c>
      <c r="AW1386" s="15" t="s">
        <v>31</v>
      </c>
      <c r="AX1386" s="15" t="s">
        <v>75</v>
      </c>
      <c r="AY1386" s="186" t="s">
        <v>205</v>
      </c>
    </row>
    <row r="1387" spans="2:51" s="12" customFormat="1">
      <c r="B1387" s="164"/>
      <c r="D1387" s="165" t="s">
        <v>219</v>
      </c>
      <c r="E1387" s="166" t="s">
        <v>1</v>
      </c>
      <c r="F1387" s="167" t="s">
        <v>3016</v>
      </c>
      <c r="H1387" s="168">
        <v>8.1</v>
      </c>
      <c r="I1387" s="169"/>
      <c r="L1387" s="164"/>
      <c r="M1387" s="170"/>
      <c r="T1387" s="171"/>
      <c r="AT1387" s="166" t="s">
        <v>219</v>
      </c>
      <c r="AU1387" s="166" t="s">
        <v>88</v>
      </c>
      <c r="AV1387" s="12" t="s">
        <v>88</v>
      </c>
      <c r="AW1387" s="12" t="s">
        <v>31</v>
      </c>
      <c r="AX1387" s="12" t="s">
        <v>75</v>
      </c>
      <c r="AY1387" s="166" t="s">
        <v>205</v>
      </c>
    </row>
    <row r="1388" spans="2:51" s="15" customFormat="1">
      <c r="B1388" s="185"/>
      <c r="D1388" s="165" t="s">
        <v>219</v>
      </c>
      <c r="E1388" s="186" t="s">
        <v>1</v>
      </c>
      <c r="F1388" s="187" t="s">
        <v>404</v>
      </c>
      <c r="H1388" s="188">
        <v>8.1</v>
      </c>
      <c r="I1388" s="189"/>
      <c r="L1388" s="185"/>
      <c r="M1388" s="190"/>
      <c r="T1388" s="191"/>
      <c r="AT1388" s="186" t="s">
        <v>219</v>
      </c>
      <c r="AU1388" s="186" t="s">
        <v>88</v>
      </c>
      <c r="AV1388" s="15" t="s">
        <v>222</v>
      </c>
      <c r="AW1388" s="15" t="s">
        <v>31</v>
      </c>
      <c r="AX1388" s="15" t="s">
        <v>75</v>
      </c>
      <c r="AY1388" s="186" t="s">
        <v>205</v>
      </c>
    </row>
    <row r="1389" spans="2:51" s="14" customFormat="1" ht="22.5">
      <c r="B1389" s="179"/>
      <c r="D1389" s="165" t="s">
        <v>219</v>
      </c>
      <c r="E1389" s="180" t="s">
        <v>1</v>
      </c>
      <c r="F1389" s="181" t="s">
        <v>2851</v>
      </c>
      <c r="H1389" s="180" t="s">
        <v>1</v>
      </c>
      <c r="I1389" s="182"/>
      <c r="L1389" s="179"/>
      <c r="M1389" s="183"/>
      <c r="T1389" s="184"/>
      <c r="AT1389" s="180" t="s">
        <v>219</v>
      </c>
      <c r="AU1389" s="180" t="s">
        <v>88</v>
      </c>
      <c r="AV1389" s="14" t="s">
        <v>82</v>
      </c>
      <c r="AW1389" s="14" t="s">
        <v>31</v>
      </c>
      <c r="AX1389" s="14" t="s">
        <v>75</v>
      </c>
      <c r="AY1389" s="180" t="s">
        <v>205</v>
      </c>
    </row>
    <row r="1390" spans="2:51" s="12" customFormat="1">
      <c r="B1390" s="164"/>
      <c r="D1390" s="165" t="s">
        <v>219</v>
      </c>
      <c r="E1390" s="166" t="s">
        <v>1</v>
      </c>
      <c r="F1390" s="167" t="s">
        <v>3017</v>
      </c>
      <c r="H1390" s="168">
        <v>69</v>
      </c>
      <c r="I1390" s="169"/>
      <c r="L1390" s="164"/>
      <c r="M1390" s="170"/>
      <c r="T1390" s="171"/>
      <c r="AT1390" s="166" t="s">
        <v>219</v>
      </c>
      <c r="AU1390" s="166" t="s">
        <v>88</v>
      </c>
      <c r="AV1390" s="12" t="s">
        <v>88</v>
      </c>
      <c r="AW1390" s="12" t="s">
        <v>31</v>
      </c>
      <c r="AX1390" s="12" t="s">
        <v>75</v>
      </c>
      <c r="AY1390" s="166" t="s">
        <v>205</v>
      </c>
    </row>
    <row r="1391" spans="2:51" s="12" customFormat="1">
      <c r="B1391" s="164"/>
      <c r="D1391" s="165" t="s">
        <v>219</v>
      </c>
      <c r="E1391" s="166" t="s">
        <v>1</v>
      </c>
      <c r="F1391" s="167" t="s">
        <v>3018</v>
      </c>
      <c r="H1391" s="168">
        <v>69</v>
      </c>
      <c r="I1391" s="169"/>
      <c r="L1391" s="164"/>
      <c r="M1391" s="170"/>
      <c r="T1391" s="171"/>
      <c r="AT1391" s="166" t="s">
        <v>219</v>
      </c>
      <c r="AU1391" s="166" t="s">
        <v>88</v>
      </c>
      <c r="AV1391" s="12" t="s">
        <v>88</v>
      </c>
      <c r="AW1391" s="12" t="s">
        <v>31</v>
      </c>
      <c r="AX1391" s="12" t="s">
        <v>75</v>
      </c>
      <c r="AY1391" s="166" t="s">
        <v>205</v>
      </c>
    </row>
    <row r="1392" spans="2:51" s="12" customFormat="1">
      <c r="B1392" s="164"/>
      <c r="D1392" s="165" t="s">
        <v>219</v>
      </c>
      <c r="E1392" s="166" t="s">
        <v>1</v>
      </c>
      <c r="F1392" s="167" t="s">
        <v>3019</v>
      </c>
      <c r="H1392" s="168">
        <v>69</v>
      </c>
      <c r="I1392" s="169"/>
      <c r="L1392" s="164"/>
      <c r="M1392" s="170"/>
      <c r="T1392" s="171"/>
      <c r="AT1392" s="166" t="s">
        <v>219</v>
      </c>
      <c r="AU1392" s="166" t="s">
        <v>88</v>
      </c>
      <c r="AV1392" s="12" t="s">
        <v>88</v>
      </c>
      <c r="AW1392" s="12" t="s">
        <v>31</v>
      </c>
      <c r="AX1392" s="12" t="s">
        <v>75</v>
      </c>
      <c r="AY1392" s="166" t="s">
        <v>205</v>
      </c>
    </row>
    <row r="1393" spans="2:65" s="15" customFormat="1">
      <c r="B1393" s="185"/>
      <c r="D1393" s="165" t="s">
        <v>219</v>
      </c>
      <c r="E1393" s="186" t="s">
        <v>1</v>
      </c>
      <c r="F1393" s="187" t="s">
        <v>2855</v>
      </c>
      <c r="H1393" s="188">
        <v>207</v>
      </c>
      <c r="I1393" s="189"/>
      <c r="L1393" s="185"/>
      <c r="M1393" s="190"/>
      <c r="T1393" s="191"/>
      <c r="AT1393" s="186" t="s">
        <v>219</v>
      </c>
      <c r="AU1393" s="186" t="s">
        <v>88</v>
      </c>
      <c r="AV1393" s="15" t="s">
        <v>222</v>
      </c>
      <c r="AW1393" s="15" t="s">
        <v>31</v>
      </c>
      <c r="AX1393" s="15" t="s">
        <v>75</v>
      </c>
      <c r="AY1393" s="186" t="s">
        <v>205</v>
      </c>
    </row>
    <row r="1394" spans="2:65" s="14" customFormat="1" ht="22.5">
      <c r="B1394" s="179"/>
      <c r="D1394" s="165" t="s">
        <v>219</v>
      </c>
      <c r="E1394" s="180" t="s">
        <v>1</v>
      </c>
      <c r="F1394" s="181" t="s">
        <v>2851</v>
      </c>
      <c r="H1394" s="180" t="s">
        <v>1</v>
      </c>
      <c r="I1394" s="182"/>
      <c r="L1394" s="179"/>
      <c r="M1394" s="183"/>
      <c r="T1394" s="184"/>
      <c r="AT1394" s="180" t="s">
        <v>219</v>
      </c>
      <c r="AU1394" s="180" t="s">
        <v>88</v>
      </c>
      <c r="AV1394" s="14" t="s">
        <v>82</v>
      </c>
      <c r="AW1394" s="14" t="s">
        <v>31</v>
      </c>
      <c r="AX1394" s="14" t="s">
        <v>75</v>
      </c>
      <c r="AY1394" s="180" t="s">
        <v>205</v>
      </c>
    </row>
    <row r="1395" spans="2:65" s="12" customFormat="1">
      <c r="B1395" s="164"/>
      <c r="D1395" s="165" t="s">
        <v>219</v>
      </c>
      <c r="E1395" s="166" t="s">
        <v>1</v>
      </c>
      <c r="F1395" s="167" t="s">
        <v>3020</v>
      </c>
      <c r="H1395" s="168">
        <v>69</v>
      </c>
      <c r="I1395" s="169"/>
      <c r="L1395" s="164"/>
      <c r="M1395" s="170"/>
      <c r="T1395" s="171"/>
      <c r="AT1395" s="166" t="s">
        <v>219</v>
      </c>
      <c r="AU1395" s="166" t="s">
        <v>88</v>
      </c>
      <c r="AV1395" s="12" t="s">
        <v>88</v>
      </c>
      <c r="AW1395" s="12" t="s">
        <v>31</v>
      </c>
      <c r="AX1395" s="12" t="s">
        <v>75</v>
      </c>
      <c r="AY1395" s="166" t="s">
        <v>205</v>
      </c>
    </row>
    <row r="1396" spans="2:65" s="15" customFormat="1">
      <c r="B1396" s="185"/>
      <c r="D1396" s="165" t="s">
        <v>219</v>
      </c>
      <c r="E1396" s="186" t="s">
        <v>1</v>
      </c>
      <c r="F1396" s="187" t="s">
        <v>3021</v>
      </c>
      <c r="H1396" s="188">
        <v>69</v>
      </c>
      <c r="I1396" s="189"/>
      <c r="L1396" s="185"/>
      <c r="M1396" s="190"/>
      <c r="T1396" s="191"/>
      <c r="AT1396" s="186" t="s">
        <v>219</v>
      </c>
      <c r="AU1396" s="186" t="s">
        <v>88</v>
      </c>
      <c r="AV1396" s="15" t="s">
        <v>222</v>
      </c>
      <c r="AW1396" s="15" t="s">
        <v>31</v>
      </c>
      <c r="AX1396" s="15" t="s">
        <v>75</v>
      </c>
      <c r="AY1396" s="186" t="s">
        <v>205</v>
      </c>
    </row>
    <row r="1397" spans="2:65" s="14" customFormat="1" ht="22.5">
      <c r="B1397" s="179"/>
      <c r="D1397" s="165" t="s">
        <v>219</v>
      </c>
      <c r="E1397" s="180" t="s">
        <v>1</v>
      </c>
      <c r="F1397" s="181" t="s">
        <v>2851</v>
      </c>
      <c r="H1397" s="180" t="s">
        <v>1</v>
      </c>
      <c r="I1397" s="182"/>
      <c r="L1397" s="179"/>
      <c r="M1397" s="183"/>
      <c r="T1397" s="184"/>
      <c r="AT1397" s="180" t="s">
        <v>219</v>
      </c>
      <c r="AU1397" s="180" t="s">
        <v>88</v>
      </c>
      <c r="AV1397" s="14" t="s">
        <v>82</v>
      </c>
      <c r="AW1397" s="14" t="s">
        <v>31</v>
      </c>
      <c r="AX1397" s="14" t="s">
        <v>75</v>
      </c>
      <c r="AY1397" s="180" t="s">
        <v>205</v>
      </c>
    </row>
    <row r="1398" spans="2:65" s="12" customFormat="1">
      <c r="B1398" s="164"/>
      <c r="D1398" s="165" t="s">
        <v>219</v>
      </c>
      <c r="E1398" s="166" t="s">
        <v>1</v>
      </c>
      <c r="F1398" s="167" t="s">
        <v>3022</v>
      </c>
      <c r="H1398" s="168">
        <v>69</v>
      </c>
      <c r="I1398" s="169"/>
      <c r="L1398" s="164"/>
      <c r="M1398" s="170"/>
      <c r="T1398" s="171"/>
      <c r="AT1398" s="166" t="s">
        <v>219</v>
      </c>
      <c r="AU1398" s="166" t="s">
        <v>88</v>
      </c>
      <c r="AV1398" s="12" t="s">
        <v>88</v>
      </c>
      <c r="AW1398" s="12" t="s">
        <v>31</v>
      </c>
      <c r="AX1398" s="12" t="s">
        <v>75</v>
      </c>
      <c r="AY1398" s="166" t="s">
        <v>205</v>
      </c>
    </row>
    <row r="1399" spans="2:65" s="15" customFormat="1">
      <c r="B1399" s="185"/>
      <c r="D1399" s="165" t="s">
        <v>219</v>
      </c>
      <c r="E1399" s="186" t="s">
        <v>1</v>
      </c>
      <c r="F1399" s="187" t="s">
        <v>3023</v>
      </c>
      <c r="H1399" s="188">
        <v>69</v>
      </c>
      <c r="I1399" s="189"/>
      <c r="L1399" s="185"/>
      <c r="M1399" s="190"/>
      <c r="T1399" s="191"/>
      <c r="AT1399" s="186" t="s">
        <v>219</v>
      </c>
      <c r="AU1399" s="186" t="s">
        <v>88</v>
      </c>
      <c r="AV1399" s="15" t="s">
        <v>222</v>
      </c>
      <c r="AW1399" s="15" t="s">
        <v>31</v>
      </c>
      <c r="AX1399" s="15" t="s">
        <v>75</v>
      </c>
      <c r="AY1399" s="186" t="s">
        <v>205</v>
      </c>
    </row>
    <row r="1400" spans="2:65" s="13" customFormat="1">
      <c r="B1400" s="172"/>
      <c r="D1400" s="165" t="s">
        <v>219</v>
      </c>
      <c r="E1400" s="173" t="s">
        <v>1</v>
      </c>
      <c r="F1400" s="174" t="s">
        <v>221</v>
      </c>
      <c r="H1400" s="175">
        <v>1073.4000000000001</v>
      </c>
      <c r="I1400" s="176"/>
      <c r="L1400" s="172"/>
      <c r="M1400" s="177"/>
      <c r="T1400" s="178"/>
      <c r="AT1400" s="173" t="s">
        <v>219</v>
      </c>
      <c r="AU1400" s="173" t="s">
        <v>88</v>
      </c>
      <c r="AV1400" s="13" t="s">
        <v>210</v>
      </c>
      <c r="AW1400" s="13" t="s">
        <v>31</v>
      </c>
      <c r="AX1400" s="13" t="s">
        <v>82</v>
      </c>
      <c r="AY1400" s="173" t="s">
        <v>205</v>
      </c>
    </row>
    <row r="1401" spans="2:65" s="11" customFormat="1" ht="22.9" customHeight="1">
      <c r="B1401" s="126"/>
      <c r="D1401" s="127" t="s">
        <v>74</v>
      </c>
      <c r="E1401" s="152" t="s">
        <v>574</v>
      </c>
      <c r="F1401" s="152" t="s">
        <v>575</v>
      </c>
      <c r="I1401" s="129"/>
      <c r="J1401" s="153">
        <f>BK1401</f>
        <v>0</v>
      </c>
      <c r="L1401" s="126"/>
      <c r="M1401" s="131"/>
      <c r="P1401" s="132">
        <f>SUM(P1402:P1482)</f>
        <v>0</v>
      </c>
      <c r="R1401" s="132">
        <f>SUM(R1402:R1482)</f>
        <v>0</v>
      </c>
      <c r="T1401" s="133">
        <f>SUM(T1402:T1482)</f>
        <v>4.2468000000000004</v>
      </c>
      <c r="AR1401" s="127" t="s">
        <v>88</v>
      </c>
      <c r="AT1401" s="134" t="s">
        <v>74</v>
      </c>
      <c r="AU1401" s="134" t="s">
        <v>82</v>
      </c>
      <c r="AY1401" s="127" t="s">
        <v>205</v>
      </c>
      <c r="BK1401" s="135">
        <f>SUM(BK1402:BK1482)</f>
        <v>0</v>
      </c>
    </row>
    <row r="1402" spans="2:65" s="1" customFormat="1" ht="33" customHeight="1">
      <c r="B1402" s="136"/>
      <c r="C1402" s="154" t="s">
        <v>1167</v>
      </c>
      <c r="D1402" s="154" t="s">
        <v>214</v>
      </c>
      <c r="E1402" s="155" t="s">
        <v>3024</v>
      </c>
      <c r="F1402" s="156" t="s">
        <v>3025</v>
      </c>
      <c r="G1402" s="157" t="s">
        <v>592</v>
      </c>
      <c r="H1402" s="158">
        <v>5.0999999999999996</v>
      </c>
      <c r="I1402" s="159"/>
      <c r="J1402" s="160">
        <f>ROUND(I1402*H1402,2)</f>
        <v>0</v>
      </c>
      <c r="K1402" s="161"/>
      <c r="L1402" s="32"/>
      <c r="M1402" s="162" t="s">
        <v>1</v>
      </c>
      <c r="N1402" s="163" t="s">
        <v>41</v>
      </c>
      <c r="P1402" s="148">
        <f>O1402*H1402</f>
        <v>0</v>
      </c>
      <c r="Q1402" s="148">
        <v>0</v>
      </c>
      <c r="R1402" s="148">
        <f>Q1402*H1402</f>
        <v>0</v>
      </c>
      <c r="S1402" s="148">
        <v>3.0000000000000001E-3</v>
      </c>
      <c r="T1402" s="149">
        <f>S1402*H1402</f>
        <v>1.5299999999999999E-2</v>
      </c>
      <c r="AR1402" s="150" t="s">
        <v>233</v>
      </c>
      <c r="AT1402" s="150" t="s">
        <v>214</v>
      </c>
      <c r="AU1402" s="150" t="s">
        <v>88</v>
      </c>
      <c r="AY1402" s="17" t="s">
        <v>205</v>
      </c>
      <c r="BE1402" s="151">
        <f>IF(N1402="základná",J1402,0)</f>
        <v>0</v>
      </c>
      <c r="BF1402" s="151">
        <f>IF(N1402="znížená",J1402,0)</f>
        <v>0</v>
      </c>
      <c r="BG1402" s="151">
        <f>IF(N1402="zákl. prenesená",J1402,0)</f>
        <v>0</v>
      </c>
      <c r="BH1402" s="151">
        <f>IF(N1402="zníž. prenesená",J1402,0)</f>
        <v>0</v>
      </c>
      <c r="BI1402" s="151">
        <f>IF(N1402="nulová",J1402,0)</f>
        <v>0</v>
      </c>
      <c r="BJ1402" s="17" t="s">
        <v>88</v>
      </c>
      <c r="BK1402" s="151">
        <f>ROUND(I1402*H1402,2)</f>
        <v>0</v>
      </c>
      <c r="BL1402" s="17" t="s">
        <v>233</v>
      </c>
      <c r="BM1402" s="150" t="s">
        <v>3026</v>
      </c>
    </row>
    <row r="1403" spans="2:65" s="12" customFormat="1">
      <c r="B1403" s="164"/>
      <c r="D1403" s="165" t="s">
        <v>219</v>
      </c>
      <c r="E1403" s="166" t="s">
        <v>1</v>
      </c>
      <c r="F1403" s="167" t="s">
        <v>3027</v>
      </c>
      <c r="H1403" s="168">
        <v>3.6</v>
      </c>
      <c r="I1403" s="169"/>
      <c r="L1403" s="164"/>
      <c r="M1403" s="170"/>
      <c r="T1403" s="171"/>
      <c r="AT1403" s="166" t="s">
        <v>219</v>
      </c>
      <c r="AU1403" s="166" t="s">
        <v>88</v>
      </c>
      <c r="AV1403" s="12" t="s">
        <v>88</v>
      </c>
      <c r="AW1403" s="12" t="s">
        <v>31</v>
      </c>
      <c r="AX1403" s="12" t="s">
        <v>75</v>
      </c>
      <c r="AY1403" s="166" t="s">
        <v>205</v>
      </c>
    </row>
    <row r="1404" spans="2:65" s="12" customFormat="1">
      <c r="B1404" s="164"/>
      <c r="D1404" s="165" t="s">
        <v>219</v>
      </c>
      <c r="E1404" s="166" t="s">
        <v>1</v>
      </c>
      <c r="F1404" s="167" t="s">
        <v>3028</v>
      </c>
      <c r="H1404" s="168">
        <v>1.5</v>
      </c>
      <c r="I1404" s="169"/>
      <c r="L1404" s="164"/>
      <c r="M1404" s="170"/>
      <c r="T1404" s="171"/>
      <c r="AT1404" s="166" t="s">
        <v>219</v>
      </c>
      <c r="AU1404" s="166" t="s">
        <v>88</v>
      </c>
      <c r="AV1404" s="12" t="s">
        <v>88</v>
      </c>
      <c r="AW1404" s="12" t="s">
        <v>31</v>
      </c>
      <c r="AX1404" s="12" t="s">
        <v>75</v>
      </c>
      <c r="AY1404" s="166" t="s">
        <v>205</v>
      </c>
    </row>
    <row r="1405" spans="2:65" s="15" customFormat="1">
      <c r="B1405" s="185"/>
      <c r="D1405" s="165" t="s">
        <v>219</v>
      </c>
      <c r="E1405" s="186" t="s">
        <v>1</v>
      </c>
      <c r="F1405" s="187" t="s">
        <v>3029</v>
      </c>
      <c r="H1405" s="188">
        <v>5.0999999999999996</v>
      </c>
      <c r="I1405" s="189"/>
      <c r="L1405" s="185"/>
      <c r="M1405" s="190"/>
      <c r="T1405" s="191"/>
      <c r="AT1405" s="186" t="s">
        <v>219</v>
      </c>
      <c r="AU1405" s="186" t="s">
        <v>88</v>
      </c>
      <c r="AV1405" s="15" t="s">
        <v>222</v>
      </c>
      <c r="AW1405" s="15" t="s">
        <v>31</v>
      </c>
      <c r="AX1405" s="15" t="s">
        <v>75</v>
      </c>
      <c r="AY1405" s="186" t="s">
        <v>205</v>
      </c>
    </row>
    <row r="1406" spans="2:65" s="13" customFormat="1">
      <c r="B1406" s="172"/>
      <c r="D1406" s="165" t="s">
        <v>219</v>
      </c>
      <c r="E1406" s="173" t="s">
        <v>1</v>
      </c>
      <c r="F1406" s="174" t="s">
        <v>221</v>
      </c>
      <c r="H1406" s="175">
        <v>5.0999999999999996</v>
      </c>
      <c r="I1406" s="176"/>
      <c r="L1406" s="172"/>
      <c r="M1406" s="177"/>
      <c r="T1406" s="178"/>
      <c r="AT1406" s="173" t="s">
        <v>219</v>
      </c>
      <c r="AU1406" s="173" t="s">
        <v>88</v>
      </c>
      <c r="AV1406" s="13" t="s">
        <v>210</v>
      </c>
      <c r="AW1406" s="13" t="s">
        <v>31</v>
      </c>
      <c r="AX1406" s="13" t="s">
        <v>82</v>
      </c>
      <c r="AY1406" s="173" t="s">
        <v>205</v>
      </c>
    </row>
    <row r="1407" spans="2:65" s="1" customFormat="1" ht="24.2" customHeight="1">
      <c r="B1407" s="136"/>
      <c r="C1407" s="154" t="s">
        <v>1169</v>
      </c>
      <c r="D1407" s="154" t="s">
        <v>214</v>
      </c>
      <c r="E1407" s="155" t="s">
        <v>3030</v>
      </c>
      <c r="F1407" s="156" t="s">
        <v>3031</v>
      </c>
      <c r="G1407" s="157" t="s">
        <v>370</v>
      </c>
      <c r="H1407" s="158">
        <v>1282.5</v>
      </c>
      <c r="I1407" s="159"/>
      <c r="J1407" s="160">
        <f>ROUND(I1407*H1407,2)</f>
        <v>0</v>
      </c>
      <c r="K1407" s="161"/>
      <c r="L1407" s="32"/>
      <c r="M1407" s="162" t="s">
        <v>1</v>
      </c>
      <c r="N1407" s="163" t="s">
        <v>41</v>
      </c>
      <c r="P1407" s="148">
        <f>O1407*H1407</f>
        <v>0</v>
      </c>
      <c r="Q1407" s="148">
        <v>0</v>
      </c>
      <c r="R1407" s="148">
        <f>Q1407*H1407</f>
        <v>0</v>
      </c>
      <c r="S1407" s="148">
        <v>3.0000000000000001E-3</v>
      </c>
      <c r="T1407" s="149">
        <f>S1407*H1407</f>
        <v>3.8475000000000001</v>
      </c>
      <c r="AR1407" s="150" t="s">
        <v>233</v>
      </c>
      <c r="AT1407" s="150" t="s">
        <v>214</v>
      </c>
      <c r="AU1407" s="150" t="s">
        <v>88</v>
      </c>
      <c r="AY1407" s="17" t="s">
        <v>205</v>
      </c>
      <c r="BE1407" s="151">
        <f>IF(N1407="základná",J1407,0)</f>
        <v>0</v>
      </c>
      <c r="BF1407" s="151">
        <f>IF(N1407="znížená",J1407,0)</f>
        <v>0</v>
      </c>
      <c r="BG1407" s="151">
        <f>IF(N1407="zákl. prenesená",J1407,0)</f>
        <v>0</v>
      </c>
      <c r="BH1407" s="151">
        <f>IF(N1407="zníž. prenesená",J1407,0)</f>
        <v>0</v>
      </c>
      <c r="BI1407" s="151">
        <f>IF(N1407="nulová",J1407,0)</f>
        <v>0</v>
      </c>
      <c r="BJ1407" s="17" t="s">
        <v>88</v>
      </c>
      <c r="BK1407" s="151">
        <f>ROUND(I1407*H1407,2)</f>
        <v>0</v>
      </c>
      <c r="BL1407" s="17" t="s">
        <v>233</v>
      </c>
      <c r="BM1407" s="150" t="s">
        <v>3032</v>
      </c>
    </row>
    <row r="1408" spans="2:65" s="14" customFormat="1" ht="22.5">
      <c r="B1408" s="179"/>
      <c r="D1408" s="165" t="s">
        <v>219</v>
      </c>
      <c r="E1408" s="180" t="s">
        <v>1</v>
      </c>
      <c r="F1408" s="181" t="s">
        <v>2851</v>
      </c>
      <c r="H1408" s="180" t="s">
        <v>1</v>
      </c>
      <c r="I1408" s="182"/>
      <c r="L1408" s="179"/>
      <c r="M1408" s="183"/>
      <c r="T1408" s="184"/>
      <c r="AT1408" s="180" t="s">
        <v>219</v>
      </c>
      <c r="AU1408" s="180" t="s">
        <v>88</v>
      </c>
      <c r="AV1408" s="14" t="s">
        <v>82</v>
      </c>
      <c r="AW1408" s="14" t="s">
        <v>31</v>
      </c>
      <c r="AX1408" s="14" t="s">
        <v>75</v>
      </c>
      <c r="AY1408" s="180" t="s">
        <v>205</v>
      </c>
    </row>
    <row r="1409" spans="2:51" s="12" customFormat="1">
      <c r="B1409" s="164"/>
      <c r="D1409" s="165" t="s">
        <v>219</v>
      </c>
      <c r="E1409" s="166" t="s">
        <v>1</v>
      </c>
      <c r="F1409" s="167" t="s">
        <v>3017</v>
      </c>
      <c r="H1409" s="168">
        <v>69</v>
      </c>
      <c r="I1409" s="169"/>
      <c r="L1409" s="164"/>
      <c r="M1409" s="170"/>
      <c r="T1409" s="171"/>
      <c r="AT1409" s="166" t="s">
        <v>219</v>
      </c>
      <c r="AU1409" s="166" t="s">
        <v>88</v>
      </c>
      <c r="AV1409" s="12" t="s">
        <v>88</v>
      </c>
      <c r="AW1409" s="12" t="s">
        <v>31</v>
      </c>
      <c r="AX1409" s="12" t="s">
        <v>75</v>
      </c>
      <c r="AY1409" s="166" t="s">
        <v>205</v>
      </c>
    </row>
    <row r="1410" spans="2:51" s="12" customFormat="1">
      <c r="B1410" s="164"/>
      <c r="D1410" s="165" t="s">
        <v>219</v>
      </c>
      <c r="E1410" s="166" t="s">
        <v>1</v>
      </c>
      <c r="F1410" s="167" t="s">
        <v>3018</v>
      </c>
      <c r="H1410" s="168">
        <v>69</v>
      </c>
      <c r="I1410" s="169"/>
      <c r="L1410" s="164"/>
      <c r="M1410" s="170"/>
      <c r="T1410" s="171"/>
      <c r="AT1410" s="166" t="s">
        <v>219</v>
      </c>
      <c r="AU1410" s="166" t="s">
        <v>88</v>
      </c>
      <c r="AV1410" s="12" t="s">
        <v>88</v>
      </c>
      <c r="AW1410" s="12" t="s">
        <v>31</v>
      </c>
      <c r="AX1410" s="12" t="s">
        <v>75</v>
      </c>
      <c r="AY1410" s="166" t="s">
        <v>205</v>
      </c>
    </row>
    <row r="1411" spans="2:51" s="12" customFormat="1">
      <c r="B1411" s="164"/>
      <c r="D1411" s="165" t="s">
        <v>219</v>
      </c>
      <c r="E1411" s="166" t="s">
        <v>1</v>
      </c>
      <c r="F1411" s="167" t="s">
        <v>3019</v>
      </c>
      <c r="H1411" s="168">
        <v>69</v>
      </c>
      <c r="I1411" s="169"/>
      <c r="L1411" s="164"/>
      <c r="M1411" s="170"/>
      <c r="T1411" s="171"/>
      <c r="AT1411" s="166" t="s">
        <v>219</v>
      </c>
      <c r="AU1411" s="166" t="s">
        <v>88</v>
      </c>
      <c r="AV1411" s="12" t="s">
        <v>88</v>
      </c>
      <c r="AW1411" s="12" t="s">
        <v>31</v>
      </c>
      <c r="AX1411" s="12" t="s">
        <v>75</v>
      </c>
      <c r="AY1411" s="166" t="s">
        <v>205</v>
      </c>
    </row>
    <row r="1412" spans="2:51" s="15" customFormat="1">
      <c r="B1412" s="185"/>
      <c r="D1412" s="165" t="s">
        <v>219</v>
      </c>
      <c r="E1412" s="186" t="s">
        <v>1</v>
      </c>
      <c r="F1412" s="187" t="s">
        <v>3033</v>
      </c>
      <c r="H1412" s="188">
        <v>207</v>
      </c>
      <c r="I1412" s="189"/>
      <c r="L1412" s="185"/>
      <c r="M1412" s="190"/>
      <c r="T1412" s="191"/>
      <c r="AT1412" s="186" t="s">
        <v>219</v>
      </c>
      <c r="AU1412" s="186" t="s">
        <v>88</v>
      </c>
      <c r="AV1412" s="15" t="s">
        <v>222</v>
      </c>
      <c r="AW1412" s="15" t="s">
        <v>31</v>
      </c>
      <c r="AX1412" s="15" t="s">
        <v>75</v>
      </c>
      <c r="AY1412" s="186" t="s">
        <v>205</v>
      </c>
    </row>
    <row r="1413" spans="2:51" s="14" customFormat="1">
      <c r="B1413" s="179"/>
      <c r="D1413" s="165" t="s">
        <v>219</v>
      </c>
      <c r="E1413" s="180" t="s">
        <v>1</v>
      </c>
      <c r="F1413" s="181" t="s">
        <v>3034</v>
      </c>
      <c r="H1413" s="180" t="s">
        <v>1</v>
      </c>
      <c r="I1413" s="182"/>
      <c r="L1413" s="179"/>
      <c r="M1413" s="183"/>
      <c r="T1413" s="184"/>
      <c r="AT1413" s="180" t="s">
        <v>219</v>
      </c>
      <c r="AU1413" s="180" t="s">
        <v>88</v>
      </c>
      <c r="AV1413" s="14" t="s">
        <v>82</v>
      </c>
      <c r="AW1413" s="14" t="s">
        <v>31</v>
      </c>
      <c r="AX1413" s="14" t="s">
        <v>75</v>
      </c>
      <c r="AY1413" s="180" t="s">
        <v>205</v>
      </c>
    </row>
    <row r="1414" spans="2:51" s="12" customFormat="1">
      <c r="B1414" s="164"/>
      <c r="D1414" s="165" t="s">
        <v>219</v>
      </c>
      <c r="E1414" s="166" t="s">
        <v>1</v>
      </c>
      <c r="F1414" s="167" t="s">
        <v>3035</v>
      </c>
      <c r="H1414" s="168">
        <v>69</v>
      </c>
      <c r="I1414" s="169"/>
      <c r="L1414" s="164"/>
      <c r="M1414" s="170"/>
      <c r="T1414" s="171"/>
      <c r="AT1414" s="166" t="s">
        <v>219</v>
      </c>
      <c r="AU1414" s="166" t="s">
        <v>88</v>
      </c>
      <c r="AV1414" s="12" t="s">
        <v>88</v>
      </c>
      <c r="AW1414" s="12" t="s">
        <v>31</v>
      </c>
      <c r="AX1414" s="12" t="s">
        <v>75</v>
      </c>
      <c r="AY1414" s="166" t="s">
        <v>205</v>
      </c>
    </row>
    <row r="1415" spans="2:51" s="12" customFormat="1">
      <c r="B1415" s="164"/>
      <c r="D1415" s="165" t="s">
        <v>219</v>
      </c>
      <c r="E1415" s="166" t="s">
        <v>1</v>
      </c>
      <c r="F1415" s="167" t="s">
        <v>3018</v>
      </c>
      <c r="H1415" s="168">
        <v>69</v>
      </c>
      <c r="I1415" s="169"/>
      <c r="L1415" s="164"/>
      <c r="M1415" s="170"/>
      <c r="T1415" s="171"/>
      <c r="AT1415" s="166" t="s">
        <v>219</v>
      </c>
      <c r="AU1415" s="166" t="s">
        <v>88</v>
      </c>
      <c r="AV1415" s="12" t="s">
        <v>88</v>
      </c>
      <c r="AW1415" s="12" t="s">
        <v>31</v>
      </c>
      <c r="AX1415" s="12" t="s">
        <v>75</v>
      </c>
      <c r="AY1415" s="166" t="s">
        <v>205</v>
      </c>
    </row>
    <row r="1416" spans="2:51" s="12" customFormat="1">
      <c r="B1416" s="164"/>
      <c r="D1416" s="165" t="s">
        <v>219</v>
      </c>
      <c r="E1416" s="166" t="s">
        <v>1</v>
      </c>
      <c r="F1416" s="167" t="s">
        <v>3019</v>
      </c>
      <c r="H1416" s="168">
        <v>69</v>
      </c>
      <c r="I1416" s="169"/>
      <c r="L1416" s="164"/>
      <c r="M1416" s="170"/>
      <c r="T1416" s="171"/>
      <c r="AT1416" s="166" t="s">
        <v>219</v>
      </c>
      <c r="AU1416" s="166" t="s">
        <v>88</v>
      </c>
      <c r="AV1416" s="12" t="s">
        <v>88</v>
      </c>
      <c r="AW1416" s="12" t="s">
        <v>31</v>
      </c>
      <c r="AX1416" s="12" t="s">
        <v>75</v>
      </c>
      <c r="AY1416" s="166" t="s">
        <v>205</v>
      </c>
    </row>
    <row r="1417" spans="2:51" s="15" customFormat="1">
      <c r="B1417" s="185"/>
      <c r="D1417" s="165" t="s">
        <v>219</v>
      </c>
      <c r="E1417" s="186" t="s">
        <v>1</v>
      </c>
      <c r="F1417" s="187" t="s">
        <v>3036</v>
      </c>
      <c r="H1417" s="188">
        <v>207</v>
      </c>
      <c r="I1417" s="189"/>
      <c r="L1417" s="185"/>
      <c r="M1417" s="190"/>
      <c r="T1417" s="191"/>
      <c r="AT1417" s="186" t="s">
        <v>219</v>
      </c>
      <c r="AU1417" s="186" t="s">
        <v>88</v>
      </c>
      <c r="AV1417" s="15" t="s">
        <v>222</v>
      </c>
      <c r="AW1417" s="15" t="s">
        <v>31</v>
      </c>
      <c r="AX1417" s="15" t="s">
        <v>75</v>
      </c>
      <c r="AY1417" s="186" t="s">
        <v>205</v>
      </c>
    </row>
    <row r="1418" spans="2:51" s="14" customFormat="1">
      <c r="B1418" s="179"/>
      <c r="D1418" s="165" t="s">
        <v>219</v>
      </c>
      <c r="E1418" s="180" t="s">
        <v>1</v>
      </c>
      <c r="F1418" s="181" t="s">
        <v>3034</v>
      </c>
      <c r="H1418" s="180" t="s">
        <v>1</v>
      </c>
      <c r="I1418" s="182"/>
      <c r="L1418" s="179"/>
      <c r="M1418" s="183"/>
      <c r="T1418" s="184"/>
      <c r="AT1418" s="180" t="s">
        <v>219</v>
      </c>
      <c r="AU1418" s="180" t="s">
        <v>88</v>
      </c>
      <c r="AV1418" s="14" t="s">
        <v>82</v>
      </c>
      <c r="AW1418" s="14" t="s">
        <v>31</v>
      </c>
      <c r="AX1418" s="14" t="s">
        <v>75</v>
      </c>
      <c r="AY1418" s="180" t="s">
        <v>205</v>
      </c>
    </row>
    <row r="1419" spans="2:51" s="12" customFormat="1">
      <c r="B1419" s="164"/>
      <c r="D1419" s="165" t="s">
        <v>219</v>
      </c>
      <c r="E1419" s="166" t="s">
        <v>1</v>
      </c>
      <c r="F1419" s="167" t="s">
        <v>3037</v>
      </c>
      <c r="H1419" s="168">
        <v>69</v>
      </c>
      <c r="I1419" s="169"/>
      <c r="L1419" s="164"/>
      <c r="M1419" s="170"/>
      <c r="T1419" s="171"/>
      <c r="AT1419" s="166" t="s">
        <v>219</v>
      </c>
      <c r="AU1419" s="166" t="s">
        <v>88</v>
      </c>
      <c r="AV1419" s="12" t="s">
        <v>88</v>
      </c>
      <c r="AW1419" s="12" t="s">
        <v>31</v>
      </c>
      <c r="AX1419" s="12" t="s">
        <v>75</v>
      </c>
      <c r="AY1419" s="166" t="s">
        <v>205</v>
      </c>
    </row>
    <row r="1420" spans="2:51" s="15" customFormat="1">
      <c r="B1420" s="185"/>
      <c r="D1420" s="165" t="s">
        <v>219</v>
      </c>
      <c r="E1420" s="186" t="s">
        <v>1</v>
      </c>
      <c r="F1420" s="187" t="s">
        <v>2772</v>
      </c>
      <c r="H1420" s="188">
        <v>69</v>
      </c>
      <c r="I1420" s="189"/>
      <c r="L1420" s="185"/>
      <c r="M1420" s="190"/>
      <c r="T1420" s="191"/>
      <c r="AT1420" s="186" t="s">
        <v>219</v>
      </c>
      <c r="AU1420" s="186" t="s">
        <v>88</v>
      </c>
      <c r="AV1420" s="15" t="s">
        <v>222</v>
      </c>
      <c r="AW1420" s="15" t="s">
        <v>31</v>
      </c>
      <c r="AX1420" s="15" t="s">
        <v>75</v>
      </c>
      <c r="AY1420" s="186" t="s">
        <v>205</v>
      </c>
    </row>
    <row r="1421" spans="2:51" s="14" customFormat="1">
      <c r="B1421" s="179"/>
      <c r="D1421" s="165" t="s">
        <v>219</v>
      </c>
      <c r="E1421" s="180" t="s">
        <v>1</v>
      </c>
      <c r="F1421" s="181" t="s">
        <v>3034</v>
      </c>
      <c r="H1421" s="180" t="s">
        <v>1</v>
      </c>
      <c r="I1421" s="182"/>
      <c r="L1421" s="179"/>
      <c r="M1421" s="183"/>
      <c r="T1421" s="184"/>
      <c r="AT1421" s="180" t="s">
        <v>219</v>
      </c>
      <c r="AU1421" s="180" t="s">
        <v>88</v>
      </c>
      <c r="AV1421" s="14" t="s">
        <v>82</v>
      </c>
      <c r="AW1421" s="14" t="s">
        <v>31</v>
      </c>
      <c r="AX1421" s="14" t="s">
        <v>75</v>
      </c>
      <c r="AY1421" s="180" t="s">
        <v>205</v>
      </c>
    </row>
    <row r="1422" spans="2:51" s="12" customFormat="1">
      <c r="B1422" s="164"/>
      <c r="D1422" s="165" t="s">
        <v>219</v>
      </c>
      <c r="E1422" s="166" t="s">
        <v>1</v>
      </c>
      <c r="F1422" s="167" t="s">
        <v>3038</v>
      </c>
      <c r="H1422" s="168">
        <v>69</v>
      </c>
      <c r="I1422" s="169"/>
      <c r="L1422" s="164"/>
      <c r="M1422" s="170"/>
      <c r="T1422" s="171"/>
      <c r="AT1422" s="166" t="s">
        <v>219</v>
      </c>
      <c r="AU1422" s="166" t="s">
        <v>88</v>
      </c>
      <c r="AV1422" s="12" t="s">
        <v>88</v>
      </c>
      <c r="AW1422" s="12" t="s">
        <v>31</v>
      </c>
      <c r="AX1422" s="12" t="s">
        <v>75</v>
      </c>
      <c r="AY1422" s="166" t="s">
        <v>205</v>
      </c>
    </row>
    <row r="1423" spans="2:51" s="15" customFormat="1">
      <c r="B1423" s="185"/>
      <c r="D1423" s="165" t="s">
        <v>219</v>
      </c>
      <c r="E1423" s="186" t="s">
        <v>1</v>
      </c>
      <c r="F1423" s="187" t="s">
        <v>2774</v>
      </c>
      <c r="H1423" s="188">
        <v>69</v>
      </c>
      <c r="I1423" s="189"/>
      <c r="L1423" s="185"/>
      <c r="M1423" s="190"/>
      <c r="T1423" s="191"/>
      <c r="AT1423" s="186" t="s">
        <v>219</v>
      </c>
      <c r="AU1423" s="186" t="s">
        <v>88</v>
      </c>
      <c r="AV1423" s="15" t="s">
        <v>222</v>
      </c>
      <c r="AW1423" s="15" t="s">
        <v>31</v>
      </c>
      <c r="AX1423" s="15" t="s">
        <v>75</v>
      </c>
      <c r="AY1423" s="186" t="s">
        <v>205</v>
      </c>
    </row>
    <row r="1424" spans="2:51" s="14" customFormat="1">
      <c r="B1424" s="179"/>
      <c r="D1424" s="165" t="s">
        <v>219</v>
      </c>
      <c r="E1424" s="180" t="s">
        <v>1</v>
      </c>
      <c r="F1424" s="181" t="s">
        <v>3039</v>
      </c>
      <c r="H1424" s="180" t="s">
        <v>1</v>
      </c>
      <c r="I1424" s="182"/>
      <c r="L1424" s="179"/>
      <c r="M1424" s="183"/>
      <c r="T1424" s="184"/>
      <c r="AT1424" s="180" t="s">
        <v>219</v>
      </c>
      <c r="AU1424" s="180" t="s">
        <v>88</v>
      </c>
      <c r="AV1424" s="14" t="s">
        <v>82</v>
      </c>
      <c r="AW1424" s="14" t="s">
        <v>31</v>
      </c>
      <c r="AX1424" s="14" t="s">
        <v>75</v>
      </c>
      <c r="AY1424" s="180" t="s">
        <v>205</v>
      </c>
    </row>
    <row r="1425" spans="2:51" s="14" customFormat="1">
      <c r="B1425" s="179"/>
      <c r="D1425" s="165" t="s">
        <v>219</v>
      </c>
      <c r="E1425" s="180" t="s">
        <v>1</v>
      </c>
      <c r="F1425" s="181" t="s">
        <v>3040</v>
      </c>
      <c r="H1425" s="180" t="s">
        <v>1</v>
      </c>
      <c r="I1425" s="182"/>
      <c r="L1425" s="179"/>
      <c r="M1425" s="183"/>
      <c r="T1425" s="184"/>
      <c r="AT1425" s="180" t="s">
        <v>219</v>
      </c>
      <c r="AU1425" s="180" t="s">
        <v>88</v>
      </c>
      <c r="AV1425" s="14" t="s">
        <v>82</v>
      </c>
      <c r="AW1425" s="14" t="s">
        <v>31</v>
      </c>
      <c r="AX1425" s="14" t="s">
        <v>75</v>
      </c>
      <c r="AY1425" s="180" t="s">
        <v>205</v>
      </c>
    </row>
    <row r="1426" spans="2:51" s="12" customFormat="1">
      <c r="B1426" s="164"/>
      <c r="D1426" s="165" t="s">
        <v>219</v>
      </c>
      <c r="E1426" s="166" t="s">
        <v>1</v>
      </c>
      <c r="F1426" s="167" t="s">
        <v>3041</v>
      </c>
      <c r="H1426" s="168">
        <v>528</v>
      </c>
      <c r="I1426" s="169"/>
      <c r="L1426" s="164"/>
      <c r="M1426" s="170"/>
      <c r="T1426" s="171"/>
      <c r="AT1426" s="166" t="s">
        <v>219</v>
      </c>
      <c r="AU1426" s="166" t="s">
        <v>88</v>
      </c>
      <c r="AV1426" s="12" t="s">
        <v>88</v>
      </c>
      <c r="AW1426" s="12" t="s">
        <v>31</v>
      </c>
      <c r="AX1426" s="12" t="s">
        <v>75</v>
      </c>
      <c r="AY1426" s="166" t="s">
        <v>205</v>
      </c>
    </row>
    <row r="1427" spans="2:51" s="15" customFormat="1">
      <c r="B1427" s="185"/>
      <c r="D1427" s="165" t="s">
        <v>219</v>
      </c>
      <c r="E1427" s="186" t="s">
        <v>1</v>
      </c>
      <c r="F1427" s="187" t="s">
        <v>3042</v>
      </c>
      <c r="H1427" s="188">
        <v>528</v>
      </c>
      <c r="I1427" s="189"/>
      <c r="L1427" s="185"/>
      <c r="M1427" s="190"/>
      <c r="T1427" s="191"/>
      <c r="AT1427" s="186" t="s">
        <v>219</v>
      </c>
      <c r="AU1427" s="186" t="s">
        <v>88</v>
      </c>
      <c r="AV1427" s="15" t="s">
        <v>222</v>
      </c>
      <c r="AW1427" s="15" t="s">
        <v>31</v>
      </c>
      <c r="AX1427" s="15" t="s">
        <v>75</v>
      </c>
      <c r="AY1427" s="186" t="s">
        <v>205</v>
      </c>
    </row>
    <row r="1428" spans="2:51" s="14" customFormat="1">
      <c r="B1428" s="179"/>
      <c r="D1428" s="165" t="s">
        <v>219</v>
      </c>
      <c r="E1428" s="180" t="s">
        <v>1</v>
      </c>
      <c r="F1428" s="181" t="s">
        <v>3043</v>
      </c>
      <c r="H1428" s="180" t="s">
        <v>1</v>
      </c>
      <c r="I1428" s="182"/>
      <c r="L1428" s="179"/>
      <c r="M1428" s="183"/>
      <c r="T1428" s="184"/>
      <c r="AT1428" s="180" t="s">
        <v>219</v>
      </c>
      <c r="AU1428" s="180" t="s">
        <v>88</v>
      </c>
      <c r="AV1428" s="14" t="s">
        <v>82</v>
      </c>
      <c r="AW1428" s="14" t="s">
        <v>31</v>
      </c>
      <c r="AX1428" s="14" t="s">
        <v>75</v>
      </c>
      <c r="AY1428" s="180" t="s">
        <v>205</v>
      </c>
    </row>
    <row r="1429" spans="2:51" s="14" customFormat="1">
      <c r="B1429" s="179"/>
      <c r="D1429" s="165" t="s">
        <v>219</v>
      </c>
      <c r="E1429" s="180" t="s">
        <v>1</v>
      </c>
      <c r="F1429" s="181" t="s">
        <v>2878</v>
      </c>
      <c r="H1429" s="180" t="s">
        <v>1</v>
      </c>
      <c r="I1429" s="182"/>
      <c r="L1429" s="179"/>
      <c r="M1429" s="183"/>
      <c r="T1429" s="184"/>
      <c r="AT1429" s="180" t="s">
        <v>219</v>
      </c>
      <c r="AU1429" s="180" t="s">
        <v>88</v>
      </c>
      <c r="AV1429" s="14" t="s">
        <v>82</v>
      </c>
      <c r="AW1429" s="14" t="s">
        <v>31</v>
      </c>
      <c r="AX1429" s="14" t="s">
        <v>75</v>
      </c>
      <c r="AY1429" s="180" t="s">
        <v>205</v>
      </c>
    </row>
    <row r="1430" spans="2:51" s="14" customFormat="1">
      <c r="B1430" s="179"/>
      <c r="D1430" s="165" t="s">
        <v>219</v>
      </c>
      <c r="E1430" s="180" t="s">
        <v>1</v>
      </c>
      <c r="F1430" s="181" t="s">
        <v>3044</v>
      </c>
      <c r="H1430" s="180" t="s">
        <v>1</v>
      </c>
      <c r="I1430" s="182"/>
      <c r="L1430" s="179"/>
      <c r="M1430" s="183"/>
      <c r="T1430" s="184"/>
      <c r="AT1430" s="180" t="s">
        <v>219</v>
      </c>
      <c r="AU1430" s="180" t="s">
        <v>88</v>
      </c>
      <c r="AV1430" s="14" t="s">
        <v>82</v>
      </c>
      <c r="AW1430" s="14" t="s">
        <v>31</v>
      </c>
      <c r="AX1430" s="14" t="s">
        <v>75</v>
      </c>
      <c r="AY1430" s="180" t="s">
        <v>205</v>
      </c>
    </row>
    <row r="1431" spans="2:51" s="12" customFormat="1">
      <c r="B1431" s="164"/>
      <c r="D1431" s="165" t="s">
        <v>219</v>
      </c>
      <c r="E1431" s="166" t="s">
        <v>1</v>
      </c>
      <c r="F1431" s="167" t="s">
        <v>3045</v>
      </c>
      <c r="H1431" s="168">
        <v>63</v>
      </c>
      <c r="I1431" s="169"/>
      <c r="L1431" s="164"/>
      <c r="M1431" s="170"/>
      <c r="T1431" s="171"/>
      <c r="AT1431" s="166" t="s">
        <v>219</v>
      </c>
      <c r="AU1431" s="166" t="s">
        <v>88</v>
      </c>
      <c r="AV1431" s="12" t="s">
        <v>88</v>
      </c>
      <c r="AW1431" s="12" t="s">
        <v>31</v>
      </c>
      <c r="AX1431" s="12" t="s">
        <v>75</v>
      </c>
      <c r="AY1431" s="166" t="s">
        <v>205</v>
      </c>
    </row>
    <row r="1432" spans="2:51" s="12" customFormat="1">
      <c r="B1432" s="164"/>
      <c r="D1432" s="165" t="s">
        <v>219</v>
      </c>
      <c r="E1432" s="166" t="s">
        <v>1</v>
      </c>
      <c r="F1432" s="167" t="s">
        <v>3046</v>
      </c>
      <c r="H1432" s="168">
        <v>63</v>
      </c>
      <c r="I1432" s="169"/>
      <c r="L1432" s="164"/>
      <c r="M1432" s="170"/>
      <c r="T1432" s="171"/>
      <c r="AT1432" s="166" t="s">
        <v>219</v>
      </c>
      <c r="AU1432" s="166" t="s">
        <v>88</v>
      </c>
      <c r="AV1432" s="12" t="s">
        <v>88</v>
      </c>
      <c r="AW1432" s="12" t="s">
        <v>31</v>
      </c>
      <c r="AX1432" s="12" t="s">
        <v>75</v>
      </c>
      <c r="AY1432" s="166" t="s">
        <v>205</v>
      </c>
    </row>
    <row r="1433" spans="2:51" s="12" customFormat="1">
      <c r="B1433" s="164"/>
      <c r="D1433" s="165" t="s">
        <v>219</v>
      </c>
      <c r="E1433" s="166" t="s">
        <v>1</v>
      </c>
      <c r="F1433" s="167" t="s">
        <v>3047</v>
      </c>
      <c r="H1433" s="168">
        <v>63</v>
      </c>
      <c r="I1433" s="169"/>
      <c r="L1433" s="164"/>
      <c r="M1433" s="170"/>
      <c r="T1433" s="171"/>
      <c r="AT1433" s="166" t="s">
        <v>219</v>
      </c>
      <c r="AU1433" s="166" t="s">
        <v>88</v>
      </c>
      <c r="AV1433" s="12" t="s">
        <v>88</v>
      </c>
      <c r="AW1433" s="12" t="s">
        <v>31</v>
      </c>
      <c r="AX1433" s="12" t="s">
        <v>75</v>
      </c>
      <c r="AY1433" s="166" t="s">
        <v>205</v>
      </c>
    </row>
    <row r="1434" spans="2:51" s="15" customFormat="1">
      <c r="B1434" s="185"/>
      <c r="D1434" s="165" t="s">
        <v>219</v>
      </c>
      <c r="E1434" s="186" t="s">
        <v>1</v>
      </c>
      <c r="F1434" s="187" t="s">
        <v>3048</v>
      </c>
      <c r="H1434" s="188">
        <v>189</v>
      </c>
      <c r="I1434" s="189"/>
      <c r="L1434" s="185"/>
      <c r="M1434" s="190"/>
      <c r="T1434" s="191"/>
      <c r="AT1434" s="186" t="s">
        <v>219</v>
      </c>
      <c r="AU1434" s="186" t="s">
        <v>88</v>
      </c>
      <c r="AV1434" s="15" t="s">
        <v>222</v>
      </c>
      <c r="AW1434" s="15" t="s">
        <v>31</v>
      </c>
      <c r="AX1434" s="15" t="s">
        <v>75</v>
      </c>
      <c r="AY1434" s="186" t="s">
        <v>205</v>
      </c>
    </row>
    <row r="1435" spans="2:51" s="14" customFormat="1">
      <c r="B1435" s="179"/>
      <c r="D1435" s="165" t="s">
        <v>219</v>
      </c>
      <c r="E1435" s="180" t="s">
        <v>1</v>
      </c>
      <c r="F1435" s="181" t="s">
        <v>2878</v>
      </c>
      <c r="H1435" s="180" t="s">
        <v>1</v>
      </c>
      <c r="I1435" s="182"/>
      <c r="L1435" s="179"/>
      <c r="M1435" s="183"/>
      <c r="T1435" s="184"/>
      <c r="AT1435" s="180" t="s">
        <v>219</v>
      </c>
      <c r="AU1435" s="180" t="s">
        <v>88</v>
      </c>
      <c r="AV1435" s="14" t="s">
        <v>82</v>
      </c>
      <c r="AW1435" s="14" t="s">
        <v>31</v>
      </c>
      <c r="AX1435" s="14" t="s">
        <v>75</v>
      </c>
      <c r="AY1435" s="180" t="s">
        <v>205</v>
      </c>
    </row>
    <row r="1436" spans="2:51" s="14" customFormat="1" ht="22.5">
      <c r="B1436" s="179"/>
      <c r="D1436" s="165" t="s">
        <v>219</v>
      </c>
      <c r="E1436" s="180" t="s">
        <v>1</v>
      </c>
      <c r="F1436" s="181" t="s">
        <v>2879</v>
      </c>
      <c r="H1436" s="180" t="s">
        <v>1</v>
      </c>
      <c r="I1436" s="182"/>
      <c r="L1436" s="179"/>
      <c r="M1436" s="183"/>
      <c r="T1436" s="184"/>
      <c r="AT1436" s="180" t="s">
        <v>219</v>
      </c>
      <c r="AU1436" s="180" t="s">
        <v>88</v>
      </c>
      <c r="AV1436" s="14" t="s">
        <v>82</v>
      </c>
      <c r="AW1436" s="14" t="s">
        <v>31</v>
      </c>
      <c r="AX1436" s="14" t="s">
        <v>75</v>
      </c>
      <c r="AY1436" s="180" t="s">
        <v>205</v>
      </c>
    </row>
    <row r="1437" spans="2:51" s="12" customFormat="1">
      <c r="B1437" s="164"/>
      <c r="D1437" s="165" t="s">
        <v>219</v>
      </c>
      <c r="E1437" s="166" t="s">
        <v>1</v>
      </c>
      <c r="F1437" s="167" t="s">
        <v>3049</v>
      </c>
      <c r="H1437" s="168">
        <v>2.7</v>
      </c>
      <c r="I1437" s="169"/>
      <c r="L1437" s="164"/>
      <c r="M1437" s="170"/>
      <c r="T1437" s="171"/>
      <c r="AT1437" s="166" t="s">
        <v>219</v>
      </c>
      <c r="AU1437" s="166" t="s">
        <v>88</v>
      </c>
      <c r="AV1437" s="12" t="s">
        <v>88</v>
      </c>
      <c r="AW1437" s="12" t="s">
        <v>31</v>
      </c>
      <c r="AX1437" s="12" t="s">
        <v>75</v>
      </c>
      <c r="AY1437" s="166" t="s">
        <v>205</v>
      </c>
    </row>
    <row r="1438" spans="2:51" s="12" customFormat="1">
      <c r="B1438" s="164"/>
      <c r="D1438" s="165" t="s">
        <v>219</v>
      </c>
      <c r="E1438" s="166" t="s">
        <v>1</v>
      </c>
      <c r="F1438" s="167" t="s">
        <v>3050</v>
      </c>
      <c r="H1438" s="168">
        <v>2.7</v>
      </c>
      <c r="I1438" s="169"/>
      <c r="L1438" s="164"/>
      <c r="M1438" s="170"/>
      <c r="T1438" s="171"/>
      <c r="AT1438" s="166" t="s">
        <v>219</v>
      </c>
      <c r="AU1438" s="166" t="s">
        <v>88</v>
      </c>
      <c r="AV1438" s="12" t="s">
        <v>88</v>
      </c>
      <c r="AW1438" s="12" t="s">
        <v>31</v>
      </c>
      <c r="AX1438" s="12" t="s">
        <v>75</v>
      </c>
      <c r="AY1438" s="166" t="s">
        <v>205</v>
      </c>
    </row>
    <row r="1439" spans="2:51" s="12" customFormat="1">
      <c r="B1439" s="164"/>
      <c r="D1439" s="165" t="s">
        <v>219</v>
      </c>
      <c r="E1439" s="166" t="s">
        <v>1</v>
      </c>
      <c r="F1439" s="167" t="s">
        <v>3051</v>
      </c>
      <c r="H1439" s="168">
        <v>2.7</v>
      </c>
      <c r="I1439" s="169"/>
      <c r="L1439" s="164"/>
      <c r="M1439" s="170"/>
      <c r="T1439" s="171"/>
      <c r="AT1439" s="166" t="s">
        <v>219</v>
      </c>
      <c r="AU1439" s="166" t="s">
        <v>88</v>
      </c>
      <c r="AV1439" s="12" t="s">
        <v>88</v>
      </c>
      <c r="AW1439" s="12" t="s">
        <v>31</v>
      </c>
      <c r="AX1439" s="12" t="s">
        <v>75</v>
      </c>
      <c r="AY1439" s="166" t="s">
        <v>205</v>
      </c>
    </row>
    <row r="1440" spans="2:51" s="15" customFormat="1">
      <c r="B1440" s="185"/>
      <c r="D1440" s="165" t="s">
        <v>219</v>
      </c>
      <c r="E1440" s="186" t="s">
        <v>1</v>
      </c>
      <c r="F1440" s="187" t="s">
        <v>3052</v>
      </c>
      <c r="H1440" s="188">
        <v>8.1</v>
      </c>
      <c r="I1440" s="189"/>
      <c r="L1440" s="185"/>
      <c r="M1440" s="190"/>
      <c r="T1440" s="191"/>
      <c r="AT1440" s="186" t="s">
        <v>219</v>
      </c>
      <c r="AU1440" s="186" t="s">
        <v>88</v>
      </c>
      <c r="AV1440" s="15" t="s">
        <v>222</v>
      </c>
      <c r="AW1440" s="15" t="s">
        <v>31</v>
      </c>
      <c r="AX1440" s="15" t="s">
        <v>75</v>
      </c>
      <c r="AY1440" s="186" t="s">
        <v>205</v>
      </c>
    </row>
    <row r="1441" spans="2:65" s="14" customFormat="1">
      <c r="B1441" s="179"/>
      <c r="D1441" s="165" t="s">
        <v>219</v>
      </c>
      <c r="E1441" s="180" t="s">
        <v>1</v>
      </c>
      <c r="F1441" s="181" t="s">
        <v>2878</v>
      </c>
      <c r="H1441" s="180" t="s">
        <v>1</v>
      </c>
      <c r="I1441" s="182"/>
      <c r="L1441" s="179"/>
      <c r="M1441" s="183"/>
      <c r="T1441" s="184"/>
      <c r="AT1441" s="180" t="s">
        <v>219</v>
      </c>
      <c r="AU1441" s="180" t="s">
        <v>88</v>
      </c>
      <c r="AV1441" s="14" t="s">
        <v>82</v>
      </c>
      <c r="AW1441" s="14" t="s">
        <v>31</v>
      </c>
      <c r="AX1441" s="14" t="s">
        <v>75</v>
      </c>
      <c r="AY1441" s="180" t="s">
        <v>205</v>
      </c>
    </row>
    <row r="1442" spans="2:65" s="14" customFormat="1" ht="22.5">
      <c r="B1442" s="179"/>
      <c r="D1442" s="165" t="s">
        <v>219</v>
      </c>
      <c r="E1442" s="180" t="s">
        <v>1</v>
      </c>
      <c r="F1442" s="181" t="s">
        <v>2879</v>
      </c>
      <c r="H1442" s="180" t="s">
        <v>1</v>
      </c>
      <c r="I1442" s="182"/>
      <c r="L1442" s="179"/>
      <c r="M1442" s="183"/>
      <c r="T1442" s="184"/>
      <c r="AT1442" s="180" t="s">
        <v>219</v>
      </c>
      <c r="AU1442" s="180" t="s">
        <v>88</v>
      </c>
      <c r="AV1442" s="14" t="s">
        <v>82</v>
      </c>
      <c r="AW1442" s="14" t="s">
        <v>31</v>
      </c>
      <c r="AX1442" s="14" t="s">
        <v>75</v>
      </c>
      <c r="AY1442" s="180" t="s">
        <v>205</v>
      </c>
    </row>
    <row r="1443" spans="2:65" s="12" customFormat="1">
      <c r="B1443" s="164"/>
      <c r="D1443" s="165" t="s">
        <v>219</v>
      </c>
      <c r="E1443" s="166" t="s">
        <v>1</v>
      </c>
      <c r="F1443" s="167" t="s">
        <v>3053</v>
      </c>
      <c r="H1443" s="168">
        <v>2.7</v>
      </c>
      <c r="I1443" s="169"/>
      <c r="L1443" s="164"/>
      <c r="M1443" s="170"/>
      <c r="T1443" s="171"/>
      <c r="AT1443" s="166" t="s">
        <v>219</v>
      </c>
      <c r="AU1443" s="166" t="s">
        <v>88</v>
      </c>
      <c r="AV1443" s="12" t="s">
        <v>88</v>
      </c>
      <c r="AW1443" s="12" t="s">
        <v>31</v>
      </c>
      <c r="AX1443" s="12" t="s">
        <v>75</v>
      </c>
      <c r="AY1443" s="166" t="s">
        <v>205</v>
      </c>
    </row>
    <row r="1444" spans="2:65" s="15" customFormat="1">
      <c r="B1444" s="185"/>
      <c r="D1444" s="165" t="s">
        <v>219</v>
      </c>
      <c r="E1444" s="186" t="s">
        <v>1</v>
      </c>
      <c r="F1444" s="187" t="s">
        <v>3054</v>
      </c>
      <c r="H1444" s="188">
        <v>2.7</v>
      </c>
      <c r="I1444" s="189"/>
      <c r="L1444" s="185"/>
      <c r="M1444" s="190"/>
      <c r="T1444" s="191"/>
      <c r="AT1444" s="186" t="s">
        <v>219</v>
      </c>
      <c r="AU1444" s="186" t="s">
        <v>88</v>
      </c>
      <c r="AV1444" s="15" t="s">
        <v>222</v>
      </c>
      <c r="AW1444" s="15" t="s">
        <v>31</v>
      </c>
      <c r="AX1444" s="15" t="s">
        <v>75</v>
      </c>
      <c r="AY1444" s="186" t="s">
        <v>205</v>
      </c>
    </row>
    <row r="1445" spans="2:65" s="14" customFormat="1">
      <c r="B1445" s="179"/>
      <c r="D1445" s="165" t="s">
        <v>219</v>
      </c>
      <c r="E1445" s="180" t="s">
        <v>1</v>
      </c>
      <c r="F1445" s="181" t="s">
        <v>2878</v>
      </c>
      <c r="H1445" s="180" t="s">
        <v>1</v>
      </c>
      <c r="I1445" s="182"/>
      <c r="L1445" s="179"/>
      <c r="M1445" s="183"/>
      <c r="T1445" s="184"/>
      <c r="AT1445" s="180" t="s">
        <v>219</v>
      </c>
      <c r="AU1445" s="180" t="s">
        <v>88</v>
      </c>
      <c r="AV1445" s="14" t="s">
        <v>82</v>
      </c>
      <c r="AW1445" s="14" t="s">
        <v>31</v>
      </c>
      <c r="AX1445" s="14" t="s">
        <v>75</v>
      </c>
      <c r="AY1445" s="180" t="s">
        <v>205</v>
      </c>
    </row>
    <row r="1446" spans="2:65" s="14" customFormat="1" ht="22.5">
      <c r="B1446" s="179"/>
      <c r="D1446" s="165" t="s">
        <v>219</v>
      </c>
      <c r="E1446" s="180" t="s">
        <v>1</v>
      </c>
      <c r="F1446" s="181" t="s">
        <v>2879</v>
      </c>
      <c r="H1446" s="180" t="s">
        <v>1</v>
      </c>
      <c r="I1446" s="182"/>
      <c r="L1446" s="179"/>
      <c r="M1446" s="183"/>
      <c r="T1446" s="184"/>
      <c r="AT1446" s="180" t="s">
        <v>219</v>
      </c>
      <c r="AU1446" s="180" t="s">
        <v>88</v>
      </c>
      <c r="AV1446" s="14" t="s">
        <v>82</v>
      </c>
      <c r="AW1446" s="14" t="s">
        <v>31</v>
      </c>
      <c r="AX1446" s="14" t="s">
        <v>75</v>
      </c>
      <c r="AY1446" s="180" t="s">
        <v>205</v>
      </c>
    </row>
    <row r="1447" spans="2:65" s="12" customFormat="1">
      <c r="B1447" s="164"/>
      <c r="D1447" s="165" t="s">
        <v>219</v>
      </c>
      <c r="E1447" s="166" t="s">
        <v>1</v>
      </c>
      <c r="F1447" s="167" t="s">
        <v>3055</v>
      </c>
      <c r="H1447" s="168">
        <v>2.7</v>
      </c>
      <c r="I1447" s="169"/>
      <c r="L1447" s="164"/>
      <c r="M1447" s="170"/>
      <c r="T1447" s="171"/>
      <c r="AT1447" s="166" t="s">
        <v>219</v>
      </c>
      <c r="AU1447" s="166" t="s">
        <v>88</v>
      </c>
      <c r="AV1447" s="12" t="s">
        <v>88</v>
      </c>
      <c r="AW1447" s="12" t="s">
        <v>31</v>
      </c>
      <c r="AX1447" s="12" t="s">
        <v>75</v>
      </c>
      <c r="AY1447" s="166" t="s">
        <v>205</v>
      </c>
    </row>
    <row r="1448" spans="2:65" s="15" customFormat="1">
      <c r="B1448" s="185"/>
      <c r="D1448" s="165" t="s">
        <v>219</v>
      </c>
      <c r="E1448" s="186" t="s">
        <v>1</v>
      </c>
      <c r="F1448" s="187" t="s">
        <v>3056</v>
      </c>
      <c r="H1448" s="188">
        <v>2.7</v>
      </c>
      <c r="I1448" s="189"/>
      <c r="L1448" s="185"/>
      <c r="M1448" s="190"/>
      <c r="T1448" s="191"/>
      <c r="AT1448" s="186" t="s">
        <v>219</v>
      </c>
      <c r="AU1448" s="186" t="s">
        <v>88</v>
      </c>
      <c r="AV1448" s="15" t="s">
        <v>222</v>
      </c>
      <c r="AW1448" s="15" t="s">
        <v>31</v>
      </c>
      <c r="AX1448" s="15" t="s">
        <v>75</v>
      </c>
      <c r="AY1448" s="186" t="s">
        <v>205</v>
      </c>
    </row>
    <row r="1449" spans="2:65" s="13" customFormat="1">
      <c r="B1449" s="172"/>
      <c r="D1449" s="165" t="s">
        <v>219</v>
      </c>
      <c r="E1449" s="173" t="s">
        <v>1</v>
      </c>
      <c r="F1449" s="174" t="s">
        <v>2201</v>
      </c>
      <c r="H1449" s="175">
        <v>1282.5</v>
      </c>
      <c r="I1449" s="176"/>
      <c r="L1449" s="172"/>
      <c r="M1449" s="177"/>
      <c r="T1449" s="178"/>
      <c r="AT1449" s="173" t="s">
        <v>219</v>
      </c>
      <c r="AU1449" s="173" t="s">
        <v>88</v>
      </c>
      <c r="AV1449" s="13" t="s">
        <v>210</v>
      </c>
      <c r="AW1449" s="13" t="s">
        <v>31</v>
      </c>
      <c r="AX1449" s="13" t="s">
        <v>82</v>
      </c>
      <c r="AY1449" s="173" t="s">
        <v>205</v>
      </c>
    </row>
    <row r="1450" spans="2:65" s="1" customFormat="1" ht="24.2" customHeight="1">
      <c r="B1450" s="136"/>
      <c r="C1450" s="154" t="s">
        <v>1171</v>
      </c>
      <c r="D1450" s="154" t="s">
        <v>214</v>
      </c>
      <c r="E1450" s="155" t="s">
        <v>3057</v>
      </c>
      <c r="F1450" s="156" t="s">
        <v>3058</v>
      </c>
      <c r="G1450" s="157" t="s">
        <v>982</v>
      </c>
      <c r="H1450" s="158">
        <v>38.4</v>
      </c>
      <c r="I1450" s="159"/>
      <c r="J1450" s="160">
        <f>ROUND(I1450*H1450,2)</f>
        <v>0</v>
      </c>
      <c r="K1450" s="161"/>
      <c r="L1450" s="32"/>
      <c r="M1450" s="162" t="s">
        <v>1</v>
      </c>
      <c r="N1450" s="163" t="s">
        <v>41</v>
      </c>
      <c r="P1450" s="148">
        <f>O1450*H1450</f>
        <v>0</v>
      </c>
      <c r="Q1450" s="148">
        <v>0</v>
      </c>
      <c r="R1450" s="148">
        <f>Q1450*H1450</f>
        <v>0</v>
      </c>
      <c r="S1450" s="148">
        <v>0.01</v>
      </c>
      <c r="T1450" s="149">
        <f>S1450*H1450</f>
        <v>0.38400000000000001</v>
      </c>
      <c r="AR1450" s="150" t="s">
        <v>233</v>
      </c>
      <c r="AT1450" s="150" t="s">
        <v>214</v>
      </c>
      <c r="AU1450" s="150" t="s">
        <v>88</v>
      </c>
      <c r="AY1450" s="17" t="s">
        <v>205</v>
      </c>
      <c r="BE1450" s="151">
        <f>IF(N1450="základná",J1450,0)</f>
        <v>0</v>
      </c>
      <c r="BF1450" s="151">
        <f>IF(N1450="znížená",J1450,0)</f>
        <v>0</v>
      </c>
      <c r="BG1450" s="151">
        <f>IF(N1450="zákl. prenesená",J1450,0)</f>
        <v>0</v>
      </c>
      <c r="BH1450" s="151">
        <f>IF(N1450="zníž. prenesená",J1450,0)</f>
        <v>0</v>
      </c>
      <c r="BI1450" s="151">
        <f>IF(N1450="nulová",J1450,0)</f>
        <v>0</v>
      </c>
      <c r="BJ1450" s="17" t="s">
        <v>88</v>
      </c>
      <c r="BK1450" s="151">
        <f>ROUND(I1450*H1450,2)</f>
        <v>0</v>
      </c>
      <c r="BL1450" s="17" t="s">
        <v>233</v>
      </c>
      <c r="BM1450" s="150" t="s">
        <v>3059</v>
      </c>
    </row>
    <row r="1451" spans="2:65" s="14" customFormat="1">
      <c r="B1451" s="179"/>
      <c r="D1451" s="165" t="s">
        <v>219</v>
      </c>
      <c r="E1451" s="180" t="s">
        <v>1</v>
      </c>
      <c r="F1451" s="181" t="s">
        <v>3060</v>
      </c>
      <c r="H1451" s="180" t="s">
        <v>1</v>
      </c>
      <c r="I1451" s="182"/>
      <c r="L1451" s="179"/>
      <c r="M1451" s="183"/>
      <c r="T1451" s="184"/>
      <c r="AT1451" s="180" t="s">
        <v>219</v>
      </c>
      <c r="AU1451" s="180" t="s">
        <v>88</v>
      </c>
      <c r="AV1451" s="14" t="s">
        <v>82</v>
      </c>
      <c r="AW1451" s="14" t="s">
        <v>31</v>
      </c>
      <c r="AX1451" s="14" t="s">
        <v>75</v>
      </c>
      <c r="AY1451" s="180" t="s">
        <v>205</v>
      </c>
    </row>
    <row r="1452" spans="2:65" s="12" customFormat="1">
      <c r="B1452" s="164"/>
      <c r="D1452" s="165" t="s">
        <v>219</v>
      </c>
      <c r="E1452" s="166" t="s">
        <v>1</v>
      </c>
      <c r="F1452" s="167" t="s">
        <v>3061</v>
      </c>
      <c r="H1452" s="168">
        <v>1.8</v>
      </c>
      <c r="I1452" s="169"/>
      <c r="L1452" s="164"/>
      <c r="M1452" s="170"/>
      <c r="T1452" s="171"/>
      <c r="AT1452" s="166" t="s">
        <v>219</v>
      </c>
      <c r="AU1452" s="166" t="s">
        <v>88</v>
      </c>
      <c r="AV1452" s="12" t="s">
        <v>88</v>
      </c>
      <c r="AW1452" s="12" t="s">
        <v>31</v>
      </c>
      <c r="AX1452" s="12" t="s">
        <v>75</v>
      </c>
      <c r="AY1452" s="166" t="s">
        <v>205</v>
      </c>
    </row>
    <row r="1453" spans="2:65" s="15" customFormat="1">
      <c r="B1453" s="185"/>
      <c r="D1453" s="165" t="s">
        <v>219</v>
      </c>
      <c r="E1453" s="186" t="s">
        <v>1</v>
      </c>
      <c r="F1453" s="187" t="s">
        <v>3062</v>
      </c>
      <c r="H1453" s="188">
        <v>1.8</v>
      </c>
      <c r="I1453" s="189"/>
      <c r="L1453" s="185"/>
      <c r="M1453" s="190"/>
      <c r="T1453" s="191"/>
      <c r="AT1453" s="186" t="s">
        <v>219</v>
      </c>
      <c r="AU1453" s="186" t="s">
        <v>88</v>
      </c>
      <c r="AV1453" s="15" t="s">
        <v>222</v>
      </c>
      <c r="AW1453" s="15" t="s">
        <v>31</v>
      </c>
      <c r="AX1453" s="15" t="s">
        <v>75</v>
      </c>
      <c r="AY1453" s="186" t="s">
        <v>205</v>
      </c>
    </row>
    <row r="1454" spans="2:65" s="14" customFormat="1">
      <c r="B1454" s="179"/>
      <c r="D1454" s="165" t="s">
        <v>219</v>
      </c>
      <c r="E1454" s="180" t="s">
        <v>1</v>
      </c>
      <c r="F1454" s="181" t="s">
        <v>3063</v>
      </c>
      <c r="H1454" s="180" t="s">
        <v>1</v>
      </c>
      <c r="I1454" s="182"/>
      <c r="L1454" s="179"/>
      <c r="M1454" s="183"/>
      <c r="T1454" s="184"/>
      <c r="AT1454" s="180" t="s">
        <v>219</v>
      </c>
      <c r="AU1454" s="180" t="s">
        <v>88</v>
      </c>
      <c r="AV1454" s="14" t="s">
        <v>82</v>
      </c>
      <c r="AW1454" s="14" t="s">
        <v>31</v>
      </c>
      <c r="AX1454" s="14" t="s">
        <v>75</v>
      </c>
      <c r="AY1454" s="180" t="s">
        <v>205</v>
      </c>
    </row>
    <row r="1455" spans="2:65" s="12" customFormat="1">
      <c r="B1455" s="164"/>
      <c r="D1455" s="165" t="s">
        <v>219</v>
      </c>
      <c r="E1455" s="166" t="s">
        <v>1</v>
      </c>
      <c r="F1455" s="167" t="s">
        <v>3064</v>
      </c>
      <c r="H1455" s="168">
        <v>3</v>
      </c>
      <c r="I1455" s="169"/>
      <c r="L1455" s="164"/>
      <c r="M1455" s="170"/>
      <c r="T1455" s="171"/>
      <c r="AT1455" s="166" t="s">
        <v>219</v>
      </c>
      <c r="AU1455" s="166" t="s">
        <v>88</v>
      </c>
      <c r="AV1455" s="12" t="s">
        <v>88</v>
      </c>
      <c r="AW1455" s="12" t="s">
        <v>31</v>
      </c>
      <c r="AX1455" s="12" t="s">
        <v>75</v>
      </c>
      <c r="AY1455" s="166" t="s">
        <v>205</v>
      </c>
    </row>
    <row r="1456" spans="2:65" s="12" customFormat="1">
      <c r="B1456" s="164"/>
      <c r="D1456" s="165" t="s">
        <v>219</v>
      </c>
      <c r="E1456" s="166" t="s">
        <v>1</v>
      </c>
      <c r="F1456" s="167" t="s">
        <v>3065</v>
      </c>
      <c r="H1456" s="168">
        <v>3</v>
      </c>
      <c r="I1456" s="169"/>
      <c r="L1456" s="164"/>
      <c r="M1456" s="170"/>
      <c r="T1456" s="171"/>
      <c r="AT1456" s="166" t="s">
        <v>219</v>
      </c>
      <c r="AU1456" s="166" t="s">
        <v>88</v>
      </c>
      <c r="AV1456" s="12" t="s">
        <v>88</v>
      </c>
      <c r="AW1456" s="12" t="s">
        <v>31</v>
      </c>
      <c r="AX1456" s="12" t="s">
        <v>75</v>
      </c>
      <c r="AY1456" s="166" t="s">
        <v>205</v>
      </c>
    </row>
    <row r="1457" spans="2:51" s="12" customFormat="1">
      <c r="B1457" s="164"/>
      <c r="D1457" s="165" t="s">
        <v>219</v>
      </c>
      <c r="E1457" s="166" t="s">
        <v>1</v>
      </c>
      <c r="F1457" s="167" t="s">
        <v>3066</v>
      </c>
      <c r="H1457" s="168">
        <v>3</v>
      </c>
      <c r="I1457" s="169"/>
      <c r="L1457" s="164"/>
      <c r="M1457" s="170"/>
      <c r="T1457" s="171"/>
      <c r="AT1457" s="166" t="s">
        <v>219</v>
      </c>
      <c r="AU1457" s="166" t="s">
        <v>88</v>
      </c>
      <c r="AV1457" s="12" t="s">
        <v>88</v>
      </c>
      <c r="AW1457" s="12" t="s">
        <v>31</v>
      </c>
      <c r="AX1457" s="12" t="s">
        <v>75</v>
      </c>
      <c r="AY1457" s="166" t="s">
        <v>205</v>
      </c>
    </row>
    <row r="1458" spans="2:51" s="15" customFormat="1">
      <c r="B1458" s="185"/>
      <c r="D1458" s="165" t="s">
        <v>219</v>
      </c>
      <c r="E1458" s="186" t="s">
        <v>1</v>
      </c>
      <c r="F1458" s="187" t="s">
        <v>3067</v>
      </c>
      <c r="H1458" s="188">
        <v>9</v>
      </c>
      <c r="I1458" s="189"/>
      <c r="L1458" s="185"/>
      <c r="M1458" s="190"/>
      <c r="T1458" s="191"/>
      <c r="AT1458" s="186" t="s">
        <v>219</v>
      </c>
      <c r="AU1458" s="186" t="s">
        <v>88</v>
      </c>
      <c r="AV1458" s="15" t="s">
        <v>222</v>
      </c>
      <c r="AW1458" s="15" t="s">
        <v>31</v>
      </c>
      <c r="AX1458" s="15" t="s">
        <v>75</v>
      </c>
      <c r="AY1458" s="186" t="s">
        <v>205</v>
      </c>
    </row>
    <row r="1459" spans="2:51" s="12" customFormat="1">
      <c r="B1459" s="164"/>
      <c r="D1459" s="165" t="s">
        <v>219</v>
      </c>
      <c r="E1459" s="166" t="s">
        <v>1</v>
      </c>
      <c r="F1459" s="167" t="s">
        <v>3068</v>
      </c>
      <c r="H1459" s="168">
        <v>3.6</v>
      </c>
      <c r="I1459" s="169"/>
      <c r="L1459" s="164"/>
      <c r="M1459" s="170"/>
      <c r="T1459" s="171"/>
      <c r="AT1459" s="166" t="s">
        <v>219</v>
      </c>
      <c r="AU1459" s="166" t="s">
        <v>88</v>
      </c>
      <c r="AV1459" s="12" t="s">
        <v>88</v>
      </c>
      <c r="AW1459" s="12" t="s">
        <v>31</v>
      </c>
      <c r="AX1459" s="12" t="s">
        <v>75</v>
      </c>
      <c r="AY1459" s="166" t="s">
        <v>205</v>
      </c>
    </row>
    <row r="1460" spans="2:51" s="15" customFormat="1">
      <c r="B1460" s="185"/>
      <c r="D1460" s="165" t="s">
        <v>219</v>
      </c>
      <c r="E1460" s="186" t="s">
        <v>1</v>
      </c>
      <c r="F1460" s="187" t="s">
        <v>3069</v>
      </c>
      <c r="H1460" s="188">
        <v>3.6</v>
      </c>
      <c r="I1460" s="189"/>
      <c r="L1460" s="185"/>
      <c r="M1460" s="190"/>
      <c r="T1460" s="191"/>
      <c r="AT1460" s="186" t="s">
        <v>219</v>
      </c>
      <c r="AU1460" s="186" t="s">
        <v>88</v>
      </c>
      <c r="AV1460" s="15" t="s">
        <v>222</v>
      </c>
      <c r="AW1460" s="15" t="s">
        <v>31</v>
      </c>
      <c r="AX1460" s="15" t="s">
        <v>75</v>
      </c>
      <c r="AY1460" s="186" t="s">
        <v>205</v>
      </c>
    </row>
    <row r="1461" spans="2:51" s="14" customFormat="1">
      <c r="B1461" s="179"/>
      <c r="D1461" s="165" t="s">
        <v>219</v>
      </c>
      <c r="E1461" s="180" t="s">
        <v>1</v>
      </c>
      <c r="F1461" s="181" t="s">
        <v>3063</v>
      </c>
      <c r="H1461" s="180" t="s">
        <v>1</v>
      </c>
      <c r="I1461" s="182"/>
      <c r="L1461" s="179"/>
      <c r="M1461" s="183"/>
      <c r="T1461" s="184"/>
      <c r="AT1461" s="180" t="s">
        <v>219</v>
      </c>
      <c r="AU1461" s="180" t="s">
        <v>88</v>
      </c>
      <c r="AV1461" s="14" t="s">
        <v>82</v>
      </c>
      <c r="AW1461" s="14" t="s">
        <v>31</v>
      </c>
      <c r="AX1461" s="14" t="s">
        <v>75</v>
      </c>
      <c r="AY1461" s="180" t="s">
        <v>205</v>
      </c>
    </row>
    <row r="1462" spans="2:51" s="14" customFormat="1">
      <c r="B1462" s="179"/>
      <c r="D1462" s="165" t="s">
        <v>219</v>
      </c>
      <c r="E1462" s="180" t="s">
        <v>1</v>
      </c>
      <c r="F1462" s="181" t="s">
        <v>3070</v>
      </c>
      <c r="H1462" s="180" t="s">
        <v>1</v>
      </c>
      <c r="I1462" s="182"/>
      <c r="L1462" s="179"/>
      <c r="M1462" s="183"/>
      <c r="T1462" s="184"/>
      <c r="AT1462" s="180" t="s">
        <v>219</v>
      </c>
      <c r="AU1462" s="180" t="s">
        <v>88</v>
      </c>
      <c r="AV1462" s="14" t="s">
        <v>82</v>
      </c>
      <c r="AW1462" s="14" t="s">
        <v>31</v>
      </c>
      <c r="AX1462" s="14" t="s">
        <v>75</v>
      </c>
      <c r="AY1462" s="180" t="s">
        <v>205</v>
      </c>
    </row>
    <row r="1463" spans="2:51" s="12" customFormat="1">
      <c r="B1463" s="164"/>
      <c r="D1463" s="165" t="s">
        <v>219</v>
      </c>
      <c r="E1463" s="166" t="s">
        <v>1</v>
      </c>
      <c r="F1463" s="167" t="s">
        <v>3071</v>
      </c>
      <c r="H1463" s="168">
        <v>9</v>
      </c>
      <c r="I1463" s="169"/>
      <c r="L1463" s="164"/>
      <c r="M1463" s="170"/>
      <c r="T1463" s="171"/>
      <c r="AT1463" s="166" t="s">
        <v>219</v>
      </c>
      <c r="AU1463" s="166" t="s">
        <v>88</v>
      </c>
      <c r="AV1463" s="12" t="s">
        <v>88</v>
      </c>
      <c r="AW1463" s="12" t="s">
        <v>31</v>
      </c>
      <c r="AX1463" s="12" t="s">
        <v>75</v>
      </c>
      <c r="AY1463" s="166" t="s">
        <v>205</v>
      </c>
    </row>
    <row r="1464" spans="2:51" s="14" customFormat="1">
      <c r="B1464" s="179"/>
      <c r="D1464" s="165" t="s">
        <v>219</v>
      </c>
      <c r="E1464" s="180" t="s">
        <v>1</v>
      </c>
      <c r="F1464" s="181" t="s">
        <v>3072</v>
      </c>
      <c r="H1464" s="180" t="s">
        <v>1</v>
      </c>
      <c r="I1464" s="182"/>
      <c r="L1464" s="179"/>
      <c r="M1464" s="183"/>
      <c r="T1464" s="184"/>
      <c r="AT1464" s="180" t="s">
        <v>219</v>
      </c>
      <c r="AU1464" s="180" t="s">
        <v>88</v>
      </c>
      <c r="AV1464" s="14" t="s">
        <v>82</v>
      </c>
      <c r="AW1464" s="14" t="s">
        <v>31</v>
      </c>
      <c r="AX1464" s="14" t="s">
        <v>75</v>
      </c>
      <c r="AY1464" s="180" t="s">
        <v>205</v>
      </c>
    </row>
    <row r="1465" spans="2:51" s="12" customFormat="1">
      <c r="B1465" s="164"/>
      <c r="D1465" s="165" t="s">
        <v>219</v>
      </c>
      <c r="E1465" s="166" t="s">
        <v>1</v>
      </c>
      <c r="F1465" s="167" t="s">
        <v>3073</v>
      </c>
      <c r="H1465" s="168">
        <v>5.4</v>
      </c>
      <c r="I1465" s="169"/>
      <c r="L1465" s="164"/>
      <c r="M1465" s="170"/>
      <c r="T1465" s="171"/>
      <c r="AT1465" s="166" t="s">
        <v>219</v>
      </c>
      <c r="AU1465" s="166" t="s">
        <v>88</v>
      </c>
      <c r="AV1465" s="12" t="s">
        <v>88</v>
      </c>
      <c r="AW1465" s="12" t="s">
        <v>31</v>
      </c>
      <c r="AX1465" s="12" t="s">
        <v>75</v>
      </c>
      <c r="AY1465" s="166" t="s">
        <v>205</v>
      </c>
    </row>
    <row r="1466" spans="2:51" s="15" customFormat="1">
      <c r="B1466" s="185"/>
      <c r="D1466" s="165" t="s">
        <v>219</v>
      </c>
      <c r="E1466" s="186" t="s">
        <v>1</v>
      </c>
      <c r="F1466" s="187" t="s">
        <v>3074</v>
      </c>
      <c r="H1466" s="188">
        <v>14.4</v>
      </c>
      <c r="I1466" s="189"/>
      <c r="L1466" s="185"/>
      <c r="M1466" s="190"/>
      <c r="T1466" s="191"/>
      <c r="AT1466" s="186" t="s">
        <v>219</v>
      </c>
      <c r="AU1466" s="186" t="s">
        <v>88</v>
      </c>
      <c r="AV1466" s="15" t="s">
        <v>222</v>
      </c>
      <c r="AW1466" s="15" t="s">
        <v>31</v>
      </c>
      <c r="AX1466" s="15" t="s">
        <v>75</v>
      </c>
      <c r="AY1466" s="186" t="s">
        <v>205</v>
      </c>
    </row>
    <row r="1467" spans="2:51" s="14" customFormat="1">
      <c r="B1467" s="179"/>
      <c r="D1467" s="165" t="s">
        <v>219</v>
      </c>
      <c r="E1467" s="180" t="s">
        <v>1</v>
      </c>
      <c r="F1467" s="181" t="s">
        <v>3063</v>
      </c>
      <c r="H1467" s="180" t="s">
        <v>1</v>
      </c>
      <c r="I1467" s="182"/>
      <c r="L1467" s="179"/>
      <c r="M1467" s="183"/>
      <c r="T1467" s="184"/>
      <c r="AT1467" s="180" t="s">
        <v>219</v>
      </c>
      <c r="AU1467" s="180" t="s">
        <v>88</v>
      </c>
      <c r="AV1467" s="14" t="s">
        <v>82</v>
      </c>
      <c r="AW1467" s="14" t="s">
        <v>31</v>
      </c>
      <c r="AX1467" s="14" t="s">
        <v>75</v>
      </c>
      <c r="AY1467" s="180" t="s">
        <v>205</v>
      </c>
    </row>
    <row r="1468" spans="2:51" s="14" customFormat="1">
      <c r="B1468" s="179"/>
      <c r="D1468" s="165" t="s">
        <v>219</v>
      </c>
      <c r="E1468" s="180" t="s">
        <v>1</v>
      </c>
      <c r="F1468" s="181" t="s">
        <v>3070</v>
      </c>
      <c r="H1468" s="180" t="s">
        <v>1</v>
      </c>
      <c r="I1468" s="182"/>
      <c r="L1468" s="179"/>
      <c r="M1468" s="183"/>
      <c r="T1468" s="184"/>
      <c r="AT1468" s="180" t="s">
        <v>219</v>
      </c>
      <c r="AU1468" s="180" t="s">
        <v>88</v>
      </c>
      <c r="AV1468" s="14" t="s">
        <v>82</v>
      </c>
      <c r="AW1468" s="14" t="s">
        <v>31</v>
      </c>
      <c r="AX1468" s="14" t="s">
        <v>75</v>
      </c>
      <c r="AY1468" s="180" t="s">
        <v>205</v>
      </c>
    </row>
    <row r="1469" spans="2:51" s="12" customFormat="1">
      <c r="B1469" s="164"/>
      <c r="D1469" s="165" t="s">
        <v>219</v>
      </c>
      <c r="E1469" s="166" t="s">
        <v>1</v>
      </c>
      <c r="F1469" s="167" t="s">
        <v>3075</v>
      </c>
      <c r="H1469" s="168">
        <v>3</v>
      </c>
      <c r="I1469" s="169"/>
      <c r="L1469" s="164"/>
      <c r="M1469" s="170"/>
      <c r="T1469" s="171"/>
      <c r="AT1469" s="166" t="s">
        <v>219</v>
      </c>
      <c r="AU1469" s="166" t="s">
        <v>88</v>
      </c>
      <c r="AV1469" s="12" t="s">
        <v>88</v>
      </c>
      <c r="AW1469" s="12" t="s">
        <v>31</v>
      </c>
      <c r="AX1469" s="12" t="s">
        <v>75</v>
      </c>
      <c r="AY1469" s="166" t="s">
        <v>205</v>
      </c>
    </row>
    <row r="1470" spans="2:51" s="14" customFormat="1">
      <c r="B1470" s="179"/>
      <c r="D1470" s="165" t="s">
        <v>219</v>
      </c>
      <c r="E1470" s="180" t="s">
        <v>1</v>
      </c>
      <c r="F1470" s="181" t="s">
        <v>3072</v>
      </c>
      <c r="H1470" s="180" t="s">
        <v>1</v>
      </c>
      <c r="I1470" s="182"/>
      <c r="L1470" s="179"/>
      <c r="M1470" s="183"/>
      <c r="T1470" s="184"/>
      <c r="AT1470" s="180" t="s">
        <v>219</v>
      </c>
      <c r="AU1470" s="180" t="s">
        <v>88</v>
      </c>
      <c r="AV1470" s="14" t="s">
        <v>82</v>
      </c>
      <c r="AW1470" s="14" t="s">
        <v>31</v>
      </c>
      <c r="AX1470" s="14" t="s">
        <v>75</v>
      </c>
      <c r="AY1470" s="180" t="s">
        <v>205</v>
      </c>
    </row>
    <row r="1471" spans="2:51" s="12" customFormat="1">
      <c r="B1471" s="164"/>
      <c r="D1471" s="165" t="s">
        <v>219</v>
      </c>
      <c r="E1471" s="166" t="s">
        <v>1</v>
      </c>
      <c r="F1471" s="167" t="s">
        <v>3076</v>
      </c>
      <c r="H1471" s="168">
        <v>1.8</v>
      </c>
      <c r="I1471" s="169"/>
      <c r="L1471" s="164"/>
      <c r="M1471" s="170"/>
      <c r="T1471" s="171"/>
      <c r="AT1471" s="166" t="s">
        <v>219</v>
      </c>
      <c r="AU1471" s="166" t="s">
        <v>88</v>
      </c>
      <c r="AV1471" s="12" t="s">
        <v>88</v>
      </c>
      <c r="AW1471" s="12" t="s">
        <v>31</v>
      </c>
      <c r="AX1471" s="12" t="s">
        <v>75</v>
      </c>
      <c r="AY1471" s="166" t="s">
        <v>205</v>
      </c>
    </row>
    <row r="1472" spans="2:51" s="15" customFormat="1">
      <c r="B1472" s="185"/>
      <c r="D1472" s="165" t="s">
        <v>219</v>
      </c>
      <c r="E1472" s="186" t="s">
        <v>1</v>
      </c>
      <c r="F1472" s="187" t="s">
        <v>3077</v>
      </c>
      <c r="H1472" s="188">
        <v>4.8</v>
      </c>
      <c r="I1472" s="189"/>
      <c r="L1472" s="185"/>
      <c r="M1472" s="190"/>
      <c r="T1472" s="191"/>
      <c r="AT1472" s="186" t="s">
        <v>219</v>
      </c>
      <c r="AU1472" s="186" t="s">
        <v>88</v>
      </c>
      <c r="AV1472" s="15" t="s">
        <v>222</v>
      </c>
      <c r="AW1472" s="15" t="s">
        <v>31</v>
      </c>
      <c r="AX1472" s="15" t="s">
        <v>75</v>
      </c>
      <c r="AY1472" s="186" t="s">
        <v>205</v>
      </c>
    </row>
    <row r="1473" spans="2:65" s="14" customFormat="1">
      <c r="B1473" s="179"/>
      <c r="D1473" s="165" t="s">
        <v>219</v>
      </c>
      <c r="E1473" s="180" t="s">
        <v>1</v>
      </c>
      <c r="F1473" s="181" t="s">
        <v>3063</v>
      </c>
      <c r="H1473" s="180" t="s">
        <v>1</v>
      </c>
      <c r="I1473" s="182"/>
      <c r="L1473" s="179"/>
      <c r="M1473" s="183"/>
      <c r="T1473" s="184"/>
      <c r="AT1473" s="180" t="s">
        <v>219</v>
      </c>
      <c r="AU1473" s="180" t="s">
        <v>88</v>
      </c>
      <c r="AV1473" s="14" t="s">
        <v>82</v>
      </c>
      <c r="AW1473" s="14" t="s">
        <v>31</v>
      </c>
      <c r="AX1473" s="14" t="s">
        <v>75</v>
      </c>
      <c r="AY1473" s="180" t="s">
        <v>205</v>
      </c>
    </row>
    <row r="1474" spans="2:65" s="14" customFormat="1">
      <c r="B1474" s="179"/>
      <c r="D1474" s="165" t="s">
        <v>219</v>
      </c>
      <c r="E1474" s="180" t="s">
        <v>1</v>
      </c>
      <c r="F1474" s="181" t="s">
        <v>3070</v>
      </c>
      <c r="H1474" s="180" t="s">
        <v>1</v>
      </c>
      <c r="I1474" s="182"/>
      <c r="L1474" s="179"/>
      <c r="M1474" s="183"/>
      <c r="T1474" s="184"/>
      <c r="AT1474" s="180" t="s">
        <v>219</v>
      </c>
      <c r="AU1474" s="180" t="s">
        <v>88</v>
      </c>
      <c r="AV1474" s="14" t="s">
        <v>82</v>
      </c>
      <c r="AW1474" s="14" t="s">
        <v>31</v>
      </c>
      <c r="AX1474" s="14" t="s">
        <v>75</v>
      </c>
      <c r="AY1474" s="180" t="s">
        <v>205</v>
      </c>
    </row>
    <row r="1475" spans="2:65" s="12" customFormat="1">
      <c r="B1475" s="164"/>
      <c r="D1475" s="165" t="s">
        <v>219</v>
      </c>
      <c r="E1475" s="166" t="s">
        <v>1</v>
      </c>
      <c r="F1475" s="167" t="s">
        <v>3075</v>
      </c>
      <c r="H1475" s="168">
        <v>3</v>
      </c>
      <c r="I1475" s="169"/>
      <c r="L1475" s="164"/>
      <c r="M1475" s="170"/>
      <c r="T1475" s="171"/>
      <c r="AT1475" s="166" t="s">
        <v>219</v>
      </c>
      <c r="AU1475" s="166" t="s">
        <v>88</v>
      </c>
      <c r="AV1475" s="12" t="s">
        <v>88</v>
      </c>
      <c r="AW1475" s="12" t="s">
        <v>31</v>
      </c>
      <c r="AX1475" s="12" t="s">
        <v>75</v>
      </c>
      <c r="AY1475" s="166" t="s">
        <v>205</v>
      </c>
    </row>
    <row r="1476" spans="2:65" s="14" customFormat="1">
      <c r="B1476" s="179"/>
      <c r="D1476" s="165" t="s">
        <v>219</v>
      </c>
      <c r="E1476" s="180" t="s">
        <v>1</v>
      </c>
      <c r="F1476" s="181" t="s">
        <v>3072</v>
      </c>
      <c r="H1476" s="180" t="s">
        <v>1</v>
      </c>
      <c r="I1476" s="182"/>
      <c r="L1476" s="179"/>
      <c r="M1476" s="183"/>
      <c r="T1476" s="184"/>
      <c r="AT1476" s="180" t="s">
        <v>219</v>
      </c>
      <c r="AU1476" s="180" t="s">
        <v>88</v>
      </c>
      <c r="AV1476" s="14" t="s">
        <v>82</v>
      </c>
      <c r="AW1476" s="14" t="s">
        <v>31</v>
      </c>
      <c r="AX1476" s="14" t="s">
        <v>75</v>
      </c>
      <c r="AY1476" s="180" t="s">
        <v>205</v>
      </c>
    </row>
    <row r="1477" spans="2:65" s="12" customFormat="1">
      <c r="B1477" s="164"/>
      <c r="D1477" s="165" t="s">
        <v>219</v>
      </c>
      <c r="E1477" s="166" t="s">
        <v>1</v>
      </c>
      <c r="F1477" s="167" t="s">
        <v>3076</v>
      </c>
      <c r="H1477" s="168">
        <v>1.8</v>
      </c>
      <c r="I1477" s="169"/>
      <c r="L1477" s="164"/>
      <c r="M1477" s="170"/>
      <c r="T1477" s="171"/>
      <c r="AT1477" s="166" t="s">
        <v>219</v>
      </c>
      <c r="AU1477" s="166" t="s">
        <v>88</v>
      </c>
      <c r="AV1477" s="12" t="s">
        <v>88</v>
      </c>
      <c r="AW1477" s="12" t="s">
        <v>31</v>
      </c>
      <c r="AX1477" s="12" t="s">
        <v>75</v>
      </c>
      <c r="AY1477" s="166" t="s">
        <v>205</v>
      </c>
    </row>
    <row r="1478" spans="2:65" s="15" customFormat="1">
      <c r="B1478" s="185"/>
      <c r="D1478" s="165" t="s">
        <v>219</v>
      </c>
      <c r="E1478" s="186" t="s">
        <v>1</v>
      </c>
      <c r="F1478" s="187" t="s">
        <v>3078</v>
      </c>
      <c r="H1478" s="188">
        <v>4.8</v>
      </c>
      <c r="I1478" s="189"/>
      <c r="L1478" s="185"/>
      <c r="M1478" s="190"/>
      <c r="T1478" s="191"/>
      <c r="AT1478" s="186" t="s">
        <v>219</v>
      </c>
      <c r="AU1478" s="186" t="s">
        <v>88</v>
      </c>
      <c r="AV1478" s="15" t="s">
        <v>222</v>
      </c>
      <c r="AW1478" s="15" t="s">
        <v>31</v>
      </c>
      <c r="AX1478" s="15" t="s">
        <v>75</v>
      </c>
      <c r="AY1478" s="186" t="s">
        <v>205</v>
      </c>
    </row>
    <row r="1479" spans="2:65" s="13" customFormat="1">
      <c r="B1479" s="172"/>
      <c r="D1479" s="165" t="s">
        <v>219</v>
      </c>
      <c r="E1479" s="173" t="s">
        <v>1</v>
      </c>
      <c r="F1479" s="174" t="s">
        <v>221</v>
      </c>
      <c r="H1479" s="175">
        <v>38.4</v>
      </c>
      <c r="I1479" s="176"/>
      <c r="L1479" s="172"/>
      <c r="M1479" s="177"/>
      <c r="T1479" s="178"/>
      <c r="AT1479" s="173" t="s">
        <v>219</v>
      </c>
      <c r="AU1479" s="173" t="s">
        <v>88</v>
      </c>
      <c r="AV1479" s="13" t="s">
        <v>210</v>
      </c>
      <c r="AW1479" s="13" t="s">
        <v>31</v>
      </c>
      <c r="AX1479" s="13" t="s">
        <v>82</v>
      </c>
      <c r="AY1479" s="173" t="s">
        <v>205</v>
      </c>
    </row>
    <row r="1480" spans="2:65" s="1" customFormat="1" ht="24.2" customHeight="1">
      <c r="B1480" s="136"/>
      <c r="C1480" s="154" t="s">
        <v>1173</v>
      </c>
      <c r="D1480" s="154" t="s">
        <v>214</v>
      </c>
      <c r="E1480" s="155" t="s">
        <v>766</v>
      </c>
      <c r="F1480" s="156" t="s">
        <v>767</v>
      </c>
      <c r="G1480" s="157" t="s">
        <v>592</v>
      </c>
      <c r="H1480" s="158">
        <v>2</v>
      </c>
      <c r="I1480" s="159"/>
      <c r="J1480" s="160">
        <f>ROUND(I1480*H1480,2)</f>
        <v>0</v>
      </c>
      <c r="K1480" s="161"/>
      <c r="L1480" s="32"/>
      <c r="M1480" s="162" t="s">
        <v>1</v>
      </c>
      <c r="N1480" s="163" t="s">
        <v>41</v>
      </c>
      <c r="P1480" s="148">
        <f>O1480*H1480</f>
        <v>0</v>
      </c>
      <c r="Q1480" s="148">
        <v>0</v>
      </c>
      <c r="R1480" s="148">
        <f>Q1480*H1480</f>
        <v>0</v>
      </c>
      <c r="S1480" s="148">
        <v>0</v>
      </c>
      <c r="T1480" s="149">
        <f>S1480*H1480</f>
        <v>0</v>
      </c>
      <c r="AR1480" s="150" t="s">
        <v>210</v>
      </c>
      <c r="AT1480" s="150" t="s">
        <v>214</v>
      </c>
      <c r="AU1480" s="150" t="s">
        <v>88</v>
      </c>
      <c r="AY1480" s="17" t="s">
        <v>205</v>
      </c>
      <c r="BE1480" s="151">
        <f>IF(N1480="základná",J1480,0)</f>
        <v>0</v>
      </c>
      <c r="BF1480" s="151">
        <f>IF(N1480="znížená",J1480,0)</f>
        <v>0</v>
      </c>
      <c r="BG1480" s="151">
        <f>IF(N1480="zákl. prenesená",J1480,0)</f>
        <v>0</v>
      </c>
      <c r="BH1480" s="151">
        <f>IF(N1480="zníž. prenesená",J1480,0)</f>
        <v>0</v>
      </c>
      <c r="BI1480" s="151">
        <f>IF(N1480="nulová",J1480,0)</f>
        <v>0</v>
      </c>
      <c r="BJ1480" s="17" t="s">
        <v>88</v>
      </c>
      <c r="BK1480" s="151">
        <f>ROUND(I1480*H1480,2)</f>
        <v>0</v>
      </c>
      <c r="BL1480" s="17" t="s">
        <v>210</v>
      </c>
      <c r="BM1480" s="150" t="s">
        <v>3079</v>
      </c>
    </row>
    <row r="1481" spans="2:65" s="12" customFormat="1">
      <c r="B1481" s="164"/>
      <c r="D1481" s="165" t="s">
        <v>219</v>
      </c>
      <c r="E1481" s="166" t="s">
        <v>1</v>
      </c>
      <c r="F1481" s="167" t="s">
        <v>88</v>
      </c>
      <c r="H1481" s="168">
        <v>2</v>
      </c>
      <c r="I1481" s="169"/>
      <c r="L1481" s="164"/>
      <c r="M1481" s="170"/>
      <c r="T1481" s="171"/>
      <c r="AT1481" s="166" t="s">
        <v>219</v>
      </c>
      <c r="AU1481" s="166" t="s">
        <v>88</v>
      </c>
      <c r="AV1481" s="12" t="s">
        <v>88</v>
      </c>
      <c r="AW1481" s="12" t="s">
        <v>31</v>
      </c>
      <c r="AX1481" s="12" t="s">
        <v>75</v>
      </c>
      <c r="AY1481" s="166" t="s">
        <v>205</v>
      </c>
    </row>
    <row r="1482" spans="2:65" s="13" customFormat="1">
      <c r="B1482" s="172"/>
      <c r="D1482" s="165" t="s">
        <v>219</v>
      </c>
      <c r="E1482" s="173" t="s">
        <v>1</v>
      </c>
      <c r="F1482" s="174" t="s">
        <v>221</v>
      </c>
      <c r="H1482" s="175">
        <v>2</v>
      </c>
      <c r="I1482" s="176"/>
      <c r="L1482" s="172"/>
      <c r="M1482" s="177"/>
      <c r="T1482" s="178"/>
      <c r="AT1482" s="173" t="s">
        <v>219</v>
      </c>
      <c r="AU1482" s="173" t="s">
        <v>88</v>
      </c>
      <c r="AV1482" s="13" t="s">
        <v>210</v>
      </c>
      <c r="AW1482" s="13" t="s">
        <v>31</v>
      </c>
      <c r="AX1482" s="13" t="s">
        <v>82</v>
      </c>
      <c r="AY1482" s="173" t="s">
        <v>205</v>
      </c>
    </row>
    <row r="1483" spans="2:65" s="11" customFormat="1" ht="22.9" customHeight="1">
      <c r="B1483" s="126"/>
      <c r="D1483" s="127" t="s">
        <v>74</v>
      </c>
      <c r="E1483" s="152" t="s">
        <v>3080</v>
      </c>
      <c r="F1483" s="152" t="s">
        <v>3081</v>
      </c>
      <c r="I1483" s="129"/>
      <c r="J1483" s="153">
        <f>BK1483</f>
        <v>0</v>
      </c>
      <c r="L1483" s="126"/>
      <c r="M1483" s="131"/>
      <c r="P1483" s="132">
        <f>SUM(P1484:P1600)</f>
        <v>0</v>
      </c>
      <c r="R1483" s="132">
        <f>SUM(R1484:R1600)</f>
        <v>0</v>
      </c>
      <c r="T1483" s="133">
        <f>SUM(T1484:T1600)</f>
        <v>9.5494289999999999</v>
      </c>
      <c r="AR1483" s="127" t="s">
        <v>88</v>
      </c>
      <c r="AT1483" s="134" t="s">
        <v>74</v>
      </c>
      <c r="AU1483" s="134" t="s">
        <v>82</v>
      </c>
      <c r="AY1483" s="127" t="s">
        <v>205</v>
      </c>
      <c r="BK1483" s="135">
        <f>SUM(BK1484:BK1600)</f>
        <v>0</v>
      </c>
    </row>
    <row r="1484" spans="2:65" s="1" customFormat="1" ht="33" customHeight="1">
      <c r="B1484" s="136"/>
      <c r="C1484" s="154" t="s">
        <v>1175</v>
      </c>
      <c r="D1484" s="154" t="s">
        <v>214</v>
      </c>
      <c r="E1484" s="155" t="s">
        <v>3082</v>
      </c>
      <c r="F1484" s="156" t="s">
        <v>3083</v>
      </c>
      <c r="G1484" s="157" t="s">
        <v>165</v>
      </c>
      <c r="H1484" s="158">
        <v>4854.4189999999999</v>
      </c>
      <c r="I1484" s="159"/>
      <c r="J1484" s="160">
        <f>ROUND(I1484*H1484,2)</f>
        <v>0</v>
      </c>
      <c r="K1484" s="161"/>
      <c r="L1484" s="32"/>
      <c r="M1484" s="162" t="s">
        <v>1</v>
      </c>
      <c r="N1484" s="163" t="s">
        <v>41</v>
      </c>
      <c r="P1484" s="148">
        <f>O1484*H1484</f>
        <v>0</v>
      </c>
      <c r="Q1484" s="148">
        <v>0</v>
      </c>
      <c r="R1484" s="148">
        <f>Q1484*H1484</f>
        <v>0</v>
      </c>
      <c r="S1484" s="148">
        <v>1E-3</v>
      </c>
      <c r="T1484" s="149">
        <f>S1484*H1484</f>
        <v>4.854419</v>
      </c>
      <c r="AR1484" s="150" t="s">
        <v>233</v>
      </c>
      <c r="AT1484" s="150" t="s">
        <v>214</v>
      </c>
      <c r="AU1484" s="150" t="s">
        <v>88</v>
      </c>
      <c r="AY1484" s="17" t="s">
        <v>205</v>
      </c>
      <c r="BE1484" s="151">
        <f>IF(N1484="základná",J1484,0)</f>
        <v>0</v>
      </c>
      <c r="BF1484" s="151">
        <f>IF(N1484="znížená",J1484,0)</f>
        <v>0</v>
      </c>
      <c r="BG1484" s="151">
        <f>IF(N1484="zákl. prenesená",J1484,0)</f>
        <v>0</v>
      </c>
      <c r="BH1484" s="151">
        <f>IF(N1484="zníž. prenesená",J1484,0)</f>
        <v>0</v>
      </c>
      <c r="BI1484" s="151">
        <f>IF(N1484="nulová",J1484,0)</f>
        <v>0</v>
      </c>
      <c r="BJ1484" s="17" t="s">
        <v>88</v>
      </c>
      <c r="BK1484" s="151">
        <f>ROUND(I1484*H1484,2)</f>
        <v>0</v>
      </c>
      <c r="BL1484" s="17" t="s">
        <v>233</v>
      </c>
      <c r="BM1484" s="150" t="s">
        <v>3084</v>
      </c>
    </row>
    <row r="1485" spans="2:65" s="14" customFormat="1">
      <c r="B1485" s="179"/>
      <c r="D1485" s="165" t="s">
        <v>219</v>
      </c>
      <c r="E1485" s="180" t="s">
        <v>1</v>
      </c>
      <c r="F1485" s="181" t="s">
        <v>3085</v>
      </c>
      <c r="H1485" s="180" t="s">
        <v>1</v>
      </c>
      <c r="I1485" s="182"/>
      <c r="L1485" s="179"/>
      <c r="M1485" s="183"/>
      <c r="T1485" s="184"/>
      <c r="AT1485" s="180" t="s">
        <v>219</v>
      </c>
      <c r="AU1485" s="180" t="s">
        <v>88</v>
      </c>
      <c r="AV1485" s="14" t="s">
        <v>82</v>
      </c>
      <c r="AW1485" s="14" t="s">
        <v>31</v>
      </c>
      <c r="AX1485" s="14" t="s">
        <v>75</v>
      </c>
      <c r="AY1485" s="180" t="s">
        <v>205</v>
      </c>
    </row>
    <row r="1486" spans="2:65" s="14" customFormat="1">
      <c r="B1486" s="179"/>
      <c r="D1486" s="165" t="s">
        <v>219</v>
      </c>
      <c r="E1486" s="180" t="s">
        <v>1</v>
      </c>
      <c r="F1486" s="181" t="s">
        <v>3086</v>
      </c>
      <c r="H1486" s="180" t="s">
        <v>1</v>
      </c>
      <c r="I1486" s="182"/>
      <c r="L1486" s="179"/>
      <c r="M1486" s="183"/>
      <c r="T1486" s="184"/>
      <c r="AT1486" s="180" t="s">
        <v>219</v>
      </c>
      <c r="AU1486" s="180" t="s">
        <v>88</v>
      </c>
      <c r="AV1486" s="14" t="s">
        <v>82</v>
      </c>
      <c r="AW1486" s="14" t="s">
        <v>31</v>
      </c>
      <c r="AX1486" s="14" t="s">
        <v>75</v>
      </c>
      <c r="AY1486" s="180" t="s">
        <v>205</v>
      </c>
    </row>
    <row r="1487" spans="2:65" s="12" customFormat="1">
      <c r="B1487" s="164"/>
      <c r="D1487" s="165" t="s">
        <v>219</v>
      </c>
      <c r="E1487" s="166" t="s">
        <v>1</v>
      </c>
      <c r="F1487" s="167" t="s">
        <v>3087</v>
      </c>
      <c r="H1487" s="168">
        <v>21.68</v>
      </c>
      <c r="I1487" s="169"/>
      <c r="L1487" s="164"/>
      <c r="M1487" s="170"/>
      <c r="T1487" s="171"/>
      <c r="AT1487" s="166" t="s">
        <v>219</v>
      </c>
      <c r="AU1487" s="166" t="s">
        <v>88</v>
      </c>
      <c r="AV1487" s="12" t="s">
        <v>88</v>
      </c>
      <c r="AW1487" s="12" t="s">
        <v>31</v>
      </c>
      <c r="AX1487" s="12" t="s">
        <v>75</v>
      </c>
      <c r="AY1487" s="166" t="s">
        <v>205</v>
      </c>
    </row>
    <row r="1488" spans="2:65" s="14" customFormat="1">
      <c r="B1488" s="179"/>
      <c r="D1488" s="165" t="s">
        <v>219</v>
      </c>
      <c r="E1488" s="180" t="s">
        <v>1</v>
      </c>
      <c r="F1488" s="181" t="s">
        <v>3088</v>
      </c>
      <c r="H1488" s="180" t="s">
        <v>1</v>
      </c>
      <c r="I1488" s="182"/>
      <c r="L1488" s="179"/>
      <c r="M1488" s="183"/>
      <c r="T1488" s="184"/>
      <c r="AT1488" s="180" t="s">
        <v>219</v>
      </c>
      <c r="AU1488" s="180" t="s">
        <v>88</v>
      </c>
      <c r="AV1488" s="14" t="s">
        <v>82</v>
      </c>
      <c r="AW1488" s="14" t="s">
        <v>31</v>
      </c>
      <c r="AX1488" s="14" t="s">
        <v>75</v>
      </c>
      <c r="AY1488" s="180" t="s">
        <v>205</v>
      </c>
    </row>
    <row r="1489" spans="2:51" s="12" customFormat="1" ht="22.5">
      <c r="B1489" s="164"/>
      <c r="D1489" s="165" t="s">
        <v>219</v>
      </c>
      <c r="E1489" s="166" t="s">
        <v>1</v>
      </c>
      <c r="F1489" s="167" t="s">
        <v>3089</v>
      </c>
      <c r="H1489" s="168">
        <v>160.72</v>
      </c>
      <c r="I1489" s="169"/>
      <c r="L1489" s="164"/>
      <c r="M1489" s="170"/>
      <c r="T1489" s="171"/>
      <c r="AT1489" s="166" t="s">
        <v>219</v>
      </c>
      <c r="AU1489" s="166" t="s">
        <v>88</v>
      </c>
      <c r="AV1489" s="12" t="s">
        <v>88</v>
      </c>
      <c r="AW1489" s="12" t="s">
        <v>31</v>
      </c>
      <c r="AX1489" s="12" t="s">
        <v>75</v>
      </c>
      <c r="AY1489" s="166" t="s">
        <v>205</v>
      </c>
    </row>
    <row r="1490" spans="2:51" s="14" customFormat="1">
      <c r="B1490" s="179"/>
      <c r="D1490" s="165" t="s">
        <v>219</v>
      </c>
      <c r="E1490" s="180" t="s">
        <v>1</v>
      </c>
      <c r="F1490" s="181" t="s">
        <v>3090</v>
      </c>
      <c r="H1490" s="180" t="s">
        <v>1</v>
      </c>
      <c r="I1490" s="182"/>
      <c r="L1490" s="179"/>
      <c r="M1490" s="183"/>
      <c r="T1490" s="184"/>
      <c r="AT1490" s="180" t="s">
        <v>219</v>
      </c>
      <c r="AU1490" s="180" t="s">
        <v>88</v>
      </c>
      <c r="AV1490" s="14" t="s">
        <v>82</v>
      </c>
      <c r="AW1490" s="14" t="s">
        <v>31</v>
      </c>
      <c r="AX1490" s="14" t="s">
        <v>75</v>
      </c>
      <c r="AY1490" s="180" t="s">
        <v>205</v>
      </c>
    </row>
    <row r="1491" spans="2:51" s="12" customFormat="1">
      <c r="B1491" s="164"/>
      <c r="D1491" s="165" t="s">
        <v>219</v>
      </c>
      <c r="E1491" s="166" t="s">
        <v>1</v>
      </c>
      <c r="F1491" s="167" t="s">
        <v>3091</v>
      </c>
      <c r="H1491" s="168">
        <v>291</v>
      </c>
      <c r="I1491" s="169"/>
      <c r="L1491" s="164"/>
      <c r="M1491" s="170"/>
      <c r="T1491" s="171"/>
      <c r="AT1491" s="166" t="s">
        <v>219</v>
      </c>
      <c r="AU1491" s="166" t="s">
        <v>88</v>
      </c>
      <c r="AV1491" s="12" t="s">
        <v>88</v>
      </c>
      <c r="AW1491" s="12" t="s">
        <v>31</v>
      </c>
      <c r="AX1491" s="12" t="s">
        <v>75</v>
      </c>
      <c r="AY1491" s="166" t="s">
        <v>205</v>
      </c>
    </row>
    <row r="1492" spans="2:51" s="12" customFormat="1">
      <c r="B1492" s="164"/>
      <c r="D1492" s="165" t="s">
        <v>219</v>
      </c>
      <c r="E1492" s="166" t="s">
        <v>1</v>
      </c>
      <c r="F1492" s="167" t="s">
        <v>3092</v>
      </c>
      <c r="H1492" s="168">
        <v>136.13999999999999</v>
      </c>
      <c r="I1492" s="169"/>
      <c r="L1492" s="164"/>
      <c r="M1492" s="170"/>
      <c r="T1492" s="171"/>
      <c r="AT1492" s="166" t="s">
        <v>219</v>
      </c>
      <c r="AU1492" s="166" t="s">
        <v>88</v>
      </c>
      <c r="AV1492" s="12" t="s">
        <v>88</v>
      </c>
      <c r="AW1492" s="12" t="s">
        <v>31</v>
      </c>
      <c r="AX1492" s="12" t="s">
        <v>75</v>
      </c>
      <c r="AY1492" s="166" t="s">
        <v>205</v>
      </c>
    </row>
    <row r="1493" spans="2:51" s="15" customFormat="1">
      <c r="B1493" s="185"/>
      <c r="D1493" s="165" t="s">
        <v>219</v>
      </c>
      <c r="E1493" s="186" t="s">
        <v>1</v>
      </c>
      <c r="F1493" s="187" t="s">
        <v>3093</v>
      </c>
      <c r="H1493" s="188">
        <v>609.54</v>
      </c>
      <c r="I1493" s="189"/>
      <c r="L1493" s="185"/>
      <c r="M1493" s="190"/>
      <c r="T1493" s="191"/>
      <c r="AT1493" s="186" t="s">
        <v>219</v>
      </c>
      <c r="AU1493" s="186" t="s">
        <v>88</v>
      </c>
      <c r="AV1493" s="15" t="s">
        <v>222</v>
      </c>
      <c r="AW1493" s="15" t="s">
        <v>31</v>
      </c>
      <c r="AX1493" s="15" t="s">
        <v>75</v>
      </c>
      <c r="AY1493" s="186" t="s">
        <v>205</v>
      </c>
    </row>
    <row r="1494" spans="2:51" s="14" customFormat="1">
      <c r="B1494" s="179"/>
      <c r="D1494" s="165" t="s">
        <v>219</v>
      </c>
      <c r="E1494" s="180" t="s">
        <v>1</v>
      </c>
      <c r="F1494" s="181" t="s">
        <v>3094</v>
      </c>
      <c r="H1494" s="180" t="s">
        <v>1</v>
      </c>
      <c r="I1494" s="182"/>
      <c r="L1494" s="179"/>
      <c r="M1494" s="183"/>
      <c r="T1494" s="184"/>
      <c r="AT1494" s="180" t="s">
        <v>219</v>
      </c>
      <c r="AU1494" s="180" t="s">
        <v>88</v>
      </c>
      <c r="AV1494" s="14" t="s">
        <v>82</v>
      </c>
      <c r="AW1494" s="14" t="s">
        <v>31</v>
      </c>
      <c r="AX1494" s="14" t="s">
        <v>75</v>
      </c>
      <c r="AY1494" s="180" t="s">
        <v>205</v>
      </c>
    </row>
    <row r="1495" spans="2:51" s="12" customFormat="1">
      <c r="B1495" s="164"/>
      <c r="D1495" s="165" t="s">
        <v>219</v>
      </c>
      <c r="E1495" s="166" t="s">
        <v>1</v>
      </c>
      <c r="F1495" s="167" t="s">
        <v>3095</v>
      </c>
      <c r="H1495" s="168">
        <v>32.61</v>
      </c>
      <c r="I1495" s="169"/>
      <c r="L1495" s="164"/>
      <c r="M1495" s="170"/>
      <c r="T1495" s="171"/>
      <c r="AT1495" s="166" t="s">
        <v>219</v>
      </c>
      <c r="AU1495" s="166" t="s">
        <v>88</v>
      </c>
      <c r="AV1495" s="12" t="s">
        <v>88</v>
      </c>
      <c r="AW1495" s="12" t="s">
        <v>31</v>
      </c>
      <c r="AX1495" s="12" t="s">
        <v>75</v>
      </c>
      <c r="AY1495" s="166" t="s">
        <v>205</v>
      </c>
    </row>
    <row r="1496" spans="2:51" s="12" customFormat="1">
      <c r="B1496" s="164"/>
      <c r="D1496" s="165" t="s">
        <v>219</v>
      </c>
      <c r="E1496" s="166" t="s">
        <v>1</v>
      </c>
      <c r="F1496" s="167" t="s">
        <v>3096</v>
      </c>
      <c r="H1496" s="168">
        <v>31.14</v>
      </c>
      <c r="I1496" s="169"/>
      <c r="L1496" s="164"/>
      <c r="M1496" s="170"/>
      <c r="T1496" s="171"/>
      <c r="AT1496" s="166" t="s">
        <v>219</v>
      </c>
      <c r="AU1496" s="166" t="s">
        <v>88</v>
      </c>
      <c r="AV1496" s="12" t="s">
        <v>88</v>
      </c>
      <c r="AW1496" s="12" t="s">
        <v>31</v>
      </c>
      <c r="AX1496" s="12" t="s">
        <v>75</v>
      </c>
      <c r="AY1496" s="166" t="s">
        <v>205</v>
      </c>
    </row>
    <row r="1497" spans="2:51" s="12" customFormat="1">
      <c r="B1497" s="164"/>
      <c r="D1497" s="165" t="s">
        <v>219</v>
      </c>
      <c r="E1497" s="166" t="s">
        <v>1</v>
      </c>
      <c r="F1497" s="167" t="s">
        <v>3097</v>
      </c>
      <c r="H1497" s="168">
        <v>27.24</v>
      </c>
      <c r="I1497" s="169"/>
      <c r="L1497" s="164"/>
      <c r="M1497" s="170"/>
      <c r="T1497" s="171"/>
      <c r="AT1497" s="166" t="s">
        <v>219</v>
      </c>
      <c r="AU1497" s="166" t="s">
        <v>88</v>
      </c>
      <c r="AV1497" s="12" t="s">
        <v>88</v>
      </c>
      <c r="AW1497" s="12" t="s">
        <v>31</v>
      </c>
      <c r="AX1497" s="12" t="s">
        <v>75</v>
      </c>
      <c r="AY1497" s="166" t="s">
        <v>205</v>
      </c>
    </row>
    <row r="1498" spans="2:51" s="14" customFormat="1">
      <c r="B1498" s="179"/>
      <c r="D1498" s="165" t="s">
        <v>219</v>
      </c>
      <c r="E1498" s="180" t="s">
        <v>1</v>
      </c>
      <c r="F1498" s="181" t="s">
        <v>3098</v>
      </c>
      <c r="H1498" s="180" t="s">
        <v>1</v>
      </c>
      <c r="I1498" s="182"/>
      <c r="L1498" s="179"/>
      <c r="M1498" s="183"/>
      <c r="T1498" s="184"/>
      <c r="AT1498" s="180" t="s">
        <v>219</v>
      </c>
      <c r="AU1498" s="180" t="s">
        <v>88</v>
      </c>
      <c r="AV1498" s="14" t="s">
        <v>82</v>
      </c>
      <c r="AW1498" s="14" t="s">
        <v>31</v>
      </c>
      <c r="AX1498" s="14" t="s">
        <v>75</v>
      </c>
      <c r="AY1498" s="180" t="s">
        <v>205</v>
      </c>
    </row>
    <row r="1499" spans="2:51" s="12" customFormat="1">
      <c r="B1499" s="164"/>
      <c r="D1499" s="165" t="s">
        <v>219</v>
      </c>
      <c r="E1499" s="166" t="s">
        <v>1</v>
      </c>
      <c r="F1499" s="167" t="s">
        <v>3099</v>
      </c>
      <c r="H1499" s="168">
        <v>115.83</v>
      </c>
      <c r="I1499" s="169"/>
      <c r="L1499" s="164"/>
      <c r="M1499" s="170"/>
      <c r="T1499" s="171"/>
      <c r="AT1499" s="166" t="s">
        <v>219</v>
      </c>
      <c r="AU1499" s="166" t="s">
        <v>88</v>
      </c>
      <c r="AV1499" s="12" t="s">
        <v>88</v>
      </c>
      <c r="AW1499" s="12" t="s">
        <v>31</v>
      </c>
      <c r="AX1499" s="12" t="s">
        <v>75</v>
      </c>
      <c r="AY1499" s="166" t="s">
        <v>205</v>
      </c>
    </row>
    <row r="1500" spans="2:51" s="14" customFormat="1">
      <c r="B1500" s="179"/>
      <c r="D1500" s="165" t="s">
        <v>219</v>
      </c>
      <c r="E1500" s="180" t="s">
        <v>1</v>
      </c>
      <c r="F1500" s="181" t="s">
        <v>3100</v>
      </c>
      <c r="H1500" s="180" t="s">
        <v>1</v>
      </c>
      <c r="I1500" s="182"/>
      <c r="L1500" s="179"/>
      <c r="M1500" s="183"/>
      <c r="T1500" s="184"/>
      <c r="AT1500" s="180" t="s">
        <v>219</v>
      </c>
      <c r="AU1500" s="180" t="s">
        <v>88</v>
      </c>
      <c r="AV1500" s="14" t="s">
        <v>82</v>
      </c>
      <c r="AW1500" s="14" t="s">
        <v>31</v>
      </c>
      <c r="AX1500" s="14" t="s">
        <v>75</v>
      </c>
      <c r="AY1500" s="180" t="s">
        <v>205</v>
      </c>
    </row>
    <row r="1501" spans="2:51" s="12" customFormat="1">
      <c r="B1501" s="164"/>
      <c r="D1501" s="165" t="s">
        <v>219</v>
      </c>
      <c r="E1501" s="166" t="s">
        <v>1</v>
      </c>
      <c r="F1501" s="167" t="s">
        <v>3101</v>
      </c>
      <c r="H1501" s="168">
        <v>1179.42</v>
      </c>
      <c r="I1501" s="169"/>
      <c r="L1501" s="164"/>
      <c r="M1501" s="170"/>
      <c r="T1501" s="171"/>
      <c r="AT1501" s="166" t="s">
        <v>219</v>
      </c>
      <c r="AU1501" s="166" t="s">
        <v>88</v>
      </c>
      <c r="AV1501" s="12" t="s">
        <v>88</v>
      </c>
      <c r="AW1501" s="12" t="s">
        <v>31</v>
      </c>
      <c r="AX1501" s="12" t="s">
        <v>75</v>
      </c>
      <c r="AY1501" s="166" t="s">
        <v>205</v>
      </c>
    </row>
    <row r="1502" spans="2:51" s="12" customFormat="1">
      <c r="B1502" s="164"/>
      <c r="D1502" s="165" t="s">
        <v>219</v>
      </c>
      <c r="E1502" s="166" t="s">
        <v>1</v>
      </c>
      <c r="F1502" s="167" t="s">
        <v>3102</v>
      </c>
      <c r="H1502" s="168">
        <v>179.995</v>
      </c>
      <c r="I1502" s="169"/>
      <c r="L1502" s="164"/>
      <c r="M1502" s="170"/>
      <c r="T1502" s="171"/>
      <c r="AT1502" s="166" t="s">
        <v>219</v>
      </c>
      <c r="AU1502" s="166" t="s">
        <v>88</v>
      </c>
      <c r="AV1502" s="12" t="s">
        <v>88</v>
      </c>
      <c r="AW1502" s="12" t="s">
        <v>31</v>
      </c>
      <c r="AX1502" s="12" t="s">
        <v>75</v>
      </c>
      <c r="AY1502" s="166" t="s">
        <v>205</v>
      </c>
    </row>
    <row r="1503" spans="2:51" s="12" customFormat="1">
      <c r="B1503" s="164"/>
      <c r="D1503" s="165" t="s">
        <v>219</v>
      </c>
      <c r="E1503" s="166" t="s">
        <v>1</v>
      </c>
      <c r="F1503" s="167" t="s">
        <v>3103</v>
      </c>
      <c r="H1503" s="168">
        <v>12.724</v>
      </c>
      <c r="I1503" s="169"/>
      <c r="L1503" s="164"/>
      <c r="M1503" s="170"/>
      <c r="T1503" s="171"/>
      <c r="AT1503" s="166" t="s">
        <v>219</v>
      </c>
      <c r="AU1503" s="166" t="s">
        <v>88</v>
      </c>
      <c r="AV1503" s="12" t="s">
        <v>88</v>
      </c>
      <c r="AW1503" s="12" t="s">
        <v>31</v>
      </c>
      <c r="AX1503" s="12" t="s">
        <v>75</v>
      </c>
      <c r="AY1503" s="166" t="s">
        <v>205</v>
      </c>
    </row>
    <row r="1504" spans="2:51" s="12" customFormat="1">
      <c r="B1504" s="164"/>
      <c r="D1504" s="165" t="s">
        <v>219</v>
      </c>
      <c r="E1504" s="166" t="s">
        <v>1</v>
      </c>
      <c r="F1504" s="167" t="s">
        <v>3104</v>
      </c>
      <c r="H1504" s="168">
        <v>62.4</v>
      </c>
      <c r="I1504" s="169"/>
      <c r="L1504" s="164"/>
      <c r="M1504" s="170"/>
      <c r="T1504" s="171"/>
      <c r="AT1504" s="166" t="s">
        <v>219</v>
      </c>
      <c r="AU1504" s="166" t="s">
        <v>88</v>
      </c>
      <c r="AV1504" s="12" t="s">
        <v>88</v>
      </c>
      <c r="AW1504" s="12" t="s">
        <v>31</v>
      </c>
      <c r="AX1504" s="12" t="s">
        <v>75</v>
      </c>
      <c r="AY1504" s="166" t="s">
        <v>205</v>
      </c>
    </row>
    <row r="1505" spans="2:51" s="15" customFormat="1">
      <c r="B1505" s="185"/>
      <c r="D1505" s="165" t="s">
        <v>219</v>
      </c>
      <c r="E1505" s="186" t="s">
        <v>1</v>
      </c>
      <c r="F1505" s="187" t="s">
        <v>3105</v>
      </c>
      <c r="H1505" s="188">
        <v>1641.3589999999999</v>
      </c>
      <c r="I1505" s="189"/>
      <c r="L1505" s="185"/>
      <c r="M1505" s="190"/>
      <c r="T1505" s="191"/>
      <c r="AT1505" s="186" t="s">
        <v>219</v>
      </c>
      <c r="AU1505" s="186" t="s">
        <v>88</v>
      </c>
      <c r="AV1505" s="15" t="s">
        <v>222</v>
      </c>
      <c r="AW1505" s="15" t="s">
        <v>31</v>
      </c>
      <c r="AX1505" s="15" t="s">
        <v>75</v>
      </c>
      <c r="AY1505" s="186" t="s">
        <v>205</v>
      </c>
    </row>
    <row r="1506" spans="2:51" s="14" customFormat="1">
      <c r="B1506" s="179"/>
      <c r="D1506" s="165" t="s">
        <v>219</v>
      </c>
      <c r="E1506" s="180" t="s">
        <v>1</v>
      </c>
      <c r="F1506" s="181" t="s">
        <v>2078</v>
      </c>
      <c r="H1506" s="180" t="s">
        <v>1</v>
      </c>
      <c r="I1506" s="182"/>
      <c r="L1506" s="179"/>
      <c r="M1506" s="183"/>
      <c r="T1506" s="184"/>
      <c r="AT1506" s="180" t="s">
        <v>219</v>
      </c>
      <c r="AU1506" s="180" t="s">
        <v>88</v>
      </c>
      <c r="AV1506" s="14" t="s">
        <v>82</v>
      </c>
      <c r="AW1506" s="14" t="s">
        <v>31</v>
      </c>
      <c r="AX1506" s="14" t="s">
        <v>75</v>
      </c>
      <c r="AY1506" s="180" t="s">
        <v>205</v>
      </c>
    </row>
    <row r="1507" spans="2:51" s="12" customFormat="1">
      <c r="B1507" s="164"/>
      <c r="D1507" s="165" t="s">
        <v>219</v>
      </c>
      <c r="E1507" s="166" t="s">
        <v>1</v>
      </c>
      <c r="F1507" s="167" t="s">
        <v>3106</v>
      </c>
      <c r="H1507" s="168">
        <v>275.07</v>
      </c>
      <c r="I1507" s="169"/>
      <c r="L1507" s="164"/>
      <c r="M1507" s="170"/>
      <c r="T1507" s="171"/>
      <c r="AT1507" s="166" t="s">
        <v>219</v>
      </c>
      <c r="AU1507" s="166" t="s">
        <v>88</v>
      </c>
      <c r="AV1507" s="12" t="s">
        <v>88</v>
      </c>
      <c r="AW1507" s="12" t="s">
        <v>31</v>
      </c>
      <c r="AX1507" s="12" t="s">
        <v>75</v>
      </c>
      <c r="AY1507" s="166" t="s">
        <v>205</v>
      </c>
    </row>
    <row r="1508" spans="2:51" s="14" customFormat="1">
      <c r="B1508" s="179"/>
      <c r="D1508" s="165" t="s">
        <v>219</v>
      </c>
      <c r="E1508" s="180" t="s">
        <v>1</v>
      </c>
      <c r="F1508" s="181" t="s">
        <v>2094</v>
      </c>
      <c r="H1508" s="180" t="s">
        <v>1</v>
      </c>
      <c r="I1508" s="182"/>
      <c r="L1508" s="179"/>
      <c r="M1508" s="183"/>
      <c r="T1508" s="184"/>
      <c r="AT1508" s="180" t="s">
        <v>219</v>
      </c>
      <c r="AU1508" s="180" t="s">
        <v>88</v>
      </c>
      <c r="AV1508" s="14" t="s">
        <v>82</v>
      </c>
      <c r="AW1508" s="14" t="s">
        <v>31</v>
      </c>
      <c r="AX1508" s="14" t="s">
        <v>75</v>
      </c>
      <c r="AY1508" s="180" t="s">
        <v>205</v>
      </c>
    </row>
    <row r="1509" spans="2:51" s="12" customFormat="1">
      <c r="B1509" s="164"/>
      <c r="D1509" s="165" t="s">
        <v>219</v>
      </c>
      <c r="E1509" s="166" t="s">
        <v>1</v>
      </c>
      <c r="F1509" s="167" t="s">
        <v>3107</v>
      </c>
      <c r="H1509" s="168">
        <v>515.70000000000005</v>
      </c>
      <c r="I1509" s="169"/>
      <c r="L1509" s="164"/>
      <c r="M1509" s="170"/>
      <c r="T1509" s="171"/>
      <c r="AT1509" s="166" t="s">
        <v>219</v>
      </c>
      <c r="AU1509" s="166" t="s">
        <v>88</v>
      </c>
      <c r="AV1509" s="12" t="s">
        <v>88</v>
      </c>
      <c r="AW1509" s="12" t="s">
        <v>31</v>
      </c>
      <c r="AX1509" s="12" t="s">
        <v>75</v>
      </c>
      <c r="AY1509" s="166" t="s">
        <v>205</v>
      </c>
    </row>
    <row r="1510" spans="2:51" s="12" customFormat="1">
      <c r="B1510" s="164"/>
      <c r="D1510" s="165" t="s">
        <v>219</v>
      </c>
      <c r="E1510" s="166" t="s">
        <v>1</v>
      </c>
      <c r="F1510" s="167" t="s">
        <v>3108</v>
      </c>
      <c r="H1510" s="168">
        <v>338.4</v>
      </c>
      <c r="I1510" s="169"/>
      <c r="L1510" s="164"/>
      <c r="M1510" s="170"/>
      <c r="T1510" s="171"/>
      <c r="AT1510" s="166" t="s">
        <v>219</v>
      </c>
      <c r="AU1510" s="166" t="s">
        <v>88</v>
      </c>
      <c r="AV1510" s="12" t="s">
        <v>88</v>
      </c>
      <c r="AW1510" s="12" t="s">
        <v>31</v>
      </c>
      <c r="AX1510" s="12" t="s">
        <v>75</v>
      </c>
      <c r="AY1510" s="166" t="s">
        <v>205</v>
      </c>
    </row>
    <row r="1511" spans="2:51" s="12" customFormat="1">
      <c r="B1511" s="164"/>
      <c r="D1511" s="165" t="s">
        <v>219</v>
      </c>
      <c r="E1511" s="166" t="s">
        <v>1</v>
      </c>
      <c r="F1511" s="167" t="s">
        <v>3109</v>
      </c>
      <c r="H1511" s="168">
        <v>33.840000000000003</v>
      </c>
      <c r="I1511" s="169"/>
      <c r="L1511" s="164"/>
      <c r="M1511" s="170"/>
      <c r="T1511" s="171"/>
      <c r="AT1511" s="166" t="s">
        <v>219</v>
      </c>
      <c r="AU1511" s="166" t="s">
        <v>88</v>
      </c>
      <c r="AV1511" s="12" t="s">
        <v>88</v>
      </c>
      <c r="AW1511" s="12" t="s">
        <v>31</v>
      </c>
      <c r="AX1511" s="12" t="s">
        <v>75</v>
      </c>
      <c r="AY1511" s="166" t="s">
        <v>205</v>
      </c>
    </row>
    <row r="1512" spans="2:51" s="12" customFormat="1">
      <c r="B1512" s="164"/>
      <c r="D1512" s="165" t="s">
        <v>219</v>
      </c>
      <c r="E1512" s="166" t="s">
        <v>1</v>
      </c>
      <c r="F1512" s="167" t="s">
        <v>3110</v>
      </c>
      <c r="H1512" s="168">
        <v>316.05</v>
      </c>
      <c r="I1512" s="169"/>
      <c r="L1512" s="164"/>
      <c r="M1512" s="170"/>
      <c r="T1512" s="171"/>
      <c r="AT1512" s="166" t="s">
        <v>219</v>
      </c>
      <c r="AU1512" s="166" t="s">
        <v>88</v>
      </c>
      <c r="AV1512" s="12" t="s">
        <v>88</v>
      </c>
      <c r="AW1512" s="12" t="s">
        <v>31</v>
      </c>
      <c r="AX1512" s="12" t="s">
        <v>75</v>
      </c>
      <c r="AY1512" s="166" t="s">
        <v>205</v>
      </c>
    </row>
    <row r="1513" spans="2:51" s="15" customFormat="1">
      <c r="B1513" s="185"/>
      <c r="D1513" s="165" t="s">
        <v>219</v>
      </c>
      <c r="E1513" s="186" t="s">
        <v>1</v>
      </c>
      <c r="F1513" s="187" t="s">
        <v>3111</v>
      </c>
      <c r="H1513" s="188">
        <v>1479.06</v>
      </c>
      <c r="I1513" s="189"/>
      <c r="L1513" s="185"/>
      <c r="M1513" s="190"/>
      <c r="T1513" s="191"/>
      <c r="AT1513" s="186" t="s">
        <v>219</v>
      </c>
      <c r="AU1513" s="186" t="s">
        <v>88</v>
      </c>
      <c r="AV1513" s="15" t="s">
        <v>222</v>
      </c>
      <c r="AW1513" s="15" t="s">
        <v>31</v>
      </c>
      <c r="AX1513" s="15" t="s">
        <v>75</v>
      </c>
      <c r="AY1513" s="186" t="s">
        <v>205</v>
      </c>
    </row>
    <row r="1514" spans="2:51" s="14" customFormat="1">
      <c r="B1514" s="179"/>
      <c r="D1514" s="165" t="s">
        <v>219</v>
      </c>
      <c r="E1514" s="180" t="s">
        <v>1</v>
      </c>
      <c r="F1514" s="181" t="s">
        <v>2078</v>
      </c>
      <c r="H1514" s="180" t="s">
        <v>1</v>
      </c>
      <c r="I1514" s="182"/>
      <c r="L1514" s="179"/>
      <c r="M1514" s="183"/>
      <c r="T1514" s="184"/>
      <c r="AT1514" s="180" t="s">
        <v>219</v>
      </c>
      <c r="AU1514" s="180" t="s">
        <v>88</v>
      </c>
      <c r="AV1514" s="14" t="s">
        <v>82</v>
      </c>
      <c r="AW1514" s="14" t="s">
        <v>31</v>
      </c>
      <c r="AX1514" s="14" t="s">
        <v>75</v>
      </c>
      <c r="AY1514" s="180" t="s">
        <v>205</v>
      </c>
    </row>
    <row r="1515" spans="2:51" s="12" customFormat="1">
      <c r="B1515" s="164"/>
      <c r="D1515" s="165" t="s">
        <v>219</v>
      </c>
      <c r="E1515" s="166" t="s">
        <v>1</v>
      </c>
      <c r="F1515" s="167" t="s">
        <v>3099</v>
      </c>
      <c r="H1515" s="168">
        <v>115.83</v>
      </c>
      <c r="I1515" s="169"/>
      <c r="L1515" s="164"/>
      <c r="M1515" s="170"/>
      <c r="T1515" s="171"/>
      <c r="AT1515" s="166" t="s">
        <v>219</v>
      </c>
      <c r="AU1515" s="166" t="s">
        <v>88</v>
      </c>
      <c r="AV1515" s="12" t="s">
        <v>88</v>
      </c>
      <c r="AW1515" s="12" t="s">
        <v>31</v>
      </c>
      <c r="AX1515" s="12" t="s">
        <v>75</v>
      </c>
      <c r="AY1515" s="166" t="s">
        <v>205</v>
      </c>
    </row>
    <row r="1516" spans="2:51" s="14" customFormat="1">
      <c r="B1516" s="179"/>
      <c r="D1516" s="165" t="s">
        <v>219</v>
      </c>
      <c r="E1516" s="180" t="s">
        <v>1</v>
      </c>
      <c r="F1516" s="181" t="s">
        <v>2082</v>
      </c>
      <c r="H1516" s="180" t="s">
        <v>1</v>
      </c>
      <c r="I1516" s="182"/>
      <c r="L1516" s="179"/>
      <c r="M1516" s="183"/>
      <c r="T1516" s="184"/>
      <c r="AT1516" s="180" t="s">
        <v>219</v>
      </c>
      <c r="AU1516" s="180" t="s">
        <v>88</v>
      </c>
      <c r="AV1516" s="14" t="s">
        <v>82</v>
      </c>
      <c r="AW1516" s="14" t="s">
        <v>31</v>
      </c>
      <c r="AX1516" s="14" t="s">
        <v>75</v>
      </c>
      <c r="AY1516" s="180" t="s">
        <v>205</v>
      </c>
    </row>
    <row r="1517" spans="2:51" s="12" customFormat="1">
      <c r="B1517" s="164"/>
      <c r="D1517" s="165" t="s">
        <v>219</v>
      </c>
      <c r="E1517" s="166" t="s">
        <v>1</v>
      </c>
      <c r="F1517" s="167" t="s">
        <v>2089</v>
      </c>
      <c r="H1517" s="168">
        <v>137.52000000000001</v>
      </c>
      <c r="I1517" s="169"/>
      <c r="L1517" s="164"/>
      <c r="M1517" s="170"/>
      <c r="T1517" s="171"/>
      <c r="AT1517" s="166" t="s">
        <v>219</v>
      </c>
      <c r="AU1517" s="166" t="s">
        <v>88</v>
      </c>
      <c r="AV1517" s="12" t="s">
        <v>88</v>
      </c>
      <c r="AW1517" s="12" t="s">
        <v>31</v>
      </c>
      <c r="AX1517" s="12" t="s">
        <v>75</v>
      </c>
      <c r="AY1517" s="166" t="s">
        <v>205</v>
      </c>
    </row>
    <row r="1518" spans="2:51" s="12" customFormat="1">
      <c r="B1518" s="164"/>
      <c r="D1518" s="165" t="s">
        <v>219</v>
      </c>
      <c r="E1518" s="166" t="s">
        <v>1</v>
      </c>
      <c r="F1518" s="167" t="s">
        <v>3112</v>
      </c>
      <c r="H1518" s="168">
        <v>141</v>
      </c>
      <c r="I1518" s="169"/>
      <c r="L1518" s="164"/>
      <c r="M1518" s="170"/>
      <c r="T1518" s="171"/>
      <c r="AT1518" s="166" t="s">
        <v>219</v>
      </c>
      <c r="AU1518" s="166" t="s">
        <v>88</v>
      </c>
      <c r="AV1518" s="12" t="s">
        <v>88</v>
      </c>
      <c r="AW1518" s="12" t="s">
        <v>31</v>
      </c>
      <c r="AX1518" s="12" t="s">
        <v>75</v>
      </c>
      <c r="AY1518" s="166" t="s">
        <v>205</v>
      </c>
    </row>
    <row r="1519" spans="2:51" s="12" customFormat="1">
      <c r="B1519" s="164"/>
      <c r="D1519" s="165" t="s">
        <v>219</v>
      </c>
      <c r="E1519" s="166" t="s">
        <v>1</v>
      </c>
      <c r="F1519" s="167" t="s">
        <v>2105</v>
      </c>
      <c r="H1519" s="168">
        <v>11.28</v>
      </c>
      <c r="I1519" s="169"/>
      <c r="L1519" s="164"/>
      <c r="M1519" s="170"/>
      <c r="T1519" s="171"/>
      <c r="AT1519" s="166" t="s">
        <v>219</v>
      </c>
      <c r="AU1519" s="166" t="s">
        <v>88</v>
      </c>
      <c r="AV1519" s="12" t="s">
        <v>88</v>
      </c>
      <c r="AW1519" s="12" t="s">
        <v>31</v>
      </c>
      <c r="AX1519" s="12" t="s">
        <v>75</v>
      </c>
      <c r="AY1519" s="166" t="s">
        <v>205</v>
      </c>
    </row>
    <row r="1520" spans="2:51" s="12" customFormat="1">
      <c r="B1520" s="164"/>
      <c r="D1520" s="165" t="s">
        <v>219</v>
      </c>
      <c r="E1520" s="166" t="s">
        <v>1</v>
      </c>
      <c r="F1520" s="167" t="s">
        <v>3113</v>
      </c>
      <c r="H1520" s="168">
        <v>105.35</v>
      </c>
      <c r="I1520" s="169"/>
      <c r="L1520" s="164"/>
      <c r="M1520" s="170"/>
      <c r="T1520" s="171"/>
      <c r="AT1520" s="166" t="s">
        <v>219</v>
      </c>
      <c r="AU1520" s="166" t="s">
        <v>88</v>
      </c>
      <c r="AV1520" s="12" t="s">
        <v>88</v>
      </c>
      <c r="AW1520" s="12" t="s">
        <v>31</v>
      </c>
      <c r="AX1520" s="12" t="s">
        <v>75</v>
      </c>
      <c r="AY1520" s="166" t="s">
        <v>205</v>
      </c>
    </row>
    <row r="1521" spans="2:51" s="15" customFormat="1">
      <c r="B1521" s="185"/>
      <c r="D1521" s="165" t="s">
        <v>219</v>
      </c>
      <c r="E1521" s="186" t="s">
        <v>1</v>
      </c>
      <c r="F1521" s="187" t="s">
        <v>3114</v>
      </c>
      <c r="H1521" s="188">
        <v>510.98</v>
      </c>
      <c r="I1521" s="189"/>
      <c r="L1521" s="185"/>
      <c r="M1521" s="190"/>
      <c r="T1521" s="191"/>
      <c r="AT1521" s="186" t="s">
        <v>219</v>
      </c>
      <c r="AU1521" s="186" t="s">
        <v>88</v>
      </c>
      <c r="AV1521" s="15" t="s">
        <v>222</v>
      </c>
      <c r="AW1521" s="15" t="s">
        <v>31</v>
      </c>
      <c r="AX1521" s="15" t="s">
        <v>75</v>
      </c>
      <c r="AY1521" s="186" t="s">
        <v>205</v>
      </c>
    </row>
    <row r="1522" spans="2:51" s="14" customFormat="1">
      <c r="B1522" s="179"/>
      <c r="D1522" s="165" t="s">
        <v>219</v>
      </c>
      <c r="E1522" s="180" t="s">
        <v>1</v>
      </c>
      <c r="F1522" s="181" t="s">
        <v>2078</v>
      </c>
      <c r="H1522" s="180" t="s">
        <v>1</v>
      </c>
      <c r="I1522" s="182"/>
      <c r="L1522" s="179"/>
      <c r="M1522" s="183"/>
      <c r="T1522" s="184"/>
      <c r="AT1522" s="180" t="s">
        <v>219</v>
      </c>
      <c r="AU1522" s="180" t="s">
        <v>88</v>
      </c>
      <c r="AV1522" s="14" t="s">
        <v>82</v>
      </c>
      <c r="AW1522" s="14" t="s">
        <v>31</v>
      </c>
      <c r="AX1522" s="14" t="s">
        <v>75</v>
      </c>
      <c r="AY1522" s="180" t="s">
        <v>205</v>
      </c>
    </row>
    <row r="1523" spans="2:51" s="12" customFormat="1">
      <c r="B1523" s="164"/>
      <c r="D1523" s="165" t="s">
        <v>219</v>
      </c>
      <c r="E1523" s="166" t="s">
        <v>1</v>
      </c>
      <c r="F1523" s="167" t="s">
        <v>3099</v>
      </c>
      <c r="H1523" s="168">
        <v>115.83</v>
      </c>
      <c r="I1523" s="169"/>
      <c r="L1523" s="164"/>
      <c r="M1523" s="170"/>
      <c r="T1523" s="171"/>
      <c r="AT1523" s="166" t="s">
        <v>219</v>
      </c>
      <c r="AU1523" s="166" t="s">
        <v>88</v>
      </c>
      <c r="AV1523" s="12" t="s">
        <v>88</v>
      </c>
      <c r="AW1523" s="12" t="s">
        <v>31</v>
      </c>
      <c r="AX1523" s="12" t="s">
        <v>75</v>
      </c>
      <c r="AY1523" s="166" t="s">
        <v>205</v>
      </c>
    </row>
    <row r="1524" spans="2:51" s="14" customFormat="1">
      <c r="B1524" s="179"/>
      <c r="D1524" s="165" t="s">
        <v>219</v>
      </c>
      <c r="E1524" s="180" t="s">
        <v>1</v>
      </c>
      <c r="F1524" s="181" t="s">
        <v>2082</v>
      </c>
      <c r="H1524" s="180" t="s">
        <v>1</v>
      </c>
      <c r="I1524" s="182"/>
      <c r="L1524" s="179"/>
      <c r="M1524" s="183"/>
      <c r="T1524" s="184"/>
      <c r="AT1524" s="180" t="s">
        <v>219</v>
      </c>
      <c r="AU1524" s="180" t="s">
        <v>88</v>
      </c>
      <c r="AV1524" s="14" t="s">
        <v>82</v>
      </c>
      <c r="AW1524" s="14" t="s">
        <v>31</v>
      </c>
      <c r="AX1524" s="14" t="s">
        <v>75</v>
      </c>
      <c r="AY1524" s="180" t="s">
        <v>205</v>
      </c>
    </row>
    <row r="1525" spans="2:51" s="12" customFormat="1">
      <c r="B1525" s="164"/>
      <c r="D1525" s="165" t="s">
        <v>219</v>
      </c>
      <c r="E1525" s="166" t="s">
        <v>1</v>
      </c>
      <c r="F1525" s="167" t="s">
        <v>2089</v>
      </c>
      <c r="H1525" s="168">
        <v>137.52000000000001</v>
      </c>
      <c r="I1525" s="169"/>
      <c r="L1525" s="164"/>
      <c r="M1525" s="170"/>
      <c r="T1525" s="171"/>
      <c r="AT1525" s="166" t="s">
        <v>219</v>
      </c>
      <c r="AU1525" s="166" t="s">
        <v>88</v>
      </c>
      <c r="AV1525" s="12" t="s">
        <v>88</v>
      </c>
      <c r="AW1525" s="12" t="s">
        <v>31</v>
      </c>
      <c r="AX1525" s="12" t="s">
        <v>75</v>
      </c>
      <c r="AY1525" s="166" t="s">
        <v>205</v>
      </c>
    </row>
    <row r="1526" spans="2:51" s="12" customFormat="1">
      <c r="B1526" s="164"/>
      <c r="D1526" s="165" t="s">
        <v>219</v>
      </c>
      <c r="E1526" s="166" t="s">
        <v>1</v>
      </c>
      <c r="F1526" s="167" t="s">
        <v>3112</v>
      </c>
      <c r="H1526" s="168">
        <v>141</v>
      </c>
      <c r="I1526" s="169"/>
      <c r="L1526" s="164"/>
      <c r="M1526" s="170"/>
      <c r="T1526" s="171"/>
      <c r="AT1526" s="166" t="s">
        <v>219</v>
      </c>
      <c r="AU1526" s="166" t="s">
        <v>88</v>
      </c>
      <c r="AV1526" s="12" t="s">
        <v>88</v>
      </c>
      <c r="AW1526" s="12" t="s">
        <v>31</v>
      </c>
      <c r="AX1526" s="12" t="s">
        <v>75</v>
      </c>
      <c r="AY1526" s="166" t="s">
        <v>205</v>
      </c>
    </row>
    <row r="1527" spans="2:51" s="12" customFormat="1">
      <c r="B1527" s="164"/>
      <c r="D1527" s="165" t="s">
        <v>219</v>
      </c>
      <c r="E1527" s="166" t="s">
        <v>1</v>
      </c>
      <c r="F1527" s="167" t="s">
        <v>2105</v>
      </c>
      <c r="H1527" s="168">
        <v>11.28</v>
      </c>
      <c r="I1527" s="169"/>
      <c r="L1527" s="164"/>
      <c r="M1527" s="170"/>
      <c r="T1527" s="171"/>
      <c r="AT1527" s="166" t="s">
        <v>219</v>
      </c>
      <c r="AU1527" s="166" t="s">
        <v>88</v>
      </c>
      <c r="AV1527" s="12" t="s">
        <v>88</v>
      </c>
      <c r="AW1527" s="12" t="s">
        <v>31</v>
      </c>
      <c r="AX1527" s="12" t="s">
        <v>75</v>
      </c>
      <c r="AY1527" s="166" t="s">
        <v>205</v>
      </c>
    </row>
    <row r="1528" spans="2:51" s="12" customFormat="1">
      <c r="B1528" s="164"/>
      <c r="D1528" s="165" t="s">
        <v>219</v>
      </c>
      <c r="E1528" s="166" t="s">
        <v>1</v>
      </c>
      <c r="F1528" s="167" t="s">
        <v>3115</v>
      </c>
      <c r="H1528" s="168">
        <v>105.35</v>
      </c>
      <c r="I1528" s="169"/>
      <c r="L1528" s="164"/>
      <c r="M1528" s="170"/>
      <c r="T1528" s="171"/>
      <c r="AT1528" s="166" t="s">
        <v>219</v>
      </c>
      <c r="AU1528" s="166" t="s">
        <v>88</v>
      </c>
      <c r="AV1528" s="12" t="s">
        <v>88</v>
      </c>
      <c r="AW1528" s="12" t="s">
        <v>31</v>
      </c>
      <c r="AX1528" s="12" t="s">
        <v>75</v>
      </c>
      <c r="AY1528" s="166" t="s">
        <v>205</v>
      </c>
    </row>
    <row r="1529" spans="2:51" s="15" customFormat="1">
      <c r="B1529" s="185"/>
      <c r="D1529" s="165" t="s">
        <v>219</v>
      </c>
      <c r="E1529" s="186" t="s">
        <v>1</v>
      </c>
      <c r="F1529" s="187" t="s">
        <v>3116</v>
      </c>
      <c r="H1529" s="188">
        <v>510.98</v>
      </c>
      <c r="I1529" s="189"/>
      <c r="L1529" s="185"/>
      <c r="M1529" s="190"/>
      <c r="T1529" s="191"/>
      <c r="AT1529" s="186" t="s">
        <v>219</v>
      </c>
      <c r="AU1529" s="186" t="s">
        <v>88</v>
      </c>
      <c r="AV1529" s="15" t="s">
        <v>222</v>
      </c>
      <c r="AW1529" s="15" t="s">
        <v>31</v>
      </c>
      <c r="AX1529" s="15" t="s">
        <v>75</v>
      </c>
      <c r="AY1529" s="186" t="s">
        <v>205</v>
      </c>
    </row>
    <row r="1530" spans="2:51" s="14" customFormat="1">
      <c r="B1530" s="179"/>
      <c r="D1530" s="165" t="s">
        <v>219</v>
      </c>
      <c r="E1530" s="180" t="s">
        <v>1</v>
      </c>
      <c r="F1530" s="181" t="s">
        <v>2160</v>
      </c>
      <c r="H1530" s="180" t="s">
        <v>1</v>
      </c>
      <c r="I1530" s="182"/>
      <c r="L1530" s="179"/>
      <c r="M1530" s="183"/>
      <c r="T1530" s="184"/>
      <c r="AT1530" s="180" t="s">
        <v>219</v>
      </c>
      <c r="AU1530" s="180" t="s">
        <v>88</v>
      </c>
      <c r="AV1530" s="14" t="s">
        <v>82</v>
      </c>
      <c r="AW1530" s="14" t="s">
        <v>31</v>
      </c>
      <c r="AX1530" s="14" t="s">
        <v>75</v>
      </c>
      <c r="AY1530" s="180" t="s">
        <v>205</v>
      </c>
    </row>
    <row r="1531" spans="2:51" s="12" customFormat="1">
      <c r="B1531" s="164"/>
      <c r="D1531" s="165" t="s">
        <v>219</v>
      </c>
      <c r="E1531" s="166" t="s">
        <v>1</v>
      </c>
      <c r="F1531" s="167" t="s">
        <v>3117</v>
      </c>
      <c r="H1531" s="168">
        <v>8.6999999999999993</v>
      </c>
      <c r="I1531" s="169"/>
      <c r="L1531" s="164"/>
      <c r="M1531" s="170"/>
      <c r="T1531" s="171"/>
      <c r="AT1531" s="166" t="s">
        <v>219</v>
      </c>
      <c r="AU1531" s="166" t="s">
        <v>88</v>
      </c>
      <c r="AV1531" s="12" t="s">
        <v>88</v>
      </c>
      <c r="AW1531" s="12" t="s">
        <v>31</v>
      </c>
      <c r="AX1531" s="12" t="s">
        <v>75</v>
      </c>
      <c r="AY1531" s="166" t="s">
        <v>205</v>
      </c>
    </row>
    <row r="1532" spans="2:51" s="12" customFormat="1">
      <c r="B1532" s="164"/>
      <c r="D1532" s="165" t="s">
        <v>219</v>
      </c>
      <c r="E1532" s="166" t="s">
        <v>1</v>
      </c>
      <c r="F1532" s="167" t="s">
        <v>3118</v>
      </c>
      <c r="H1532" s="168">
        <v>48.68</v>
      </c>
      <c r="I1532" s="169"/>
      <c r="L1532" s="164"/>
      <c r="M1532" s="170"/>
      <c r="T1532" s="171"/>
      <c r="AT1532" s="166" t="s">
        <v>219</v>
      </c>
      <c r="AU1532" s="166" t="s">
        <v>88</v>
      </c>
      <c r="AV1532" s="12" t="s">
        <v>88</v>
      </c>
      <c r="AW1532" s="12" t="s">
        <v>31</v>
      </c>
      <c r="AX1532" s="12" t="s">
        <v>75</v>
      </c>
      <c r="AY1532" s="166" t="s">
        <v>205</v>
      </c>
    </row>
    <row r="1533" spans="2:51" s="15" customFormat="1">
      <c r="B1533" s="185"/>
      <c r="D1533" s="165" t="s">
        <v>219</v>
      </c>
      <c r="E1533" s="186" t="s">
        <v>1</v>
      </c>
      <c r="F1533" s="187" t="s">
        <v>3119</v>
      </c>
      <c r="H1533" s="188">
        <v>57.38</v>
      </c>
      <c r="I1533" s="189"/>
      <c r="L1533" s="185"/>
      <c r="M1533" s="190"/>
      <c r="T1533" s="191"/>
      <c r="AT1533" s="186" t="s">
        <v>219</v>
      </c>
      <c r="AU1533" s="186" t="s">
        <v>88</v>
      </c>
      <c r="AV1533" s="15" t="s">
        <v>222</v>
      </c>
      <c r="AW1533" s="15" t="s">
        <v>31</v>
      </c>
      <c r="AX1533" s="15" t="s">
        <v>75</v>
      </c>
      <c r="AY1533" s="186" t="s">
        <v>205</v>
      </c>
    </row>
    <row r="1534" spans="2:51" s="12" customFormat="1">
      <c r="B1534" s="164"/>
      <c r="D1534" s="165" t="s">
        <v>219</v>
      </c>
      <c r="E1534" s="166" t="s">
        <v>1</v>
      </c>
      <c r="F1534" s="167" t="s">
        <v>3120</v>
      </c>
      <c r="H1534" s="168">
        <v>45.12</v>
      </c>
      <c r="I1534" s="169"/>
      <c r="L1534" s="164"/>
      <c r="M1534" s="170"/>
      <c r="T1534" s="171"/>
      <c r="AT1534" s="166" t="s">
        <v>219</v>
      </c>
      <c r="AU1534" s="166" t="s">
        <v>88</v>
      </c>
      <c r="AV1534" s="12" t="s">
        <v>88</v>
      </c>
      <c r="AW1534" s="12" t="s">
        <v>31</v>
      </c>
      <c r="AX1534" s="12" t="s">
        <v>75</v>
      </c>
      <c r="AY1534" s="166" t="s">
        <v>205</v>
      </c>
    </row>
    <row r="1535" spans="2:51" s="15" customFormat="1">
      <c r="B1535" s="185"/>
      <c r="D1535" s="165" t="s">
        <v>219</v>
      </c>
      <c r="E1535" s="186" t="s">
        <v>1</v>
      </c>
      <c r="F1535" s="187" t="s">
        <v>3121</v>
      </c>
      <c r="H1535" s="188">
        <v>45.12</v>
      </c>
      <c r="I1535" s="189"/>
      <c r="L1535" s="185"/>
      <c r="M1535" s="190"/>
      <c r="T1535" s="191"/>
      <c r="AT1535" s="186" t="s">
        <v>219</v>
      </c>
      <c r="AU1535" s="186" t="s">
        <v>88</v>
      </c>
      <c r="AV1535" s="15" t="s">
        <v>222</v>
      </c>
      <c r="AW1535" s="15" t="s">
        <v>31</v>
      </c>
      <c r="AX1535" s="15" t="s">
        <v>75</v>
      </c>
      <c r="AY1535" s="186" t="s">
        <v>205</v>
      </c>
    </row>
    <row r="1536" spans="2:51" s="13" customFormat="1">
      <c r="B1536" s="172"/>
      <c r="D1536" s="165" t="s">
        <v>219</v>
      </c>
      <c r="E1536" s="173" t="s">
        <v>1</v>
      </c>
      <c r="F1536" s="174" t="s">
        <v>221</v>
      </c>
      <c r="H1536" s="175">
        <v>4854.4189999999999</v>
      </c>
      <c r="I1536" s="176"/>
      <c r="L1536" s="172"/>
      <c r="M1536" s="177"/>
      <c r="T1536" s="178"/>
      <c r="AT1536" s="173" t="s">
        <v>219</v>
      </c>
      <c r="AU1536" s="173" t="s">
        <v>88</v>
      </c>
      <c r="AV1536" s="13" t="s">
        <v>210</v>
      </c>
      <c r="AW1536" s="13" t="s">
        <v>31</v>
      </c>
      <c r="AX1536" s="13" t="s">
        <v>82</v>
      </c>
      <c r="AY1536" s="173" t="s">
        <v>205</v>
      </c>
    </row>
    <row r="1537" spans="2:65" s="1" customFormat="1" ht="16.5" customHeight="1">
      <c r="B1537" s="136"/>
      <c r="C1537" s="154" t="s">
        <v>1177</v>
      </c>
      <c r="D1537" s="154" t="s">
        <v>214</v>
      </c>
      <c r="E1537" s="155" t="s">
        <v>3122</v>
      </c>
      <c r="F1537" s="156" t="s">
        <v>3123</v>
      </c>
      <c r="G1537" s="157" t="s">
        <v>370</v>
      </c>
      <c r="H1537" s="158">
        <v>4695.01</v>
      </c>
      <c r="I1537" s="159"/>
      <c r="J1537" s="160">
        <f>ROUND(I1537*H1537,2)</f>
        <v>0</v>
      </c>
      <c r="K1537" s="161"/>
      <c r="L1537" s="32"/>
      <c r="M1537" s="162" t="s">
        <v>1</v>
      </c>
      <c r="N1537" s="163" t="s">
        <v>41</v>
      </c>
      <c r="P1537" s="148">
        <f>O1537*H1537</f>
        <v>0</v>
      </c>
      <c r="Q1537" s="148">
        <v>0</v>
      </c>
      <c r="R1537" s="148">
        <f>Q1537*H1537</f>
        <v>0</v>
      </c>
      <c r="S1537" s="148">
        <v>1E-3</v>
      </c>
      <c r="T1537" s="149">
        <f>S1537*H1537</f>
        <v>4.6950099999999999</v>
      </c>
      <c r="AR1537" s="150" t="s">
        <v>233</v>
      </c>
      <c r="AT1537" s="150" t="s">
        <v>214</v>
      </c>
      <c r="AU1537" s="150" t="s">
        <v>88</v>
      </c>
      <c r="AY1537" s="17" t="s">
        <v>205</v>
      </c>
      <c r="BE1537" s="151">
        <f>IF(N1537="základná",J1537,0)</f>
        <v>0</v>
      </c>
      <c r="BF1537" s="151">
        <f>IF(N1537="znížená",J1537,0)</f>
        <v>0</v>
      </c>
      <c r="BG1537" s="151">
        <f>IF(N1537="zákl. prenesená",J1537,0)</f>
        <v>0</v>
      </c>
      <c r="BH1537" s="151">
        <f>IF(N1537="zníž. prenesená",J1537,0)</f>
        <v>0</v>
      </c>
      <c r="BI1537" s="151">
        <f>IF(N1537="nulová",J1537,0)</f>
        <v>0</v>
      </c>
      <c r="BJ1537" s="17" t="s">
        <v>88</v>
      </c>
      <c r="BK1537" s="151">
        <f>ROUND(I1537*H1537,2)</f>
        <v>0</v>
      </c>
      <c r="BL1537" s="17" t="s">
        <v>233</v>
      </c>
      <c r="BM1537" s="150" t="s">
        <v>3124</v>
      </c>
    </row>
    <row r="1538" spans="2:65" s="14" customFormat="1">
      <c r="B1538" s="179"/>
      <c r="D1538" s="165" t="s">
        <v>219</v>
      </c>
      <c r="E1538" s="180" t="s">
        <v>1</v>
      </c>
      <c r="F1538" s="181" t="s">
        <v>3125</v>
      </c>
      <c r="H1538" s="180" t="s">
        <v>1</v>
      </c>
      <c r="I1538" s="182"/>
      <c r="L1538" s="179"/>
      <c r="M1538" s="183"/>
      <c r="T1538" s="184"/>
      <c r="AT1538" s="180" t="s">
        <v>219</v>
      </c>
      <c r="AU1538" s="180" t="s">
        <v>88</v>
      </c>
      <c r="AV1538" s="14" t="s">
        <v>82</v>
      </c>
      <c r="AW1538" s="14" t="s">
        <v>31</v>
      </c>
      <c r="AX1538" s="14" t="s">
        <v>75</v>
      </c>
      <c r="AY1538" s="180" t="s">
        <v>205</v>
      </c>
    </row>
    <row r="1539" spans="2:65" s="14" customFormat="1">
      <c r="B1539" s="179"/>
      <c r="D1539" s="165" t="s">
        <v>219</v>
      </c>
      <c r="E1539" s="180" t="s">
        <v>1</v>
      </c>
      <c r="F1539" s="181" t="s">
        <v>2078</v>
      </c>
      <c r="H1539" s="180" t="s">
        <v>1</v>
      </c>
      <c r="I1539" s="182"/>
      <c r="L1539" s="179"/>
      <c r="M1539" s="183"/>
      <c r="T1539" s="184"/>
      <c r="AT1539" s="180" t="s">
        <v>219</v>
      </c>
      <c r="AU1539" s="180" t="s">
        <v>88</v>
      </c>
      <c r="AV1539" s="14" t="s">
        <v>82</v>
      </c>
      <c r="AW1539" s="14" t="s">
        <v>31</v>
      </c>
      <c r="AX1539" s="14" t="s">
        <v>75</v>
      </c>
      <c r="AY1539" s="180" t="s">
        <v>205</v>
      </c>
    </row>
    <row r="1540" spans="2:65" s="14" customFormat="1">
      <c r="B1540" s="179"/>
      <c r="D1540" s="165" t="s">
        <v>219</v>
      </c>
      <c r="E1540" s="180" t="s">
        <v>1</v>
      </c>
      <c r="F1540" s="181" t="s">
        <v>3126</v>
      </c>
      <c r="H1540" s="180" t="s">
        <v>1</v>
      </c>
      <c r="I1540" s="182"/>
      <c r="L1540" s="179"/>
      <c r="M1540" s="183"/>
      <c r="T1540" s="184"/>
      <c r="AT1540" s="180" t="s">
        <v>219</v>
      </c>
      <c r="AU1540" s="180" t="s">
        <v>88</v>
      </c>
      <c r="AV1540" s="14" t="s">
        <v>82</v>
      </c>
      <c r="AW1540" s="14" t="s">
        <v>31</v>
      </c>
      <c r="AX1540" s="14" t="s">
        <v>75</v>
      </c>
      <c r="AY1540" s="180" t="s">
        <v>205</v>
      </c>
    </row>
    <row r="1541" spans="2:65" s="14" customFormat="1">
      <c r="B1541" s="179"/>
      <c r="D1541" s="165" t="s">
        <v>219</v>
      </c>
      <c r="E1541" s="180" t="s">
        <v>1</v>
      </c>
      <c r="F1541" s="181" t="s">
        <v>3127</v>
      </c>
      <c r="H1541" s="180" t="s">
        <v>1</v>
      </c>
      <c r="I1541" s="182"/>
      <c r="L1541" s="179"/>
      <c r="M1541" s="183"/>
      <c r="T1541" s="184"/>
      <c r="AT1541" s="180" t="s">
        <v>219</v>
      </c>
      <c r="AU1541" s="180" t="s">
        <v>88</v>
      </c>
      <c r="AV1541" s="14" t="s">
        <v>82</v>
      </c>
      <c r="AW1541" s="14" t="s">
        <v>31</v>
      </c>
      <c r="AX1541" s="14" t="s">
        <v>75</v>
      </c>
      <c r="AY1541" s="180" t="s">
        <v>205</v>
      </c>
    </row>
    <row r="1542" spans="2:65" s="12" customFormat="1">
      <c r="B1542" s="164"/>
      <c r="D1542" s="165" t="s">
        <v>219</v>
      </c>
      <c r="E1542" s="166" t="s">
        <v>1</v>
      </c>
      <c r="F1542" s="167" t="s">
        <v>3128</v>
      </c>
      <c r="H1542" s="168">
        <v>19.600000000000001</v>
      </c>
      <c r="I1542" s="169"/>
      <c r="L1542" s="164"/>
      <c r="M1542" s="170"/>
      <c r="T1542" s="171"/>
      <c r="AT1542" s="166" t="s">
        <v>219</v>
      </c>
      <c r="AU1542" s="166" t="s">
        <v>88</v>
      </c>
      <c r="AV1542" s="12" t="s">
        <v>88</v>
      </c>
      <c r="AW1542" s="12" t="s">
        <v>31</v>
      </c>
      <c r="AX1542" s="12" t="s">
        <v>75</v>
      </c>
      <c r="AY1542" s="166" t="s">
        <v>205</v>
      </c>
    </row>
    <row r="1543" spans="2:65" s="12" customFormat="1">
      <c r="B1543" s="164"/>
      <c r="D1543" s="165" t="s">
        <v>219</v>
      </c>
      <c r="E1543" s="166" t="s">
        <v>1</v>
      </c>
      <c r="F1543" s="167" t="s">
        <v>3129</v>
      </c>
      <c r="H1543" s="168">
        <v>15.75</v>
      </c>
      <c r="I1543" s="169"/>
      <c r="L1543" s="164"/>
      <c r="M1543" s="170"/>
      <c r="T1543" s="171"/>
      <c r="AT1543" s="166" t="s">
        <v>219</v>
      </c>
      <c r="AU1543" s="166" t="s">
        <v>88</v>
      </c>
      <c r="AV1543" s="12" t="s">
        <v>88</v>
      </c>
      <c r="AW1543" s="12" t="s">
        <v>31</v>
      </c>
      <c r="AX1543" s="12" t="s">
        <v>75</v>
      </c>
      <c r="AY1543" s="166" t="s">
        <v>205</v>
      </c>
    </row>
    <row r="1544" spans="2:65" s="12" customFormat="1">
      <c r="B1544" s="164"/>
      <c r="D1544" s="165" t="s">
        <v>219</v>
      </c>
      <c r="E1544" s="166" t="s">
        <v>1</v>
      </c>
      <c r="F1544" s="167" t="s">
        <v>3130</v>
      </c>
      <c r="H1544" s="168">
        <v>11.25</v>
      </c>
      <c r="I1544" s="169"/>
      <c r="L1544" s="164"/>
      <c r="M1544" s="170"/>
      <c r="T1544" s="171"/>
      <c r="AT1544" s="166" t="s">
        <v>219</v>
      </c>
      <c r="AU1544" s="166" t="s">
        <v>88</v>
      </c>
      <c r="AV1544" s="12" t="s">
        <v>88</v>
      </c>
      <c r="AW1544" s="12" t="s">
        <v>31</v>
      </c>
      <c r="AX1544" s="12" t="s">
        <v>75</v>
      </c>
      <c r="AY1544" s="166" t="s">
        <v>205</v>
      </c>
    </row>
    <row r="1545" spans="2:65" s="12" customFormat="1">
      <c r="B1545" s="164"/>
      <c r="D1545" s="165" t="s">
        <v>219</v>
      </c>
      <c r="E1545" s="166" t="s">
        <v>1</v>
      </c>
      <c r="F1545" s="167" t="s">
        <v>3131</v>
      </c>
      <c r="H1545" s="168">
        <v>7.5</v>
      </c>
      <c r="I1545" s="169"/>
      <c r="L1545" s="164"/>
      <c r="M1545" s="170"/>
      <c r="T1545" s="171"/>
      <c r="AT1545" s="166" t="s">
        <v>219</v>
      </c>
      <c r="AU1545" s="166" t="s">
        <v>88</v>
      </c>
      <c r="AV1545" s="12" t="s">
        <v>88</v>
      </c>
      <c r="AW1545" s="12" t="s">
        <v>31</v>
      </c>
      <c r="AX1545" s="12" t="s">
        <v>75</v>
      </c>
      <c r="AY1545" s="166" t="s">
        <v>205</v>
      </c>
    </row>
    <row r="1546" spans="2:65" s="12" customFormat="1">
      <c r="B1546" s="164"/>
      <c r="D1546" s="165" t="s">
        <v>219</v>
      </c>
      <c r="E1546" s="166" t="s">
        <v>1</v>
      </c>
      <c r="F1546" s="167" t="s">
        <v>3132</v>
      </c>
      <c r="H1546" s="168">
        <v>9</v>
      </c>
      <c r="I1546" s="169"/>
      <c r="L1546" s="164"/>
      <c r="M1546" s="170"/>
      <c r="T1546" s="171"/>
      <c r="AT1546" s="166" t="s">
        <v>219</v>
      </c>
      <c r="AU1546" s="166" t="s">
        <v>88</v>
      </c>
      <c r="AV1546" s="12" t="s">
        <v>88</v>
      </c>
      <c r="AW1546" s="12" t="s">
        <v>31</v>
      </c>
      <c r="AX1546" s="12" t="s">
        <v>75</v>
      </c>
      <c r="AY1546" s="166" t="s">
        <v>205</v>
      </c>
    </row>
    <row r="1547" spans="2:65" s="12" customFormat="1">
      <c r="B1547" s="164"/>
      <c r="D1547" s="165" t="s">
        <v>219</v>
      </c>
      <c r="E1547" s="166" t="s">
        <v>1</v>
      </c>
      <c r="F1547" s="167" t="s">
        <v>3133</v>
      </c>
      <c r="H1547" s="168">
        <v>13.25</v>
      </c>
      <c r="I1547" s="169"/>
      <c r="L1547" s="164"/>
      <c r="M1547" s="170"/>
      <c r="T1547" s="171"/>
      <c r="AT1547" s="166" t="s">
        <v>219</v>
      </c>
      <c r="AU1547" s="166" t="s">
        <v>88</v>
      </c>
      <c r="AV1547" s="12" t="s">
        <v>88</v>
      </c>
      <c r="AW1547" s="12" t="s">
        <v>31</v>
      </c>
      <c r="AX1547" s="12" t="s">
        <v>75</v>
      </c>
      <c r="AY1547" s="166" t="s">
        <v>205</v>
      </c>
    </row>
    <row r="1548" spans="2:65" s="14" customFormat="1">
      <c r="B1548" s="179"/>
      <c r="D1548" s="165" t="s">
        <v>219</v>
      </c>
      <c r="E1548" s="180" t="s">
        <v>1</v>
      </c>
      <c r="F1548" s="181" t="s">
        <v>2082</v>
      </c>
      <c r="H1548" s="180" t="s">
        <v>1</v>
      </c>
      <c r="I1548" s="182"/>
      <c r="L1548" s="179"/>
      <c r="M1548" s="183"/>
      <c r="T1548" s="184"/>
      <c r="AT1548" s="180" t="s">
        <v>219</v>
      </c>
      <c r="AU1548" s="180" t="s">
        <v>88</v>
      </c>
      <c r="AV1548" s="14" t="s">
        <v>82</v>
      </c>
      <c r="AW1548" s="14" t="s">
        <v>31</v>
      </c>
      <c r="AX1548" s="14" t="s">
        <v>75</v>
      </c>
      <c r="AY1548" s="180" t="s">
        <v>205</v>
      </c>
    </row>
    <row r="1549" spans="2:65" s="12" customFormat="1">
      <c r="B1549" s="164"/>
      <c r="D1549" s="165" t="s">
        <v>219</v>
      </c>
      <c r="E1549" s="166" t="s">
        <v>1</v>
      </c>
      <c r="F1549" s="167" t="s">
        <v>3134</v>
      </c>
      <c r="H1549" s="168">
        <v>11.34</v>
      </c>
      <c r="I1549" s="169"/>
      <c r="L1549" s="164"/>
      <c r="M1549" s="170"/>
      <c r="T1549" s="171"/>
      <c r="AT1549" s="166" t="s">
        <v>219</v>
      </c>
      <c r="AU1549" s="166" t="s">
        <v>88</v>
      </c>
      <c r="AV1549" s="12" t="s">
        <v>88</v>
      </c>
      <c r="AW1549" s="12" t="s">
        <v>31</v>
      </c>
      <c r="AX1549" s="12" t="s">
        <v>75</v>
      </c>
      <c r="AY1549" s="166" t="s">
        <v>205</v>
      </c>
    </row>
    <row r="1550" spans="2:65" s="12" customFormat="1">
      <c r="B1550" s="164"/>
      <c r="D1550" s="165" t="s">
        <v>219</v>
      </c>
      <c r="E1550" s="166" t="s">
        <v>1</v>
      </c>
      <c r="F1550" s="167" t="s">
        <v>3135</v>
      </c>
      <c r="H1550" s="168">
        <v>5.95</v>
      </c>
      <c r="I1550" s="169"/>
      <c r="L1550" s="164"/>
      <c r="M1550" s="170"/>
      <c r="T1550" s="171"/>
      <c r="AT1550" s="166" t="s">
        <v>219</v>
      </c>
      <c r="AU1550" s="166" t="s">
        <v>88</v>
      </c>
      <c r="AV1550" s="12" t="s">
        <v>88</v>
      </c>
      <c r="AW1550" s="12" t="s">
        <v>31</v>
      </c>
      <c r="AX1550" s="12" t="s">
        <v>75</v>
      </c>
      <c r="AY1550" s="166" t="s">
        <v>205</v>
      </c>
    </row>
    <row r="1551" spans="2:65" s="12" customFormat="1">
      <c r="B1551" s="164"/>
      <c r="D1551" s="165" t="s">
        <v>219</v>
      </c>
      <c r="E1551" s="166" t="s">
        <v>1</v>
      </c>
      <c r="F1551" s="167" t="s">
        <v>3136</v>
      </c>
      <c r="H1551" s="168">
        <v>18.86</v>
      </c>
      <c r="I1551" s="169"/>
      <c r="L1551" s="164"/>
      <c r="M1551" s="170"/>
      <c r="T1551" s="171"/>
      <c r="AT1551" s="166" t="s">
        <v>219</v>
      </c>
      <c r="AU1551" s="166" t="s">
        <v>88</v>
      </c>
      <c r="AV1551" s="12" t="s">
        <v>88</v>
      </c>
      <c r="AW1551" s="12" t="s">
        <v>31</v>
      </c>
      <c r="AX1551" s="12" t="s">
        <v>75</v>
      </c>
      <c r="AY1551" s="166" t="s">
        <v>205</v>
      </c>
    </row>
    <row r="1552" spans="2:65" s="12" customFormat="1">
      <c r="B1552" s="164"/>
      <c r="D1552" s="165" t="s">
        <v>219</v>
      </c>
      <c r="E1552" s="166" t="s">
        <v>1</v>
      </c>
      <c r="F1552" s="167" t="s">
        <v>3137</v>
      </c>
      <c r="H1552" s="168">
        <v>16.16</v>
      </c>
      <c r="I1552" s="169"/>
      <c r="L1552" s="164"/>
      <c r="M1552" s="170"/>
      <c r="T1552" s="171"/>
      <c r="AT1552" s="166" t="s">
        <v>219</v>
      </c>
      <c r="AU1552" s="166" t="s">
        <v>88</v>
      </c>
      <c r="AV1552" s="12" t="s">
        <v>88</v>
      </c>
      <c r="AW1552" s="12" t="s">
        <v>31</v>
      </c>
      <c r="AX1552" s="12" t="s">
        <v>75</v>
      </c>
      <c r="AY1552" s="166" t="s">
        <v>205</v>
      </c>
    </row>
    <row r="1553" spans="2:51" s="12" customFormat="1">
      <c r="B1553" s="164"/>
      <c r="D1553" s="165" t="s">
        <v>219</v>
      </c>
      <c r="E1553" s="166" t="s">
        <v>1</v>
      </c>
      <c r="F1553" s="167" t="s">
        <v>3138</v>
      </c>
      <c r="H1553" s="168">
        <v>7.4</v>
      </c>
      <c r="I1553" s="169"/>
      <c r="L1553" s="164"/>
      <c r="M1553" s="170"/>
      <c r="T1553" s="171"/>
      <c r="AT1553" s="166" t="s">
        <v>219</v>
      </c>
      <c r="AU1553" s="166" t="s">
        <v>88</v>
      </c>
      <c r="AV1553" s="12" t="s">
        <v>88</v>
      </c>
      <c r="AW1553" s="12" t="s">
        <v>31</v>
      </c>
      <c r="AX1553" s="12" t="s">
        <v>75</v>
      </c>
      <c r="AY1553" s="166" t="s">
        <v>205</v>
      </c>
    </row>
    <row r="1554" spans="2:51" s="12" customFormat="1">
      <c r="B1554" s="164"/>
      <c r="D1554" s="165" t="s">
        <v>219</v>
      </c>
      <c r="E1554" s="166" t="s">
        <v>1</v>
      </c>
      <c r="F1554" s="167" t="s">
        <v>3139</v>
      </c>
      <c r="H1554" s="168">
        <v>6.25</v>
      </c>
      <c r="I1554" s="169"/>
      <c r="L1554" s="164"/>
      <c r="M1554" s="170"/>
      <c r="T1554" s="171"/>
      <c r="AT1554" s="166" t="s">
        <v>219</v>
      </c>
      <c r="AU1554" s="166" t="s">
        <v>88</v>
      </c>
      <c r="AV1554" s="12" t="s">
        <v>88</v>
      </c>
      <c r="AW1554" s="12" t="s">
        <v>31</v>
      </c>
      <c r="AX1554" s="12" t="s">
        <v>75</v>
      </c>
      <c r="AY1554" s="166" t="s">
        <v>205</v>
      </c>
    </row>
    <row r="1555" spans="2:51" s="12" customFormat="1">
      <c r="B1555" s="164"/>
      <c r="D1555" s="165" t="s">
        <v>219</v>
      </c>
      <c r="E1555" s="166" t="s">
        <v>1</v>
      </c>
      <c r="F1555" s="167" t="s">
        <v>3140</v>
      </c>
      <c r="H1555" s="168">
        <v>41</v>
      </c>
      <c r="I1555" s="169"/>
      <c r="L1555" s="164"/>
      <c r="M1555" s="170"/>
      <c r="T1555" s="171"/>
      <c r="AT1555" s="166" t="s">
        <v>219</v>
      </c>
      <c r="AU1555" s="166" t="s">
        <v>88</v>
      </c>
      <c r="AV1555" s="12" t="s">
        <v>88</v>
      </c>
      <c r="AW1555" s="12" t="s">
        <v>31</v>
      </c>
      <c r="AX1555" s="12" t="s">
        <v>75</v>
      </c>
      <c r="AY1555" s="166" t="s">
        <v>205</v>
      </c>
    </row>
    <row r="1556" spans="2:51" s="12" customFormat="1">
      <c r="B1556" s="164"/>
      <c r="D1556" s="165" t="s">
        <v>219</v>
      </c>
      <c r="E1556" s="166" t="s">
        <v>1</v>
      </c>
      <c r="F1556" s="167" t="s">
        <v>3141</v>
      </c>
      <c r="H1556" s="168">
        <v>314</v>
      </c>
      <c r="I1556" s="169"/>
      <c r="L1556" s="164"/>
      <c r="M1556" s="170"/>
      <c r="T1556" s="171"/>
      <c r="AT1556" s="166" t="s">
        <v>219</v>
      </c>
      <c r="AU1556" s="166" t="s">
        <v>88</v>
      </c>
      <c r="AV1556" s="12" t="s">
        <v>88</v>
      </c>
      <c r="AW1556" s="12" t="s">
        <v>31</v>
      </c>
      <c r="AX1556" s="12" t="s">
        <v>75</v>
      </c>
      <c r="AY1556" s="166" t="s">
        <v>205</v>
      </c>
    </row>
    <row r="1557" spans="2:51" s="12" customFormat="1">
      <c r="B1557" s="164"/>
      <c r="D1557" s="165" t="s">
        <v>219</v>
      </c>
      <c r="E1557" s="166" t="s">
        <v>1</v>
      </c>
      <c r="F1557" s="167" t="s">
        <v>3142</v>
      </c>
      <c r="H1557" s="168">
        <v>11.4</v>
      </c>
      <c r="I1557" s="169"/>
      <c r="L1557" s="164"/>
      <c r="M1557" s="170"/>
      <c r="T1557" s="171"/>
      <c r="AT1557" s="166" t="s">
        <v>219</v>
      </c>
      <c r="AU1557" s="166" t="s">
        <v>88</v>
      </c>
      <c r="AV1557" s="12" t="s">
        <v>88</v>
      </c>
      <c r="AW1557" s="12" t="s">
        <v>31</v>
      </c>
      <c r="AX1557" s="12" t="s">
        <v>75</v>
      </c>
      <c r="AY1557" s="166" t="s">
        <v>205</v>
      </c>
    </row>
    <row r="1558" spans="2:51" s="15" customFormat="1">
      <c r="B1558" s="185"/>
      <c r="D1558" s="165" t="s">
        <v>219</v>
      </c>
      <c r="E1558" s="186" t="s">
        <v>1</v>
      </c>
      <c r="F1558" s="187" t="s">
        <v>3143</v>
      </c>
      <c r="H1558" s="188">
        <v>508.71</v>
      </c>
      <c r="I1558" s="189"/>
      <c r="L1558" s="185"/>
      <c r="M1558" s="190"/>
      <c r="T1558" s="191"/>
      <c r="AT1558" s="186" t="s">
        <v>219</v>
      </c>
      <c r="AU1558" s="186" t="s">
        <v>88</v>
      </c>
      <c r="AV1558" s="15" t="s">
        <v>222</v>
      </c>
      <c r="AW1558" s="15" t="s">
        <v>31</v>
      </c>
      <c r="AX1558" s="15" t="s">
        <v>75</v>
      </c>
      <c r="AY1558" s="186" t="s">
        <v>205</v>
      </c>
    </row>
    <row r="1559" spans="2:51" s="14" customFormat="1">
      <c r="B1559" s="179"/>
      <c r="D1559" s="165" t="s">
        <v>219</v>
      </c>
      <c r="E1559" s="180" t="s">
        <v>1</v>
      </c>
      <c r="F1559" s="181" t="s">
        <v>3094</v>
      </c>
      <c r="H1559" s="180" t="s">
        <v>1</v>
      </c>
      <c r="I1559" s="182"/>
      <c r="L1559" s="179"/>
      <c r="M1559" s="183"/>
      <c r="T1559" s="184"/>
      <c r="AT1559" s="180" t="s">
        <v>219</v>
      </c>
      <c r="AU1559" s="180" t="s">
        <v>88</v>
      </c>
      <c r="AV1559" s="14" t="s">
        <v>82</v>
      </c>
      <c r="AW1559" s="14" t="s">
        <v>31</v>
      </c>
      <c r="AX1559" s="14" t="s">
        <v>75</v>
      </c>
      <c r="AY1559" s="180" t="s">
        <v>205</v>
      </c>
    </row>
    <row r="1560" spans="2:51" s="12" customFormat="1">
      <c r="B1560" s="164"/>
      <c r="D1560" s="165" t="s">
        <v>219</v>
      </c>
      <c r="E1560" s="166" t="s">
        <v>1</v>
      </c>
      <c r="F1560" s="167" t="s">
        <v>3144</v>
      </c>
      <c r="H1560" s="168">
        <v>11.59</v>
      </c>
      <c r="I1560" s="169"/>
      <c r="L1560" s="164"/>
      <c r="M1560" s="170"/>
      <c r="T1560" s="171"/>
      <c r="AT1560" s="166" t="s">
        <v>219</v>
      </c>
      <c r="AU1560" s="166" t="s">
        <v>88</v>
      </c>
      <c r="AV1560" s="12" t="s">
        <v>88</v>
      </c>
      <c r="AW1560" s="12" t="s">
        <v>31</v>
      </c>
      <c r="AX1560" s="12" t="s">
        <v>75</v>
      </c>
      <c r="AY1560" s="166" t="s">
        <v>205</v>
      </c>
    </row>
    <row r="1561" spans="2:51" s="12" customFormat="1">
      <c r="B1561" s="164"/>
      <c r="D1561" s="165" t="s">
        <v>219</v>
      </c>
      <c r="E1561" s="166" t="s">
        <v>1</v>
      </c>
      <c r="F1561" s="167" t="s">
        <v>3145</v>
      </c>
      <c r="H1561" s="168">
        <v>12.99</v>
      </c>
      <c r="I1561" s="169"/>
      <c r="L1561" s="164"/>
      <c r="M1561" s="170"/>
      <c r="T1561" s="171"/>
      <c r="AT1561" s="166" t="s">
        <v>219</v>
      </c>
      <c r="AU1561" s="166" t="s">
        <v>88</v>
      </c>
      <c r="AV1561" s="12" t="s">
        <v>88</v>
      </c>
      <c r="AW1561" s="12" t="s">
        <v>31</v>
      </c>
      <c r="AX1561" s="12" t="s">
        <v>75</v>
      </c>
      <c r="AY1561" s="166" t="s">
        <v>205</v>
      </c>
    </row>
    <row r="1562" spans="2:51" s="12" customFormat="1">
      <c r="B1562" s="164"/>
      <c r="D1562" s="165" t="s">
        <v>219</v>
      </c>
      <c r="E1562" s="166" t="s">
        <v>1</v>
      </c>
      <c r="F1562" s="167" t="s">
        <v>3146</v>
      </c>
      <c r="H1562" s="168">
        <v>8.86</v>
      </c>
      <c r="I1562" s="169"/>
      <c r="L1562" s="164"/>
      <c r="M1562" s="170"/>
      <c r="T1562" s="171"/>
      <c r="AT1562" s="166" t="s">
        <v>219</v>
      </c>
      <c r="AU1562" s="166" t="s">
        <v>88</v>
      </c>
      <c r="AV1562" s="12" t="s">
        <v>88</v>
      </c>
      <c r="AW1562" s="12" t="s">
        <v>31</v>
      </c>
      <c r="AX1562" s="12" t="s">
        <v>75</v>
      </c>
      <c r="AY1562" s="166" t="s">
        <v>205</v>
      </c>
    </row>
    <row r="1563" spans="2:51" s="14" customFormat="1">
      <c r="B1563" s="179"/>
      <c r="D1563" s="165" t="s">
        <v>219</v>
      </c>
      <c r="E1563" s="180" t="s">
        <v>1</v>
      </c>
      <c r="F1563" s="181" t="s">
        <v>3098</v>
      </c>
      <c r="H1563" s="180" t="s">
        <v>1</v>
      </c>
      <c r="I1563" s="182"/>
      <c r="L1563" s="179"/>
      <c r="M1563" s="183"/>
      <c r="T1563" s="184"/>
      <c r="AT1563" s="180" t="s">
        <v>219</v>
      </c>
      <c r="AU1563" s="180" t="s">
        <v>88</v>
      </c>
      <c r="AV1563" s="14" t="s">
        <v>82</v>
      </c>
      <c r="AW1563" s="14" t="s">
        <v>31</v>
      </c>
      <c r="AX1563" s="14" t="s">
        <v>75</v>
      </c>
      <c r="AY1563" s="180" t="s">
        <v>205</v>
      </c>
    </row>
    <row r="1564" spans="2:51" s="12" customFormat="1">
      <c r="B1564" s="164"/>
      <c r="D1564" s="165" t="s">
        <v>219</v>
      </c>
      <c r="E1564" s="166" t="s">
        <v>1</v>
      </c>
      <c r="F1564" s="167" t="s">
        <v>3147</v>
      </c>
      <c r="H1564" s="168">
        <v>30.52</v>
      </c>
      <c r="I1564" s="169"/>
      <c r="L1564" s="164"/>
      <c r="M1564" s="170"/>
      <c r="T1564" s="171"/>
      <c r="AT1564" s="166" t="s">
        <v>219</v>
      </c>
      <c r="AU1564" s="166" t="s">
        <v>88</v>
      </c>
      <c r="AV1564" s="12" t="s">
        <v>88</v>
      </c>
      <c r="AW1564" s="12" t="s">
        <v>31</v>
      </c>
      <c r="AX1564" s="12" t="s">
        <v>75</v>
      </c>
      <c r="AY1564" s="166" t="s">
        <v>205</v>
      </c>
    </row>
    <row r="1565" spans="2:51" s="14" customFormat="1">
      <c r="B1565" s="179"/>
      <c r="D1565" s="165" t="s">
        <v>219</v>
      </c>
      <c r="E1565" s="180" t="s">
        <v>1</v>
      </c>
      <c r="F1565" s="181" t="s">
        <v>3100</v>
      </c>
      <c r="H1565" s="180" t="s">
        <v>1</v>
      </c>
      <c r="I1565" s="182"/>
      <c r="L1565" s="179"/>
      <c r="M1565" s="183"/>
      <c r="T1565" s="184"/>
      <c r="AT1565" s="180" t="s">
        <v>219</v>
      </c>
      <c r="AU1565" s="180" t="s">
        <v>88</v>
      </c>
      <c r="AV1565" s="14" t="s">
        <v>82</v>
      </c>
      <c r="AW1565" s="14" t="s">
        <v>31</v>
      </c>
      <c r="AX1565" s="14" t="s">
        <v>75</v>
      </c>
      <c r="AY1565" s="180" t="s">
        <v>205</v>
      </c>
    </row>
    <row r="1566" spans="2:51" s="12" customFormat="1">
      <c r="B1566" s="164"/>
      <c r="D1566" s="165" t="s">
        <v>219</v>
      </c>
      <c r="E1566" s="166" t="s">
        <v>1</v>
      </c>
      <c r="F1566" s="167" t="s">
        <v>3148</v>
      </c>
      <c r="H1566" s="168">
        <v>1047.5999999999999</v>
      </c>
      <c r="I1566" s="169"/>
      <c r="L1566" s="164"/>
      <c r="M1566" s="170"/>
      <c r="T1566" s="171"/>
      <c r="AT1566" s="166" t="s">
        <v>219</v>
      </c>
      <c r="AU1566" s="166" t="s">
        <v>88</v>
      </c>
      <c r="AV1566" s="12" t="s">
        <v>88</v>
      </c>
      <c r="AW1566" s="12" t="s">
        <v>31</v>
      </c>
      <c r="AX1566" s="12" t="s">
        <v>75</v>
      </c>
      <c r="AY1566" s="166" t="s">
        <v>205</v>
      </c>
    </row>
    <row r="1567" spans="2:51" s="12" customFormat="1">
      <c r="B1567" s="164"/>
      <c r="D1567" s="165" t="s">
        <v>219</v>
      </c>
      <c r="E1567" s="166" t="s">
        <v>1</v>
      </c>
      <c r="F1567" s="167" t="s">
        <v>3149</v>
      </c>
      <c r="H1567" s="168">
        <v>350.58</v>
      </c>
      <c r="I1567" s="169"/>
      <c r="L1567" s="164"/>
      <c r="M1567" s="170"/>
      <c r="T1567" s="171"/>
      <c r="AT1567" s="166" t="s">
        <v>219</v>
      </c>
      <c r="AU1567" s="166" t="s">
        <v>88</v>
      </c>
      <c r="AV1567" s="12" t="s">
        <v>88</v>
      </c>
      <c r="AW1567" s="12" t="s">
        <v>31</v>
      </c>
      <c r="AX1567" s="12" t="s">
        <v>75</v>
      </c>
      <c r="AY1567" s="166" t="s">
        <v>205</v>
      </c>
    </row>
    <row r="1568" spans="2:51" s="12" customFormat="1">
      <c r="B1568" s="164"/>
      <c r="D1568" s="165" t="s">
        <v>219</v>
      </c>
      <c r="E1568" s="166" t="s">
        <v>1</v>
      </c>
      <c r="F1568" s="167" t="s">
        <v>3150</v>
      </c>
      <c r="H1568" s="168">
        <v>34.380000000000003</v>
      </c>
      <c r="I1568" s="169"/>
      <c r="L1568" s="164"/>
      <c r="M1568" s="170"/>
      <c r="T1568" s="171"/>
      <c r="AT1568" s="166" t="s">
        <v>219</v>
      </c>
      <c r="AU1568" s="166" t="s">
        <v>88</v>
      </c>
      <c r="AV1568" s="12" t="s">
        <v>88</v>
      </c>
      <c r="AW1568" s="12" t="s">
        <v>31</v>
      </c>
      <c r="AX1568" s="12" t="s">
        <v>75</v>
      </c>
      <c r="AY1568" s="166" t="s">
        <v>205</v>
      </c>
    </row>
    <row r="1569" spans="2:51" s="15" customFormat="1">
      <c r="B1569" s="185"/>
      <c r="D1569" s="165" t="s">
        <v>219</v>
      </c>
      <c r="E1569" s="186" t="s">
        <v>1</v>
      </c>
      <c r="F1569" s="187" t="s">
        <v>3105</v>
      </c>
      <c r="H1569" s="188">
        <v>1496.52</v>
      </c>
      <c r="I1569" s="189"/>
      <c r="L1569" s="185"/>
      <c r="M1569" s="190"/>
      <c r="T1569" s="191"/>
      <c r="AT1569" s="186" t="s">
        <v>219</v>
      </c>
      <c r="AU1569" s="186" t="s">
        <v>88</v>
      </c>
      <c r="AV1569" s="15" t="s">
        <v>222</v>
      </c>
      <c r="AW1569" s="15" t="s">
        <v>31</v>
      </c>
      <c r="AX1569" s="15" t="s">
        <v>75</v>
      </c>
      <c r="AY1569" s="186" t="s">
        <v>205</v>
      </c>
    </row>
    <row r="1570" spans="2:51" s="14" customFormat="1">
      <c r="B1570" s="179"/>
      <c r="D1570" s="165" t="s">
        <v>219</v>
      </c>
      <c r="E1570" s="180" t="s">
        <v>1</v>
      </c>
      <c r="F1570" s="181" t="s">
        <v>2078</v>
      </c>
      <c r="H1570" s="180" t="s">
        <v>1</v>
      </c>
      <c r="I1570" s="182"/>
      <c r="L1570" s="179"/>
      <c r="M1570" s="183"/>
      <c r="T1570" s="184"/>
      <c r="AT1570" s="180" t="s">
        <v>219</v>
      </c>
      <c r="AU1570" s="180" t="s">
        <v>88</v>
      </c>
      <c r="AV1570" s="14" t="s">
        <v>82</v>
      </c>
      <c r="AW1570" s="14" t="s">
        <v>31</v>
      </c>
      <c r="AX1570" s="14" t="s">
        <v>75</v>
      </c>
      <c r="AY1570" s="180" t="s">
        <v>205</v>
      </c>
    </row>
    <row r="1571" spans="2:51" s="12" customFormat="1">
      <c r="B1571" s="164"/>
      <c r="D1571" s="165" t="s">
        <v>219</v>
      </c>
      <c r="E1571" s="166" t="s">
        <v>1</v>
      </c>
      <c r="F1571" s="167" t="s">
        <v>3151</v>
      </c>
      <c r="H1571" s="168">
        <v>45.78</v>
      </c>
      <c r="I1571" s="169"/>
      <c r="L1571" s="164"/>
      <c r="M1571" s="170"/>
      <c r="T1571" s="171"/>
      <c r="AT1571" s="166" t="s">
        <v>219</v>
      </c>
      <c r="AU1571" s="166" t="s">
        <v>88</v>
      </c>
      <c r="AV1571" s="12" t="s">
        <v>88</v>
      </c>
      <c r="AW1571" s="12" t="s">
        <v>31</v>
      </c>
      <c r="AX1571" s="12" t="s">
        <v>75</v>
      </c>
      <c r="AY1571" s="166" t="s">
        <v>205</v>
      </c>
    </row>
    <row r="1572" spans="2:51" s="14" customFormat="1">
      <c r="B1572" s="179"/>
      <c r="D1572" s="165" t="s">
        <v>219</v>
      </c>
      <c r="E1572" s="180" t="s">
        <v>1</v>
      </c>
      <c r="F1572" s="181" t="s">
        <v>2082</v>
      </c>
      <c r="H1572" s="180" t="s">
        <v>1</v>
      </c>
      <c r="I1572" s="182"/>
      <c r="L1572" s="179"/>
      <c r="M1572" s="183"/>
      <c r="T1572" s="184"/>
      <c r="AT1572" s="180" t="s">
        <v>219</v>
      </c>
      <c r="AU1572" s="180" t="s">
        <v>88</v>
      </c>
      <c r="AV1572" s="14" t="s">
        <v>82</v>
      </c>
      <c r="AW1572" s="14" t="s">
        <v>31</v>
      </c>
      <c r="AX1572" s="14" t="s">
        <v>75</v>
      </c>
      <c r="AY1572" s="180" t="s">
        <v>205</v>
      </c>
    </row>
    <row r="1573" spans="2:51" s="12" customFormat="1">
      <c r="B1573" s="164"/>
      <c r="D1573" s="165" t="s">
        <v>219</v>
      </c>
      <c r="E1573" s="166" t="s">
        <v>1</v>
      </c>
      <c r="F1573" s="167" t="s">
        <v>3152</v>
      </c>
      <c r="H1573" s="168">
        <v>55.62</v>
      </c>
      <c r="I1573" s="169"/>
      <c r="L1573" s="164"/>
      <c r="M1573" s="170"/>
      <c r="T1573" s="171"/>
      <c r="AT1573" s="166" t="s">
        <v>219</v>
      </c>
      <c r="AU1573" s="166" t="s">
        <v>88</v>
      </c>
      <c r="AV1573" s="12" t="s">
        <v>88</v>
      </c>
      <c r="AW1573" s="12" t="s">
        <v>31</v>
      </c>
      <c r="AX1573" s="12" t="s">
        <v>75</v>
      </c>
      <c r="AY1573" s="166" t="s">
        <v>205</v>
      </c>
    </row>
    <row r="1574" spans="2:51" s="12" customFormat="1">
      <c r="B1574" s="164"/>
      <c r="D1574" s="165" t="s">
        <v>219</v>
      </c>
      <c r="E1574" s="166" t="s">
        <v>1</v>
      </c>
      <c r="F1574" s="167" t="s">
        <v>3153</v>
      </c>
      <c r="H1574" s="168">
        <v>1047.5999999999999</v>
      </c>
      <c r="I1574" s="169"/>
      <c r="L1574" s="164"/>
      <c r="M1574" s="170"/>
      <c r="T1574" s="171"/>
      <c r="AT1574" s="166" t="s">
        <v>219</v>
      </c>
      <c r="AU1574" s="166" t="s">
        <v>88</v>
      </c>
      <c r="AV1574" s="12" t="s">
        <v>88</v>
      </c>
      <c r="AW1574" s="12" t="s">
        <v>31</v>
      </c>
      <c r="AX1574" s="12" t="s">
        <v>75</v>
      </c>
      <c r="AY1574" s="166" t="s">
        <v>205</v>
      </c>
    </row>
    <row r="1575" spans="2:51" s="12" customFormat="1">
      <c r="B1575" s="164"/>
      <c r="D1575" s="165" t="s">
        <v>219</v>
      </c>
      <c r="E1575" s="166" t="s">
        <v>1</v>
      </c>
      <c r="F1575" s="167" t="s">
        <v>3149</v>
      </c>
      <c r="H1575" s="168">
        <v>350.58</v>
      </c>
      <c r="I1575" s="169"/>
      <c r="L1575" s="164"/>
      <c r="M1575" s="170"/>
      <c r="T1575" s="171"/>
      <c r="AT1575" s="166" t="s">
        <v>219</v>
      </c>
      <c r="AU1575" s="166" t="s">
        <v>88</v>
      </c>
      <c r="AV1575" s="12" t="s">
        <v>88</v>
      </c>
      <c r="AW1575" s="12" t="s">
        <v>31</v>
      </c>
      <c r="AX1575" s="12" t="s">
        <v>75</v>
      </c>
      <c r="AY1575" s="166" t="s">
        <v>205</v>
      </c>
    </row>
    <row r="1576" spans="2:51" s="12" customFormat="1">
      <c r="B1576" s="164"/>
      <c r="D1576" s="165" t="s">
        <v>219</v>
      </c>
      <c r="E1576" s="166" t="s">
        <v>1</v>
      </c>
      <c r="F1576" s="167" t="s">
        <v>3150</v>
      </c>
      <c r="H1576" s="168">
        <v>34.380000000000003</v>
      </c>
      <c r="I1576" s="169"/>
      <c r="L1576" s="164"/>
      <c r="M1576" s="170"/>
      <c r="T1576" s="171"/>
      <c r="AT1576" s="166" t="s">
        <v>219</v>
      </c>
      <c r="AU1576" s="166" t="s">
        <v>88</v>
      </c>
      <c r="AV1576" s="12" t="s">
        <v>88</v>
      </c>
      <c r="AW1576" s="12" t="s">
        <v>31</v>
      </c>
      <c r="AX1576" s="12" t="s">
        <v>75</v>
      </c>
      <c r="AY1576" s="166" t="s">
        <v>205</v>
      </c>
    </row>
    <row r="1577" spans="2:51" s="15" customFormat="1">
      <c r="B1577" s="185"/>
      <c r="D1577" s="165" t="s">
        <v>219</v>
      </c>
      <c r="E1577" s="186" t="s">
        <v>1</v>
      </c>
      <c r="F1577" s="187" t="s">
        <v>3154</v>
      </c>
      <c r="H1577" s="188">
        <v>1533.96</v>
      </c>
      <c r="I1577" s="189"/>
      <c r="L1577" s="185"/>
      <c r="M1577" s="190"/>
      <c r="T1577" s="191"/>
      <c r="AT1577" s="186" t="s">
        <v>219</v>
      </c>
      <c r="AU1577" s="186" t="s">
        <v>88</v>
      </c>
      <c r="AV1577" s="15" t="s">
        <v>222</v>
      </c>
      <c r="AW1577" s="15" t="s">
        <v>31</v>
      </c>
      <c r="AX1577" s="15" t="s">
        <v>75</v>
      </c>
      <c r="AY1577" s="186" t="s">
        <v>205</v>
      </c>
    </row>
    <row r="1578" spans="2:51" s="14" customFormat="1">
      <c r="B1578" s="179"/>
      <c r="D1578" s="165" t="s">
        <v>219</v>
      </c>
      <c r="E1578" s="180" t="s">
        <v>1</v>
      </c>
      <c r="F1578" s="181" t="s">
        <v>2078</v>
      </c>
      <c r="H1578" s="180" t="s">
        <v>1</v>
      </c>
      <c r="I1578" s="182"/>
      <c r="L1578" s="179"/>
      <c r="M1578" s="183"/>
      <c r="T1578" s="184"/>
      <c r="AT1578" s="180" t="s">
        <v>219</v>
      </c>
      <c r="AU1578" s="180" t="s">
        <v>88</v>
      </c>
      <c r="AV1578" s="14" t="s">
        <v>82</v>
      </c>
      <c r="AW1578" s="14" t="s">
        <v>31</v>
      </c>
      <c r="AX1578" s="14" t="s">
        <v>75</v>
      </c>
      <c r="AY1578" s="180" t="s">
        <v>205</v>
      </c>
    </row>
    <row r="1579" spans="2:51" s="12" customFormat="1">
      <c r="B1579" s="164"/>
      <c r="D1579" s="165" t="s">
        <v>219</v>
      </c>
      <c r="E1579" s="166" t="s">
        <v>1</v>
      </c>
      <c r="F1579" s="167" t="s">
        <v>3155</v>
      </c>
      <c r="H1579" s="168">
        <v>15.26</v>
      </c>
      <c r="I1579" s="169"/>
      <c r="L1579" s="164"/>
      <c r="M1579" s="170"/>
      <c r="T1579" s="171"/>
      <c r="AT1579" s="166" t="s">
        <v>219</v>
      </c>
      <c r="AU1579" s="166" t="s">
        <v>88</v>
      </c>
      <c r="AV1579" s="12" t="s">
        <v>88</v>
      </c>
      <c r="AW1579" s="12" t="s">
        <v>31</v>
      </c>
      <c r="AX1579" s="12" t="s">
        <v>75</v>
      </c>
      <c r="AY1579" s="166" t="s">
        <v>205</v>
      </c>
    </row>
    <row r="1580" spans="2:51" s="14" customFormat="1">
      <c r="B1580" s="179"/>
      <c r="D1580" s="165" t="s">
        <v>219</v>
      </c>
      <c r="E1580" s="180" t="s">
        <v>1</v>
      </c>
      <c r="F1580" s="181" t="s">
        <v>2082</v>
      </c>
      <c r="H1580" s="180" t="s">
        <v>1</v>
      </c>
      <c r="I1580" s="182"/>
      <c r="L1580" s="179"/>
      <c r="M1580" s="183"/>
      <c r="T1580" s="184"/>
      <c r="AT1580" s="180" t="s">
        <v>219</v>
      </c>
      <c r="AU1580" s="180" t="s">
        <v>88</v>
      </c>
      <c r="AV1580" s="14" t="s">
        <v>82</v>
      </c>
      <c r="AW1580" s="14" t="s">
        <v>31</v>
      </c>
      <c r="AX1580" s="14" t="s">
        <v>75</v>
      </c>
      <c r="AY1580" s="180" t="s">
        <v>205</v>
      </c>
    </row>
    <row r="1581" spans="2:51" s="12" customFormat="1">
      <c r="B1581" s="164"/>
      <c r="D1581" s="165" t="s">
        <v>219</v>
      </c>
      <c r="E1581" s="166" t="s">
        <v>1</v>
      </c>
      <c r="F1581" s="167" t="s">
        <v>3156</v>
      </c>
      <c r="H1581" s="168">
        <v>18.54</v>
      </c>
      <c r="I1581" s="169"/>
      <c r="L1581" s="164"/>
      <c r="M1581" s="170"/>
      <c r="T1581" s="171"/>
      <c r="AT1581" s="166" t="s">
        <v>219</v>
      </c>
      <c r="AU1581" s="166" t="s">
        <v>88</v>
      </c>
      <c r="AV1581" s="12" t="s">
        <v>88</v>
      </c>
      <c r="AW1581" s="12" t="s">
        <v>31</v>
      </c>
      <c r="AX1581" s="12" t="s">
        <v>75</v>
      </c>
      <c r="AY1581" s="166" t="s">
        <v>205</v>
      </c>
    </row>
    <row r="1582" spans="2:51" s="12" customFormat="1">
      <c r="B1582" s="164"/>
      <c r="D1582" s="165" t="s">
        <v>219</v>
      </c>
      <c r="E1582" s="166" t="s">
        <v>1</v>
      </c>
      <c r="F1582" s="167" t="s">
        <v>3157</v>
      </c>
      <c r="H1582" s="168">
        <v>349.2</v>
      </c>
      <c r="I1582" s="169"/>
      <c r="L1582" s="164"/>
      <c r="M1582" s="170"/>
      <c r="T1582" s="171"/>
      <c r="AT1582" s="166" t="s">
        <v>219</v>
      </c>
      <c r="AU1582" s="166" t="s">
        <v>88</v>
      </c>
      <c r="AV1582" s="12" t="s">
        <v>88</v>
      </c>
      <c r="AW1582" s="12" t="s">
        <v>31</v>
      </c>
      <c r="AX1582" s="12" t="s">
        <v>75</v>
      </c>
      <c r="AY1582" s="166" t="s">
        <v>205</v>
      </c>
    </row>
    <row r="1583" spans="2:51" s="12" customFormat="1">
      <c r="B1583" s="164"/>
      <c r="D1583" s="165" t="s">
        <v>219</v>
      </c>
      <c r="E1583" s="166" t="s">
        <v>1</v>
      </c>
      <c r="F1583" s="167" t="s">
        <v>3158</v>
      </c>
      <c r="H1583" s="168">
        <v>116.86</v>
      </c>
      <c r="I1583" s="169"/>
      <c r="L1583" s="164"/>
      <c r="M1583" s="170"/>
      <c r="T1583" s="171"/>
      <c r="AT1583" s="166" t="s">
        <v>219</v>
      </c>
      <c r="AU1583" s="166" t="s">
        <v>88</v>
      </c>
      <c r="AV1583" s="12" t="s">
        <v>88</v>
      </c>
      <c r="AW1583" s="12" t="s">
        <v>31</v>
      </c>
      <c r="AX1583" s="12" t="s">
        <v>75</v>
      </c>
      <c r="AY1583" s="166" t="s">
        <v>205</v>
      </c>
    </row>
    <row r="1584" spans="2:51" s="12" customFormat="1">
      <c r="B1584" s="164"/>
      <c r="D1584" s="165" t="s">
        <v>219</v>
      </c>
      <c r="E1584" s="166" t="s">
        <v>1</v>
      </c>
      <c r="F1584" s="167" t="s">
        <v>3159</v>
      </c>
      <c r="H1584" s="168">
        <v>11.46</v>
      </c>
      <c r="I1584" s="169"/>
      <c r="L1584" s="164"/>
      <c r="M1584" s="170"/>
      <c r="T1584" s="171"/>
      <c r="AT1584" s="166" t="s">
        <v>219</v>
      </c>
      <c r="AU1584" s="166" t="s">
        <v>88</v>
      </c>
      <c r="AV1584" s="12" t="s">
        <v>88</v>
      </c>
      <c r="AW1584" s="12" t="s">
        <v>31</v>
      </c>
      <c r="AX1584" s="12" t="s">
        <v>75</v>
      </c>
      <c r="AY1584" s="166" t="s">
        <v>205</v>
      </c>
    </row>
    <row r="1585" spans="2:51" s="15" customFormat="1">
      <c r="B1585" s="185"/>
      <c r="D1585" s="165" t="s">
        <v>219</v>
      </c>
      <c r="E1585" s="186" t="s">
        <v>1</v>
      </c>
      <c r="F1585" s="187" t="s">
        <v>3160</v>
      </c>
      <c r="H1585" s="188">
        <v>511.32</v>
      </c>
      <c r="I1585" s="189"/>
      <c r="L1585" s="185"/>
      <c r="M1585" s="190"/>
      <c r="T1585" s="191"/>
      <c r="AT1585" s="186" t="s">
        <v>219</v>
      </c>
      <c r="AU1585" s="186" t="s">
        <v>88</v>
      </c>
      <c r="AV1585" s="15" t="s">
        <v>222</v>
      </c>
      <c r="AW1585" s="15" t="s">
        <v>31</v>
      </c>
      <c r="AX1585" s="15" t="s">
        <v>75</v>
      </c>
      <c r="AY1585" s="186" t="s">
        <v>205</v>
      </c>
    </row>
    <row r="1586" spans="2:51" s="14" customFormat="1">
      <c r="B1586" s="179"/>
      <c r="D1586" s="165" t="s">
        <v>219</v>
      </c>
      <c r="E1586" s="180" t="s">
        <v>1</v>
      </c>
      <c r="F1586" s="181" t="s">
        <v>2078</v>
      </c>
      <c r="H1586" s="180" t="s">
        <v>1</v>
      </c>
      <c r="I1586" s="182"/>
      <c r="L1586" s="179"/>
      <c r="M1586" s="183"/>
      <c r="T1586" s="184"/>
      <c r="AT1586" s="180" t="s">
        <v>219</v>
      </c>
      <c r="AU1586" s="180" t="s">
        <v>88</v>
      </c>
      <c r="AV1586" s="14" t="s">
        <v>82</v>
      </c>
      <c r="AW1586" s="14" t="s">
        <v>31</v>
      </c>
      <c r="AX1586" s="14" t="s">
        <v>75</v>
      </c>
      <c r="AY1586" s="180" t="s">
        <v>205</v>
      </c>
    </row>
    <row r="1587" spans="2:51" s="12" customFormat="1">
      <c r="B1587" s="164"/>
      <c r="D1587" s="165" t="s">
        <v>219</v>
      </c>
      <c r="E1587" s="166" t="s">
        <v>1</v>
      </c>
      <c r="F1587" s="167" t="s">
        <v>3155</v>
      </c>
      <c r="H1587" s="168">
        <v>15.26</v>
      </c>
      <c r="I1587" s="169"/>
      <c r="L1587" s="164"/>
      <c r="M1587" s="170"/>
      <c r="T1587" s="171"/>
      <c r="AT1587" s="166" t="s">
        <v>219</v>
      </c>
      <c r="AU1587" s="166" t="s">
        <v>88</v>
      </c>
      <c r="AV1587" s="12" t="s">
        <v>88</v>
      </c>
      <c r="AW1587" s="12" t="s">
        <v>31</v>
      </c>
      <c r="AX1587" s="12" t="s">
        <v>75</v>
      </c>
      <c r="AY1587" s="166" t="s">
        <v>205</v>
      </c>
    </row>
    <row r="1588" spans="2:51" s="14" customFormat="1">
      <c r="B1588" s="179"/>
      <c r="D1588" s="165" t="s">
        <v>219</v>
      </c>
      <c r="E1588" s="180" t="s">
        <v>1</v>
      </c>
      <c r="F1588" s="181" t="s">
        <v>2082</v>
      </c>
      <c r="H1588" s="180" t="s">
        <v>1</v>
      </c>
      <c r="I1588" s="182"/>
      <c r="L1588" s="179"/>
      <c r="M1588" s="183"/>
      <c r="T1588" s="184"/>
      <c r="AT1588" s="180" t="s">
        <v>219</v>
      </c>
      <c r="AU1588" s="180" t="s">
        <v>88</v>
      </c>
      <c r="AV1588" s="14" t="s">
        <v>82</v>
      </c>
      <c r="AW1588" s="14" t="s">
        <v>31</v>
      </c>
      <c r="AX1588" s="14" t="s">
        <v>75</v>
      </c>
      <c r="AY1588" s="180" t="s">
        <v>205</v>
      </c>
    </row>
    <row r="1589" spans="2:51" s="12" customFormat="1">
      <c r="B1589" s="164"/>
      <c r="D1589" s="165" t="s">
        <v>219</v>
      </c>
      <c r="E1589" s="166" t="s">
        <v>1</v>
      </c>
      <c r="F1589" s="167" t="s">
        <v>3156</v>
      </c>
      <c r="H1589" s="168">
        <v>18.54</v>
      </c>
      <c r="I1589" s="169"/>
      <c r="L1589" s="164"/>
      <c r="M1589" s="170"/>
      <c r="T1589" s="171"/>
      <c r="AT1589" s="166" t="s">
        <v>219</v>
      </c>
      <c r="AU1589" s="166" t="s">
        <v>88</v>
      </c>
      <c r="AV1589" s="12" t="s">
        <v>88</v>
      </c>
      <c r="AW1589" s="12" t="s">
        <v>31</v>
      </c>
      <c r="AX1589" s="12" t="s">
        <v>75</v>
      </c>
      <c r="AY1589" s="166" t="s">
        <v>205</v>
      </c>
    </row>
    <row r="1590" spans="2:51" s="12" customFormat="1">
      <c r="B1590" s="164"/>
      <c r="D1590" s="165" t="s">
        <v>219</v>
      </c>
      <c r="E1590" s="166" t="s">
        <v>1</v>
      </c>
      <c r="F1590" s="167" t="s">
        <v>3157</v>
      </c>
      <c r="H1590" s="168">
        <v>349.2</v>
      </c>
      <c r="I1590" s="169"/>
      <c r="L1590" s="164"/>
      <c r="M1590" s="170"/>
      <c r="T1590" s="171"/>
      <c r="AT1590" s="166" t="s">
        <v>219</v>
      </c>
      <c r="AU1590" s="166" t="s">
        <v>88</v>
      </c>
      <c r="AV1590" s="12" t="s">
        <v>88</v>
      </c>
      <c r="AW1590" s="12" t="s">
        <v>31</v>
      </c>
      <c r="AX1590" s="12" t="s">
        <v>75</v>
      </c>
      <c r="AY1590" s="166" t="s">
        <v>205</v>
      </c>
    </row>
    <row r="1591" spans="2:51" s="12" customFormat="1">
      <c r="B1591" s="164"/>
      <c r="D1591" s="165" t="s">
        <v>219</v>
      </c>
      <c r="E1591" s="166" t="s">
        <v>1</v>
      </c>
      <c r="F1591" s="167" t="s">
        <v>3158</v>
      </c>
      <c r="H1591" s="168">
        <v>116.86</v>
      </c>
      <c r="I1591" s="169"/>
      <c r="L1591" s="164"/>
      <c r="M1591" s="170"/>
      <c r="T1591" s="171"/>
      <c r="AT1591" s="166" t="s">
        <v>219</v>
      </c>
      <c r="AU1591" s="166" t="s">
        <v>88</v>
      </c>
      <c r="AV1591" s="12" t="s">
        <v>88</v>
      </c>
      <c r="AW1591" s="12" t="s">
        <v>31</v>
      </c>
      <c r="AX1591" s="12" t="s">
        <v>75</v>
      </c>
      <c r="AY1591" s="166" t="s">
        <v>205</v>
      </c>
    </row>
    <row r="1592" spans="2:51" s="12" customFormat="1">
      <c r="B1592" s="164"/>
      <c r="D1592" s="165" t="s">
        <v>219</v>
      </c>
      <c r="E1592" s="166" t="s">
        <v>1</v>
      </c>
      <c r="F1592" s="167" t="s">
        <v>3159</v>
      </c>
      <c r="H1592" s="168">
        <v>11.46</v>
      </c>
      <c r="I1592" s="169"/>
      <c r="L1592" s="164"/>
      <c r="M1592" s="170"/>
      <c r="T1592" s="171"/>
      <c r="AT1592" s="166" t="s">
        <v>219</v>
      </c>
      <c r="AU1592" s="166" t="s">
        <v>88</v>
      </c>
      <c r="AV1592" s="12" t="s">
        <v>88</v>
      </c>
      <c r="AW1592" s="12" t="s">
        <v>31</v>
      </c>
      <c r="AX1592" s="12" t="s">
        <v>75</v>
      </c>
      <c r="AY1592" s="166" t="s">
        <v>205</v>
      </c>
    </row>
    <row r="1593" spans="2:51" s="15" customFormat="1">
      <c r="B1593" s="185"/>
      <c r="D1593" s="165" t="s">
        <v>219</v>
      </c>
      <c r="E1593" s="186" t="s">
        <v>1</v>
      </c>
      <c r="F1593" s="187" t="s">
        <v>3161</v>
      </c>
      <c r="H1593" s="188">
        <v>511.32</v>
      </c>
      <c r="I1593" s="189"/>
      <c r="L1593" s="185"/>
      <c r="M1593" s="190"/>
      <c r="T1593" s="191"/>
      <c r="AT1593" s="186" t="s">
        <v>219</v>
      </c>
      <c r="AU1593" s="186" t="s">
        <v>88</v>
      </c>
      <c r="AV1593" s="15" t="s">
        <v>222</v>
      </c>
      <c r="AW1593" s="15" t="s">
        <v>31</v>
      </c>
      <c r="AX1593" s="15" t="s">
        <v>75</v>
      </c>
      <c r="AY1593" s="186" t="s">
        <v>205</v>
      </c>
    </row>
    <row r="1594" spans="2:51" s="14" customFormat="1">
      <c r="B1594" s="179"/>
      <c r="D1594" s="165" t="s">
        <v>219</v>
      </c>
      <c r="E1594" s="180" t="s">
        <v>1</v>
      </c>
      <c r="F1594" s="181" t="s">
        <v>3162</v>
      </c>
      <c r="H1594" s="180" t="s">
        <v>1</v>
      </c>
      <c r="I1594" s="182"/>
      <c r="L1594" s="179"/>
      <c r="M1594" s="183"/>
      <c r="T1594" s="184"/>
      <c r="AT1594" s="180" t="s">
        <v>219</v>
      </c>
      <c r="AU1594" s="180" t="s">
        <v>88</v>
      </c>
      <c r="AV1594" s="14" t="s">
        <v>82</v>
      </c>
      <c r="AW1594" s="14" t="s">
        <v>31</v>
      </c>
      <c r="AX1594" s="14" t="s">
        <v>75</v>
      </c>
      <c r="AY1594" s="180" t="s">
        <v>205</v>
      </c>
    </row>
    <row r="1595" spans="2:51" s="12" customFormat="1">
      <c r="B1595" s="164"/>
      <c r="D1595" s="165" t="s">
        <v>219</v>
      </c>
      <c r="E1595" s="166" t="s">
        <v>1</v>
      </c>
      <c r="F1595" s="167" t="s">
        <v>3163</v>
      </c>
      <c r="H1595" s="168">
        <v>50.6</v>
      </c>
      <c r="I1595" s="169"/>
      <c r="L1595" s="164"/>
      <c r="M1595" s="170"/>
      <c r="T1595" s="171"/>
      <c r="AT1595" s="166" t="s">
        <v>219</v>
      </c>
      <c r="AU1595" s="166" t="s">
        <v>88</v>
      </c>
      <c r="AV1595" s="12" t="s">
        <v>88</v>
      </c>
      <c r="AW1595" s="12" t="s">
        <v>31</v>
      </c>
      <c r="AX1595" s="12" t="s">
        <v>75</v>
      </c>
      <c r="AY1595" s="166" t="s">
        <v>205</v>
      </c>
    </row>
    <row r="1596" spans="2:51" s="12" customFormat="1">
      <c r="B1596" s="164"/>
      <c r="D1596" s="165" t="s">
        <v>219</v>
      </c>
      <c r="E1596" s="166" t="s">
        <v>1</v>
      </c>
      <c r="F1596" s="167" t="s">
        <v>3164</v>
      </c>
      <c r="H1596" s="168">
        <v>4.5</v>
      </c>
      <c r="I1596" s="169"/>
      <c r="L1596" s="164"/>
      <c r="M1596" s="170"/>
      <c r="T1596" s="171"/>
      <c r="AT1596" s="166" t="s">
        <v>219</v>
      </c>
      <c r="AU1596" s="166" t="s">
        <v>88</v>
      </c>
      <c r="AV1596" s="12" t="s">
        <v>88</v>
      </c>
      <c r="AW1596" s="12" t="s">
        <v>31</v>
      </c>
      <c r="AX1596" s="12" t="s">
        <v>75</v>
      </c>
      <c r="AY1596" s="166" t="s">
        <v>205</v>
      </c>
    </row>
    <row r="1597" spans="2:51" s="15" customFormat="1">
      <c r="B1597" s="185"/>
      <c r="D1597" s="165" t="s">
        <v>219</v>
      </c>
      <c r="E1597" s="186" t="s">
        <v>1</v>
      </c>
      <c r="F1597" s="187" t="s">
        <v>404</v>
      </c>
      <c r="H1597" s="188">
        <v>55.1</v>
      </c>
      <c r="I1597" s="189"/>
      <c r="L1597" s="185"/>
      <c r="M1597" s="190"/>
      <c r="T1597" s="191"/>
      <c r="AT1597" s="186" t="s">
        <v>219</v>
      </c>
      <c r="AU1597" s="186" t="s">
        <v>88</v>
      </c>
      <c r="AV1597" s="15" t="s">
        <v>222</v>
      </c>
      <c r="AW1597" s="15" t="s">
        <v>31</v>
      </c>
      <c r="AX1597" s="15" t="s">
        <v>75</v>
      </c>
      <c r="AY1597" s="186" t="s">
        <v>205</v>
      </c>
    </row>
    <row r="1598" spans="2:51" s="12" customFormat="1">
      <c r="B1598" s="164"/>
      <c r="D1598" s="165" t="s">
        <v>219</v>
      </c>
      <c r="E1598" s="166" t="s">
        <v>1</v>
      </c>
      <c r="F1598" s="167" t="s">
        <v>3165</v>
      </c>
      <c r="H1598" s="168">
        <v>78.08</v>
      </c>
      <c r="I1598" s="169"/>
      <c r="L1598" s="164"/>
      <c r="M1598" s="170"/>
      <c r="T1598" s="171"/>
      <c r="AT1598" s="166" t="s">
        <v>219</v>
      </c>
      <c r="AU1598" s="166" t="s">
        <v>88</v>
      </c>
      <c r="AV1598" s="12" t="s">
        <v>88</v>
      </c>
      <c r="AW1598" s="12" t="s">
        <v>31</v>
      </c>
      <c r="AX1598" s="12" t="s">
        <v>75</v>
      </c>
      <c r="AY1598" s="166" t="s">
        <v>205</v>
      </c>
    </row>
    <row r="1599" spans="2:51" s="15" customFormat="1">
      <c r="B1599" s="185"/>
      <c r="D1599" s="165" t="s">
        <v>219</v>
      </c>
      <c r="E1599" s="186" t="s">
        <v>1</v>
      </c>
      <c r="F1599" s="187" t="s">
        <v>404</v>
      </c>
      <c r="H1599" s="188">
        <v>78.08</v>
      </c>
      <c r="I1599" s="189"/>
      <c r="L1599" s="185"/>
      <c r="M1599" s="190"/>
      <c r="T1599" s="191"/>
      <c r="AT1599" s="186" t="s">
        <v>219</v>
      </c>
      <c r="AU1599" s="186" t="s">
        <v>88</v>
      </c>
      <c r="AV1599" s="15" t="s">
        <v>222</v>
      </c>
      <c r="AW1599" s="15" t="s">
        <v>31</v>
      </c>
      <c r="AX1599" s="15" t="s">
        <v>75</v>
      </c>
      <c r="AY1599" s="186" t="s">
        <v>205</v>
      </c>
    </row>
    <row r="1600" spans="2:51" s="13" customFormat="1">
      <c r="B1600" s="172"/>
      <c r="D1600" s="165" t="s">
        <v>219</v>
      </c>
      <c r="E1600" s="173" t="s">
        <v>1</v>
      </c>
      <c r="F1600" s="174" t="s">
        <v>221</v>
      </c>
      <c r="H1600" s="175">
        <v>4695.01</v>
      </c>
      <c r="I1600" s="176"/>
      <c r="L1600" s="172"/>
      <c r="M1600" s="177"/>
      <c r="T1600" s="178"/>
      <c r="AT1600" s="173" t="s">
        <v>219</v>
      </c>
      <c r="AU1600" s="173" t="s">
        <v>88</v>
      </c>
      <c r="AV1600" s="13" t="s">
        <v>210</v>
      </c>
      <c r="AW1600" s="13" t="s">
        <v>31</v>
      </c>
      <c r="AX1600" s="13" t="s">
        <v>82</v>
      </c>
      <c r="AY1600" s="173" t="s">
        <v>205</v>
      </c>
    </row>
    <row r="1601" spans="2:65" s="11" customFormat="1" ht="22.9" customHeight="1">
      <c r="B1601" s="126"/>
      <c r="D1601" s="127" t="s">
        <v>74</v>
      </c>
      <c r="E1601" s="152" t="s">
        <v>727</v>
      </c>
      <c r="F1601" s="152" t="s">
        <v>728</v>
      </c>
      <c r="I1601" s="129"/>
      <c r="J1601" s="153">
        <f>BK1601</f>
        <v>0</v>
      </c>
      <c r="L1601" s="126"/>
      <c r="M1601" s="131"/>
      <c r="P1601" s="132">
        <f>SUM(P1602:P1661)</f>
        <v>0</v>
      </c>
      <c r="R1601" s="132">
        <f>SUM(R1602:R1661)</f>
        <v>1.1516580000000002E-2</v>
      </c>
      <c r="T1601" s="133">
        <f>SUM(T1602:T1661)</f>
        <v>0</v>
      </c>
      <c r="AR1601" s="127" t="s">
        <v>88</v>
      </c>
      <c r="AT1601" s="134" t="s">
        <v>74</v>
      </c>
      <c r="AU1601" s="134" t="s">
        <v>82</v>
      </c>
      <c r="AY1601" s="127" t="s">
        <v>205</v>
      </c>
      <c r="BK1601" s="135">
        <f>SUM(BK1602:BK1661)</f>
        <v>0</v>
      </c>
    </row>
    <row r="1602" spans="2:65" s="1" customFormat="1" ht="37.9" customHeight="1">
      <c r="B1602" s="136"/>
      <c r="C1602" s="154" t="s">
        <v>1182</v>
      </c>
      <c r="D1602" s="154" t="s">
        <v>214</v>
      </c>
      <c r="E1602" s="155" t="s">
        <v>3166</v>
      </c>
      <c r="F1602" s="156" t="s">
        <v>3167</v>
      </c>
      <c r="G1602" s="157" t="s">
        <v>165</v>
      </c>
      <c r="H1602" s="158">
        <v>21.327000000000002</v>
      </c>
      <c r="I1602" s="159"/>
      <c r="J1602" s="160">
        <f>ROUND(I1602*H1602,2)</f>
        <v>0</v>
      </c>
      <c r="K1602" s="161"/>
      <c r="L1602" s="32"/>
      <c r="M1602" s="162" t="s">
        <v>1</v>
      </c>
      <c r="N1602" s="163" t="s">
        <v>41</v>
      </c>
      <c r="P1602" s="148">
        <f>O1602*H1602</f>
        <v>0</v>
      </c>
      <c r="Q1602" s="148">
        <v>2.9999999999999997E-4</v>
      </c>
      <c r="R1602" s="148">
        <f>Q1602*H1602</f>
        <v>6.3981000000000003E-3</v>
      </c>
      <c r="S1602" s="148">
        <v>0</v>
      </c>
      <c r="T1602" s="149">
        <f>S1602*H1602</f>
        <v>0</v>
      </c>
      <c r="AR1602" s="150" t="s">
        <v>233</v>
      </c>
      <c r="AT1602" s="150" t="s">
        <v>214</v>
      </c>
      <c r="AU1602" s="150" t="s">
        <v>88</v>
      </c>
      <c r="AY1602" s="17" t="s">
        <v>205</v>
      </c>
      <c r="BE1602" s="151">
        <f>IF(N1602="základná",J1602,0)</f>
        <v>0</v>
      </c>
      <c r="BF1602" s="151">
        <f>IF(N1602="znížená",J1602,0)</f>
        <v>0</v>
      </c>
      <c r="BG1602" s="151">
        <f>IF(N1602="zákl. prenesená",J1602,0)</f>
        <v>0</v>
      </c>
      <c r="BH1602" s="151">
        <f>IF(N1602="zníž. prenesená",J1602,0)</f>
        <v>0</v>
      </c>
      <c r="BI1602" s="151">
        <f>IF(N1602="nulová",J1602,0)</f>
        <v>0</v>
      </c>
      <c r="BJ1602" s="17" t="s">
        <v>88</v>
      </c>
      <c r="BK1602" s="151">
        <f>ROUND(I1602*H1602,2)</f>
        <v>0</v>
      </c>
      <c r="BL1602" s="17" t="s">
        <v>233</v>
      </c>
      <c r="BM1602" s="150" t="s">
        <v>3168</v>
      </c>
    </row>
    <row r="1603" spans="2:65" s="14" customFormat="1">
      <c r="B1603" s="179"/>
      <c r="D1603" s="165" t="s">
        <v>219</v>
      </c>
      <c r="E1603" s="180" t="s">
        <v>1</v>
      </c>
      <c r="F1603" s="181" t="s">
        <v>3169</v>
      </c>
      <c r="H1603" s="180" t="s">
        <v>1</v>
      </c>
      <c r="I1603" s="182"/>
      <c r="L1603" s="179"/>
      <c r="M1603" s="183"/>
      <c r="T1603" s="184"/>
      <c r="AT1603" s="180" t="s">
        <v>219</v>
      </c>
      <c r="AU1603" s="180" t="s">
        <v>88</v>
      </c>
      <c r="AV1603" s="14" t="s">
        <v>82</v>
      </c>
      <c r="AW1603" s="14" t="s">
        <v>31</v>
      </c>
      <c r="AX1603" s="14" t="s">
        <v>75</v>
      </c>
      <c r="AY1603" s="180" t="s">
        <v>205</v>
      </c>
    </row>
    <row r="1604" spans="2:65" s="14" customFormat="1" ht="22.5">
      <c r="B1604" s="179"/>
      <c r="D1604" s="165" t="s">
        <v>219</v>
      </c>
      <c r="E1604" s="180" t="s">
        <v>1</v>
      </c>
      <c r="F1604" s="181" t="s">
        <v>3170</v>
      </c>
      <c r="H1604" s="180" t="s">
        <v>1</v>
      </c>
      <c r="I1604" s="182"/>
      <c r="L1604" s="179"/>
      <c r="M1604" s="183"/>
      <c r="T1604" s="184"/>
      <c r="AT1604" s="180" t="s">
        <v>219</v>
      </c>
      <c r="AU1604" s="180" t="s">
        <v>88</v>
      </c>
      <c r="AV1604" s="14" t="s">
        <v>82</v>
      </c>
      <c r="AW1604" s="14" t="s">
        <v>31</v>
      </c>
      <c r="AX1604" s="14" t="s">
        <v>75</v>
      </c>
      <c r="AY1604" s="180" t="s">
        <v>205</v>
      </c>
    </row>
    <row r="1605" spans="2:65" s="12" customFormat="1">
      <c r="B1605" s="164"/>
      <c r="D1605" s="165" t="s">
        <v>219</v>
      </c>
      <c r="E1605" s="166" t="s">
        <v>1</v>
      </c>
      <c r="F1605" s="167" t="s">
        <v>3171</v>
      </c>
      <c r="H1605" s="168">
        <v>2.8260000000000001</v>
      </c>
      <c r="I1605" s="169"/>
      <c r="L1605" s="164"/>
      <c r="M1605" s="170"/>
      <c r="T1605" s="171"/>
      <c r="AT1605" s="166" t="s">
        <v>219</v>
      </c>
      <c r="AU1605" s="166" t="s">
        <v>88</v>
      </c>
      <c r="AV1605" s="12" t="s">
        <v>88</v>
      </c>
      <c r="AW1605" s="12" t="s">
        <v>31</v>
      </c>
      <c r="AX1605" s="12" t="s">
        <v>75</v>
      </c>
      <c r="AY1605" s="166" t="s">
        <v>205</v>
      </c>
    </row>
    <row r="1606" spans="2:65" s="15" customFormat="1">
      <c r="B1606" s="185"/>
      <c r="D1606" s="165" t="s">
        <v>219</v>
      </c>
      <c r="E1606" s="186" t="s">
        <v>1</v>
      </c>
      <c r="F1606" s="187" t="s">
        <v>3172</v>
      </c>
      <c r="H1606" s="188">
        <v>2.8260000000000001</v>
      </c>
      <c r="I1606" s="189"/>
      <c r="L1606" s="185"/>
      <c r="M1606" s="190"/>
      <c r="T1606" s="191"/>
      <c r="AT1606" s="186" t="s">
        <v>219</v>
      </c>
      <c r="AU1606" s="186" t="s">
        <v>88</v>
      </c>
      <c r="AV1606" s="15" t="s">
        <v>222</v>
      </c>
      <c r="AW1606" s="15" t="s">
        <v>31</v>
      </c>
      <c r="AX1606" s="15" t="s">
        <v>75</v>
      </c>
      <c r="AY1606" s="186" t="s">
        <v>205</v>
      </c>
    </row>
    <row r="1607" spans="2:65" s="14" customFormat="1">
      <c r="B1607" s="179"/>
      <c r="D1607" s="165" t="s">
        <v>219</v>
      </c>
      <c r="E1607" s="180" t="s">
        <v>1</v>
      </c>
      <c r="F1607" s="181" t="s">
        <v>3173</v>
      </c>
      <c r="H1607" s="180" t="s">
        <v>1</v>
      </c>
      <c r="I1607" s="182"/>
      <c r="L1607" s="179"/>
      <c r="M1607" s="183"/>
      <c r="T1607" s="184"/>
      <c r="AT1607" s="180" t="s">
        <v>219</v>
      </c>
      <c r="AU1607" s="180" t="s">
        <v>88</v>
      </c>
      <c r="AV1607" s="14" t="s">
        <v>82</v>
      </c>
      <c r="AW1607" s="14" t="s">
        <v>31</v>
      </c>
      <c r="AX1607" s="14" t="s">
        <v>75</v>
      </c>
      <c r="AY1607" s="180" t="s">
        <v>205</v>
      </c>
    </row>
    <row r="1608" spans="2:65" s="12" customFormat="1">
      <c r="B1608" s="164"/>
      <c r="D1608" s="165" t="s">
        <v>219</v>
      </c>
      <c r="E1608" s="166" t="s">
        <v>1</v>
      </c>
      <c r="F1608" s="167" t="s">
        <v>3174</v>
      </c>
      <c r="H1608" s="168">
        <v>7.3010000000000002</v>
      </c>
      <c r="I1608" s="169"/>
      <c r="L1608" s="164"/>
      <c r="M1608" s="170"/>
      <c r="T1608" s="171"/>
      <c r="AT1608" s="166" t="s">
        <v>219</v>
      </c>
      <c r="AU1608" s="166" t="s">
        <v>88</v>
      </c>
      <c r="AV1608" s="12" t="s">
        <v>88</v>
      </c>
      <c r="AW1608" s="12" t="s">
        <v>31</v>
      </c>
      <c r="AX1608" s="12" t="s">
        <v>75</v>
      </c>
      <c r="AY1608" s="166" t="s">
        <v>205</v>
      </c>
    </row>
    <row r="1609" spans="2:65" s="12" customFormat="1">
      <c r="B1609" s="164"/>
      <c r="D1609" s="165" t="s">
        <v>219</v>
      </c>
      <c r="E1609" s="166" t="s">
        <v>1</v>
      </c>
      <c r="F1609" s="167" t="s">
        <v>3175</v>
      </c>
      <c r="H1609" s="168">
        <v>11.2</v>
      </c>
      <c r="I1609" s="169"/>
      <c r="L1609" s="164"/>
      <c r="M1609" s="170"/>
      <c r="T1609" s="171"/>
      <c r="AT1609" s="166" t="s">
        <v>219</v>
      </c>
      <c r="AU1609" s="166" t="s">
        <v>88</v>
      </c>
      <c r="AV1609" s="12" t="s">
        <v>88</v>
      </c>
      <c r="AW1609" s="12" t="s">
        <v>31</v>
      </c>
      <c r="AX1609" s="12" t="s">
        <v>75</v>
      </c>
      <c r="AY1609" s="166" t="s">
        <v>205</v>
      </c>
    </row>
    <row r="1610" spans="2:65" s="15" customFormat="1">
      <c r="B1610" s="185"/>
      <c r="D1610" s="165" t="s">
        <v>219</v>
      </c>
      <c r="E1610" s="186" t="s">
        <v>1</v>
      </c>
      <c r="F1610" s="187" t="s">
        <v>3176</v>
      </c>
      <c r="H1610" s="188">
        <v>18.501000000000001</v>
      </c>
      <c r="I1610" s="189"/>
      <c r="L1610" s="185"/>
      <c r="M1610" s="190"/>
      <c r="T1610" s="191"/>
      <c r="AT1610" s="186" t="s">
        <v>219</v>
      </c>
      <c r="AU1610" s="186" t="s">
        <v>88</v>
      </c>
      <c r="AV1610" s="15" t="s">
        <v>222</v>
      </c>
      <c r="AW1610" s="15" t="s">
        <v>31</v>
      </c>
      <c r="AX1610" s="15" t="s">
        <v>75</v>
      </c>
      <c r="AY1610" s="186" t="s">
        <v>205</v>
      </c>
    </row>
    <row r="1611" spans="2:65" s="13" customFormat="1">
      <c r="B1611" s="172"/>
      <c r="D1611" s="165" t="s">
        <v>219</v>
      </c>
      <c r="E1611" s="173" t="s">
        <v>1</v>
      </c>
      <c r="F1611" s="174" t="s">
        <v>221</v>
      </c>
      <c r="H1611" s="175">
        <v>21.327000000000002</v>
      </c>
      <c r="I1611" s="176"/>
      <c r="L1611" s="172"/>
      <c r="M1611" s="177"/>
      <c r="T1611" s="178"/>
      <c r="AT1611" s="173" t="s">
        <v>219</v>
      </c>
      <c r="AU1611" s="173" t="s">
        <v>88</v>
      </c>
      <c r="AV1611" s="13" t="s">
        <v>210</v>
      </c>
      <c r="AW1611" s="13" t="s">
        <v>31</v>
      </c>
      <c r="AX1611" s="13" t="s">
        <v>82</v>
      </c>
      <c r="AY1611" s="173" t="s">
        <v>205</v>
      </c>
    </row>
    <row r="1612" spans="2:65" s="1" customFormat="1" ht="33" customHeight="1">
      <c r="B1612" s="136"/>
      <c r="C1612" s="154" t="s">
        <v>1186</v>
      </c>
      <c r="D1612" s="154" t="s">
        <v>214</v>
      </c>
      <c r="E1612" s="155" t="s">
        <v>3177</v>
      </c>
      <c r="F1612" s="156" t="s">
        <v>3178</v>
      </c>
      <c r="G1612" s="157" t="s">
        <v>165</v>
      </c>
      <c r="H1612" s="158">
        <v>21.327000000000002</v>
      </c>
      <c r="I1612" s="159"/>
      <c r="J1612" s="160">
        <f>ROUND(I1612*H1612,2)</f>
        <v>0</v>
      </c>
      <c r="K1612" s="161"/>
      <c r="L1612" s="32"/>
      <c r="M1612" s="162" t="s">
        <v>1</v>
      </c>
      <c r="N1612" s="163" t="s">
        <v>41</v>
      </c>
      <c r="P1612" s="148">
        <f>O1612*H1612</f>
        <v>0</v>
      </c>
      <c r="Q1612" s="148">
        <v>2.4000000000000001E-4</v>
      </c>
      <c r="R1612" s="148">
        <f>Q1612*H1612</f>
        <v>5.1184800000000008E-3</v>
      </c>
      <c r="S1612" s="148">
        <v>0</v>
      </c>
      <c r="T1612" s="149">
        <f>S1612*H1612</f>
        <v>0</v>
      </c>
      <c r="AR1612" s="150" t="s">
        <v>233</v>
      </c>
      <c r="AT1612" s="150" t="s">
        <v>214</v>
      </c>
      <c r="AU1612" s="150" t="s">
        <v>88</v>
      </c>
      <c r="AY1612" s="17" t="s">
        <v>205</v>
      </c>
      <c r="BE1612" s="151">
        <f>IF(N1612="základná",J1612,0)</f>
        <v>0</v>
      </c>
      <c r="BF1612" s="151">
        <f>IF(N1612="znížená",J1612,0)</f>
        <v>0</v>
      </c>
      <c r="BG1612" s="151">
        <f>IF(N1612="zákl. prenesená",J1612,0)</f>
        <v>0</v>
      </c>
      <c r="BH1612" s="151">
        <f>IF(N1612="zníž. prenesená",J1612,0)</f>
        <v>0</v>
      </c>
      <c r="BI1612" s="151">
        <f>IF(N1612="nulová",J1612,0)</f>
        <v>0</v>
      </c>
      <c r="BJ1612" s="17" t="s">
        <v>88</v>
      </c>
      <c r="BK1612" s="151">
        <f>ROUND(I1612*H1612,2)</f>
        <v>0</v>
      </c>
      <c r="BL1612" s="17" t="s">
        <v>233</v>
      </c>
      <c r="BM1612" s="150" t="s">
        <v>3179</v>
      </c>
    </row>
    <row r="1613" spans="2:65" s="14" customFormat="1">
      <c r="B1613" s="179"/>
      <c r="D1613" s="165" t="s">
        <v>219</v>
      </c>
      <c r="E1613" s="180" t="s">
        <v>1</v>
      </c>
      <c r="F1613" s="181" t="s">
        <v>3169</v>
      </c>
      <c r="H1613" s="180" t="s">
        <v>1</v>
      </c>
      <c r="I1613" s="182"/>
      <c r="L1613" s="179"/>
      <c r="M1613" s="183"/>
      <c r="T1613" s="184"/>
      <c r="AT1613" s="180" t="s">
        <v>219</v>
      </c>
      <c r="AU1613" s="180" t="s">
        <v>88</v>
      </c>
      <c r="AV1613" s="14" t="s">
        <v>82</v>
      </c>
      <c r="AW1613" s="14" t="s">
        <v>31</v>
      </c>
      <c r="AX1613" s="14" t="s">
        <v>75</v>
      </c>
      <c r="AY1613" s="180" t="s">
        <v>205</v>
      </c>
    </row>
    <row r="1614" spans="2:65" s="14" customFormat="1" ht="22.5">
      <c r="B1614" s="179"/>
      <c r="D1614" s="165" t="s">
        <v>219</v>
      </c>
      <c r="E1614" s="180" t="s">
        <v>1</v>
      </c>
      <c r="F1614" s="181" t="s">
        <v>3170</v>
      </c>
      <c r="H1614" s="180" t="s">
        <v>1</v>
      </c>
      <c r="I1614" s="182"/>
      <c r="L1614" s="179"/>
      <c r="M1614" s="183"/>
      <c r="T1614" s="184"/>
      <c r="AT1614" s="180" t="s">
        <v>219</v>
      </c>
      <c r="AU1614" s="180" t="s">
        <v>88</v>
      </c>
      <c r="AV1614" s="14" t="s">
        <v>82</v>
      </c>
      <c r="AW1614" s="14" t="s">
        <v>31</v>
      </c>
      <c r="AX1614" s="14" t="s">
        <v>75</v>
      </c>
      <c r="AY1614" s="180" t="s">
        <v>205</v>
      </c>
    </row>
    <row r="1615" spans="2:65" s="12" customFormat="1">
      <c r="B1615" s="164"/>
      <c r="D1615" s="165" t="s">
        <v>219</v>
      </c>
      <c r="E1615" s="166" t="s">
        <v>1</v>
      </c>
      <c r="F1615" s="167" t="s">
        <v>3171</v>
      </c>
      <c r="H1615" s="168">
        <v>2.8260000000000001</v>
      </c>
      <c r="I1615" s="169"/>
      <c r="L1615" s="164"/>
      <c r="M1615" s="170"/>
      <c r="T1615" s="171"/>
      <c r="AT1615" s="166" t="s">
        <v>219</v>
      </c>
      <c r="AU1615" s="166" t="s">
        <v>88</v>
      </c>
      <c r="AV1615" s="12" t="s">
        <v>88</v>
      </c>
      <c r="AW1615" s="12" t="s">
        <v>31</v>
      </c>
      <c r="AX1615" s="12" t="s">
        <v>75</v>
      </c>
      <c r="AY1615" s="166" t="s">
        <v>205</v>
      </c>
    </row>
    <row r="1616" spans="2:65" s="15" customFormat="1">
      <c r="B1616" s="185"/>
      <c r="D1616" s="165" t="s">
        <v>219</v>
      </c>
      <c r="E1616" s="186" t="s">
        <v>1</v>
      </c>
      <c r="F1616" s="187" t="s">
        <v>3172</v>
      </c>
      <c r="H1616" s="188">
        <v>2.8260000000000001</v>
      </c>
      <c r="I1616" s="189"/>
      <c r="L1616" s="185"/>
      <c r="M1616" s="190"/>
      <c r="T1616" s="191"/>
      <c r="AT1616" s="186" t="s">
        <v>219</v>
      </c>
      <c r="AU1616" s="186" t="s">
        <v>88</v>
      </c>
      <c r="AV1616" s="15" t="s">
        <v>222</v>
      </c>
      <c r="AW1616" s="15" t="s">
        <v>31</v>
      </c>
      <c r="AX1616" s="15" t="s">
        <v>75</v>
      </c>
      <c r="AY1616" s="186" t="s">
        <v>205</v>
      </c>
    </row>
    <row r="1617" spans="2:65" s="14" customFormat="1">
      <c r="B1617" s="179"/>
      <c r="D1617" s="165" t="s">
        <v>219</v>
      </c>
      <c r="E1617" s="180" t="s">
        <v>1</v>
      </c>
      <c r="F1617" s="181" t="s">
        <v>3173</v>
      </c>
      <c r="H1617" s="180" t="s">
        <v>1</v>
      </c>
      <c r="I1617" s="182"/>
      <c r="L1617" s="179"/>
      <c r="M1617" s="183"/>
      <c r="T1617" s="184"/>
      <c r="AT1617" s="180" t="s">
        <v>219</v>
      </c>
      <c r="AU1617" s="180" t="s">
        <v>88</v>
      </c>
      <c r="AV1617" s="14" t="s">
        <v>82</v>
      </c>
      <c r="AW1617" s="14" t="s">
        <v>31</v>
      </c>
      <c r="AX1617" s="14" t="s">
        <v>75</v>
      </c>
      <c r="AY1617" s="180" t="s">
        <v>205</v>
      </c>
    </row>
    <row r="1618" spans="2:65" s="12" customFormat="1">
      <c r="B1618" s="164"/>
      <c r="D1618" s="165" t="s">
        <v>219</v>
      </c>
      <c r="E1618" s="166" t="s">
        <v>1</v>
      </c>
      <c r="F1618" s="167" t="s">
        <v>3174</v>
      </c>
      <c r="H1618" s="168">
        <v>7.3010000000000002</v>
      </c>
      <c r="I1618" s="169"/>
      <c r="L1618" s="164"/>
      <c r="M1618" s="170"/>
      <c r="T1618" s="171"/>
      <c r="AT1618" s="166" t="s">
        <v>219</v>
      </c>
      <c r="AU1618" s="166" t="s">
        <v>88</v>
      </c>
      <c r="AV1618" s="12" t="s">
        <v>88</v>
      </c>
      <c r="AW1618" s="12" t="s">
        <v>31</v>
      </c>
      <c r="AX1618" s="12" t="s">
        <v>75</v>
      </c>
      <c r="AY1618" s="166" t="s">
        <v>205</v>
      </c>
    </row>
    <row r="1619" spans="2:65" s="12" customFormat="1">
      <c r="B1619" s="164"/>
      <c r="D1619" s="165" t="s">
        <v>219</v>
      </c>
      <c r="E1619" s="166" t="s">
        <v>1</v>
      </c>
      <c r="F1619" s="167" t="s">
        <v>3175</v>
      </c>
      <c r="H1619" s="168">
        <v>11.2</v>
      </c>
      <c r="I1619" s="169"/>
      <c r="L1619" s="164"/>
      <c r="M1619" s="170"/>
      <c r="T1619" s="171"/>
      <c r="AT1619" s="166" t="s">
        <v>219</v>
      </c>
      <c r="AU1619" s="166" t="s">
        <v>88</v>
      </c>
      <c r="AV1619" s="12" t="s">
        <v>88</v>
      </c>
      <c r="AW1619" s="12" t="s">
        <v>31</v>
      </c>
      <c r="AX1619" s="12" t="s">
        <v>75</v>
      </c>
      <c r="AY1619" s="166" t="s">
        <v>205</v>
      </c>
    </row>
    <row r="1620" spans="2:65" s="15" customFormat="1">
      <c r="B1620" s="185"/>
      <c r="D1620" s="165" t="s">
        <v>219</v>
      </c>
      <c r="E1620" s="186" t="s">
        <v>1</v>
      </c>
      <c r="F1620" s="187" t="s">
        <v>3176</v>
      </c>
      <c r="H1620" s="188">
        <v>18.501000000000001</v>
      </c>
      <c r="I1620" s="189"/>
      <c r="L1620" s="185"/>
      <c r="M1620" s="190"/>
      <c r="T1620" s="191"/>
      <c r="AT1620" s="186" t="s">
        <v>219</v>
      </c>
      <c r="AU1620" s="186" t="s">
        <v>88</v>
      </c>
      <c r="AV1620" s="15" t="s">
        <v>222</v>
      </c>
      <c r="AW1620" s="15" t="s">
        <v>31</v>
      </c>
      <c r="AX1620" s="15" t="s">
        <v>75</v>
      </c>
      <c r="AY1620" s="186" t="s">
        <v>205</v>
      </c>
    </row>
    <row r="1621" spans="2:65" s="13" customFormat="1">
      <c r="B1621" s="172"/>
      <c r="D1621" s="165" t="s">
        <v>219</v>
      </c>
      <c r="E1621" s="173" t="s">
        <v>1</v>
      </c>
      <c r="F1621" s="174" t="s">
        <v>221</v>
      </c>
      <c r="H1621" s="175">
        <v>21.327000000000002</v>
      </c>
      <c r="I1621" s="176"/>
      <c r="L1621" s="172"/>
      <c r="M1621" s="177"/>
      <c r="T1621" s="178"/>
      <c r="AT1621" s="173" t="s">
        <v>219</v>
      </c>
      <c r="AU1621" s="173" t="s">
        <v>88</v>
      </c>
      <c r="AV1621" s="13" t="s">
        <v>210</v>
      </c>
      <c r="AW1621" s="13" t="s">
        <v>31</v>
      </c>
      <c r="AX1621" s="13" t="s">
        <v>82</v>
      </c>
      <c r="AY1621" s="173" t="s">
        <v>205</v>
      </c>
    </row>
    <row r="1622" spans="2:65" s="1" customFormat="1" ht="24.2" customHeight="1">
      <c r="B1622" s="136"/>
      <c r="C1622" s="154" t="s">
        <v>1190</v>
      </c>
      <c r="D1622" s="154" t="s">
        <v>214</v>
      </c>
      <c r="E1622" s="155" t="s">
        <v>3180</v>
      </c>
      <c r="F1622" s="156" t="s">
        <v>3181</v>
      </c>
      <c r="G1622" s="157" t="s">
        <v>165</v>
      </c>
      <c r="H1622" s="158">
        <v>2582.16</v>
      </c>
      <c r="I1622" s="159"/>
      <c r="J1622" s="160">
        <f>ROUND(I1622*H1622,2)</f>
        <v>0</v>
      </c>
      <c r="K1622" s="161"/>
      <c r="L1622" s="32"/>
      <c r="M1622" s="162" t="s">
        <v>1</v>
      </c>
      <c r="N1622" s="163" t="s">
        <v>41</v>
      </c>
      <c r="P1622" s="148">
        <f>O1622*H1622</f>
        <v>0</v>
      </c>
      <c r="Q1622" s="148">
        <v>0</v>
      </c>
      <c r="R1622" s="148">
        <f>Q1622*H1622</f>
        <v>0</v>
      </c>
      <c r="S1622" s="148">
        <v>0</v>
      </c>
      <c r="T1622" s="149">
        <f>S1622*H1622</f>
        <v>0</v>
      </c>
      <c r="AR1622" s="150" t="s">
        <v>233</v>
      </c>
      <c r="AT1622" s="150" t="s">
        <v>214</v>
      </c>
      <c r="AU1622" s="150" t="s">
        <v>88</v>
      </c>
      <c r="AY1622" s="17" t="s">
        <v>205</v>
      </c>
      <c r="BE1622" s="151">
        <f>IF(N1622="základná",J1622,0)</f>
        <v>0</v>
      </c>
      <c r="BF1622" s="151">
        <f>IF(N1622="znížená",J1622,0)</f>
        <v>0</v>
      </c>
      <c r="BG1622" s="151">
        <f>IF(N1622="zákl. prenesená",J1622,0)</f>
        <v>0</v>
      </c>
      <c r="BH1622" s="151">
        <f>IF(N1622="zníž. prenesená",J1622,0)</f>
        <v>0</v>
      </c>
      <c r="BI1622" s="151">
        <f>IF(N1622="nulová",J1622,0)</f>
        <v>0</v>
      </c>
      <c r="BJ1622" s="17" t="s">
        <v>88</v>
      </c>
      <c r="BK1622" s="151">
        <f>ROUND(I1622*H1622,2)</f>
        <v>0</v>
      </c>
      <c r="BL1622" s="17" t="s">
        <v>233</v>
      </c>
      <c r="BM1622" s="150" t="s">
        <v>3182</v>
      </c>
    </row>
    <row r="1623" spans="2:65" s="14" customFormat="1">
      <c r="B1623" s="179"/>
      <c r="D1623" s="165" t="s">
        <v>219</v>
      </c>
      <c r="E1623" s="180" t="s">
        <v>1</v>
      </c>
      <c r="F1623" s="181" t="s">
        <v>3183</v>
      </c>
      <c r="H1623" s="180" t="s">
        <v>1</v>
      </c>
      <c r="I1623" s="182"/>
      <c r="L1623" s="179"/>
      <c r="M1623" s="183"/>
      <c r="T1623" s="184"/>
      <c r="AT1623" s="180" t="s">
        <v>219</v>
      </c>
      <c r="AU1623" s="180" t="s">
        <v>88</v>
      </c>
      <c r="AV1623" s="14" t="s">
        <v>82</v>
      </c>
      <c r="AW1623" s="14" t="s">
        <v>31</v>
      </c>
      <c r="AX1623" s="14" t="s">
        <v>75</v>
      </c>
      <c r="AY1623" s="180" t="s">
        <v>205</v>
      </c>
    </row>
    <row r="1624" spans="2:65" s="14" customFormat="1">
      <c r="B1624" s="179"/>
      <c r="D1624" s="165" t="s">
        <v>219</v>
      </c>
      <c r="E1624" s="180" t="s">
        <v>1</v>
      </c>
      <c r="F1624" s="181" t="s">
        <v>3184</v>
      </c>
      <c r="H1624" s="180" t="s">
        <v>1</v>
      </c>
      <c r="I1624" s="182"/>
      <c r="L1624" s="179"/>
      <c r="M1624" s="183"/>
      <c r="T1624" s="184"/>
      <c r="AT1624" s="180" t="s">
        <v>219</v>
      </c>
      <c r="AU1624" s="180" t="s">
        <v>88</v>
      </c>
      <c r="AV1624" s="14" t="s">
        <v>82</v>
      </c>
      <c r="AW1624" s="14" t="s">
        <v>31</v>
      </c>
      <c r="AX1624" s="14" t="s">
        <v>75</v>
      </c>
      <c r="AY1624" s="180" t="s">
        <v>205</v>
      </c>
    </row>
    <row r="1625" spans="2:65" s="12" customFormat="1" ht="22.5">
      <c r="B1625" s="164"/>
      <c r="D1625" s="165" t="s">
        <v>219</v>
      </c>
      <c r="E1625" s="166" t="s">
        <v>1</v>
      </c>
      <c r="F1625" s="167" t="s">
        <v>2148</v>
      </c>
      <c r="H1625" s="168">
        <v>195.2</v>
      </c>
      <c r="I1625" s="169"/>
      <c r="L1625" s="164"/>
      <c r="M1625" s="170"/>
      <c r="T1625" s="171"/>
      <c r="AT1625" s="166" t="s">
        <v>219</v>
      </c>
      <c r="AU1625" s="166" t="s">
        <v>88</v>
      </c>
      <c r="AV1625" s="12" t="s">
        <v>88</v>
      </c>
      <c r="AW1625" s="12" t="s">
        <v>31</v>
      </c>
      <c r="AX1625" s="12" t="s">
        <v>75</v>
      </c>
      <c r="AY1625" s="166" t="s">
        <v>205</v>
      </c>
    </row>
    <row r="1626" spans="2:65" s="12" customFormat="1">
      <c r="B1626" s="164"/>
      <c r="D1626" s="165" t="s">
        <v>219</v>
      </c>
      <c r="E1626" s="166" t="s">
        <v>1</v>
      </c>
      <c r="F1626" s="167" t="s">
        <v>2149</v>
      </c>
      <c r="H1626" s="168">
        <v>-36</v>
      </c>
      <c r="I1626" s="169"/>
      <c r="L1626" s="164"/>
      <c r="M1626" s="170"/>
      <c r="T1626" s="171"/>
      <c r="AT1626" s="166" t="s">
        <v>219</v>
      </c>
      <c r="AU1626" s="166" t="s">
        <v>88</v>
      </c>
      <c r="AV1626" s="12" t="s">
        <v>88</v>
      </c>
      <c r="AW1626" s="12" t="s">
        <v>31</v>
      </c>
      <c r="AX1626" s="12" t="s">
        <v>75</v>
      </c>
      <c r="AY1626" s="166" t="s">
        <v>205</v>
      </c>
    </row>
    <row r="1627" spans="2:65" s="12" customFormat="1">
      <c r="B1627" s="164"/>
      <c r="D1627" s="165" t="s">
        <v>219</v>
      </c>
      <c r="E1627" s="166" t="s">
        <v>1</v>
      </c>
      <c r="F1627" s="167" t="s">
        <v>2150</v>
      </c>
      <c r="H1627" s="168">
        <v>195.2</v>
      </c>
      <c r="I1627" s="169"/>
      <c r="L1627" s="164"/>
      <c r="M1627" s="170"/>
      <c r="T1627" s="171"/>
      <c r="AT1627" s="166" t="s">
        <v>219</v>
      </c>
      <c r="AU1627" s="166" t="s">
        <v>88</v>
      </c>
      <c r="AV1627" s="12" t="s">
        <v>88</v>
      </c>
      <c r="AW1627" s="12" t="s">
        <v>31</v>
      </c>
      <c r="AX1627" s="12" t="s">
        <v>75</v>
      </c>
      <c r="AY1627" s="166" t="s">
        <v>205</v>
      </c>
    </row>
    <row r="1628" spans="2:65" s="12" customFormat="1">
      <c r="B1628" s="164"/>
      <c r="D1628" s="165" t="s">
        <v>219</v>
      </c>
      <c r="E1628" s="166" t="s">
        <v>1</v>
      </c>
      <c r="F1628" s="167" t="s">
        <v>2149</v>
      </c>
      <c r="H1628" s="168">
        <v>-36</v>
      </c>
      <c r="I1628" s="169"/>
      <c r="L1628" s="164"/>
      <c r="M1628" s="170"/>
      <c r="T1628" s="171"/>
      <c r="AT1628" s="166" t="s">
        <v>219</v>
      </c>
      <c r="AU1628" s="166" t="s">
        <v>88</v>
      </c>
      <c r="AV1628" s="12" t="s">
        <v>88</v>
      </c>
      <c r="AW1628" s="12" t="s">
        <v>31</v>
      </c>
      <c r="AX1628" s="12" t="s">
        <v>75</v>
      </c>
      <c r="AY1628" s="166" t="s">
        <v>205</v>
      </c>
    </row>
    <row r="1629" spans="2:65" s="12" customFormat="1">
      <c r="B1629" s="164"/>
      <c r="D1629" s="165" t="s">
        <v>219</v>
      </c>
      <c r="E1629" s="166" t="s">
        <v>1</v>
      </c>
      <c r="F1629" s="167" t="s">
        <v>2151</v>
      </c>
      <c r="H1629" s="168">
        <v>336</v>
      </c>
      <c r="I1629" s="169"/>
      <c r="L1629" s="164"/>
      <c r="M1629" s="170"/>
      <c r="T1629" s="171"/>
      <c r="AT1629" s="166" t="s">
        <v>219</v>
      </c>
      <c r="AU1629" s="166" t="s">
        <v>88</v>
      </c>
      <c r="AV1629" s="12" t="s">
        <v>88</v>
      </c>
      <c r="AW1629" s="12" t="s">
        <v>31</v>
      </c>
      <c r="AX1629" s="12" t="s">
        <v>75</v>
      </c>
      <c r="AY1629" s="166" t="s">
        <v>205</v>
      </c>
    </row>
    <row r="1630" spans="2:65" s="12" customFormat="1">
      <c r="B1630" s="164"/>
      <c r="D1630" s="165" t="s">
        <v>219</v>
      </c>
      <c r="E1630" s="166" t="s">
        <v>1</v>
      </c>
      <c r="F1630" s="167" t="s">
        <v>2149</v>
      </c>
      <c r="H1630" s="168">
        <v>-36</v>
      </c>
      <c r="I1630" s="169"/>
      <c r="L1630" s="164"/>
      <c r="M1630" s="170"/>
      <c r="T1630" s="171"/>
      <c r="AT1630" s="166" t="s">
        <v>219</v>
      </c>
      <c r="AU1630" s="166" t="s">
        <v>88</v>
      </c>
      <c r="AV1630" s="12" t="s">
        <v>88</v>
      </c>
      <c r="AW1630" s="12" t="s">
        <v>31</v>
      </c>
      <c r="AX1630" s="12" t="s">
        <v>75</v>
      </c>
      <c r="AY1630" s="166" t="s">
        <v>205</v>
      </c>
    </row>
    <row r="1631" spans="2:65" s="12" customFormat="1">
      <c r="B1631" s="164"/>
      <c r="D1631" s="165" t="s">
        <v>219</v>
      </c>
      <c r="E1631" s="166" t="s">
        <v>1</v>
      </c>
      <c r="F1631" s="167" t="s">
        <v>2152</v>
      </c>
      <c r="H1631" s="168">
        <v>-12.8</v>
      </c>
      <c r="I1631" s="169"/>
      <c r="L1631" s="164"/>
      <c r="M1631" s="170"/>
      <c r="T1631" s="171"/>
      <c r="AT1631" s="166" t="s">
        <v>219</v>
      </c>
      <c r="AU1631" s="166" t="s">
        <v>88</v>
      </c>
      <c r="AV1631" s="12" t="s">
        <v>88</v>
      </c>
      <c r="AW1631" s="12" t="s">
        <v>31</v>
      </c>
      <c r="AX1631" s="12" t="s">
        <v>75</v>
      </c>
      <c r="AY1631" s="166" t="s">
        <v>205</v>
      </c>
    </row>
    <row r="1632" spans="2:65" s="12" customFormat="1">
      <c r="B1632" s="164"/>
      <c r="D1632" s="165" t="s">
        <v>219</v>
      </c>
      <c r="E1632" s="166" t="s">
        <v>1</v>
      </c>
      <c r="F1632" s="167" t="s">
        <v>2153</v>
      </c>
      <c r="H1632" s="168">
        <v>336</v>
      </c>
      <c r="I1632" s="169"/>
      <c r="L1632" s="164"/>
      <c r="M1632" s="170"/>
      <c r="T1632" s="171"/>
      <c r="AT1632" s="166" t="s">
        <v>219</v>
      </c>
      <c r="AU1632" s="166" t="s">
        <v>88</v>
      </c>
      <c r="AV1632" s="12" t="s">
        <v>88</v>
      </c>
      <c r="AW1632" s="12" t="s">
        <v>31</v>
      </c>
      <c r="AX1632" s="12" t="s">
        <v>75</v>
      </c>
      <c r="AY1632" s="166" t="s">
        <v>205</v>
      </c>
    </row>
    <row r="1633" spans="2:51" s="12" customFormat="1">
      <c r="B1633" s="164"/>
      <c r="D1633" s="165" t="s">
        <v>219</v>
      </c>
      <c r="E1633" s="166" t="s">
        <v>1</v>
      </c>
      <c r="F1633" s="167" t="s">
        <v>2149</v>
      </c>
      <c r="H1633" s="168">
        <v>-36</v>
      </c>
      <c r="I1633" s="169"/>
      <c r="L1633" s="164"/>
      <c r="M1633" s="170"/>
      <c r="T1633" s="171"/>
      <c r="AT1633" s="166" t="s">
        <v>219</v>
      </c>
      <c r="AU1633" s="166" t="s">
        <v>88</v>
      </c>
      <c r="AV1633" s="12" t="s">
        <v>88</v>
      </c>
      <c r="AW1633" s="12" t="s">
        <v>31</v>
      </c>
      <c r="AX1633" s="12" t="s">
        <v>75</v>
      </c>
      <c r="AY1633" s="166" t="s">
        <v>205</v>
      </c>
    </row>
    <row r="1634" spans="2:51" s="12" customFormat="1">
      <c r="B1634" s="164"/>
      <c r="D1634" s="165" t="s">
        <v>219</v>
      </c>
      <c r="E1634" s="166" t="s">
        <v>1</v>
      </c>
      <c r="F1634" s="167" t="s">
        <v>2152</v>
      </c>
      <c r="H1634" s="168">
        <v>-12.8</v>
      </c>
      <c r="I1634" s="169"/>
      <c r="L1634" s="164"/>
      <c r="M1634" s="170"/>
      <c r="T1634" s="171"/>
      <c r="AT1634" s="166" t="s">
        <v>219</v>
      </c>
      <c r="AU1634" s="166" t="s">
        <v>88</v>
      </c>
      <c r="AV1634" s="12" t="s">
        <v>88</v>
      </c>
      <c r="AW1634" s="12" t="s">
        <v>31</v>
      </c>
      <c r="AX1634" s="12" t="s">
        <v>75</v>
      </c>
      <c r="AY1634" s="166" t="s">
        <v>205</v>
      </c>
    </row>
    <row r="1635" spans="2:51" s="15" customFormat="1">
      <c r="B1635" s="185"/>
      <c r="D1635" s="165" t="s">
        <v>219</v>
      </c>
      <c r="E1635" s="186" t="s">
        <v>1</v>
      </c>
      <c r="F1635" s="187" t="s">
        <v>3185</v>
      </c>
      <c r="H1635" s="188">
        <v>892.8</v>
      </c>
      <c r="I1635" s="189"/>
      <c r="L1635" s="185"/>
      <c r="M1635" s="190"/>
      <c r="T1635" s="191"/>
      <c r="AT1635" s="186" t="s">
        <v>219</v>
      </c>
      <c r="AU1635" s="186" t="s">
        <v>88</v>
      </c>
      <c r="AV1635" s="15" t="s">
        <v>222</v>
      </c>
      <c r="AW1635" s="15" t="s">
        <v>31</v>
      </c>
      <c r="AX1635" s="15" t="s">
        <v>75</v>
      </c>
      <c r="AY1635" s="186" t="s">
        <v>205</v>
      </c>
    </row>
    <row r="1636" spans="2:51" s="14" customFormat="1">
      <c r="B1636" s="179"/>
      <c r="D1636" s="165" t="s">
        <v>219</v>
      </c>
      <c r="E1636" s="180" t="s">
        <v>1</v>
      </c>
      <c r="F1636" s="181" t="s">
        <v>3183</v>
      </c>
      <c r="H1636" s="180" t="s">
        <v>1</v>
      </c>
      <c r="I1636" s="182"/>
      <c r="L1636" s="179"/>
      <c r="M1636" s="183"/>
      <c r="T1636" s="184"/>
      <c r="AT1636" s="180" t="s">
        <v>219</v>
      </c>
      <c r="AU1636" s="180" t="s">
        <v>88</v>
      </c>
      <c r="AV1636" s="14" t="s">
        <v>82</v>
      </c>
      <c r="AW1636" s="14" t="s">
        <v>31</v>
      </c>
      <c r="AX1636" s="14" t="s">
        <v>75</v>
      </c>
      <c r="AY1636" s="180" t="s">
        <v>205</v>
      </c>
    </row>
    <row r="1637" spans="2:51" s="12" customFormat="1">
      <c r="B1637" s="164"/>
      <c r="D1637" s="165" t="s">
        <v>219</v>
      </c>
      <c r="E1637" s="166" t="s">
        <v>1</v>
      </c>
      <c r="F1637" s="167" t="s">
        <v>3186</v>
      </c>
      <c r="H1637" s="168">
        <v>517.04999999999995</v>
      </c>
      <c r="I1637" s="169"/>
      <c r="L1637" s="164"/>
      <c r="M1637" s="170"/>
      <c r="T1637" s="171"/>
      <c r="AT1637" s="166" t="s">
        <v>219</v>
      </c>
      <c r="AU1637" s="166" t="s">
        <v>88</v>
      </c>
      <c r="AV1637" s="12" t="s">
        <v>88</v>
      </c>
      <c r="AW1637" s="12" t="s">
        <v>31</v>
      </c>
      <c r="AX1637" s="12" t="s">
        <v>75</v>
      </c>
      <c r="AY1637" s="166" t="s">
        <v>205</v>
      </c>
    </row>
    <row r="1638" spans="2:51" s="12" customFormat="1">
      <c r="B1638" s="164"/>
      <c r="D1638" s="165" t="s">
        <v>219</v>
      </c>
      <c r="E1638" s="166" t="s">
        <v>1</v>
      </c>
      <c r="F1638" s="167" t="s">
        <v>3187</v>
      </c>
      <c r="H1638" s="168">
        <v>13.5</v>
      </c>
      <c r="I1638" s="169"/>
      <c r="L1638" s="164"/>
      <c r="M1638" s="170"/>
      <c r="T1638" s="171"/>
      <c r="AT1638" s="166" t="s">
        <v>219</v>
      </c>
      <c r="AU1638" s="166" t="s">
        <v>88</v>
      </c>
      <c r="AV1638" s="12" t="s">
        <v>88</v>
      </c>
      <c r="AW1638" s="12" t="s">
        <v>31</v>
      </c>
      <c r="AX1638" s="12" t="s">
        <v>75</v>
      </c>
      <c r="AY1638" s="166" t="s">
        <v>205</v>
      </c>
    </row>
    <row r="1639" spans="2:51" s="12" customFormat="1">
      <c r="B1639" s="164"/>
      <c r="D1639" s="165" t="s">
        <v>219</v>
      </c>
      <c r="E1639" s="166" t="s">
        <v>1</v>
      </c>
      <c r="F1639" s="167" t="s">
        <v>3188</v>
      </c>
      <c r="H1639" s="168">
        <v>62.46</v>
      </c>
      <c r="I1639" s="169"/>
      <c r="L1639" s="164"/>
      <c r="M1639" s="170"/>
      <c r="T1639" s="171"/>
      <c r="AT1639" s="166" t="s">
        <v>219</v>
      </c>
      <c r="AU1639" s="166" t="s">
        <v>88</v>
      </c>
      <c r="AV1639" s="12" t="s">
        <v>88</v>
      </c>
      <c r="AW1639" s="12" t="s">
        <v>31</v>
      </c>
      <c r="AX1639" s="12" t="s">
        <v>75</v>
      </c>
      <c r="AY1639" s="166" t="s">
        <v>205</v>
      </c>
    </row>
    <row r="1640" spans="2:51" s="15" customFormat="1">
      <c r="B1640" s="185"/>
      <c r="D1640" s="165" t="s">
        <v>219</v>
      </c>
      <c r="E1640" s="186" t="s">
        <v>1</v>
      </c>
      <c r="F1640" s="187" t="s">
        <v>3189</v>
      </c>
      <c r="H1640" s="188">
        <v>593.01</v>
      </c>
      <c r="I1640" s="189"/>
      <c r="L1640" s="185"/>
      <c r="M1640" s="190"/>
      <c r="T1640" s="191"/>
      <c r="AT1640" s="186" t="s">
        <v>219</v>
      </c>
      <c r="AU1640" s="186" t="s">
        <v>88</v>
      </c>
      <c r="AV1640" s="15" t="s">
        <v>222</v>
      </c>
      <c r="AW1640" s="15" t="s">
        <v>31</v>
      </c>
      <c r="AX1640" s="15" t="s">
        <v>75</v>
      </c>
      <c r="AY1640" s="186" t="s">
        <v>205</v>
      </c>
    </row>
    <row r="1641" spans="2:51" s="14" customFormat="1">
      <c r="B1641" s="179"/>
      <c r="D1641" s="165" t="s">
        <v>219</v>
      </c>
      <c r="E1641" s="180" t="s">
        <v>1</v>
      </c>
      <c r="F1641" s="181" t="s">
        <v>3183</v>
      </c>
      <c r="H1641" s="180" t="s">
        <v>1</v>
      </c>
      <c r="I1641" s="182"/>
      <c r="L1641" s="179"/>
      <c r="M1641" s="183"/>
      <c r="T1641" s="184"/>
      <c r="AT1641" s="180" t="s">
        <v>219</v>
      </c>
      <c r="AU1641" s="180" t="s">
        <v>88</v>
      </c>
      <c r="AV1641" s="14" t="s">
        <v>82</v>
      </c>
      <c r="AW1641" s="14" t="s">
        <v>31</v>
      </c>
      <c r="AX1641" s="14" t="s">
        <v>75</v>
      </c>
      <c r="AY1641" s="180" t="s">
        <v>205</v>
      </c>
    </row>
    <row r="1642" spans="2:51" s="12" customFormat="1">
      <c r="B1642" s="164"/>
      <c r="D1642" s="165" t="s">
        <v>219</v>
      </c>
      <c r="E1642" s="166" t="s">
        <v>1</v>
      </c>
      <c r="F1642" s="167" t="s">
        <v>3186</v>
      </c>
      <c r="H1642" s="168">
        <v>517.04999999999995</v>
      </c>
      <c r="I1642" s="169"/>
      <c r="L1642" s="164"/>
      <c r="M1642" s="170"/>
      <c r="T1642" s="171"/>
      <c r="AT1642" s="166" t="s">
        <v>219</v>
      </c>
      <c r="AU1642" s="166" t="s">
        <v>88</v>
      </c>
      <c r="AV1642" s="12" t="s">
        <v>88</v>
      </c>
      <c r="AW1642" s="12" t="s">
        <v>31</v>
      </c>
      <c r="AX1642" s="12" t="s">
        <v>75</v>
      </c>
      <c r="AY1642" s="166" t="s">
        <v>205</v>
      </c>
    </row>
    <row r="1643" spans="2:51" s="12" customFormat="1">
      <c r="B1643" s="164"/>
      <c r="D1643" s="165" t="s">
        <v>219</v>
      </c>
      <c r="E1643" s="166" t="s">
        <v>1</v>
      </c>
      <c r="F1643" s="167" t="s">
        <v>3187</v>
      </c>
      <c r="H1643" s="168">
        <v>13.5</v>
      </c>
      <c r="I1643" s="169"/>
      <c r="L1643" s="164"/>
      <c r="M1643" s="170"/>
      <c r="T1643" s="171"/>
      <c r="AT1643" s="166" t="s">
        <v>219</v>
      </c>
      <c r="AU1643" s="166" t="s">
        <v>88</v>
      </c>
      <c r="AV1643" s="12" t="s">
        <v>88</v>
      </c>
      <c r="AW1643" s="12" t="s">
        <v>31</v>
      </c>
      <c r="AX1643" s="12" t="s">
        <v>75</v>
      </c>
      <c r="AY1643" s="166" t="s">
        <v>205</v>
      </c>
    </row>
    <row r="1644" spans="2:51" s="12" customFormat="1">
      <c r="B1644" s="164"/>
      <c r="D1644" s="165" t="s">
        <v>219</v>
      </c>
      <c r="E1644" s="166" t="s">
        <v>1</v>
      </c>
      <c r="F1644" s="167" t="s">
        <v>3188</v>
      </c>
      <c r="H1644" s="168">
        <v>62.46</v>
      </c>
      <c r="I1644" s="169"/>
      <c r="L1644" s="164"/>
      <c r="M1644" s="170"/>
      <c r="T1644" s="171"/>
      <c r="AT1644" s="166" t="s">
        <v>219</v>
      </c>
      <c r="AU1644" s="166" t="s">
        <v>88</v>
      </c>
      <c r="AV1644" s="12" t="s">
        <v>88</v>
      </c>
      <c r="AW1644" s="12" t="s">
        <v>31</v>
      </c>
      <c r="AX1644" s="12" t="s">
        <v>75</v>
      </c>
      <c r="AY1644" s="166" t="s">
        <v>205</v>
      </c>
    </row>
    <row r="1645" spans="2:51" s="15" customFormat="1">
      <c r="B1645" s="185"/>
      <c r="D1645" s="165" t="s">
        <v>219</v>
      </c>
      <c r="E1645" s="186" t="s">
        <v>1</v>
      </c>
      <c r="F1645" s="187" t="s">
        <v>3190</v>
      </c>
      <c r="H1645" s="188">
        <v>593.01</v>
      </c>
      <c r="I1645" s="189"/>
      <c r="L1645" s="185"/>
      <c r="M1645" s="190"/>
      <c r="T1645" s="191"/>
      <c r="AT1645" s="186" t="s">
        <v>219</v>
      </c>
      <c r="AU1645" s="186" t="s">
        <v>88</v>
      </c>
      <c r="AV1645" s="15" t="s">
        <v>222</v>
      </c>
      <c r="AW1645" s="15" t="s">
        <v>31</v>
      </c>
      <c r="AX1645" s="15" t="s">
        <v>75</v>
      </c>
      <c r="AY1645" s="186" t="s">
        <v>205</v>
      </c>
    </row>
    <row r="1646" spans="2:51" s="14" customFormat="1">
      <c r="B1646" s="179"/>
      <c r="D1646" s="165" t="s">
        <v>219</v>
      </c>
      <c r="E1646" s="180" t="s">
        <v>1</v>
      </c>
      <c r="F1646" s="181" t="s">
        <v>3183</v>
      </c>
      <c r="H1646" s="180" t="s">
        <v>1</v>
      </c>
      <c r="I1646" s="182"/>
      <c r="L1646" s="179"/>
      <c r="M1646" s="183"/>
      <c r="T1646" s="184"/>
      <c r="AT1646" s="180" t="s">
        <v>219</v>
      </c>
      <c r="AU1646" s="180" t="s">
        <v>88</v>
      </c>
      <c r="AV1646" s="14" t="s">
        <v>82</v>
      </c>
      <c r="AW1646" s="14" t="s">
        <v>31</v>
      </c>
      <c r="AX1646" s="14" t="s">
        <v>75</v>
      </c>
      <c r="AY1646" s="180" t="s">
        <v>205</v>
      </c>
    </row>
    <row r="1647" spans="2:51" s="12" customFormat="1">
      <c r="B1647" s="164"/>
      <c r="D1647" s="165" t="s">
        <v>219</v>
      </c>
      <c r="E1647" s="166" t="s">
        <v>1</v>
      </c>
      <c r="F1647" s="167" t="s">
        <v>3191</v>
      </c>
      <c r="H1647" s="168">
        <v>172.35</v>
      </c>
      <c r="I1647" s="169"/>
      <c r="L1647" s="164"/>
      <c r="M1647" s="170"/>
      <c r="T1647" s="171"/>
      <c r="AT1647" s="166" t="s">
        <v>219</v>
      </c>
      <c r="AU1647" s="166" t="s">
        <v>88</v>
      </c>
      <c r="AV1647" s="12" t="s">
        <v>88</v>
      </c>
      <c r="AW1647" s="12" t="s">
        <v>31</v>
      </c>
      <c r="AX1647" s="12" t="s">
        <v>75</v>
      </c>
      <c r="AY1647" s="166" t="s">
        <v>205</v>
      </c>
    </row>
    <row r="1648" spans="2:51" s="12" customFormat="1">
      <c r="B1648" s="164"/>
      <c r="D1648" s="165" t="s">
        <v>219</v>
      </c>
      <c r="E1648" s="166" t="s">
        <v>1</v>
      </c>
      <c r="F1648" s="167" t="s">
        <v>3192</v>
      </c>
      <c r="H1648" s="168">
        <v>4.5</v>
      </c>
      <c r="I1648" s="169"/>
      <c r="L1648" s="164"/>
      <c r="M1648" s="170"/>
      <c r="T1648" s="171"/>
      <c r="AT1648" s="166" t="s">
        <v>219</v>
      </c>
      <c r="AU1648" s="166" t="s">
        <v>88</v>
      </c>
      <c r="AV1648" s="12" t="s">
        <v>88</v>
      </c>
      <c r="AW1648" s="12" t="s">
        <v>31</v>
      </c>
      <c r="AX1648" s="12" t="s">
        <v>75</v>
      </c>
      <c r="AY1648" s="166" t="s">
        <v>205</v>
      </c>
    </row>
    <row r="1649" spans="2:65" s="12" customFormat="1">
      <c r="B1649" s="164"/>
      <c r="D1649" s="165" t="s">
        <v>219</v>
      </c>
      <c r="E1649" s="166" t="s">
        <v>1</v>
      </c>
      <c r="F1649" s="167" t="s">
        <v>3193</v>
      </c>
      <c r="H1649" s="168">
        <v>20.82</v>
      </c>
      <c r="I1649" s="169"/>
      <c r="L1649" s="164"/>
      <c r="M1649" s="170"/>
      <c r="T1649" s="171"/>
      <c r="AT1649" s="166" t="s">
        <v>219</v>
      </c>
      <c r="AU1649" s="166" t="s">
        <v>88</v>
      </c>
      <c r="AV1649" s="12" t="s">
        <v>88</v>
      </c>
      <c r="AW1649" s="12" t="s">
        <v>31</v>
      </c>
      <c r="AX1649" s="12" t="s">
        <v>75</v>
      </c>
      <c r="AY1649" s="166" t="s">
        <v>205</v>
      </c>
    </row>
    <row r="1650" spans="2:65" s="15" customFormat="1">
      <c r="B1650" s="185"/>
      <c r="D1650" s="165" t="s">
        <v>219</v>
      </c>
      <c r="E1650" s="186" t="s">
        <v>1</v>
      </c>
      <c r="F1650" s="187" t="s">
        <v>3194</v>
      </c>
      <c r="H1650" s="188">
        <v>197.67</v>
      </c>
      <c r="I1650" s="189"/>
      <c r="L1650" s="185"/>
      <c r="M1650" s="190"/>
      <c r="T1650" s="191"/>
      <c r="AT1650" s="186" t="s">
        <v>219</v>
      </c>
      <c r="AU1650" s="186" t="s">
        <v>88</v>
      </c>
      <c r="AV1650" s="15" t="s">
        <v>222</v>
      </c>
      <c r="AW1650" s="15" t="s">
        <v>31</v>
      </c>
      <c r="AX1650" s="15" t="s">
        <v>75</v>
      </c>
      <c r="AY1650" s="186" t="s">
        <v>205</v>
      </c>
    </row>
    <row r="1651" spans="2:65" s="14" customFormat="1">
      <c r="B1651" s="179"/>
      <c r="D1651" s="165" t="s">
        <v>219</v>
      </c>
      <c r="E1651" s="180" t="s">
        <v>1</v>
      </c>
      <c r="F1651" s="181" t="s">
        <v>3183</v>
      </c>
      <c r="H1651" s="180" t="s">
        <v>1</v>
      </c>
      <c r="I1651" s="182"/>
      <c r="L1651" s="179"/>
      <c r="M1651" s="183"/>
      <c r="T1651" s="184"/>
      <c r="AT1651" s="180" t="s">
        <v>219</v>
      </c>
      <c r="AU1651" s="180" t="s">
        <v>88</v>
      </c>
      <c r="AV1651" s="14" t="s">
        <v>82</v>
      </c>
      <c r="AW1651" s="14" t="s">
        <v>31</v>
      </c>
      <c r="AX1651" s="14" t="s">
        <v>75</v>
      </c>
      <c r="AY1651" s="180" t="s">
        <v>205</v>
      </c>
    </row>
    <row r="1652" spans="2:65" s="12" customFormat="1">
      <c r="B1652" s="164"/>
      <c r="D1652" s="165" t="s">
        <v>219</v>
      </c>
      <c r="E1652" s="166" t="s">
        <v>1</v>
      </c>
      <c r="F1652" s="167" t="s">
        <v>3191</v>
      </c>
      <c r="H1652" s="168">
        <v>172.35</v>
      </c>
      <c r="I1652" s="169"/>
      <c r="L1652" s="164"/>
      <c r="M1652" s="170"/>
      <c r="T1652" s="171"/>
      <c r="AT1652" s="166" t="s">
        <v>219</v>
      </c>
      <c r="AU1652" s="166" t="s">
        <v>88</v>
      </c>
      <c r="AV1652" s="12" t="s">
        <v>88</v>
      </c>
      <c r="AW1652" s="12" t="s">
        <v>31</v>
      </c>
      <c r="AX1652" s="12" t="s">
        <v>75</v>
      </c>
      <c r="AY1652" s="166" t="s">
        <v>205</v>
      </c>
    </row>
    <row r="1653" spans="2:65" s="12" customFormat="1">
      <c r="B1653" s="164"/>
      <c r="D1653" s="165" t="s">
        <v>219</v>
      </c>
      <c r="E1653" s="166" t="s">
        <v>1</v>
      </c>
      <c r="F1653" s="167" t="s">
        <v>3192</v>
      </c>
      <c r="H1653" s="168">
        <v>4.5</v>
      </c>
      <c r="I1653" s="169"/>
      <c r="L1653" s="164"/>
      <c r="M1653" s="170"/>
      <c r="T1653" s="171"/>
      <c r="AT1653" s="166" t="s">
        <v>219</v>
      </c>
      <c r="AU1653" s="166" t="s">
        <v>88</v>
      </c>
      <c r="AV1653" s="12" t="s">
        <v>88</v>
      </c>
      <c r="AW1653" s="12" t="s">
        <v>31</v>
      </c>
      <c r="AX1653" s="12" t="s">
        <v>75</v>
      </c>
      <c r="AY1653" s="166" t="s">
        <v>205</v>
      </c>
    </row>
    <row r="1654" spans="2:65" s="12" customFormat="1">
      <c r="B1654" s="164"/>
      <c r="D1654" s="165" t="s">
        <v>219</v>
      </c>
      <c r="E1654" s="166" t="s">
        <v>1</v>
      </c>
      <c r="F1654" s="167" t="s">
        <v>3193</v>
      </c>
      <c r="H1654" s="168">
        <v>20.82</v>
      </c>
      <c r="I1654" s="169"/>
      <c r="L1654" s="164"/>
      <c r="M1654" s="170"/>
      <c r="T1654" s="171"/>
      <c r="AT1654" s="166" t="s">
        <v>219</v>
      </c>
      <c r="AU1654" s="166" t="s">
        <v>88</v>
      </c>
      <c r="AV1654" s="12" t="s">
        <v>88</v>
      </c>
      <c r="AW1654" s="12" t="s">
        <v>31</v>
      </c>
      <c r="AX1654" s="12" t="s">
        <v>75</v>
      </c>
      <c r="AY1654" s="166" t="s">
        <v>205</v>
      </c>
    </row>
    <row r="1655" spans="2:65" s="15" customFormat="1">
      <c r="B1655" s="185"/>
      <c r="D1655" s="165" t="s">
        <v>219</v>
      </c>
      <c r="E1655" s="186" t="s">
        <v>1</v>
      </c>
      <c r="F1655" s="187" t="s">
        <v>3195</v>
      </c>
      <c r="H1655" s="188">
        <v>197.67</v>
      </c>
      <c r="I1655" s="189"/>
      <c r="L1655" s="185"/>
      <c r="M1655" s="190"/>
      <c r="T1655" s="191"/>
      <c r="AT1655" s="186" t="s">
        <v>219</v>
      </c>
      <c r="AU1655" s="186" t="s">
        <v>88</v>
      </c>
      <c r="AV1655" s="15" t="s">
        <v>222</v>
      </c>
      <c r="AW1655" s="15" t="s">
        <v>31</v>
      </c>
      <c r="AX1655" s="15" t="s">
        <v>75</v>
      </c>
      <c r="AY1655" s="186" t="s">
        <v>205</v>
      </c>
    </row>
    <row r="1656" spans="2:65" s="14" customFormat="1">
      <c r="B1656" s="179"/>
      <c r="D1656" s="165" t="s">
        <v>219</v>
      </c>
      <c r="E1656" s="180" t="s">
        <v>1</v>
      </c>
      <c r="F1656" s="181" t="s">
        <v>3183</v>
      </c>
      <c r="H1656" s="180" t="s">
        <v>1</v>
      </c>
      <c r="I1656" s="182"/>
      <c r="L1656" s="179"/>
      <c r="M1656" s="183"/>
      <c r="T1656" s="184"/>
      <c r="AT1656" s="180" t="s">
        <v>219</v>
      </c>
      <c r="AU1656" s="180" t="s">
        <v>88</v>
      </c>
      <c r="AV1656" s="14" t="s">
        <v>82</v>
      </c>
      <c r="AW1656" s="14" t="s">
        <v>31</v>
      </c>
      <c r="AX1656" s="14" t="s">
        <v>75</v>
      </c>
      <c r="AY1656" s="180" t="s">
        <v>205</v>
      </c>
    </row>
    <row r="1657" spans="2:65" s="14" customFormat="1">
      <c r="B1657" s="179"/>
      <c r="D1657" s="165" t="s">
        <v>219</v>
      </c>
      <c r="E1657" s="180" t="s">
        <v>1</v>
      </c>
      <c r="F1657" s="181" t="s">
        <v>3196</v>
      </c>
      <c r="H1657" s="180" t="s">
        <v>1</v>
      </c>
      <c r="I1657" s="182"/>
      <c r="L1657" s="179"/>
      <c r="M1657" s="183"/>
      <c r="T1657" s="184"/>
      <c r="AT1657" s="180" t="s">
        <v>219</v>
      </c>
      <c r="AU1657" s="180" t="s">
        <v>88</v>
      </c>
      <c r="AV1657" s="14" t="s">
        <v>82</v>
      </c>
      <c r="AW1657" s="14" t="s">
        <v>31</v>
      </c>
      <c r="AX1657" s="14" t="s">
        <v>75</v>
      </c>
      <c r="AY1657" s="180" t="s">
        <v>205</v>
      </c>
    </row>
    <row r="1658" spans="2:65" s="14" customFormat="1">
      <c r="B1658" s="179"/>
      <c r="D1658" s="165" t="s">
        <v>219</v>
      </c>
      <c r="E1658" s="180" t="s">
        <v>1</v>
      </c>
      <c r="F1658" s="181" t="s">
        <v>3197</v>
      </c>
      <c r="H1658" s="180" t="s">
        <v>1</v>
      </c>
      <c r="I1658" s="182"/>
      <c r="L1658" s="179"/>
      <c r="M1658" s="183"/>
      <c r="T1658" s="184"/>
      <c r="AT1658" s="180" t="s">
        <v>219</v>
      </c>
      <c r="AU1658" s="180" t="s">
        <v>88</v>
      </c>
      <c r="AV1658" s="14" t="s">
        <v>82</v>
      </c>
      <c r="AW1658" s="14" t="s">
        <v>31</v>
      </c>
      <c r="AX1658" s="14" t="s">
        <v>75</v>
      </c>
      <c r="AY1658" s="180" t="s">
        <v>205</v>
      </c>
    </row>
    <row r="1659" spans="2:65" s="12" customFormat="1">
      <c r="B1659" s="164"/>
      <c r="D1659" s="165" t="s">
        <v>219</v>
      </c>
      <c r="E1659" s="166" t="s">
        <v>1</v>
      </c>
      <c r="F1659" s="167" t="s">
        <v>3198</v>
      </c>
      <c r="H1659" s="168">
        <v>108</v>
      </c>
      <c r="I1659" s="169"/>
      <c r="L1659" s="164"/>
      <c r="M1659" s="170"/>
      <c r="T1659" s="171"/>
      <c r="AT1659" s="166" t="s">
        <v>219</v>
      </c>
      <c r="AU1659" s="166" t="s">
        <v>88</v>
      </c>
      <c r="AV1659" s="12" t="s">
        <v>88</v>
      </c>
      <c r="AW1659" s="12" t="s">
        <v>31</v>
      </c>
      <c r="AX1659" s="12" t="s">
        <v>75</v>
      </c>
      <c r="AY1659" s="166" t="s">
        <v>205</v>
      </c>
    </row>
    <row r="1660" spans="2:65" s="15" customFormat="1">
      <c r="B1660" s="185"/>
      <c r="D1660" s="165" t="s">
        <v>219</v>
      </c>
      <c r="E1660" s="186" t="s">
        <v>1</v>
      </c>
      <c r="F1660" s="187" t="s">
        <v>3199</v>
      </c>
      <c r="H1660" s="188">
        <v>108</v>
      </c>
      <c r="I1660" s="189"/>
      <c r="L1660" s="185"/>
      <c r="M1660" s="190"/>
      <c r="T1660" s="191"/>
      <c r="AT1660" s="186" t="s">
        <v>219</v>
      </c>
      <c r="AU1660" s="186" t="s">
        <v>88</v>
      </c>
      <c r="AV1660" s="15" t="s">
        <v>222</v>
      </c>
      <c r="AW1660" s="15" t="s">
        <v>31</v>
      </c>
      <c r="AX1660" s="15" t="s">
        <v>75</v>
      </c>
      <c r="AY1660" s="186" t="s">
        <v>205</v>
      </c>
    </row>
    <row r="1661" spans="2:65" s="13" customFormat="1">
      <c r="B1661" s="172"/>
      <c r="D1661" s="165" t="s">
        <v>219</v>
      </c>
      <c r="E1661" s="173" t="s">
        <v>1</v>
      </c>
      <c r="F1661" s="174" t="s">
        <v>221</v>
      </c>
      <c r="H1661" s="175">
        <v>2582.16</v>
      </c>
      <c r="I1661" s="176"/>
      <c r="L1661" s="172"/>
      <c r="M1661" s="177"/>
      <c r="T1661" s="178"/>
      <c r="AT1661" s="173" t="s">
        <v>219</v>
      </c>
      <c r="AU1661" s="173" t="s">
        <v>88</v>
      </c>
      <c r="AV1661" s="13" t="s">
        <v>210</v>
      </c>
      <c r="AW1661" s="13" t="s">
        <v>31</v>
      </c>
      <c r="AX1661" s="13" t="s">
        <v>82</v>
      </c>
      <c r="AY1661" s="173" t="s">
        <v>205</v>
      </c>
    </row>
    <row r="1662" spans="2:65" s="11" customFormat="1" ht="22.9" customHeight="1">
      <c r="B1662" s="126"/>
      <c r="D1662" s="127" t="s">
        <v>74</v>
      </c>
      <c r="E1662" s="152" t="s">
        <v>3200</v>
      </c>
      <c r="F1662" s="152" t="s">
        <v>3201</v>
      </c>
      <c r="I1662" s="129"/>
      <c r="J1662" s="153">
        <f>BK1662</f>
        <v>0</v>
      </c>
      <c r="L1662" s="126"/>
      <c r="M1662" s="131"/>
      <c r="P1662" s="132">
        <f>SUM(P1663:P1717)</f>
        <v>0</v>
      </c>
      <c r="R1662" s="132">
        <f>SUM(R1663:R1717)</f>
        <v>0</v>
      </c>
      <c r="T1662" s="133">
        <f>SUM(T1663:T1717)</f>
        <v>1.4573307</v>
      </c>
      <c r="AR1662" s="127" t="s">
        <v>88</v>
      </c>
      <c r="AT1662" s="134" t="s">
        <v>74</v>
      </c>
      <c r="AU1662" s="134" t="s">
        <v>82</v>
      </c>
      <c r="AY1662" s="127" t="s">
        <v>205</v>
      </c>
      <c r="BK1662" s="135">
        <f>SUM(BK1663:BK1717)</f>
        <v>0</v>
      </c>
    </row>
    <row r="1663" spans="2:65" s="1" customFormat="1" ht="24.2" customHeight="1">
      <c r="B1663" s="136"/>
      <c r="C1663" s="154" t="s">
        <v>1194</v>
      </c>
      <c r="D1663" s="154" t="s">
        <v>214</v>
      </c>
      <c r="E1663" s="155" t="s">
        <v>3202</v>
      </c>
      <c r="F1663" s="156" t="s">
        <v>3203</v>
      </c>
      <c r="G1663" s="157" t="s">
        <v>165</v>
      </c>
      <c r="H1663" s="158">
        <v>4857.7690000000002</v>
      </c>
      <c r="I1663" s="159"/>
      <c r="J1663" s="160">
        <f>ROUND(I1663*H1663,2)</f>
        <v>0</v>
      </c>
      <c r="K1663" s="161"/>
      <c r="L1663" s="32"/>
      <c r="M1663" s="162" t="s">
        <v>1</v>
      </c>
      <c r="N1663" s="163" t="s">
        <v>41</v>
      </c>
      <c r="P1663" s="148">
        <f>O1663*H1663</f>
        <v>0</v>
      </c>
      <c r="Q1663" s="148">
        <v>0</v>
      </c>
      <c r="R1663" s="148">
        <f>Q1663*H1663</f>
        <v>0</v>
      </c>
      <c r="S1663" s="148">
        <v>2.9999999999999997E-4</v>
      </c>
      <c r="T1663" s="149">
        <f>S1663*H1663</f>
        <v>1.4573307</v>
      </c>
      <c r="AR1663" s="150" t="s">
        <v>233</v>
      </c>
      <c r="AT1663" s="150" t="s">
        <v>214</v>
      </c>
      <c r="AU1663" s="150" t="s">
        <v>88</v>
      </c>
      <c r="AY1663" s="17" t="s">
        <v>205</v>
      </c>
      <c r="BE1663" s="151">
        <f>IF(N1663="základná",J1663,0)</f>
        <v>0</v>
      </c>
      <c r="BF1663" s="151">
        <f>IF(N1663="znížená",J1663,0)</f>
        <v>0</v>
      </c>
      <c r="BG1663" s="151">
        <f>IF(N1663="zákl. prenesená",J1663,0)</f>
        <v>0</v>
      </c>
      <c r="BH1663" s="151">
        <f>IF(N1663="zníž. prenesená",J1663,0)</f>
        <v>0</v>
      </c>
      <c r="BI1663" s="151">
        <f>IF(N1663="nulová",J1663,0)</f>
        <v>0</v>
      </c>
      <c r="BJ1663" s="17" t="s">
        <v>88</v>
      </c>
      <c r="BK1663" s="151">
        <f>ROUND(I1663*H1663,2)</f>
        <v>0</v>
      </c>
      <c r="BL1663" s="17" t="s">
        <v>233</v>
      </c>
      <c r="BM1663" s="150" t="s">
        <v>3204</v>
      </c>
    </row>
    <row r="1664" spans="2:65" s="14" customFormat="1">
      <c r="B1664" s="179"/>
      <c r="D1664" s="165" t="s">
        <v>219</v>
      </c>
      <c r="E1664" s="180" t="s">
        <v>1</v>
      </c>
      <c r="F1664" s="181" t="s">
        <v>2075</v>
      </c>
      <c r="H1664" s="180" t="s">
        <v>1</v>
      </c>
      <c r="I1664" s="182"/>
      <c r="L1664" s="179"/>
      <c r="M1664" s="183"/>
      <c r="T1664" s="184"/>
      <c r="AT1664" s="180" t="s">
        <v>219</v>
      </c>
      <c r="AU1664" s="180" t="s">
        <v>88</v>
      </c>
      <c r="AV1664" s="14" t="s">
        <v>82</v>
      </c>
      <c r="AW1664" s="14" t="s">
        <v>31</v>
      </c>
      <c r="AX1664" s="14" t="s">
        <v>75</v>
      </c>
      <c r="AY1664" s="180" t="s">
        <v>205</v>
      </c>
    </row>
    <row r="1665" spans="2:51" s="14" customFormat="1">
      <c r="B1665" s="179"/>
      <c r="D1665" s="165" t="s">
        <v>219</v>
      </c>
      <c r="E1665" s="180" t="s">
        <v>1</v>
      </c>
      <c r="F1665" s="181" t="s">
        <v>3205</v>
      </c>
      <c r="H1665" s="180" t="s">
        <v>1</v>
      </c>
      <c r="I1665" s="182"/>
      <c r="L1665" s="179"/>
      <c r="M1665" s="183"/>
      <c r="T1665" s="184"/>
      <c r="AT1665" s="180" t="s">
        <v>219</v>
      </c>
      <c r="AU1665" s="180" t="s">
        <v>88</v>
      </c>
      <c r="AV1665" s="14" t="s">
        <v>82</v>
      </c>
      <c r="AW1665" s="14" t="s">
        <v>31</v>
      </c>
      <c r="AX1665" s="14" t="s">
        <v>75</v>
      </c>
      <c r="AY1665" s="180" t="s">
        <v>205</v>
      </c>
    </row>
    <row r="1666" spans="2:51" s="14" customFormat="1">
      <c r="B1666" s="179"/>
      <c r="D1666" s="165" t="s">
        <v>219</v>
      </c>
      <c r="E1666" s="180" t="s">
        <v>1</v>
      </c>
      <c r="F1666" s="181" t="s">
        <v>2078</v>
      </c>
      <c r="H1666" s="180" t="s">
        <v>1</v>
      </c>
      <c r="I1666" s="182"/>
      <c r="L1666" s="179"/>
      <c r="M1666" s="183"/>
      <c r="T1666" s="184"/>
      <c r="AT1666" s="180" t="s">
        <v>219</v>
      </c>
      <c r="AU1666" s="180" t="s">
        <v>88</v>
      </c>
      <c r="AV1666" s="14" t="s">
        <v>82</v>
      </c>
      <c r="AW1666" s="14" t="s">
        <v>31</v>
      </c>
      <c r="AX1666" s="14" t="s">
        <v>75</v>
      </c>
      <c r="AY1666" s="180" t="s">
        <v>205</v>
      </c>
    </row>
    <row r="1667" spans="2:51" s="12" customFormat="1">
      <c r="B1667" s="164"/>
      <c r="D1667" s="165" t="s">
        <v>219</v>
      </c>
      <c r="E1667" s="166" t="s">
        <v>1</v>
      </c>
      <c r="F1667" s="167" t="s">
        <v>2079</v>
      </c>
      <c r="H1667" s="168">
        <v>135.84</v>
      </c>
      <c r="I1667" s="169"/>
      <c r="L1667" s="164"/>
      <c r="M1667" s="170"/>
      <c r="T1667" s="171"/>
      <c r="AT1667" s="166" t="s">
        <v>219</v>
      </c>
      <c r="AU1667" s="166" t="s">
        <v>88</v>
      </c>
      <c r="AV1667" s="12" t="s">
        <v>88</v>
      </c>
      <c r="AW1667" s="12" t="s">
        <v>31</v>
      </c>
      <c r="AX1667" s="12" t="s">
        <v>75</v>
      </c>
      <c r="AY1667" s="166" t="s">
        <v>205</v>
      </c>
    </row>
    <row r="1668" spans="2:51" s="14" customFormat="1">
      <c r="B1668" s="179"/>
      <c r="D1668" s="165" t="s">
        <v>219</v>
      </c>
      <c r="E1668" s="180" t="s">
        <v>1</v>
      </c>
      <c r="F1668" s="181" t="s">
        <v>2078</v>
      </c>
      <c r="H1668" s="180" t="s">
        <v>1</v>
      </c>
      <c r="I1668" s="182"/>
      <c r="L1668" s="179"/>
      <c r="M1668" s="183"/>
      <c r="T1668" s="184"/>
      <c r="AT1668" s="180" t="s">
        <v>219</v>
      </c>
      <c r="AU1668" s="180" t="s">
        <v>88</v>
      </c>
      <c r="AV1668" s="14" t="s">
        <v>82</v>
      </c>
      <c r="AW1668" s="14" t="s">
        <v>31</v>
      </c>
      <c r="AX1668" s="14" t="s">
        <v>75</v>
      </c>
      <c r="AY1668" s="180" t="s">
        <v>205</v>
      </c>
    </row>
    <row r="1669" spans="2:51" s="12" customFormat="1">
      <c r="B1669" s="164"/>
      <c r="D1669" s="165" t="s">
        <v>219</v>
      </c>
      <c r="E1669" s="166" t="s">
        <v>1</v>
      </c>
      <c r="F1669" s="167" t="s">
        <v>2080</v>
      </c>
      <c r="H1669" s="168">
        <v>57.1</v>
      </c>
      <c r="I1669" s="169"/>
      <c r="L1669" s="164"/>
      <c r="M1669" s="170"/>
      <c r="T1669" s="171"/>
      <c r="AT1669" s="166" t="s">
        <v>219</v>
      </c>
      <c r="AU1669" s="166" t="s">
        <v>88</v>
      </c>
      <c r="AV1669" s="12" t="s">
        <v>88</v>
      </c>
      <c r="AW1669" s="12" t="s">
        <v>31</v>
      </c>
      <c r="AX1669" s="12" t="s">
        <v>75</v>
      </c>
      <c r="AY1669" s="166" t="s">
        <v>205</v>
      </c>
    </row>
    <row r="1670" spans="2:51" s="12" customFormat="1" ht="22.5">
      <c r="B1670" s="164"/>
      <c r="D1670" s="165" t="s">
        <v>219</v>
      </c>
      <c r="E1670" s="166" t="s">
        <v>1</v>
      </c>
      <c r="F1670" s="167" t="s">
        <v>2081</v>
      </c>
      <c r="H1670" s="168">
        <v>164.65</v>
      </c>
      <c r="I1670" s="169"/>
      <c r="L1670" s="164"/>
      <c r="M1670" s="170"/>
      <c r="T1670" s="171"/>
      <c r="AT1670" s="166" t="s">
        <v>219</v>
      </c>
      <c r="AU1670" s="166" t="s">
        <v>88</v>
      </c>
      <c r="AV1670" s="12" t="s">
        <v>88</v>
      </c>
      <c r="AW1670" s="12" t="s">
        <v>31</v>
      </c>
      <c r="AX1670" s="12" t="s">
        <v>75</v>
      </c>
      <c r="AY1670" s="166" t="s">
        <v>205</v>
      </c>
    </row>
    <row r="1671" spans="2:51" s="14" customFormat="1">
      <c r="B1671" s="179"/>
      <c r="D1671" s="165" t="s">
        <v>219</v>
      </c>
      <c r="E1671" s="180" t="s">
        <v>1</v>
      </c>
      <c r="F1671" s="181" t="s">
        <v>2082</v>
      </c>
      <c r="H1671" s="180" t="s">
        <v>1</v>
      </c>
      <c r="I1671" s="182"/>
      <c r="L1671" s="179"/>
      <c r="M1671" s="183"/>
      <c r="T1671" s="184"/>
      <c r="AT1671" s="180" t="s">
        <v>219</v>
      </c>
      <c r="AU1671" s="180" t="s">
        <v>88</v>
      </c>
      <c r="AV1671" s="14" t="s">
        <v>82</v>
      </c>
      <c r="AW1671" s="14" t="s">
        <v>31</v>
      </c>
      <c r="AX1671" s="14" t="s">
        <v>75</v>
      </c>
      <c r="AY1671" s="180" t="s">
        <v>205</v>
      </c>
    </row>
    <row r="1672" spans="2:51" s="12" customFormat="1">
      <c r="B1672" s="164"/>
      <c r="D1672" s="165" t="s">
        <v>219</v>
      </c>
      <c r="E1672" s="166" t="s">
        <v>1</v>
      </c>
      <c r="F1672" s="167" t="s">
        <v>2083</v>
      </c>
      <c r="H1672" s="168">
        <v>427.3</v>
      </c>
      <c r="I1672" s="169"/>
      <c r="L1672" s="164"/>
      <c r="M1672" s="170"/>
      <c r="T1672" s="171"/>
      <c r="AT1672" s="166" t="s">
        <v>219</v>
      </c>
      <c r="AU1672" s="166" t="s">
        <v>88</v>
      </c>
      <c r="AV1672" s="12" t="s">
        <v>88</v>
      </c>
      <c r="AW1672" s="12" t="s">
        <v>31</v>
      </c>
      <c r="AX1672" s="12" t="s">
        <v>75</v>
      </c>
      <c r="AY1672" s="166" t="s">
        <v>205</v>
      </c>
    </row>
    <row r="1673" spans="2:51" s="15" customFormat="1">
      <c r="B1673" s="185"/>
      <c r="D1673" s="165" t="s">
        <v>219</v>
      </c>
      <c r="E1673" s="186" t="s">
        <v>1</v>
      </c>
      <c r="F1673" s="187" t="s">
        <v>2084</v>
      </c>
      <c r="H1673" s="188">
        <v>784.89</v>
      </c>
      <c r="I1673" s="189"/>
      <c r="L1673" s="185"/>
      <c r="M1673" s="190"/>
      <c r="T1673" s="191"/>
      <c r="AT1673" s="186" t="s">
        <v>219</v>
      </c>
      <c r="AU1673" s="186" t="s">
        <v>88</v>
      </c>
      <c r="AV1673" s="15" t="s">
        <v>222</v>
      </c>
      <c r="AW1673" s="15" t="s">
        <v>31</v>
      </c>
      <c r="AX1673" s="15" t="s">
        <v>75</v>
      </c>
      <c r="AY1673" s="186" t="s">
        <v>205</v>
      </c>
    </row>
    <row r="1674" spans="2:51" s="14" customFormat="1">
      <c r="B1674" s="179"/>
      <c r="D1674" s="165" t="s">
        <v>219</v>
      </c>
      <c r="E1674" s="180" t="s">
        <v>1</v>
      </c>
      <c r="F1674" s="181" t="s">
        <v>2085</v>
      </c>
      <c r="H1674" s="180" t="s">
        <v>1</v>
      </c>
      <c r="I1674" s="182"/>
      <c r="L1674" s="179"/>
      <c r="M1674" s="183"/>
      <c r="T1674" s="184"/>
      <c r="AT1674" s="180" t="s">
        <v>219</v>
      </c>
      <c r="AU1674" s="180" t="s">
        <v>88</v>
      </c>
      <c r="AV1674" s="14" t="s">
        <v>82</v>
      </c>
      <c r="AW1674" s="14" t="s">
        <v>31</v>
      </c>
      <c r="AX1674" s="14" t="s">
        <v>75</v>
      </c>
      <c r="AY1674" s="180" t="s">
        <v>205</v>
      </c>
    </row>
    <row r="1675" spans="2:51" s="12" customFormat="1">
      <c r="B1675" s="164"/>
      <c r="D1675" s="165" t="s">
        <v>219</v>
      </c>
      <c r="E1675" s="166" t="s">
        <v>1</v>
      </c>
      <c r="F1675" s="167" t="s">
        <v>2086</v>
      </c>
      <c r="H1675" s="168">
        <v>134.13999999999999</v>
      </c>
      <c r="I1675" s="169"/>
      <c r="L1675" s="164"/>
      <c r="M1675" s="170"/>
      <c r="T1675" s="171"/>
      <c r="AT1675" s="166" t="s">
        <v>219</v>
      </c>
      <c r="AU1675" s="166" t="s">
        <v>88</v>
      </c>
      <c r="AV1675" s="12" t="s">
        <v>88</v>
      </c>
      <c r="AW1675" s="12" t="s">
        <v>31</v>
      </c>
      <c r="AX1675" s="12" t="s">
        <v>75</v>
      </c>
      <c r="AY1675" s="166" t="s">
        <v>205</v>
      </c>
    </row>
    <row r="1676" spans="2:51" s="12" customFormat="1">
      <c r="B1676" s="164"/>
      <c r="D1676" s="165" t="s">
        <v>219</v>
      </c>
      <c r="E1676" s="166" t="s">
        <v>1</v>
      </c>
      <c r="F1676" s="167" t="s">
        <v>2087</v>
      </c>
      <c r="H1676" s="168">
        <v>203.17</v>
      </c>
      <c r="I1676" s="169"/>
      <c r="L1676" s="164"/>
      <c r="M1676" s="170"/>
      <c r="T1676" s="171"/>
      <c r="AT1676" s="166" t="s">
        <v>219</v>
      </c>
      <c r="AU1676" s="166" t="s">
        <v>88</v>
      </c>
      <c r="AV1676" s="12" t="s">
        <v>88</v>
      </c>
      <c r="AW1676" s="12" t="s">
        <v>31</v>
      </c>
      <c r="AX1676" s="12" t="s">
        <v>75</v>
      </c>
      <c r="AY1676" s="166" t="s">
        <v>205</v>
      </c>
    </row>
    <row r="1677" spans="2:51" s="12" customFormat="1">
      <c r="B1677" s="164"/>
      <c r="D1677" s="165" t="s">
        <v>219</v>
      </c>
      <c r="E1677" s="166" t="s">
        <v>1</v>
      </c>
      <c r="F1677" s="167" t="s">
        <v>2088</v>
      </c>
      <c r="H1677" s="168">
        <v>167</v>
      </c>
      <c r="I1677" s="169"/>
      <c r="L1677" s="164"/>
      <c r="M1677" s="170"/>
      <c r="T1677" s="171"/>
      <c r="AT1677" s="166" t="s">
        <v>219</v>
      </c>
      <c r="AU1677" s="166" t="s">
        <v>88</v>
      </c>
      <c r="AV1677" s="12" t="s">
        <v>88</v>
      </c>
      <c r="AW1677" s="12" t="s">
        <v>31</v>
      </c>
      <c r="AX1677" s="12" t="s">
        <v>75</v>
      </c>
      <c r="AY1677" s="166" t="s">
        <v>205</v>
      </c>
    </row>
    <row r="1678" spans="2:51" s="12" customFormat="1">
      <c r="B1678" s="164"/>
      <c r="D1678" s="165" t="s">
        <v>219</v>
      </c>
      <c r="E1678" s="166" t="s">
        <v>1</v>
      </c>
      <c r="F1678" s="167" t="s">
        <v>2089</v>
      </c>
      <c r="H1678" s="168">
        <v>137.52000000000001</v>
      </c>
      <c r="I1678" s="169"/>
      <c r="L1678" s="164"/>
      <c r="M1678" s="170"/>
      <c r="T1678" s="171"/>
      <c r="AT1678" s="166" t="s">
        <v>219</v>
      </c>
      <c r="AU1678" s="166" t="s">
        <v>88</v>
      </c>
      <c r="AV1678" s="12" t="s">
        <v>88</v>
      </c>
      <c r="AW1678" s="12" t="s">
        <v>31</v>
      </c>
      <c r="AX1678" s="12" t="s">
        <v>75</v>
      </c>
      <c r="AY1678" s="166" t="s">
        <v>205</v>
      </c>
    </row>
    <row r="1679" spans="2:51" s="12" customFormat="1">
      <c r="B1679" s="164"/>
      <c r="D1679" s="165" t="s">
        <v>219</v>
      </c>
      <c r="E1679" s="166" t="s">
        <v>1</v>
      </c>
      <c r="F1679" s="167" t="s">
        <v>2090</v>
      </c>
      <c r="H1679" s="168">
        <v>63.41</v>
      </c>
      <c r="I1679" s="169"/>
      <c r="L1679" s="164"/>
      <c r="M1679" s="170"/>
      <c r="T1679" s="171"/>
      <c r="AT1679" s="166" t="s">
        <v>219</v>
      </c>
      <c r="AU1679" s="166" t="s">
        <v>88</v>
      </c>
      <c r="AV1679" s="12" t="s">
        <v>88</v>
      </c>
      <c r="AW1679" s="12" t="s">
        <v>31</v>
      </c>
      <c r="AX1679" s="12" t="s">
        <v>75</v>
      </c>
      <c r="AY1679" s="166" t="s">
        <v>205</v>
      </c>
    </row>
    <row r="1680" spans="2:51" s="12" customFormat="1">
      <c r="B1680" s="164"/>
      <c r="D1680" s="165" t="s">
        <v>219</v>
      </c>
      <c r="E1680" s="166" t="s">
        <v>1</v>
      </c>
      <c r="F1680" s="167" t="s">
        <v>2091</v>
      </c>
      <c r="H1680" s="168">
        <v>108.98</v>
      </c>
      <c r="I1680" s="169"/>
      <c r="L1680" s="164"/>
      <c r="M1680" s="170"/>
      <c r="T1680" s="171"/>
      <c r="AT1680" s="166" t="s">
        <v>219</v>
      </c>
      <c r="AU1680" s="166" t="s">
        <v>88</v>
      </c>
      <c r="AV1680" s="12" t="s">
        <v>88</v>
      </c>
      <c r="AW1680" s="12" t="s">
        <v>31</v>
      </c>
      <c r="AX1680" s="12" t="s">
        <v>75</v>
      </c>
      <c r="AY1680" s="166" t="s">
        <v>205</v>
      </c>
    </row>
    <row r="1681" spans="2:51" s="15" customFormat="1">
      <c r="B1681" s="185"/>
      <c r="D1681" s="165" t="s">
        <v>219</v>
      </c>
      <c r="E1681" s="186" t="s">
        <v>1</v>
      </c>
      <c r="F1681" s="187" t="s">
        <v>2092</v>
      </c>
      <c r="H1681" s="188">
        <v>814.22</v>
      </c>
      <c r="I1681" s="189"/>
      <c r="L1681" s="185"/>
      <c r="M1681" s="190"/>
      <c r="T1681" s="191"/>
      <c r="AT1681" s="186" t="s">
        <v>219</v>
      </c>
      <c r="AU1681" s="186" t="s">
        <v>88</v>
      </c>
      <c r="AV1681" s="15" t="s">
        <v>222</v>
      </c>
      <c r="AW1681" s="15" t="s">
        <v>31</v>
      </c>
      <c r="AX1681" s="15" t="s">
        <v>75</v>
      </c>
      <c r="AY1681" s="186" t="s">
        <v>205</v>
      </c>
    </row>
    <row r="1682" spans="2:51" s="14" customFormat="1">
      <c r="B1682" s="179"/>
      <c r="D1682" s="165" t="s">
        <v>219</v>
      </c>
      <c r="E1682" s="180" t="s">
        <v>1</v>
      </c>
      <c r="F1682" s="181" t="s">
        <v>2078</v>
      </c>
      <c r="H1682" s="180" t="s">
        <v>1</v>
      </c>
      <c r="I1682" s="182"/>
      <c r="L1682" s="179"/>
      <c r="M1682" s="183"/>
      <c r="T1682" s="184"/>
      <c r="AT1682" s="180" t="s">
        <v>219</v>
      </c>
      <c r="AU1682" s="180" t="s">
        <v>88</v>
      </c>
      <c r="AV1682" s="14" t="s">
        <v>82</v>
      </c>
      <c r="AW1682" s="14" t="s">
        <v>31</v>
      </c>
      <c r="AX1682" s="14" t="s">
        <v>75</v>
      </c>
      <c r="AY1682" s="180" t="s">
        <v>205</v>
      </c>
    </row>
    <row r="1683" spans="2:51" s="12" customFormat="1">
      <c r="B1683" s="164"/>
      <c r="D1683" s="165" t="s">
        <v>219</v>
      </c>
      <c r="E1683" s="166" t="s">
        <v>1</v>
      </c>
      <c r="F1683" s="167" t="s">
        <v>2093</v>
      </c>
      <c r="H1683" s="168">
        <v>39.933</v>
      </c>
      <c r="I1683" s="169"/>
      <c r="L1683" s="164"/>
      <c r="M1683" s="170"/>
      <c r="T1683" s="171"/>
      <c r="AT1683" s="166" t="s">
        <v>219</v>
      </c>
      <c r="AU1683" s="166" t="s">
        <v>88</v>
      </c>
      <c r="AV1683" s="12" t="s">
        <v>88</v>
      </c>
      <c r="AW1683" s="12" t="s">
        <v>31</v>
      </c>
      <c r="AX1683" s="12" t="s">
        <v>75</v>
      </c>
      <c r="AY1683" s="166" t="s">
        <v>205</v>
      </c>
    </row>
    <row r="1684" spans="2:51" s="14" customFormat="1">
      <c r="B1684" s="179"/>
      <c r="D1684" s="165" t="s">
        <v>219</v>
      </c>
      <c r="E1684" s="180" t="s">
        <v>1</v>
      </c>
      <c r="F1684" s="181" t="s">
        <v>2094</v>
      </c>
      <c r="H1684" s="180" t="s">
        <v>1</v>
      </c>
      <c r="I1684" s="182"/>
      <c r="L1684" s="179"/>
      <c r="M1684" s="183"/>
      <c r="T1684" s="184"/>
      <c r="AT1684" s="180" t="s">
        <v>219</v>
      </c>
      <c r="AU1684" s="180" t="s">
        <v>88</v>
      </c>
      <c r="AV1684" s="14" t="s">
        <v>82</v>
      </c>
      <c r="AW1684" s="14" t="s">
        <v>31</v>
      </c>
      <c r="AX1684" s="14" t="s">
        <v>75</v>
      </c>
      <c r="AY1684" s="180" t="s">
        <v>205</v>
      </c>
    </row>
    <row r="1685" spans="2:51" s="12" customFormat="1">
      <c r="B1685" s="164"/>
      <c r="D1685" s="165" t="s">
        <v>219</v>
      </c>
      <c r="E1685" s="166" t="s">
        <v>1</v>
      </c>
      <c r="F1685" s="167" t="s">
        <v>2095</v>
      </c>
      <c r="H1685" s="168">
        <v>515.70000000000005</v>
      </c>
      <c r="I1685" s="169"/>
      <c r="L1685" s="164"/>
      <c r="M1685" s="170"/>
      <c r="T1685" s="171"/>
      <c r="AT1685" s="166" t="s">
        <v>219</v>
      </c>
      <c r="AU1685" s="166" t="s">
        <v>88</v>
      </c>
      <c r="AV1685" s="12" t="s">
        <v>88</v>
      </c>
      <c r="AW1685" s="12" t="s">
        <v>31</v>
      </c>
      <c r="AX1685" s="12" t="s">
        <v>75</v>
      </c>
      <c r="AY1685" s="166" t="s">
        <v>205</v>
      </c>
    </row>
    <row r="1686" spans="2:51" s="12" customFormat="1">
      <c r="B1686" s="164"/>
      <c r="D1686" s="165" t="s">
        <v>219</v>
      </c>
      <c r="E1686" s="166" t="s">
        <v>1</v>
      </c>
      <c r="F1686" s="167" t="s">
        <v>2096</v>
      </c>
      <c r="H1686" s="168">
        <v>338.4</v>
      </c>
      <c r="I1686" s="169"/>
      <c r="L1686" s="164"/>
      <c r="M1686" s="170"/>
      <c r="T1686" s="171"/>
      <c r="AT1686" s="166" t="s">
        <v>219</v>
      </c>
      <c r="AU1686" s="166" t="s">
        <v>88</v>
      </c>
      <c r="AV1686" s="12" t="s">
        <v>88</v>
      </c>
      <c r="AW1686" s="12" t="s">
        <v>31</v>
      </c>
      <c r="AX1686" s="12" t="s">
        <v>75</v>
      </c>
      <c r="AY1686" s="166" t="s">
        <v>205</v>
      </c>
    </row>
    <row r="1687" spans="2:51" s="12" customFormat="1">
      <c r="B1687" s="164"/>
      <c r="D1687" s="165" t="s">
        <v>219</v>
      </c>
      <c r="E1687" s="166" t="s">
        <v>1</v>
      </c>
      <c r="F1687" s="167" t="s">
        <v>2097</v>
      </c>
      <c r="H1687" s="168">
        <v>62.4</v>
      </c>
      <c r="I1687" s="169"/>
      <c r="L1687" s="164"/>
      <c r="M1687" s="170"/>
      <c r="T1687" s="171"/>
      <c r="AT1687" s="166" t="s">
        <v>219</v>
      </c>
      <c r="AU1687" s="166" t="s">
        <v>88</v>
      </c>
      <c r="AV1687" s="12" t="s">
        <v>88</v>
      </c>
      <c r="AW1687" s="12" t="s">
        <v>31</v>
      </c>
      <c r="AX1687" s="12" t="s">
        <v>75</v>
      </c>
      <c r="AY1687" s="166" t="s">
        <v>205</v>
      </c>
    </row>
    <row r="1688" spans="2:51" s="12" customFormat="1">
      <c r="B1688" s="164"/>
      <c r="D1688" s="165" t="s">
        <v>219</v>
      </c>
      <c r="E1688" s="166" t="s">
        <v>1</v>
      </c>
      <c r="F1688" s="167" t="s">
        <v>2098</v>
      </c>
      <c r="H1688" s="168">
        <v>42.61</v>
      </c>
      <c r="I1688" s="169"/>
      <c r="L1688" s="164"/>
      <c r="M1688" s="170"/>
      <c r="T1688" s="171"/>
      <c r="AT1688" s="166" t="s">
        <v>219</v>
      </c>
      <c r="AU1688" s="166" t="s">
        <v>88</v>
      </c>
      <c r="AV1688" s="12" t="s">
        <v>88</v>
      </c>
      <c r="AW1688" s="12" t="s">
        <v>31</v>
      </c>
      <c r="AX1688" s="12" t="s">
        <v>75</v>
      </c>
      <c r="AY1688" s="166" t="s">
        <v>205</v>
      </c>
    </row>
    <row r="1689" spans="2:51" s="12" customFormat="1">
      <c r="B1689" s="164"/>
      <c r="D1689" s="165" t="s">
        <v>219</v>
      </c>
      <c r="E1689" s="166" t="s">
        <v>1</v>
      </c>
      <c r="F1689" s="167" t="s">
        <v>2099</v>
      </c>
      <c r="H1689" s="168">
        <v>105.35</v>
      </c>
      <c r="I1689" s="169"/>
      <c r="L1689" s="164"/>
      <c r="M1689" s="170"/>
      <c r="T1689" s="171"/>
      <c r="AT1689" s="166" t="s">
        <v>219</v>
      </c>
      <c r="AU1689" s="166" t="s">
        <v>88</v>
      </c>
      <c r="AV1689" s="12" t="s">
        <v>88</v>
      </c>
      <c r="AW1689" s="12" t="s">
        <v>31</v>
      </c>
      <c r="AX1689" s="12" t="s">
        <v>75</v>
      </c>
      <c r="AY1689" s="166" t="s">
        <v>205</v>
      </c>
    </row>
    <row r="1690" spans="2:51" s="15" customFormat="1">
      <c r="B1690" s="185"/>
      <c r="D1690" s="165" t="s">
        <v>219</v>
      </c>
      <c r="E1690" s="186" t="s">
        <v>1</v>
      </c>
      <c r="F1690" s="187" t="s">
        <v>2100</v>
      </c>
      <c r="H1690" s="188">
        <v>1104.393</v>
      </c>
      <c r="I1690" s="189"/>
      <c r="L1690" s="185"/>
      <c r="M1690" s="190"/>
      <c r="T1690" s="191"/>
      <c r="AT1690" s="186" t="s">
        <v>219</v>
      </c>
      <c r="AU1690" s="186" t="s">
        <v>88</v>
      </c>
      <c r="AV1690" s="15" t="s">
        <v>222</v>
      </c>
      <c r="AW1690" s="15" t="s">
        <v>31</v>
      </c>
      <c r="AX1690" s="15" t="s">
        <v>75</v>
      </c>
      <c r="AY1690" s="186" t="s">
        <v>205</v>
      </c>
    </row>
    <row r="1691" spans="2:51" s="14" customFormat="1">
      <c r="B1691" s="179"/>
      <c r="D1691" s="165" t="s">
        <v>219</v>
      </c>
      <c r="E1691" s="180" t="s">
        <v>1</v>
      </c>
      <c r="F1691" s="181" t="s">
        <v>2078</v>
      </c>
      <c r="H1691" s="180" t="s">
        <v>1</v>
      </c>
      <c r="I1691" s="182"/>
      <c r="L1691" s="179"/>
      <c r="M1691" s="183"/>
      <c r="T1691" s="184"/>
      <c r="AT1691" s="180" t="s">
        <v>219</v>
      </c>
      <c r="AU1691" s="180" t="s">
        <v>88</v>
      </c>
      <c r="AV1691" s="14" t="s">
        <v>82</v>
      </c>
      <c r="AW1691" s="14" t="s">
        <v>31</v>
      </c>
      <c r="AX1691" s="14" t="s">
        <v>75</v>
      </c>
      <c r="AY1691" s="180" t="s">
        <v>205</v>
      </c>
    </row>
    <row r="1692" spans="2:51" s="12" customFormat="1">
      <c r="B1692" s="164"/>
      <c r="D1692" s="165" t="s">
        <v>219</v>
      </c>
      <c r="E1692" s="166" t="s">
        <v>1</v>
      </c>
      <c r="F1692" s="167" t="s">
        <v>2093</v>
      </c>
      <c r="H1692" s="168">
        <v>39.933</v>
      </c>
      <c r="I1692" s="169"/>
      <c r="L1692" s="164"/>
      <c r="M1692" s="170"/>
      <c r="T1692" s="171"/>
      <c r="AT1692" s="166" t="s">
        <v>219</v>
      </c>
      <c r="AU1692" s="166" t="s">
        <v>88</v>
      </c>
      <c r="AV1692" s="12" t="s">
        <v>88</v>
      </c>
      <c r="AW1692" s="12" t="s">
        <v>31</v>
      </c>
      <c r="AX1692" s="12" t="s">
        <v>75</v>
      </c>
      <c r="AY1692" s="166" t="s">
        <v>205</v>
      </c>
    </row>
    <row r="1693" spans="2:51" s="14" customFormat="1">
      <c r="B1693" s="179"/>
      <c r="D1693" s="165" t="s">
        <v>219</v>
      </c>
      <c r="E1693" s="180" t="s">
        <v>1</v>
      </c>
      <c r="F1693" s="181" t="s">
        <v>2094</v>
      </c>
      <c r="H1693" s="180" t="s">
        <v>1</v>
      </c>
      <c r="I1693" s="182"/>
      <c r="L1693" s="179"/>
      <c r="M1693" s="183"/>
      <c r="T1693" s="184"/>
      <c r="AT1693" s="180" t="s">
        <v>219</v>
      </c>
      <c r="AU1693" s="180" t="s">
        <v>88</v>
      </c>
      <c r="AV1693" s="14" t="s">
        <v>82</v>
      </c>
      <c r="AW1693" s="14" t="s">
        <v>31</v>
      </c>
      <c r="AX1693" s="14" t="s">
        <v>75</v>
      </c>
      <c r="AY1693" s="180" t="s">
        <v>205</v>
      </c>
    </row>
    <row r="1694" spans="2:51" s="12" customFormat="1">
      <c r="B1694" s="164"/>
      <c r="D1694" s="165" t="s">
        <v>219</v>
      </c>
      <c r="E1694" s="166" t="s">
        <v>1</v>
      </c>
      <c r="F1694" s="167" t="s">
        <v>2101</v>
      </c>
      <c r="H1694" s="168">
        <v>141</v>
      </c>
      <c r="I1694" s="169"/>
      <c r="L1694" s="164"/>
      <c r="M1694" s="170"/>
      <c r="T1694" s="171"/>
      <c r="AT1694" s="166" t="s">
        <v>219</v>
      </c>
      <c r="AU1694" s="166" t="s">
        <v>88</v>
      </c>
      <c r="AV1694" s="12" t="s">
        <v>88</v>
      </c>
      <c r="AW1694" s="12" t="s">
        <v>31</v>
      </c>
      <c r="AX1694" s="12" t="s">
        <v>75</v>
      </c>
      <c r="AY1694" s="166" t="s">
        <v>205</v>
      </c>
    </row>
    <row r="1695" spans="2:51" s="12" customFormat="1">
      <c r="B1695" s="164"/>
      <c r="D1695" s="165" t="s">
        <v>219</v>
      </c>
      <c r="E1695" s="166" t="s">
        <v>1</v>
      </c>
      <c r="F1695" s="167" t="s">
        <v>2102</v>
      </c>
      <c r="H1695" s="168">
        <v>137.52000000000001</v>
      </c>
      <c r="I1695" s="169"/>
      <c r="L1695" s="164"/>
      <c r="M1695" s="170"/>
      <c r="T1695" s="171"/>
      <c r="AT1695" s="166" t="s">
        <v>219</v>
      </c>
      <c r="AU1695" s="166" t="s">
        <v>88</v>
      </c>
      <c r="AV1695" s="12" t="s">
        <v>88</v>
      </c>
      <c r="AW1695" s="12" t="s">
        <v>31</v>
      </c>
      <c r="AX1695" s="12" t="s">
        <v>75</v>
      </c>
      <c r="AY1695" s="166" t="s">
        <v>205</v>
      </c>
    </row>
    <row r="1696" spans="2:51" s="12" customFormat="1">
      <c r="B1696" s="164"/>
      <c r="D1696" s="165" t="s">
        <v>219</v>
      </c>
      <c r="E1696" s="166" t="s">
        <v>1</v>
      </c>
      <c r="F1696" s="167" t="s">
        <v>2103</v>
      </c>
      <c r="H1696" s="168">
        <v>20.8</v>
      </c>
      <c r="I1696" s="169"/>
      <c r="L1696" s="164"/>
      <c r="M1696" s="170"/>
      <c r="T1696" s="171"/>
      <c r="AT1696" s="166" t="s">
        <v>219</v>
      </c>
      <c r="AU1696" s="166" t="s">
        <v>88</v>
      </c>
      <c r="AV1696" s="12" t="s">
        <v>88</v>
      </c>
      <c r="AW1696" s="12" t="s">
        <v>31</v>
      </c>
      <c r="AX1696" s="12" t="s">
        <v>75</v>
      </c>
      <c r="AY1696" s="166" t="s">
        <v>205</v>
      </c>
    </row>
    <row r="1697" spans="2:51" s="12" customFormat="1">
      <c r="B1697" s="164"/>
      <c r="D1697" s="165" t="s">
        <v>219</v>
      </c>
      <c r="E1697" s="166" t="s">
        <v>1</v>
      </c>
      <c r="F1697" s="167" t="s">
        <v>2104</v>
      </c>
      <c r="H1697" s="168">
        <v>32.1</v>
      </c>
      <c r="I1697" s="169"/>
      <c r="L1697" s="164"/>
      <c r="M1697" s="170"/>
      <c r="T1697" s="171"/>
      <c r="AT1697" s="166" t="s">
        <v>219</v>
      </c>
      <c r="AU1697" s="166" t="s">
        <v>88</v>
      </c>
      <c r="AV1697" s="12" t="s">
        <v>88</v>
      </c>
      <c r="AW1697" s="12" t="s">
        <v>31</v>
      </c>
      <c r="AX1697" s="12" t="s">
        <v>75</v>
      </c>
      <c r="AY1697" s="166" t="s">
        <v>205</v>
      </c>
    </row>
    <row r="1698" spans="2:51" s="12" customFormat="1">
      <c r="B1698" s="164"/>
      <c r="D1698" s="165" t="s">
        <v>219</v>
      </c>
      <c r="E1698" s="166" t="s">
        <v>1</v>
      </c>
      <c r="F1698" s="167" t="s">
        <v>2105</v>
      </c>
      <c r="H1698" s="168">
        <v>11.28</v>
      </c>
      <c r="I1698" s="169"/>
      <c r="L1698" s="164"/>
      <c r="M1698" s="170"/>
      <c r="T1698" s="171"/>
      <c r="AT1698" s="166" t="s">
        <v>219</v>
      </c>
      <c r="AU1698" s="166" t="s">
        <v>88</v>
      </c>
      <c r="AV1698" s="12" t="s">
        <v>88</v>
      </c>
      <c r="AW1698" s="12" t="s">
        <v>31</v>
      </c>
      <c r="AX1698" s="12" t="s">
        <v>75</v>
      </c>
      <c r="AY1698" s="166" t="s">
        <v>205</v>
      </c>
    </row>
    <row r="1699" spans="2:51" s="12" customFormat="1">
      <c r="B1699" s="164"/>
      <c r="D1699" s="165" t="s">
        <v>219</v>
      </c>
      <c r="E1699" s="166" t="s">
        <v>1</v>
      </c>
      <c r="F1699" s="167" t="s">
        <v>2099</v>
      </c>
      <c r="H1699" s="168">
        <v>105.35</v>
      </c>
      <c r="I1699" s="169"/>
      <c r="L1699" s="164"/>
      <c r="M1699" s="170"/>
      <c r="T1699" s="171"/>
      <c r="AT1699" s="166" t="s">
        <v>219</v>
      </c>
      <c r="AU1699" s="166" t="s">
        <v>88</v>
      </c>
      <c r="AV1699" s="12" t="s">
        <v>88</v>
      </c>
      <c r="AW1699" s="12" t="s">
        <v>31</v>
      </c>
      <c r="AX1699" s="12" t="s">
        <v>75</v>
      </c>
      <c r="AY1699" s="166" t="s">
        <v>205</v>
      </c>
    </row>
    <row r="1700" spans="2:51" s="15" customFormat="1">
      <c r="B1700" s="185"/>
      <c r="D1700" s="165" t="s">
        <v>219</v>
      </c>
      <c r="E1700" s="186" t="s">
        <v>1</v>
      </c>
      <c r="F1700" s="187" t="s">
        <v>2106</v>
      </c>
      <c r="H1700" s="188">
        <v>487.983</v>
      </c>
      <c r="I1700" s="189"/>
      <c r="L1700" s="185"/>
      <c r="M1700" s="190"/>
      <c r="T1700" s="191"/>
      <c r="AT1700" s="186" t="s">
        <v>219</v>
      </c>
      <c r="AU1700" s="186" t="s">
        <v>88</v>
      </c>
      <c r="AV1700" s="15" t="s">
        <v>222</v>
      </c>
      <c r="AW1700" s="15" t="s">
        <v>31</v>
      </c>
      <c r="AX1700" s="15" t="s">
        <v>75</v>
      </c>
      <c r="AY1700" s="186" t="s">
        <v>205</v>
      </c>
    </row>
    <row r="1701" spans="2:51" s="14" customFormat="1">
      <c r="B1701" s="179"/>
      <c r="D1701" s="165" t="s">
        <v>219</v>
      </c>
      <c r="E1701" s="180" t="s">
        <v>1</v>
      </c>
      <c r="F1701" s="181" t="s">
        <v>2078</v>
      </c>
      <c r="H1701" s="180" t="s">
        <v>1</v>
      </c>
      <c r="I1701" s="182"/>
      <c r="L1701" s="179"/>
      <c r="M1701" s="183"/>
      <c r="T1701" s="184"/>
      <c r="AT1701" s="180" t="s">
        <v>219</v>
      </c>
      <c r="AU1701" s="180" t="s">
        <v>88</v>
      </c>
      <c r="AV1701" s="14" t="s">
        <v>82</v>
      </c>
      <c r="AW1701" s="14" t="s">
        <v>31</v>
      </c>
      <c r="AX1701" s="14" t="s">
        <v>75</v>
      </c>
      <c r="AY1701" s="180" t="s">
        <v>205</v>
      </c>
    </row>
    <row r="1702" spans="2:51" s="12" customFormat="1">
      <c r="B1702" s="164"/>
      <c r="D1702" s="165" t="s">
        <v>219</v>
      </c>
      <c r="E1702" s="166" t="s">
        <v>1</v>
      </c>
      <c r="F1702" s="167" t="s">
        <v>2093</v>
      </c>
      <c r="H1702" s="168">
        <v>39.933</v>
      </c>
      <c r="I1702" s="169"/>
      <c r="L1702" s="164"/>
      <c r="M1702" s="170"/>
      <c r="T1702" s="171"/>
      <c r="AT1702" s="166" t="s">
        <v>219</v>
      </c>
      <c r="AU1702" s="166" t="s">
        <v>88</v>
      </c>
      <c r="AV1702" s="12" t="s">
        <v>88</v>
      </c>
      <c r="AW1702" s="12" t="s">
        <v>31</v>
      </c>
      <c r="AX1702" s="12" t="s">
        <v>75</v>
      </c>
      <c r="AY1702" s="166" t="s">
        <v>205</v>
      </c>
    </row>
    <row r="1703" spans="2:51" s="14" customFormat="1">
      <c r="B1703" s="179"/>
      <c r="D1703" s="165" t="s">
        <v>219</v>
      </c>
      <c r="E1703" s="180" t="s">
        <v>1</v>
      </c>
      <c r="F1703" s="181" t="s">
        <v>2094</v>
      </c>
      <c r="H1703" s="180" t="s">
        <v>1</v>
      </c>
      <c r="I1703" s="182"/>
      <c r="L1703" s="179"/>
      <c r="M1703" s="183"/>
      <c r="T1703" s="184"/>
      <c r="AT1703" s="180" t="s">
        <v>219</v>
      </c>
      <c r="AU1703" s="180" t="s">
        <v>88</v>
      </c>
      <c r="AV1703" s="14" t="s">
        <v>82</v>
      </c>
      <c r="AW1703" s="14" t="s">
        <v>31</v>
      </c>
      <c r="AX1703" s="14" t="s">
        <v>75</v>
      </c>
      <c r="AY1703" s="180" t="s">
        <v>205</v>
      </c>
    </row>
    <row r="1704" spans="2:51" s="12" customFormat="1">
      <c r="B1704" s="164"/>
      <c r="D1704" s="165" t="s">
        <v>219</v>
      </c>
      <c r="E1704" s="166" t="s">
        <v>1</v>
      </c>
      <c r="F1704" s="167" t="s">
        <v>2095</v>
      </c>
      <c r="H1704" s="168">
        <v>515.70000000000005</v>
      </c>
      <c r="I1704" s="169"/>
      <c r="L1704" s="164"/>
      <c r="M1704" s="170"/>
      <c r="T1704" s="171"/>
      <c r="AT1704" s="166" t="s">
        <v>219</v>
      </c>
      <c r="AU1704" s="166" t="s">
        <v>88</v>
      </c>
      <c r="AV1704" s="12" t="s">
        <v>88</v>
      </c>
      <c r="AW1704" s="12" t="s">
        <v>31</v>
      </c>
      <c r="AX1704" s="12" t="s">
        <v>75</v>
      </c>
      <c r="AY1704" s="166" t="s">
        <v>205</v>
      </c>
    </row>
    <row r="1705" spans="2:51" s="12" customFormat="1">
      <c r="B1705" s="164"/>
      <c r="D1705" s="165" t="s">
        <v>219</v>
      </c>
      <c r="E1705" s="166" t="s">
        <v>1</v>
      </c>
      <c r="F1705" s="167" t="s">
        <v>2096</v>
      </c>
      <c r="H1705" s="168">
        <v>338.4</v>
      </c>
      <c r="I1705" s="169"/>
      <c r="L1705" s="164"/>
      <c r="M1705" s="170"/>
      <c r="T1705" s="171"/>
      <c r="AT1705" s="166" t="s">
        <v>219</v>
      </c>
      <c r="AU1705" s="166" t="s">
        <v>88</v>
      </c>
      <c r="AV1705" s="12" t="s">
        <v>88</v>
      </c>
      <c r="AW1705" s="12" t="s">
        <v>31</v>
      </c>
      <c r="AX1705" s="12" t="s">
        <v>75</v>
      </c>
      <c r="AY1705" s="166" t="s">
        <v>205</v>
      </c>
    </row>
    <row r="1706" spans="2:51" s="12" customFormat="1">
      <c r="B1706" s="164"/>
      <c r="D1706" s="165" t="s">
        <v>219</v>
      </c>
      <c r="E1706" s="166" t="s">
        <v>1</v>
      </c>
      <c r="F1706" s="167" t="s">
        <v>2097</v>
      </c>
      <c r="H1706" s="168">
        <v>62.4</v>
      </c>
      <c r="I1706" s="169"/>
      <c r="L1706" s="164"/>
      <c r="M1706" s="170"/>
      <c r="T1706" s="171"/>
      <c r="AT1706" s="166" t="s">
        <v>219</v>
      </c>
      <c r="AU1706" s="166" t="s">
        <v>88</v>
      </c>
      <c r="AV1706" s="12" t="s">
        <v>88</v>
      </c>
      <c r="AW1706" s="12" t="s">
        <v>31</v>
      </c>
      <c r="AX1706" s="12" t="s">
        <v>75</v>
      </c>
      <c r="AY1706" s="166" t="s">
        <v>205</v>
      </c>
    </row>
    <row r="1707" spans="2:51" s="12" customFormat="1">
      <c r="B1707" s="164"/>
      <c r="D1707" s="165" t="s">
        <v>219</v>
      </c>
      <c r="E1707" s="166" t="s">
        <v>1</v>
      </c>
      <c r="F1707" s="167" t="s">
        <v>2098</v>
      </c>
      <c r="H1707" s="168">
        <v>42.61</v>
      </c>
      <c r="I1707" s="169"/>
      <c r="L1707" s="164"/>
      <c r="M1707" s="170"/>
      <c r="T1707" s="171"/>
      <c r="AT1707" s="166" t="s">
        <v>219</v>
      </c>
      <c r="AU1707" s="166" t="s">
        <v>88</v>
      </c>
      <c r="AV1707" s="12" t="s">
        <v>88</v>
      </c>
      <c r="AW1707" s="12" t="s">
        <v>31</v>
      </c>
      <c r="AX1707" s="12" t="s">
        <v>75</v>
      </c>
      <c r="AY1707" s="166" t="s">
        <v>205</v>
      </c>
    </row>
    <row r="1708" spans="2:51" s="12" customFormat="1">
      <c r="B1708" s="164"/>
      <c r="D1708" s="165" t="s">
        <v>219</v>
      </c>
      <c r="E1708" s="166" t="s">
        <v>1</v>
      </c>
      <c r="F1708" s="167" t="s">
        <v>2099</v>
      </c>
      <c r="H1708" s="168">
        <v>105.35</v>
      </c>
      <c r="I1708" s="169"/>
      <c r="L1708" s="164"/>
      <c r="M1708" s="170"/>
      <c r="T1708" s="171"/>
      <c r="AT1708" s="166" t="s">
        <v>219</v>
      </c>
      <c r="AU1708" s="166" t="s">
        <v>88</v>
      </c>
      <c r="AV1708" s="12" t="s">
        <v>88</v>
      </c>
      <c r="AW1708" s="12" t="s">
        <v>31</v>
      </c>
      <c r="AX1708" s="12" t="s">
        <v>75</v>
      </c>
      <c r="AY1708" s="166" t="s">
        <v>205</v>
      </c>
    </row>
    <row r="1709" spans="2:51" s="15" customFormat="1">
      <c r="B1709" s="185"/>
      <c r="D1709" s="165" t="s">
        <v>219</v>
      </c>
      <c r="E1709" s="186" t="s">
        <v>1</v>
      </c>
      <c r="F1709" s="187" t="s">
        <v>2107</v>
      </c>
      <c r="H1709" s="188">
        <v>1104.393</v>
      </c>
      <c r="I1709" s="189"/>
      <c r="L1709" s="185"/>
      <c r="M1709" s="190"/>
      <c r="T1709" s="191"/>
      <c r="AT1709" s="186" t="s">
        <v>219</v>
      </c>
      <c r="AU1709" s="186" t="s">
        <v>88</v>
      </c>
      <c r="AV1709" s="15" t="s">
        <v>222</v>
      </c>
      <c r="AW1709" s="15" t="s">
        <v>31</v>
      </c>
      <c r="AX1709" s="15" t="s">
        <v>75</v>
      </c>
      <c r="AY1709" s="186" t="s">
        <v>205</v>
      </c>
    </row>
    <row r="1710" spans="2:51" s="14" customFormat="1">
      <c r="B1710" s="179"/>
      <c r="D1710" s="165" t="s">
        <v>219</v>
      </c>
      <c r="E1710" s="180" t="s">
        <v>1</v>
      </c>
      <c r="F1710" s="181" t="s">
        <v>2108</v>
      </c>
      <c r="H1710" s="180" t="s">
        <v>1</v>
      </c>
      <c r="I1710" s="182"/>
      <c r="L1710" s="179"/>
      <c r="M1710" s="183"/>
      <c r="T1710" s="184"/>
      <c r="AT1710" s="180" t="s">
        <v>219</v>
      </c>
      <c r="AU1710" s="180" t="s">
        <v>88</v>
      </c>
      <c r="AV1710" s="14" t="s">
        <v>82</v>
      </c>
      <c r="AW1710" s="14" t="s">
        <v>31</v>
      </c>
      <c r="AX1710" s="14" t="s">
        <v>75</v>
      </c>
      <c r="AY1710" s="180" t="s">
        <v>205</v>
      </c>
    </row>
    <row r="1711" spans="2:51" s="12" customFormat="1">
      <c r="B1711" s="164"/>
      <c r="D1711" s="165" t="s">
        <v>219</v>
      </c>
      <c r="E1711" s="166" t="s">
        <v>1</v>
      </c>
      <c r="F1711" s="167" t="s">
        <v>2109</v>
      </c>
      <c r="H1711" s="168">
        <v>60.53</v>
      </c>
      <c r="I1711" s="169"/>
      <c r="L1711" s="164"/>
      <c r="M1711" s="170"/>
      <c r="T1711" s="171"/>
      <c r="AT1711" s="166" t="s">
        <v>219</v>
      </c>
      <c r="AU1711" s="166" t="s">
        <v>88</v>
      </c>
      <c r="AV1711" s="12" t="s">
        <v>88</v>
      </c>
      <c r="AW1711" s="12" t="s">
        <v>31</v>
      </c>
      <c r="AX1711" s="12" t="s">
        <v>75</v>
      </c>
      <c r="AY1711" s="166" t="s">
        <v>205</v>
      </c>
    </row>
    <row r="1712" spans="2:51" s="15" customFormat="1">
      <c r="B1712" s="185"/>
      <c r="D1712" s="165" t="s">
        <v>219</v>
      </c>
      <c r="E1712" s="186" t="s">
        <v>1</v>
      </c>
      <c r="F1712" s="187" t="s">
        <v>2110</v>
      </c>
      <c r="H1712" s="188">
        <v>60.53</v>
      </c>
      <c r="I1712" s="189"/>
      <c r="L1712" s="185"/>
      <c r="M1712" s="190"/>
      <c r="T1712" s="191"/>
      <c r="AT1712" s="186" t="s">
        <v>219</v>
      </c>
      <c r="AU1712" s="186" t="s">
        <v>88</v>
      </c>
      <c r="AV1712" s="15" t="s">
        <v>222</v>
      </c>
      <c r="AW1712" s="15" t="s">
        <v>31</v>
      </c>
      <c r="AX1712" s="15" t="s">
        <v>75</v>
      </c>
      <c r="AY1712" s="186" t="s">
        <v>205</v>
      </c>
    </row>
    <row r="1713" spans="2:65" s="14" customFormat="1">
      <c r="B1713" s="179"/>
      <c r="D1713" s="165" t="s">
        <v>219</v>
      </c>
      <c r="E1713" s="180" t="s">
        <v>1</v>
      </c>
      <c r="F1713" s="181" t="s">
        <v>2111</v>
      </c>
      <c r="H1713" s="180" t="s">
        <v>1</v>
      </c>
      <c r="I1713" s="182"/>
      <c r="L1713" s="179"/>
      <c r="M1713" s="183"/>
      <c r="T1713" s="184"/>
      <c r="AT1713" s="180" t="s">
        <v>219</v>
      </c>
      <c r="AU1713" s="180" t="s">
        <v>88</v>
      </c>
      <c r="AV1713" s="14" t="s">
        <v>82</v>
      </c>
      <c r="AW1713" s="14" t="s">
        <v>31</v>
      </c>
      <c r="AX1713" s="14" t="s">
        <v>75</v>
      </c>
      <c r="AY1713" s="180" t="s">
        <v>205</v>
      </c>
    </row>
    <row r="1714" spans="2:65" s="14" customFormat="1">
      <c r="B1714" s="179"/>
      <c r="D1714" s="165" t="s">
        <v>219</v>
      </c>
      <c r="E1714" s="180" t="s">
        <v>1</v>
      </c>
      <c r="F1714" s="181" t="s">
        <v>2112</v>
      </c>
      <c r="H1714" s="180" t="s">
        <v>1</v>
      </c>
      <c r="I1714" s="182"/>
      <c r="L1714" s="179"/>
      <c r="M1714" s="183"/>
      <c r="T1714" s="184"/>
      <c r="AT1714" s="180" t="s">
        <v>219</v>
      </c>
      <c r="AU1714" s="180" t="s">
        <v>88</v>
      </c>
      <c r="AV1714" s="14" t="s">
        <v>82</v>
      </c>
      <c r="AW1714" s="14" t="s">
        <v>31</v>
      </c>
      <c r="AX1714" s="14" t="s">
        <v>75</v>
      </c>
      <c r="AY1714" s="180" t="s">
        <v>205</v>
      </c>
    </row>
    <row r="1715" spans="2:65" s="12" customFormat="1">
      <c r="B1715" s="164"/>
      <c r="D1715" s="165" t="s">
        <v>219</v>
      </c>
      <c r="E1715" s="166" t="s">
        <v>1</v>
      </c>
      <c r="F1715" s="167" t="s">
        <v>2113</v>
      </c>
      <c r="H1715" s="168">
        <v>501.36</v>
      </c>
      <c r="I1715" s="169"/>
      <c r="L1715" s="164"/>
      <c r="M1715" s="170"/>
      <c r="T1715" s="171"/>
      <c r="AT1715" s="166" t="s">
        <v>219</v>
      </c>
      <c r="AU1715" s="166" t="s">
        <v>88</v>
      </c>
      <c r="AV1715" s="12" t="s">
        <v>88</v>
      </c>
      <c r="AW1715" s="12" t="s">
        <v>31</v>
      </c>
      <c r="AX1715" s="12" t="s">
        <v>75</v>
      </c>
      <c r="AY1715" s="166" t="s">
        <v>205</v>
      </c>
    </row>
    <row r="1716" spans="2:65" s="15" customFormat="1">
      <c r="B1716" s="185"/>
      <c r="D1716" s="165" t="s">
        <v>219</v>
      </c>
      <c r="E1716" s="186" t="s">
        <v>1</v>
      </c>
      <c r="F1716" s="187" t="s">
        <v>2114</v>
      </c>
      <c r="H1716" s="188">
        <v>501.36</v>
      </c>
      <c r="I1716" s="189"/>
      <c r="L1716" s="185"/>
      <c r="M1716" s="190"/>
      <c r="T1716" s="191"/>
      <c r="AT1716" s="186" t="s">
        <v>219</v>
      </c>
      <c r="AU1716" s="186" t="s">
        <v>88</v>
      </c>
      <c r="AV1716" s="15" t="s">
        <v>222</v>
      </c>
      <c r="AW1716" s="15" t="s">
        <v>31</v>
      </c>
      <c r="AX1716" s="15" t="s">
        <v>75</v>
      </c>
      <c r="AY1716" s="186" t="s">
        <v>205</v>
      </c>
    </row>
    <row r="1717" spans="2:65" s="13" customFormat="1">
      <c r="B1717" s="172"/>
      <c r="D1717" s="165" t="s">
        <v>219</v>
      </c>
      <c r="E1717" s="173" t="s">
        <v>1</v>
      </c>
      <c r="F1717" s="174" t="s">
        <v>221</v>
      </c>
      <c r="H1717" s="175">
        <v>4857.7690000000002</v>
      </c>
      <c r="I1717" s="176"/>
      <c r="L1717" s="172"/>
      <c r="M1717" s="177"/>
      <c r="T1717" s="178"/>
      <c r="AT1717" s="173" t="s">
        <v>219</v>
      </c>
      <c r="AU1717" s="173" t="s">
        <v>88</v>
      </c>
      <c r="AV1717" s="13" t="s">
        <v>210</v>
      </c>
      <c r="AW1717" s="13" t="s">
        <v>31</v>
      </c>
      <c r="AX1717" s="13" t="s">
        <v>82</v>
      </c>
      <c r="AY1717" s="173" t="s">
        <v>205</v>
      </c>
    </row>
    <row r="1718" spans="2:65" s="11" customFormat="1" ht="22.9" customHeight="1">
      <c r="B1718" s="126"/>
      <c r="D1718" s="127" t="s">
        <v>74</v>
      </c>
      <c r="E1718" s="152" t="s">
        <v>3206</v>
      </c>
      <c r="F1718" s="152" t="s">
        <v>3207</v>
      </c>
      <c r="I1718" s="129"/>
      <c r="J1718" s="153">
        <f>BK1718</f>
        <v>0</v>
      </c>
      <c r="L1718" s="126"/>
      <c r="M1718" s="131"/>
      <c r="P1718" s="132">
        <f>SUM(P1719:P1763)</f>
        <v>0</v>
      </c>
      <c r="R1718" s="132">
        <f>SUM(R1719:R1763)</f>
        <v>0</v>
      </c>
      <c r="T1718" s="133">
        <f>SUM(T1719:T1763)</f>
        <v>5.4754200000000006</v>
      </c>
      <c r="AR1718" s="127" t="s">
        <v>88</v>
      </c>
      <c r="AT1718" s="134" t="s">
        <v>74</v>
      </c>
      <c r="AU1718" s="134" t="s">
        <v>82</v>
      </c>
      <c r="AY1718" s="127" t="s">
        <v>205</v>
      </c>
      <c r="BK1718" s="135">
        <f>SUM(BK1719:BK1763)</f>
        <v>0</v>
      </c>
    </row>
    <row r="1719" spans="2:65" s="1" customFormat="1" ht="37.9" customHeight="1">
      <c r="B1719" s="136"/>
      <c r="C1719" s="154" t="s">
        <v>1014</v>
      </c>
      <c r="D1719" s="154" t="s">
        <v>214</v>
      </c>
      <c r="E1719" s="155" t="s">
        <v>3208</v>
      </c>
      <c r="F1719" s="156" t="s">
        <v>3209</v>
      </c>
      <c r="G1719" s="157" t="s">
        <v>165</v>
      </c>
      <c r="H1719" s="158">
        <v>547.54200000000003</v>
      </c>
      <c r="I1719" s="159"/>
      <c r="J1719" s="160">
        <f>ROUND(I1719*H1719,2)</f>
        <v>0</v>
      </c>
      <c r="K1719" s="161"/>
      <c r="L1719" s="32"/>
      <c r="M1719" s="162" t="s">
        <v>1</v>
      </c>
      <c r="N1719" s="163" t="s">
        <v>41</v>
      </c>
      <c r="P1719" s="148">
        <f>O1719*H1719</f>
        <v>0</v>
      </c>
      <c r="Q1719" s="148">
        <v>0</v>
      </c>
      <c r="R1719" s="148">
        <f>Q1719*H1719</f>
        <v>0</v>
      </c>
      <c r="S1719" s="148">
        <v>0.01</v>
      </c>
      <c r="T1719" s="149">
        <f>S1719*H1719</f>
        <v>5.4754200000000006</v>
      </c>
      <c r="AR1719" s="150" t="s">
        <v>233</v>
      </c>
      <c r="AT1719" s="150" t="s">
        <v>214</v>
      </c>
      <c r="AU1719" s="150" t="s">
        <v>88</v>
      </c>
      <c r="AY1719" s="17" t="s">
        <v>205</v>
      </c>
      <c r="BE1719" s="151">
        <f>IF(N1719="základná",J1719,0)</f>
        <v>0</v>
      </c>
      <c r="BF1719" s="151">
        <f>IF(N1719="znížená",J1719,0)</f>
        <v>0</v>
      </c>
      <c r="BG1719" s="151">
        <f>IF(N1719="zákl. prenesená",J1719,0)</f>
        <v>0</v>
      </c>
      <c r="BH1719" s="151">
        <f>IF(N1719="zníž. prenesená",J1719,0)</f>
        <v>0</v>
      </c>
      <c r="BI1719" s="151">
        <f>IF(N1719="nulová",J1719,0)</f>
        <v>0</v>
      </c>
      <c r="BJ1719" s="17" t="s">
        <v>88</v>
      </c>
      <c r="BK1719" s="151">
        <f>ROUND(I1719*H1719,2)</f>
        <v>0</v>
      </c>
      <c r="BL1719" s="17" t="s">
        <v>233</v>
      </c>
      <c r="BM1719" s="150" t="s">
        <v>3210</v>
      </c>
    </row>
    <row r="1720" spans="2:65" s="14" customFormat="1">
      <c r="B1720" s="179"/>
      <c r="D1720" s="165" t="s">
        <v>219</v>
      </c>
      <c r="E1720" s="180" t="s">
        <v>1</v>
      </c>
      <c r="F1720" s="181" t="s">
        <v>3211</v>
      </c>
      <c r="H1720" s="180" t="s">
        <v>1</v>
      </c>
      <c r="I1720" s="182"/>
      <c r="L1720" s="179"/>
      <c r="M1720" s="183"/>
      <c r="T1720" s="184"/>
      <c r="AT1720" s="180" t="s">
        <v>219</v>
      </c>
      <c r="AU1720" s="180" t="s">
        <v>88</v>
      </c>
      <c r="AV1720" s="14" t="s">
        <v>82</v>
      </c>
      <c r="AW1720" s="14" t="s">
        <v>31</v>
      </c>
      <c r="AX1720" s="14" t="s">
        <v>75</v>
      </c>
      <c r="AY1720" s="180" t="s">
        <v>205</v>
      </c>
    </row>
    <row r="1721" spans="2:65" s="12" customFormat="1">
      <c r="B1721" s="164"/>
      <c r="D1721" s="165" t="s">
        <v>219</v>
      </c>
      <c r="E1721" s="166" t="s">
        <v>1</v>
      </c>
      <c r="F1721" s="167" t="s">
        <v>3212</v>
      </c>
      <c r="H1721" s="168">
        <v>36</v>
      </c>
      <c r="I1721" s="169"/>
      <c r="L1721" s="164"/>
      <c r="M1721" s="170"/>
      <c r="T1721" s="171"/>
      <c r="AT1721" s="166" t="s">
        <v>219</v>
      </c>
      <c r="AU1721" s="166" t="s">
        <v>88</v>
      </c>
      <c r="AV1721" s="12" t="s">
        <v>88</v>
      </c>
      <c r="AW1721" s="12" t="s">
        <v>31</v>
      </c>
      <c r="AX1721" s="12" t="s">
        <v>75</v>
      </c>
      <c r="AY1721" s="166" t="s">
        <v>205</v>
      </c>
    </row>
    <row r="1722" spans="2:65" s="15" customFormat="1">
      <c r="B1722" s="185"/>
      <c r="D1722" s="165" t="s">
        <v>219</v>
      </c>
      <c r="E1722" s="186" t="s">
        <v>1</v>
      </c>
      <c r="F1722" s="187" t="s">
        <v>3213</v>
      </c>
      <c r="H1722" s="188">
        <v>36</v>
      </c>
      <c r="I1722" s="189"/>
      <c r="L1722" s="185"/>
      <c r="M1722" s="190"/>
      <c r="T1722" s="191"/>
      <c r="AT1722" s="186" t="s">
        <v>219</v>
      </c>
      <c r="AU1722" s="186" t="s">
        <v>88</v>
      </c>
      <c r="AV1722" s="15" t="s">
        <v>222</v>
      </c>
      <c r="AW1722" s="15" t="s">
        <v>31</v>
      </c>
      <c r="AX1722" s="15" t="s">
        <v>75</v>
      </c>
      <c r="AY1722" s="186" t="s">
        <v>205</v>
      </c>
    </row>
    <row r="1723" spans="2:65" s="14" customFormat="1">
      <c r="B1723" s="179"/>
      <c r="D1723" s="165" t="s">
        <v>219</v>
      </c>
      <c r="E1723" s="180" t="s">
        <v>1</v>
      </c>
      <c r="F1723" s="181" t="s">
        <v>3214</v>
      </c>
      <c r="H1723" s="180" t="s">
        <v>1</v>
      </c>
      <c r="I1723" s="182"/>
      <c r="L1723" s="179"/>
      <c r="M1723" s="183"/>
      <c r="T1723" s="184"/>
      <c r="AT1723" s="180" t="s">
        <v>219</v>
      </c>
      <c r="AU1723" s="180" t="s">
        <v>88</v>
      </c>
      <c r="AV1723" s="14" t="s">
        <v>82</v>
      </c>
      <c r="AW1723" s="14" t="s">
        <v>31</v>
      </c>
      <c r="AX1723" s="14" t="s">
        <v>75</v>
      </c>
      <c r="AY1723" s="180" t="s">
        <v>205</v>
      </c>
    </row>
    <row r="1724" spans="2:65" s="12" customFormat="1">
      <c r="B1724" s="164"/>
      <c r="D1724" s="165" t="s">
        <v>219</v>
      </c>
      <c r="E1724" s="166" t="s">
        <v>1</v>
      </c>
      <c r="F1724" s="167" t="s">
        <v>2871</v>
      </c>
      <c r="H1724" s="168">
        <v>57.024000000000001</v>
      </c>
      <c r="I1724" s="169"/>
      <c r="L1724" s="164"/>
      <c r="M1724" s="170"/>
      <c r="T1724" s="171"/>
      <c r="AT1724" s="166" t="s">
        <v>219</v>
      </c>
      <c r="AU1724" s="166" t="s">
        <v>88</v>
      </c>
      <c r="AV1724" s="12" t="s">
        <v>88</v>
      </c>
      <c r="AW1724" s="12" t="s">
        <v>31</v>
      </c>
      <c r="AX1724" s="12" t="s">
        <v>75</v>
      </c>
      <c r="AY1724" s="166" t="s">
        <v>205</v>
      </c>
    </row>
    <row r="1725" spans="2:65" s="15" customFormat="1">
      <c r="B1725" s="185"/>
      <c r="D1725" s="165" t="s">
        <v>219</v>
      </c>
      <c r="E1725" s="186" t="s">
        <v>1</v>
      </c>
      <c r="F1725" s="187" t="s">
        <v>3215</v>
      </c>
      <c r="H1725" s="188">
        <v>57.024000000000001</v>
      </c>
      <c r="I1725" s="189"/>
      <c r="L1725" s="185"/>
      <c r="M1725" s="190"/>
      <c r="T1725" s="191"/>
      <c r="AT1725" s="186" t="s">
        <v>219</v>
      </c>
      <c r="AU1725" s="186" t="s">
        <v>88</v>
      </c>
      <c r="AV1725" s="15" t="s">
        <v>222</v>
      </c>
      <c r="AW1725" s="15" t="s">
        <v>31</v>
      </c>
      <c r="AX1725" s="15" t="s">
        <v>75</v>
      </c>
      <c r="AY1725" s="186" t="s">
        <v>205</v>
      </c>
    </row>
    <row r="1726" spans="2:65" s="14" customFormat="1">
      <c r="B1726" s="179"/>
      <c r="D1726" s="165" t="s">
        <v>219</v>
      </c>
      <c r="E1726" s="180" t="s">
        <v>1</v>
      </c>
      <c r="F1726" s="181" t="s">
        <v>3216</v>
      </c>
      <c r="H1726" s="180" t="s">
        <v>1</v>
      </c>
      <c r="I1726" s="182"/>
      <c r="L1726" s="179"/>
      <c r="M1726" s="183"/>
      <c r="T1726" s="184"/>
      <c r="AT1726" s="180" t="s">
        <v>219</v>
      </c>
      <c r="AU1726" s="180" t="s">
        <v>88</v>
      </c>
      <c r="AV1726" s="14" t="s">
        <v>82</v>
      </c>
      <c r="AW1726" s="14" t="s">
        <v>31</v>
      </c>
      <c r="AX1726" s="14" t="s">
        <v>75</v>
      </c>
      <c r="AY1726" s="180" t="s">
        <v>205</v>
      </c>
    </row>
    <row r="1727" spans="2:65" s="12" customFormat="1">
      <c r="B1727" s="164"/>
      <c r="D1727" s="165" t="s">
        <v>219</v>
      </c>
      <c r="E1727" s="166" t="s">
        <v>1</v>
      </c>
      <c r="F1727" s="167" t="s">
        <v>2874</v>
      </c>
      <c r="H1727" s="168">
        <v>7.1280000000000001</v>
      </c>
      <c r="I1727" s="169"/>
      <c r="L1727" s="164"/>
      <c r="M1727" s="170"/>
      <c r="T1727" s="171"/>
      <c r="AT1727" s="166" t="s">
        <v>219</v>
      </c>
      <c r="AU1727" s="166" t="s">
        <v>88</v>
      </c>
      <c r="AV1727" s="12" t="s">
        <v>88</v>
      </c>
      <c r="AW1727" s="12" t="s">
        <v>31</v>
      </c>
      <c r="AX1727" s="12" t="s">
        <v>75</v>
      </c>
      <c r="AY1727" s="166" t="s">
        <v>205</v>
      </c>
    </row>
    <row r="1728" spans="2:65" s="12" customFormat="1">
      <c r="B1728" s="164"/>
      <c r="D1728" s="165" t="s">
        <v>219</v>
      </c>
      <c r="E1728" s="166" t="s">
        <v>1</v>
      </c>
      <c r="F1728" s="167" t="s">
        <v>2875</v>
      </c>
      <c r="H1728" s="168">
        <v>7.1280000000000001</v>
      </c>
      <c r="I1728" s="169"/>
      <c r="L1728" s="164"/>
      <c r="M1728" s="170"/>
      <c r="T1728" s="171"/>
      <c r="AT1728" s="166" t="s">
        <v>219</v>
      </c>
      <c r="AU1728" s="166" t="s">
        <v>88</v>
      </c>
      <c r="AV1728" s="12" t="s">
        <v>88</v>
      </c>
      <c r="AW1728" s="12" t="s">
        <v>31</v>
      </c>
      <c r="AX1728" s="12" t="s">
        <v>75</v>
      </c>
      <c r="AY1728" s="166" t="s">
        <v>205</v>
      </c>
    </row>
    <row r="1729" spans="2:51" s="12" customFormat="1">
      <c r="B1729" s="164"/>
      <c r="D1729" s="165" t="s">
        <v>219</v>
      </c>
      <c r="E1729" s="166" t="s">
        <v>1</v>
      </c>
      <c r="F1729" s="167" t="s">
        <v>2876</v>
      </c>
      <c r="H1729" s="168">
        <v>7.1280000000000001</v>
      </c>
      <c r="I1729" s="169"/>
      <c r="L1729" s="164"/>
      <c r="M1729" s="170"/>
      <c r="T1729" s="171"/>
      <c r="AT1729" s="166" t="s">
        <v>219</v>
      </c>
      <c r="AU1729" s="166" t="s">
        <v>88</v>
      </c>
      <c r="AV1729" s="12" t="s">
        <v>88</v>
      </c>
      <c r="AW1729" s="12" t="s">
        <v>31</v>
      </c>
      <c r="AX1729" s="12" t="s">
        <v>75</v>
      </c>
      <c r="AY1729" s="166" t="s">
        <v>205</v>
      </c>
    </row>
    <row r="1730" spans="2:51" s="15" customFormat="1">
      <c r="B1730" s="185"/>
      <c r="D1730" s="165" t="s">
        <v>219</v>
      </c>
      <c r="E1730" s="186" t="s">
        <v>1</v>
      </c>
      <c r="F1730" s="187" t="s">
        <v>2877</v>
      </c>
      <c r="H1730" s="188">
        <v>21.384</v>
      </c>
      <c r="I1730" s="189"/>
      <c r="L1730" s="185"/>
      <c r="M1730" s="190"/>
      <c r="T1730" s="191"/>
      <c r="AT1730" s="186" t="s">
        <v>219</v>
      </c>
      <c r="AU1730" s="186" t="s">
        <v>88</v>
      </c>
      <c r="AV1730" s="15" t="s">
        <v>222</v>
      </c>
      <c r="AW1730" s="15" t="s">
        <v>31</v>
      </c>
      <c r="AX1730" s="15" t="s">
        <v>75</v>
      </c>
      <c r="AY1730" s="186" t="s">
        <v>205</v>
      </c>
    </row>
    <row r="1731" spans="2:51" s="14" customFormat="1">
      <c r="B1731" s="179"/>
      <c r="D1731" s="165" t="s">
        <v>219</v>
      </c>
      <c r="E1731" s="180" t="s">
        <v>1</v>
      </c>
      <c r="F1731" s="181" t="s">
        <v>2884</v>
      </c>
      <c r="H1731" s="180" t="s">
        <v>1</v>
      </c>
      <c r="I1731" s="182"/>
      <c r="L1731" s="179"/>
      <c r="M1731" s="183"/>
      <c r="T1731" s="184"/>
      <c r="AT1731" s="180" t="s">
        <v>219</v>
      </c>
      <c r="AU1731" s="180" t="s">
        <v>88</v>
      </c>
      <c r="AV1731" s="14" t="s">
        <v>82</v>
      </c>
      <c r="AW1731" s="14" t="s">
        <v>31</v>
      </c>
      <c r="AX1731" s="14" t="s">
        <v>75</v>
      </c>
      <c r="AY1731" s="180" t="s">
        <v>205</v>
      </c>
    </row>
    <row r="1732" spans="2:51" s="14" customFormat="1" ht="22.5">
      <c r="B1732" s="179"/>
      <c r="D1732" s="165" t="s">
        <v>219</v>
      </c>
      <c r="E1732" s="180" t="s">
        <v>1</v>
      </c>
      <c r="F1732" s="181" t="s">
        <v>3217</v>
      </c>
      <c r="H1732" s="180" t="s">
        <v>1</v>
      </c>
      <c r="I1732" s="182"/>
      <c r="L1732" s="179"/>
      <c r="M1732" s="183"/>
      <c r="T1732" s="184"/>
      <c r="AT1732" s="180" t="s">
        <v>219</v>
      </c>
      <c r="AU1732" s="180" t="s">
        <v>88</v>
      </c>
      <c r="AV1732" s="14" t="s">
        <v>82</v>
      </c>
      <c r="AW1732" s="14" t="s">
        <v>31</v>
      </c>
      <c r="AX1732" s="14" t="s">
        <v>75</v>
      </c>
      <c r="AY1732" s="180" t="s">
        <v>205</v>
      </c>
    </row>
    <row r="1733" spans="2:51" s="12" customFormat="1">
      <c r="B1733" s="164"/>
      <c r="D1733" s="165" t="s">
        <v>219</v>
      </c>
      <c r="E1733" s="166" t="s">
        <v>1</v>
      </c>
      <c r="F1733" s="167" t="s">
        <v>2886</v>
      </c>
      <c r="H1733" s="168">
        <v>27</v>
      </c>
      <c r="I1733" s="169"/>
      <c r="L1733" s="164"/>
      <c r="M1733" s="170"/>
      <c r="T1733" s="171"/>
      <c r="AT1733" s="166" t="s">
        <v>219</v>
      </c>
      <c r="AU1733" s="166" t="s">
        <v>88</v>
      </c>
      <c r="AV1733" s="12" t="s">
        <v>88</v>
      </c>
      <c r="AW1733" s="12" t="s">
        <v>31</v>
      </c>
      <c r="AX1733" s="12" t="s">
        <v>75</v>
      </c>
      <c r="AY1733" s="166" t="s">
        <v>205</v>
      </c>
    </row>
    <row r="1734" spans="2:51" s="15" customFormat="1">
      <c r="B1734" s="185"/>
      <c r="D1734" s="165" t="s">
        <v>219</v>
      </c>
      <c r="E1734" s="186" t="s">
        <v>1</v>
      </c>
      <c r="F1734" s="187" t="s">
        <v>2887</v>
      </c>
      <c r="H1734" s="188">
        <v>27</v>
      </c>
      <c r="I1734" s="189"/>
      <c r="L1734" s="185"/>
      <c r="M1734" s="190"/>
      <c r="T1734" s="191"/>
      <c r="AT1734" s="186" t="s">
        <v>219</v>
      </c>
      <c r="AU1734" s="186" t="s">
        <v>88</v>
      </c>
      <c r="AV1734" s="15" t="s">
        <v>222</v>
      </c>
      <c r="AW1734" s="15" t="s">
        <v>31</v>
      </c>
      <c r="AX1734" s="15" t="s">
        <v>75</v>
      </c>
      <c r="AY1734" s="186" t="s">
        <v>205</v>
      </c>
    </row>
    <row r="1735" spans="2:51" s="14" customFormat="1" ht="22.5">
      <c r="B1735" s="179"/>
      <c r="D1735" s="165" t="s">
        <v>219</v>
      </c>
      <c r="E1735" s="180" t="s">
        <v>1</v>
      </c>
      <c r="F1735" s="181" t="s">
        <v>3218</v>
      </c>
      <c r="H1735" s="180" t="s">
        <v>1</v>
      </c>
      <c r="I1735" s="182"/>
      <c r="L1735" s="179"/>
      <c r="M1735" s="183"/>
      <c r="T1735" s="184"/>
      <c r="AT1735" s="180" t="s">
        <v>219</v>
      </c>
      <c r="AU1735" s="180" t="s">
        <v>88</v>
      </c>
      <c r="AV1735" s="14" t="s">
        <v>82</v>
      </c>
      <c r="AW1735" s="14" t="s">
        <v>31</v>
      </c>
      <c r="AX1735" s="14" t="s">
        <v>75</v>
      </c>
      <c r="AY1735" s="180" t="s">
        <v>205</v>
      </c>
    </row>
    <row r="1736" spans="2:51" s="12" customFormat="1">
      <c r="B1736" s="164"/>
      <c r="D1736" s="165" t="s">
        <v>219</v>
      </c>
      <c r="E1736" s="166" t="s">
        <v>1</v>
      </c>
      <c r="F1736" s="167" t="s">
        <v>2852</v>
      </c>
      <c r="H1736" s="168">
        <v>103.5</v>
      </c>
      <c r="I1736" s="169"/>
      <c r="L1736" s="164"/>
      <c r="M1736" s="170"/>
      <c r="T1736" s="171"/>
      <c r="AT1736" s="166" t="s">
        <v>219</v>
      </c>
      <c r="AU1736" s="166" t="s">
        <v>88</v>
      </c>
      <c r="AV1736" s="12" t="s">
        <v>88</v>
      </c>
      <c r="AW1736" s="12" t="s">
        <v>31</v>
      </c>
      <c r="AX1736" s="12" t="s">
        <v>75</v>
      </c>
      <c r="AY1736" s="166" t="s">
        <v>205</v>
      </c>
    </row>
    <row r="1737" spans="2:51" s="12" customFormat="1">
      <c r="B1737" s="164"/>
      <c r="D1737" s="165" t="s">
        <v>219</v>
      </c>
      <c r="E1737" s="166" t="s">
        <v>1</v>
      </c>
      <c r="F1737" s="167" t="s">
        <v>2853</v>
      </c>
      <c r="H1737" s="168">
        <v>103.5</v>
      </c>
      <c r="I1737" s="169"/>
      <c r="L1737" s="164"/>
      <c r="M1737" s="170"/>
      <c r="T1737" s="171"/>
      <c r="AT1737" s="166" t="s">
        <v>219</v>
      </c>
      <c r="AU1737" s="166" t="s">
        <v>88</v>
      </c>
      <c r="AV1737" s="12" t="s">
        <v>88</v>
      </c>
      <c r="AW1737" s="12" t="s">
        <v>31</v>
      </c>
      <c r="AX1737" s="12" t="s">
        <v>75</v>
      </c>
      <c r="AY1737" s="166" t="s">
        <v>205</v>
      </c>
    </row>
    <row r="1738" spans="2:51" s="12" customFormat="1">
      <c r="B1738" s="164"/>
      <c r="D1738" s="165" t="s">
        <v>219</v>
      </c>
      <c r="E1738" s="166" t="s">
        <v>1</v>
      </c>
      <c r="F1738" s="167" t="s">
        <v>2854</v>
      </c>
      <c r="H1738" s="168">
        <v>103.5</v>
      </c>
      <c r="I1738" s="169"/>
      <c r="L1738" s="164"/>
      <c r="M1738" s="170"/>
      <c r="T1738" s="171"/>
      <c r="AT1738" s="166" t="s">
        <v>219</v>
      </c>
      <c r="AU1738" s="166" t="s">
        <v>88</v>
      </c>
      <c r="AV1738" s="12" t="s">
        <v>88</v>
      </c>
      <c r="AW1738" s="12" t="s">
        <v>31</v>
      </c>
      <c r="AX1738" s="12" t="s">
        <v>75</v>
      </c>
      <c r="AY1738" s="166" t="s">
        <v>205</v>
      </c>
    </row>
    <row r="1739" spans="2:51" s="15" customFormat="1">
      <c r="B1739" s="185"/>
      <c r="D1739" s="165" t="s">
        <v>219</v>
      </c>
      <c r="E1739" s="186" t="s">
        <v>1</v>
      </c>
      <c r="F1739" s="187" t="s">
        <v>2855</v>
      </c>
      <c r="H1739" s="188">
        <v>310.5</v>
      </c>
      <c r="I1739" s="189"/>
      <c r="L1739" s="185"/>
      <c r="M1739" s="190"/>
      <c r="T1739" s="191"/>
      <c r="AT1739" s="186" t="s">
        <v>219</v>
      </c>
      <c r="AU1739" s="186" t="s">
        <v>88</v>
      </c>
      <c r="AV1739" s="15" t="s">
        <v>222</v>
      </c>
      <c r="AW1739" s="15" t="s">
        <v>31</v>
      </c>
      <c r="AX1739" s="15" t="s">
        <v>75</v>
      </c>
      <c r="AY1739" s="186" t="s">
        <v>205</v>
      </c>
    </row>
    <row r="1740" spans="2:51" s="14" customFormat="1">
      <c r="B1740" s="179"/>
      <c r="D1740" s="165" t="s">
        <v>219</v>
      </c>
      <c r="E1740" s="180" t="s">
        <v>1</v>
      </c>
      <c r="F1740" s="181" t="s">
        <v>2878</v>
      </c>
      <c r="H1740" s="180" t="s">
        <v>1</v>
      </c>
      <c r="I1740" s="182"/>
      <c r="L1740" s="179"/>
      <c r="M1740" s="183"/>
      <c r="T1740" s="184"/>
      <c r="AT1740" s="180" t="s">
        <v>219</v>
      </c>
      <c r="AU1740" s="180" t="s">
        <v>88</v>
      </c>
      <c r="AV1740" s="14" t="s">
        <v>82</v>
      </c>
      <c r="AW1740" s="14" t="s">
        <v>31</v>
      </c>
      <c r="AX1740" s="14" t="s">
        <v>75</v>
      </c>
      <c r="AY1740" s="180" t="s">
        <v>205</v>
      </c>
    </row>
    <row r="1741" spans="2:51" s="14" customFormat="1">
      <c r="B1741" s="179"/>
      <c r="D1741" s="165" t="s">
        <v>219</v>
      </c>
      <c r="E1741" s="180" t="s">
        <v>1</v>
      </c>
      <c r="F1741" s="181" t="s">
        <v>3219</v>
      </c>
      <c r="H1741" s="180" t="s">
        <v>1</v>
      </c>
      <c r="I1741" s="182"/>
      <c r="L1741" s="179"/>
      <c r="M1741" s="183"/>
      <c r="T1741" s="184"/>
      <c r="AT1741" s="180" t="s">
        <v>219</v>
      </c>
      <c r="AU1741" s="180" t="s">
        <v>88</v>
      </c>
      <c r="AV1741" s="14" t="s">
        <v>82</v>
      </c>
      <c r="AW1741" s="14" t="s">
        <v>31</v>
      </c>
      <c r="AX1741" s="14" t="s">
        <v>75</v>
      </c>
      <c r="AY1741" s="180" t="s">
        <v>205</v>
      </c>
    </row>
    <row r="1742" spans="2:51" s="12" customFormat="1">
      <c r="B1742" s="164"/>
      <c r="D1742" s="165" t="s">
        <v>219</v>
      </c>
      <c r="E1742" s="166" t="s">
        <v>1</v>
      </c>
      <c r="F1742" s="167" t="s">
        <v>2880</v>
      </c>
      <c r="H1742" s="168">
        <v>7.1280000000000001</v>
      </c>
      <c r="I1742" s="169"/>
      <c r="L1742" s="164"/>
      <c r="M1742" s="170"/>
      <c r="T1742" s="171"/>
      <c r="AT1742" s="166" t="s">
        <v>219</v>
      </c>
      <c r="AU1742" s="166" t="s">
        <v>88</v>
      </c>
      <c r="AV1742" s="12" t="s">
        <v>88</v>
      </c>
      <c r="AW1742" s="12" t="s">
        <v>31</v>
      </c>
      <c r="AX1742" s="12" t="s">
        <v>75</v>
      </c>
      <c r="AY1742" s="166" t="s">
        <v>205</v>
      </c>
    </row>
    <row r="1743" spans="2:51" s="12" customFormat="1">
      <c r="B1743" s="164"/>
      <c r="D1743" s="165" t="s">
        <v>219</v>
      </c>
      <c r="E1743" s="166" t="s">
        <v>1</v>
      </c>
      <c r="F1743" s="167" t="s">
        <v>2881</v>
      </c>
      <c r="H1743" s="168">
        <v>7.1280000000000001</v>
      </c>
      <c r="I1743" s="169"/>
      <c r="L1743" s="164"/>
      <c r="M1743" s="170"/>
      <c r="T1743" s="171"/>
      <c r="AT1743" s="166" t="s">
        <v>219</v>
      </c>
      <c r="AU1743" s="166" t="s">
        <v>88</v>
      </c>
      <c r="AV1743" s="12" t="s">
        <v>88</v>
      </c>
      <c r="AW1743" s="12" t="s">
        <v>31</v>
      </c>
      <c r="AX1743" s="12" t="s">
        <v>75</v>
      </c>
      <c r="AY1743" s="166" t="s">
        <v>205</v>
      </c>
    </row>
    <row r="1744" spans="2:51" s="12" customFormat="1">
      <c r="B1744" s="164"/>
      <c r="D1744" s="165" t="s">
        <v>219</v>
      </c>
      <c r="E1744" s="166" t="s">
        <v>1</v>
      </c>
      <c r="F1744" s="167" t="s">
        <v>2882</v>
      </c>
      <c r="H1744" s="168">
        <v>7.1280000000000001</v>
      </c>
      <c r="I1744" s="169"/>
      <c r="L1744" s="164"/>
      <c r="M1744" s="170"/>
      <c r="T1744" s="171"/>
      <c r="AT1744" s="166" t="s">
        <v>219</v>
      </c>
      <c r="AU1744" s="166" t="s">
        <v>88</v>
      </c>
      <c r="AV1744" s="12" t="s">
        <v>88</v>
      </c>
      <c r="AW1744" s="12" t="s">
        <v>31</v>
      </c>
      <c r="AX1744" s="12" t="s">
        <v>75</v>
      </c>
      <c r="AY1744" s="166" t="s">
        <v>205</v>
      </c>
    </row>
    <row r="1745" spans="2:51" s="15" customFormat="1">
      <c r="B1745" s="185"/>
      <c r="D1745" s="165" t="s">
        <v>219</v>
      </c>
      <c r="E1745" s="186" t="s">
        <v>1</v>
      </c>
      <c r="F1745" s="187" t="s">
        <v>2883</v>
      </c>
      <c r="H1745" s="188">
        <v>21.384</v>
      </c>
      <c r="I1745" s="189"/>
      <c r="L1745" s="185"/>
      <c r="M1745" s="190"/>
      <c r="T1745" s="191"/>
      <c r="AT1745" s="186" t="s">
        <v>219</v>
      </c>
      <c r="AU1745" s="186" t="s">
        <v>88</v>
      </c>
      <c r="AV1745" s="15" t="s">
        <v>222</v>
      </c>
      <c r="AW1745" s="15" t="s">
        <v>31</v>
      </c>
      <c r="AX1745" s="15" t="s">
        <v>75</v>
      </c>
      <c r="AY1745" s="186" t="s">
        <v>205</v>
      </c>
    </row>
    <row r="1746" spans="2:51" s="14" customFormat="1">
      <c r="B1746" s="179"/>
      <c r="D1746" s="165" t="s">
        <v>219</v>
      </c>
      <c r="E1746" s="180" t="s">
        <v>1</v>
      </c>
      <c r="F1746" s="181" t="s">
        <v>2884</v>
      </c>
      <c r="H1746" s="180" t="s">
        <v>1</v>
      </c>
      <c r="I1746" s="182"/>
      <c r="L1746" s="179"/>
      <c r="M1746" s="183"/>
      <c r="T1746" s="184"/>
      <c r="AT1746" s="180" t="s">
        <v>219</v>
      </c>
      <c r="AU1746" s="180" t="s">
        <v>88</v>
      </c>
      <c r="AV1746" s="14" t="s">
        <v>82</v>
      </c>
      <c r="AW1746" s="14" t="s">
        <v>31</v>
      </c>
      <c r="AX1746" s="14" t="s">
        <v>75</v>
      </c>
      <c r="AY1746" s="180" t="s">
        <v>205</v>
      </c>
    </row>
    <row r="1747" spans="2:51" s="14" customFormat="1" ht="22.5">
      <c r="B1747" s="179"/>
      <c r="D1747" s="165" t="s">
        <v>219</v>
      </c>
      <c r="E1747" s="180" t="s">
        <v>1</v>
      </c>
      <c r="F1747" s="181" t="s">
        <v>2885</v>
      </c>
      <c r="H1747" s="180" t="s">
        <v>1</v>
      </c>
      <c r="I1747" s="182"/>
      <c r="L1747" s="179"/>
      <c r="M1747" s="183"/>
      <c r="T1747" s="184"/>
      <c r="AT1747" s="180" t="s">
        <v>219</v>
      </c>
      <c r="AU1747" s="180" t="s">
        <v>88</v>
      </c>
      <c r="AV1747" s="14" t="s">
        <v>82</v>
      </c>
      <c r="AW1747" s="14" t="s">
        <v>31</v>
      </c>
      <c r="AX1747" s="14" t="s">
        <v>75</v>
      </c>
      <c r="AY1747" s="180" t="s">
        <v>205</v>
      </c>
    </row>
    <row r="1748" spans="2:51" s="12" customFormat="1">
      <c r="B1748" s="164"/>
      <c r="D1748" s="165" t="s">
        <v>219</v>
      </c>
      <c r="E1748" s="166" t="s">
        <v>1</v>
      </c>
      <c r="F1748" s="167" t="s">
        <v>2888</v>
      </c>
      <c r="H1748" s="168">
        <v>14.85</v>
      </c>
      <c r="I1748" s="169"/>
      <c r="L1748" s="164"/>
      <c r="M1748" s="170"/>
      <c r="T1748" s="171"/>
      <c r="AT1748" s="166" t="s">
        <v>219</v>
      </c>
      <c r="AU1748" s="166" t="s">
        <v>88</v>
      </c>
      <c r="AV1748" s="12" t="s">
        <v>88</v>
      </c>
      <c r="AW1748" s="12" t="s">
        <v>31</v>
      </c>
      <c r="AX1748" s="12" t="s">
        <v>75</v>
      </c>
      <c r="AY1748" s="166" t="s">
        <v>205</v>
      </c>
    </row>
    <row r="1749" spans="2:51" s="12" customFormat="1">
      <c r="B1749" s="164"/>
      <c r="D1749" s="165" t="s">
        <v>219</v>
      </c>
      <c r="E1749" s="166" t="s">
        <v>1</v>
      </c>
      <c r="F1749" s="167" t="s">
        <v>2889</v>
      </c>
      <c r="H1749" s="168">
        <v>14.85</v>
      </c>
      <c r="I1749" s="169"/>
      <c r="L1749" s="164"/>
      <c r="M1749" s="170"/>
      <c r="T1749" s="171"/>
      <c r="AT1749" s="166" t="s">
        <v>219</v>
      </c>
      <c r="AU1749" s="166" t="s">
        <v>88</v>
      </c>
      <c r="AV1749" s="12" t="s">
        <v>88</v>
      </c>
      <c r="AW1749" s="12" t="s">
        <v>31</v>
      </c>
      <c r="AX1749" s="12" t="s">
        <v>75</v>
      </c>
      <c r="AY1749" s="166" t="s">
        <v>205</v>
      </c>
    </row>
    <row r="1750" spans="2:51" s="14" customFormat="1">
      <c r="B1750" s="179"/>
      <c r="D1750" s="165" t="s">
        <v>219</v>
      </c>
      <c r="E1750" s="180" t="s">
        <v>1</v>
      </c>
      <c r="F1750" s="181" t="s">
        <v>2890</v>
      </c>
      <c r="H1750" s="180" t="s">
        <v>1</v>
      </c>
      <c r="I1750" s="182"/>
      <c r="L1750" s="179"/>
      <c r="M1750" s="183"/>
      <c r="T1750" s="184"/>
      <c r="AT1750" s="180" t="s">
        <v>219</v>
      </c>
      <c r="AU1750" s="180" t="s">
        <v>88</v>
      </c>
      <c r="AV1750" s="14" t="s">
        <v>82</v>
      </c>
      <c r="AW1750" s="14" t="s">
        <v>31</v>
      </c>
      <c r="AX1750" s="14" t="s">
        <v>75</v>
      </c>
      <c r="AY1750" s="180" t="s">
        <v>205</v>
      </c>
    </row>
    <row r="1751" spans="2:51" s="12" customFormat="1">
      <c r="B1751" s="164"/>
      <c r="D1751" s="165" t="s">
        <v>219</v>
      </c>
      <c r="E1751" s="166" t="s">
        <v>1</v>
      </c>
      <c r="F1751" s="167" t="s">
        <v>2891</v>
      </c>
      <c r="H1751" s="168">
        <v>14.85</v>
      </c>
      <c r="I1751" s="169"/>
      <c r="L1751" s="164"/>
      <c r="M1751" s="170"/>
      <c r="T1751" s="171"/>
      <c r="AT1751" s="166" t="s">
        <v>219</v>
      </c>
      <c r="AU1751" s="166" t="s">
        <v>88</v>
      </c>
      <c r="AV1751" s="12" t="s">
        <v>88</v>
      </c>
      <c r="AW1751" s="12" t="s">
        <v>31</v>
      </c>
      <c r="AX1751" s="12" t="s">
        <v>75</v>
      </c>
      <c r="AY1751" s="166" t="s">
        <v>205</v>
      </c>
    </row>
    <row r="1752" spans="2:51" s="15" customFormat="1">
      <c r="B1752" s="185"/>
      <c r="D1752" s="165" t="s">
        <v>219</v>
      </c>
      <c r="E1752" s="186" t="s">
        <v>1</v>
      </c>
      <c r="F1752" s="187" t="s">
        <v>2887</v>
      </c>
      <c r="H1752" s="188">
        <v>44.55</v>
      </c>
      <c r="I1752" s="189"/>
      <c r="L1752" s="185"/>
      <c r="M1752" s="190"/>
      <c r="T1752" s="191"/>
      <c r="AT1752" s="186" t="s">
        <v>219</v>
      </c>
      <c r="AU1752" s="186" t="s">
        <v>88</v>
      </c>
      <c r="AV1752" s="15" t="s">
        <v>222</v>
      </c>
      <c r="AW1752" s="15" t="s">
        <v>31</v>
      </c>
      <c r="AX1752" s="15" t="s">
        <v>75</v>
      </c>
      <c r="AY1752" s="186" t="s">
        <v>205</v>
      </c>
    </row>
    <row r="1753" spans="2:51" s="14" customFormat="1">
      <c r="B1753" s="179"/>
      <c r="D1753" s="165" t="s">
        <v>219</v>
      </c>
      <c r="E1753" s="180" t="s">
        <v>1</v>
      </c>
      <c r="F1753" s="181" t="s">
        <v>2884</v>
      </c>
      <c r="H1753" s="180" t="s">
        <v>1</v>
      </c>
      <c r="I1753" s="182"/>
      <c r="L1753" s="179"/>
      <c r="M1753" s="183"/>
      <c r="T1753" s="184"/>
      <c r="AT1753" s="180" t="s">
        <v>219</v>
      </c>
      <c r="AU1753" s="180" t="s">
        <v>88</v>
      </c>
      <c r="AV1753" s="14" t="s">
        <v>82</v>
      </c>
      <c r="AW1753" s="14" t="s">
        <v>31</v>
      </c>
      <c r="AX1753" s="14" t="s">
        <v>75</v>
      </c>
      <c r="AY1753" s="180" t="s">
        <v>205</v>
      </c>
    </row>
    <row r="1754" spans="2:51" s="14" customFormat="1" ht="22.5">
      <c r="B1754" s="179"/>
      <c r="D1754" s="165" t="s">
        <v>219</v>
      </c>
      <c r="E1754" s="180" t="s">
        <v>1</v>
      </c>
      <c r="F1754" s="181" t="s">
        <v>2885</v>
      </c>
      <c r="H1754" s="180" t="s">
        <v>1</v>
      </c>
      <c r="I1754" s="182"/>
      <c r="L1754" s="179"/>
      <c r="M1754" s="183"/>
      <c r="T1754" s="184"/>
      <c r="AT1754" s="180" t="s">
        <v>219</v>
      </c>
      <c r="AU1754" s="180" t="s">
        <v>88</v>
      </c>
      <c r="AV1754" s="14" t="s">
        <v>82</v>
      </c>
      <c r="AW1754" s="14" t="s">
        <v>31</v>
      </c>
      <c r="AX1754" s="14" t="s">
        <v>75</v>
      </c>
      <c r="AY1754" s="180" t="s">
        <v>205</v>
      </c>
    </row>
    <row r="1755" spans="2:51" s="12" customFormat="1">
      <c r="B1755" s="164"/>
      <c r="D1755" s="165" t="s">
        <v>219</v>
      </c>
      <c r="E1755" s="166" t="s">
        <v>1</v>
      </c>
      <c r="F1755" s="167" t="s">
        <v>2893</v>
      </c>
      <c r="H1755" s="168">
        <v>14.85</v>
      </c>
      <c r="I1755" s="169"/>
      <c r="L1755" s="164"/>
      <c r="M1755" s="170"/>
      <c r="T1755" s="171"/>
      <c r="AT1755" s="166" t="s">
        <v>219</v>
      </c>
      <c r="AU1755" s="166" t="s">
        <v>88</v>
      </c>
      <c r="AV1755" s="12" t="s">
        <v>88</v>
      </c>
      <c r="AW1755" s="12" t="s">
        <v>31</v>
      </c>
      <c r="AX1755" s="12" t="s">
        <v>75</v>
      </c>
      <c r="AY1755" s="166" t="s">
        <v>205</v>
      </c>
    </row>
    <row r="1756" spans="2:51" s="15" customFormat="1">
      <c r="B1756" s="185"/>
      <c r="D1756" s="165" t="s">
        <v>219</v>
      </c>
      <c r="E1756" s="186" t="s">
        <v>1</v>
      </c>
      <c r="F1756" s="187" t="s">
        <v>2894</v>
      </c>
      <c r="H1756" s="188">
        <v>14.85</v>
      </c>
      <c r="I1756" s="189"/>
      <c r="L1756" s="185"/>
      <c r="M1756" s="190"/>
      <c r="T1756" s="191"/>
      <c r="AT1756" s="186" t="s">
        <v>219</v>
      </c>
      <c r="AU1756" s="186" t="s">
        <v>88</v>
      </c>
      <c r="AV1756" s="15" t="s">
        <v>222</v>
      </c>
      <c r="AW1756" s="15" t="s">
        <v>31</v>
      </c>
      <c r="AX1756" s="15" t="s">
        <v>75</v>
      </c>
      <c r="AY1756" s="186" t="s">
        <v>205</v>
      </c>
    </row>
    <row r="1757" spans="2:51" s="14" customFormat="1">
      <c r="B1757" s="179"/>
      <c r="D1757" s="165" t="s">
        <v>219</v>
      </c>
      <c r="E1757" s="180" t="s">
        <v>1</v>
      </c>
      <c r="F1757" s="181" t="s">
        <v>2884</v>
      </c>
      <c r="H1757" s="180" t="s">
        <v>1</v>
      </c>
      <c r="I1757" s="182"/>
      <c r="L1757" s="179"/>
      <c r="M1757" s="183"/>
      <c r="T1757" s="184"/>
      <c r="AT1757" s="180" t="s">
        <v>219</v>
      </c>
      <c r="AU1757" s="180" t="s">
        <v>88</v>
      </c>
      <c r="AV1757" s="14" t="s">
        <v>82</v>
      </c>
      <c r="AW1757" s="14" t="s">
        <v>31</v>
      </c>
      <c r="AX1757" s="14" t="s">
        <v>75</v>
      </c>
      <c r="AY1757" s="180" t="s">
        <v>205</v>
      </c>
    </row>
    <row r="1758" spans="2:51" s="14" customFormat="1" ht="22.5">
      <c r="B1758" s="179"/>
      <c r="D1758" s="165" t="s">
        <v>219</v>
      </c>
      <c r="E1758" s="180" t="s">
        <v>1</v>
      </c>
      <c r="F1758" s="181" t="s">
        <v>2885</v>
      </c>
      <c r="H1758" s="180" t="s">
        <v>1</v>
      </c>
      <c r="I1758" s="182"/>
      <c r="L1758" s="179"/>
      <c r="M1758" s="183"/>
      <c r="T1758" s="184"/>
      <c r="AT1758" s="180" t="s">
        <v>219</v>
      </c>
      <c r="AU1758" s="180" t="s">
        <v>88</v>
      </c>
      <c r="AV1758" s="14" t="s">
        <v>82</v>
      </c>
      <c r="AW1758" s="14" t="s">
        <v>31</v>
      </c>
      <c r="AX1758" s="14" t="s">
        <v>75</v>
      </c>
      <c r="AY1758" s="180" t="s">
        <v>205</v>
      </c>
    </row>
    <row r="1759" spans="2:51" s="12" customFormat="1">
      <c r="B1759" s="164"/>
      <c r="D1759" s="165" t="s">
        <v>219</v>
      </c>
      <c r="E1759" s="166" t="s">
        <v>1</v>
      </c>
      <c r="F1759" s="167" t="s">
        <v>2895</v>
      </c>
      <c r="H1759" s="168">
        <v>14.85</v>
      </c>
      <c r="I1759" s="169"/>
      <c r="L1759" s="164"/>
      <c r="M1759" s="170"/>
      <c r="T1759" s="171"/>
      <c r="AT1759" s="166" t="s">
        <v>219</v>
      </c>
      <c r="AU1759" s="166" t="s">
        <v>88</v>
      </c>
      <c r="AV1759" s="12" t="s">
        <v>88</v>
      </c>
      <c r="AW1759" s="12" t="s">
        <v>31</v>
      </c>
      <c r="AX1759" s="12" t="s">
        <v>75</v>
      </c>
      <c r="AY1759" s="166" t="s">
        <v>205</v>
      </c>
    </row>
    <row r="1760" spans="2:51" s="15" customFormat="1">
      <c r="B1760" s="185"/>
      <c r="D1760" s="165" t="s">
        <v>219</v>
      </c>
      <c r="E1760" s="186" t="s">
        <v>1</v>
      </c>
      <c r="F1760" s="187" t="s">
        <v>2896</v>
      </c>
      <c r="H1760" s="188">
        <v>14.85</v>
      </c>
      <c r="I1760" s="189"/>
      <c r="L1760" s="185"/>
      <c r="M1760" s="190"/>
      <c r="T1760" s="191"/>
      <c r="AT1760" s="186" t="s">
        <v>219</v>
      </c>
      <c r="AU1760" s="186" t="s">
        <v>88</v>
      </c>
      <c r="AV1760" s="15" t="s">
        <v>222</v>
      </c>
      <c r="AW1760" s="15" t="s">
        <v>31</v>
      </c>
      <c r="AX1760" s="15" t="s">
        <v>75</v>
      </c>
      <c r="AY1760" s="186" t="s">
        <v>205</v>
      </c>
    </row>
    <row r="1761" spans="2:65" s="13" customFormat="1">
      <c r="B1761" s="172"/>
      <c r="D1761" s="165" t="s">
        <v>219</v>
      </c>
      <c r="E1761" s="173" t="s">
        <v>1</v>
      </c>
      <c r="F1761" s="174" t="s">
        <v>2793</v>
      </c>
      <c r="H1761" s="175">
        <v>547.54200000000003</v>
      </c>
      <c r="I1761" s="176"/>
      <c r="L1761" s="172"/>
      <c r="M1761" s="177"/>
      <c r="T1761" s="178"/>
      <c r="AT1761" s="173" t="s">
        <v>219</v>
      </c>
      <c r="AU1761" s="173" t="s">
        <v>88</v>
      </c>
      <c r="AV1761" s="13" t="s">
        <v>210</v>
      </c>
      <c r="AW1761" s="13" t="s">
        <v>31</v>
      </c>
      <c r="AX1761" s="13" t="s">
        <v>82</v>
      </c>
      <c r="AY1761" s="173" t="s">
        <v>205</v>
      </c>
    </row>
    <row r="1762" spans="2:65" s="1" customFormat="1" ht="24.2" customHeight="1">
      <c r="B1762" s="136"/>
      <c r="C1762" s="154" t="s">
        <v>1201</v>
      </c>
      <c r="D1762" s="154" t="s">
        <v>214</v>
      </c>
      <c r="E1762" s="155" t="s">
        <v>3220</v>
      </c>
      <c r="F1762" s="156" t="s">
        <v>3221</v>
      </c>
      <c r="G1762" s="157" t="s">
        <v>592</v>
      </c>
      <c r="H1762" s="158">
        <v>3</v>
      </c>
      <c r="I1762" s="159"/>
      <c r="J1762" s="160">
        <f>ROUND(I1762*H1762,2)</f>
        <v>0</v>
      </c>
      <c r="K1762" s="161"/>
      <c r="L1762" s="32"/>
      <c r="M1762" s="162" t="s">
        <v>1</v>
      </c>
      <c r="N1762" s="163" t="s">
        <v>41</v>
      </c>
      <c r="P1762" s="148">
        <f>O1762*H1762</f>
        <v>0</v>
      </c>
      <c r="Q1762" s="148">
        <v>0</v>
      </c>
      <c r="R1762" s="148">
        <f>Q1762*H1762</f>
        <v>0</v>
      </c>
      <c r="S1762" s="148">
        <v>0</v>
      </c>
      <c r="T1762" s="149">
        <f>S1762*H1762</f>
        <v>0</v>
      </c>
      <c r="AR1762" s="150" t="s">
        <v>210</v>
      </c>
      <c r="AT1762" s="150" t="s">
        <v>214</v>
      </c>
      <c r="AU1762" s="150" t="s">
        <v>88</v>
      </c>
      <c r="AY1762" s="17" t="s">
        <v>205</v>
      </c>
      <c r="BE1762" s="151">
        <f>IF(N1762="základná",J1762,0)</f>
        <v>0</v>
      </c>
      <c r="BF1762" s="151">
        <f>IF(N1762="znížená",J1762,0)</f>
        <v>0</v>
      </c>
      <c r="BG1762" s="151">
        <f>IF(N1762="zákl. prenesená",J1762,0)</f>
        <v>0</v>
      </c>
      <c r="BH1762" s="151">
        <f>IF(N1762="zníž. prenesená",J1762,0)</f>
        <v>0</v>
      </c>
      <c r="BI1762" s="151">
        <f>IF(N1762="nulová",J1762,0)</f>
        <v>0</v>
      </c>
      <c r="BJ1762" s="17" t="s">
        <v>88</v>
      </c>
      <c r="BK1762" s="151">
        <f>ROUND(I1762*H1762,2)</f>
        <v>0</v>
      </c>
      <c r="BL1762" s="17" t="s">
        <v>210</v>
      </c>
      <c r="BM1762" s="150" t="s">
        <v>3222</v>
      </c>
    </row>
    <row r="1763" spans="2:65" s="12" customFormat="1">
      <c r="B1763" s="164"/>
      <c r="D1763" s="165" t="s">
        <v>219</v>
      </c>
      <c r="E1763" s="166" t="s">
        <v>1</v>
      </c>
      <c r="F1763" s="167" t="s">
        <v>222</v>
      </c>
      <c r="H1763" s="168">
        <v>3</v>
      </c>
      <c r="I1763" s="169"/>
      <c r="L1763" s="164"/>
      <c r="M1763" s="204"/>
      <c r="N1763" s="205"/>
      <c r="O1763" s="205"/>
      <c r="P1763" s="205"/>
      <c r="Q1763" s="205"/>
      <c r="R1763" s="205"/>
      <c r="S1763" s="205"/>
      <c r="T1763" s="206"/>
      <c r="AT1763" s="166" t="s">
        <v>219</v>
      </c>
      <c r="AU1763" s="166" t="s">
        <v>88</v>
      </c>
      <c r="AV1763" s="12" t="s">
        <v>88</v>
      </c>
      <c r="AW1763" s="12" t="s">
        <v>31</v>
      </c>
      <c r="AX1763" s="12" t="s">
        <v>82</v>
      </c>
      <c r="AY1763" s="166" t="s">
        <v>205</v>
      </c>
    </row>
    <row r="1764" spans="2:65" s="1" customFormat="1" ht="6.95" customHeight="1">
      <c r="B1764" s="47"/>
      <c r="C1764" s="48"/>
      <c r="D1764" s="48"/>
      <c r="E1764" s="48"/>
      <c r="F1764" s="48"/>
      <c r="G1764" s="48"/>
      <c r="H1764" s="48"/>
      <c r="I1764" s="48"/>
      <c r="J1764" s="48"/>
      <c r="K1764" s="48"/>
      <c r="L1764" s="32"/>
    </row>
  </sheetData>
  <autoFilter ref="C143:K1763" xr:uid="{00000000-0009-0000-0000-000009000000}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072"/>
  <sheetViews>
    <sheetView showGridLines="0" topLeftCell="A881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119</v>
      </c>
      <c r="AZ2" s="90" t="s">
        <v>3223</v>
      </c>
      <c r="BA2" s="90" t="s">
        <v>3224</v>
      </c>
      <c r="BB2" s="90" t="s">
        <v>165</v>
      </c>
      <c r="BC2" s="90" t="s">
        <v>3225</v>
      </c>
      <c r="BD2" s="90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0" t="s">
        <v>3226</v>
      </c>
      <c r="BA3" s="90" t="s">
        <v>3227</v>
      </c>
      <c r="BB3" s="90" t="s">
        <v>418</v>
      </c>
      <c r="BC3" s="90" t="s">
        <v>3228</v>
      </c>
      <c r="BD3" s="90" t="s">
        <v>88</v>
      </c>
    </row>
    <row r="4" spans="2:56" ht="24.95" customHeight="1">
      <c r="B4" s="20"/>
      <c r="D4" s="21" t="s">
        <v>170</v>
      </c>
      <c r="L4" s="20"/>
      <c r="M4" s="91" t="s">
        <v>9</v>
      </c>
      <c r="AT4" s="17" t="s">
        <v>3</v>
      </c>
      <c r="AZ4" s="90" t="s">
        <v>3229</v>
      </c>
      <c r="BA4" s="90" t="s">
        <v>3230</v>
      </c>
      <c r="BB4" s="90" t="s">
        <v>165</v>
      </c>
      <c r="BC4" s="90" t="s">
        <v>3228</v>
      </c>
      <c r="BD4" s="90" t="s">
        <v>88</v>
      </c>
    </row>
    <row r="5" spans="2:56" ht="6.95" customHeight="1">
      <c r="B5" s="20"/>
      <c r="L5" s="20"/>
      <c r="AZ5" s="90" t="s">
        <v>3231</v>
      </c>
      <c r="BA5" s="90" t="s">
        <v>3232</v>
      </c>
      <c r="BB5" s="90" t="s">
        <v>165</v>
      </c>
      <c r="BC5" s="90" t="s">
        <v>3233</v>
      </c>
      <c r="BD5" s="90" t="s">
        <v>88</v>
      </c>
    </row>
    <row r="6" spans="2:56" ht="12" customHeight="1">
      <c r="B6" s="20"/>
      <c r="D6" s="27" t="s">
        <v>15</v>
      </c>
      <c r="L6" s="20"/>
      <c r="AZ6" s="90" t="s">
        <v>3234</v>
      </c>
      <c r="BA6" s="90" t="s">
        <v>3235</v>
      </c>
      <c r="BB6" s="90" t="s">
        <v>165</v>
      </c>
      <c r="BC6" s="90" t="s">
        <v>3236</v>
      </c>
      <c r="BD6" s="90" t="s">
        <v>88</v>
      </c>
    </row>
    <row r="7" spans="2:5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  <c r="AZ7" s="90" t="s">
        <v>3237</v>
      </c>
      <c r="BA7" s="90" t="s">
        <v>3238</v>
      </c>
      <c r="BB7" s="90" t="s">
        <v>165</v>
      </c>
      <c r="BC7" s="90" t="s">
        <v>3239</v>
      </c>
      <c r="BD7" s="90" t="s">
        <v>88</v>
      </c>
    </row>
    <row r="8" spans="2:56" ht="12" customHeight="1">
      <c r="B8" s="20"/>
      <c r="D8" s="27" t="s">
        <v>171</v>
      </c>
      <c r="L8" s="20"/>
      <c r="AZ8" s="90" t="s">
        <v>3240</v>
      </c>
      <c r="BA8" s="90" t="s">
        <v>3241</v>
      </c>
      <c r="BB8" s="90" t="s">
        <v>165</v>
      </c>
      <c r="BC8" s="90" t="s">
        <v>3242</v>
      </c>
      <c r="BD8" s="90" t="s">
        <v>88</v>
      </c>
    </row>
    <row r="9" spans="2:56" s="1" customFormat="1" ht="16.5" customHeight="1">
      <c r="B9" s="32"/>
      <c r="E9" s="270" t="s">
        <v>1978</v>
      </c>
      <c r="F9" s="269"/>
      <c r="G9" s="269"/>
      <c r="H9" s="269"/>
      <c r="L9" s="32"/>
      <c r="AZ9" s="90" t="s">
        <v>3243</v>
      </c>
      <c r="BA9" s="90" t="s">
        <v>3244</v>
      </c>
      <c r="BB9" s="90" t="s">
        <v>165</v>
      </c>
      <c r="BC9" s="90" t="s">
        <v>3245</v>
      </c>
      <c r="BD9" s="90" t="s">
        <v>88</v>
      </c>
    </row>
    <row r="10" spans="2:56" s="1" customFormat="1" ht="12" customHeight="1">
      <c r="B10" s="32"/>
      <c r="D10" s="27" t="s">
        <v>173</v>
      </c>
      <c r="L10" s="32"/>
      <c r="AZ10" s="90" t="s">
        <v>3246</v>
      </c>
      <c r="BA10" s="90" t="s">
        <v>3247</v>
      </c>
      <c r="BB10" s="90" t="s">
        <v>165</v>
      </c>
      <c r="BC10" s="90" t="s">
        <v>3248</v>
      </c>
      <c r="BD10" s="90" t="s">
        <v>88</v>
      </c>
    </row>
    <row r="11" spans="2:56" s="1" customFormat="1" ht="30" customHeight="1">
      <c r="B11" s="32"/>
      <c r="E11" s="225" t="s">
        <v>3249</v>
      </c>
      <c r="F11" s="269"/>
      <c r="G11" s="269"/>
      <c r="H11" s="269"/>
      <c r="L11" s="32"/>
      <c r="AZ11" s="90" t="s">
        <v>3250</v>
      </c>
      <c r="BA11" s="90" t="s">
        <v>3251</v>
      </c>
      <c r="BB11" s="90" t="s">
        <v>165</v>
      </c>
      <c r="BC11" s="90" t="s">
        <v>1901</v>
      </c>
      <c r="BD11" s="90" t="s">
        <v>88</v>
      </c>
    </row>
    <row r="12" spans="2:56" s="1" customFormat="1">
      <c r="B12" s="32"/>
      <c r="L12" s="32"/>
      <c r="AZ12" s="90" t="s">
        <v>3252</v>
      </c>
      <c r="BA12" s="90" t="s">
        <v>3253</v>
      </c>
      <c r="BB12" s="90" t="s">
        <v>165</v>
      </c>
      <c r="BC12" s="90" t="s">
        <v>3254</v>
      </c>
      <c r="BD12" s="90" t="s">
        <v>88</v>
      </c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  <c r="AZ13" s="90" t="s">
        <v>3255</v>
      </c>
      <c r="BA13" s="90" t="s">
        <v>3256</v>
      </c>
      <c r="BB13" s="90" t="s">
        <v>165</v>
      </c>
      <c r="BC13" s="90" t="s">
        <v>3257</v>
      </c>
      <c r="BD13" s="90" t="s">
        <v>88</v>
      </c>
    </row>
    <row r="14" spans="2:5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  <c r="AZ14" s="90" t="s">
        <v>3258</v>
      </c>
      <c r="BA14" s="90" t="s">
        <v>3259</v>
      </c>
      <c r="BB14" s="90" t="s">
        <v>165</v>
      </c>
      <c r="BC14" s="90" t="s">
        <v>3260</v>
      </c>
      <c r="BD14" s="90" t="s">
        <v>88</v>
      </c>
    </row>
    <row r="15" spans="2:56" s="1" customFormat="1" ht="10.9" customHeight="1">
      <c r="B15" s="32"/>
      <c r="L15" s="32"/>
      <c r="AZ15" s="90" t="s">
        <v>3261</v>
      </c>
      <c r="BA15" s="90" t="s">
        <v>3262</v>
      </c>
      <c r="BB15" s="90" t="s">
        <v>165</v>
      </c>
      <c r="BC15" s="90" t="s">
        <v>3263</v>
      </c>
      <c r="BD15" s="90" t="s">
        <v>88</v>
      </c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  <c r="AZ16" s="90" t="s">
        <v>3264</v>
      </c>
      <c r="BA16" s="90" t="s">
        <v>3265</v>
      </c>
      <c r="BB16" s="90" t="s">
        <v>165</v>
      </c>
      <c r="BC16" s="90" t="s">
        <v>3266</v>
      </c>
      <c r="BD16" s="90" t="s">
        <v>88</v>
      </c>
    </row>
    <row r="17" spans="2:56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  <c r="AZ17" s="90" t="s">
        <v>3267</v>
      </c>
      <c r="BA17" s="90" t="s">
        <v>3268</v>
      </c>
      <c r="BB17" s="90" t="s">
        <v>165</v>
      </c>
      <c r="BC17" s="90" t="s">
        <v>3269</v>
      </c>
      <c r="BD17" s="90" t="s">
        <v>88</v>
      </c>
    </row>
    <row r="18" spans="2:56" s="1" customFormat="1" ht="6.95" customHeight="1">
      <c r="B18" s="32"/>
      <c r="L18" s="32"/>
      <c r="AZ18" s="90" t="s">
        <v>3270</v>
      </c>
      <c r="BA18" s="90" t="s">
        <v>3271</v>
      </c>
      <c r="BB18" s="90" t="s">
        <v>165</v>
      </c>
      <c r="BC18" s="90" t="s">
        <v>3272</v>
      </c>
      <c r="BD18" s="90" t="s">
        <v>88</v>
      </c>
    </row>
    <row r="19" spans="2:56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56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56" s="1" customFormat="1" ht="6.95" customHeight="1">
      <c r="B21" s="32"/>
      <c r="L21" s="32"/>
    </row>
    <row r="22" spans="2:56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56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56" s="1" customFormat="1" ht="6.95" customHeight="1">
      <c r="B24" s="32"/>
      <c r="L24" s="32"/>
    </row>
    <row r="25" spans="2:56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56" s="1" customFormat="1" ht="18" customHeight="1">
      <c r="B26" s="32"/>
      <c r="E26" s="25" t="s">
        <v>2030</v>
      </c>
      <c r="I26" s="27" t="s">
        <v>26</v>
      </c>
      <c r="J26" s="25" t="s">
        <v>1</v>
      </c>
      <c r="L26" s="32"/>
    </row>
    <row r="27" spans="2:56" s="1" customFormat="1" ht="6.95" customHeight="1">
      <c r="B27" s="32"/>
      <c r="L27" s="32"/>
    </row>
    <row r="28" spans="2:56" s="1" customFormat="1" ht="12" customHeight="1">
      <c r="B28" s="32"/>
      <c r="D28" s="27" t="s">
        <v>34</v>
      </c>
      <c r="L28" s="32"/>
    </row>
    <row r="29" spans="2:56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56" s="1" customFormat="1" ht="6.95" customHeight="1">
      <c r="B30" s="32"/>
      <c r="L30" s="32"/>
    </row>
    <row r="31" spans="2:56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56" s="1" customFormat="1" ht="25.35" customHeight="1">
      <c r="B32" s="32"/>
      <c r="D32" s="93" t="s">
        <v>35</v>
      </c>
      <c r="J32" s="69">
        <f>ROUND(J134,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ROUND((SUM(BE134:BE1071)),  2)</f>
        <v>0</v>
      </c>
      <c r="G35" s="95"/>
      <c r="H35" s="95"/>
      <c r="I35" s="96">
        <v>0.2</v>
      </c>
      <c r="J35" s="94">
        <f>ROUND(((SUM(BE134:BE1071))*I35),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ROUND((SUM(BF134:BF1071)),  2)</f>
        <v>0</v>
      </c>
      <c r="G36" s="95"/>
      <c r="H36" s="95"/>
      <c r="I36" s="96">
        <v>0.2</v>
      </c>
      <c r="J36" s="94">
        <f>ROUND(((SUM(BF134:BF1071))*I36),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ROUND((SUM(BG134:BG1071)),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ROUND((SUM(BH134:BH1071)),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ROUND((SUM(BI134:BI1071)),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>E1.1c - E1.1c  Povrchové úpravy vn. stien A,B,C, domurovanie murív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J134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J135</f>
        <v>0</v>
      </c>
      <c r="L99" s="109"/>
    </row>
    <row r="100" spans="2:47" s="9" customFormat="1" ht="19.899999999999999" customHeight="1">
      <c r="B100" s="113"/>
      <c r="D100" s="114" t="s">
        <v>3273</v>
      </c>
      <c r="E100" s="115"/>
      <c r="F100" s="115"/>
      <c r="G100" s="115"/>
      <c r="H100" s="115"/>
      <c r="I100" s="115"/>
      <c r="J100" s="116">
        <f>J137</f>
        <v>0</v>
      </c>
      <c r="L100" s="113"/>
    </row>
    <row r="101" spans="2:47" s="9" customFormat="1" ht="19.899999999999999" customHeight="1">
      <c r="B101" s="113"/>
      <c r="D101" s="114" t="s">
        <v>421</v>
      </c>
      <c r="E101" s="115"/>
      <c r="F101" s="115"/>
      <c r="G101" s="115"/>
      <c r="H101" s="115"/>
      <c r="I101" s="115"/>
      <c r="J101" s="116">
        <f>J235</f>
        <v>0</v>
      </c>
      <c r="L101" s="113"/>
    </row>
    <row r="102" spans="2:47" s="9" customFormat="1" ht="19.899999999999999" customHeight="1">
      <c r="B102" s="113"/>
      <c r="D102" s="114" t="s">
        <v>3274</v>
      </c>
      <c r="E102" s="115"/>
      <c r="F102" s="115"/>
      <c r="G102" s="115"/>
      <c r="H102" s="115"/>
      <c r="I102" s="115"/>
      <c r="J102" s="116">
        <f>J356</f>
        <v>0</v>
      </c>
      <c r="L102" s="113"/>
    </row>
    <row r="103" spans="2:47" s="9" customFormat="1" ht="19.899999999999999" customHeight="1">
      <c r="B103" s="113"/>
      <c r="D103" s="114" t="s">
        <v>3275</v>
      </c>
      <c r="E103" s="115"/>
      <c r="F103" s="115"/>
      <c r="G103" s="115"/>
      <c r="H103" s="115"/>
      <c r="I103" s="115"/>
      <c r="J103" s="116">
        <f>J652</f>
        <v>0</v>
      </c>
      <c r="L103" s="113"/>
    </row>
    <row r="104" spans="2:47" s="9" customFormat="1" ht="19.899999999999999" customHeight="1">
      <c r="B104" s="113"/>
      <c r="D104" s="114" t="s">
        <v>2038</v>
      </c>
      <c r="E104" s="115"/>
      <c r="F104" s="115"/>
      <c r="G104" s="115"/>
      <c r="H104" s="115"/>
      <c r="I104" s="115"/>
      <c r="J104" s="116">
        <f>J770</f>
        <v>0</v>
      </c>
      <c r="L104" s="113"/>
    </row>
    <row r="105" spans="2:47" s="9" customFormat="1" ht="19.899999999999999" customHeight="1">
      <c r="B105" s="113"/>
      <c r="D105" s="114" t="s">
        <v>423</v>
      </c>
      <c r="E105" s="115"/>
      <c r="F105" s="115"/>
      <c r="G105" s="115"/>
      <c r="H105" s="115"/>
      <c r="I105" s="115"/>
      <c r="J105" s="116">
        <f>J786</f>
        <v>0</v>
      </c>
      <c r="L105" s="113"/>
    </row>
    <row r="106" spans="2:47" s="8" customFormat="1" ht="24.95" customHeight="1">
      <c r="B106" s="109"/>
      <c r="D106" s="110" t="s">
        <v>186</v>
      </c>
      <c r="E106" s="111"/>
      <c r="F106" s="111"/>
      <c r="G106" s="111"/>
      <c r="H106" s="111"/>
      <c r="I106" s="111"/>
      <c r="J106" s="112">
        <f>J788</f>
        <v>0</v>
      </c>
      <c r="L106" s="109"/>
    </row>
    <row r="107" spans="2:47" s="9" customFormat="1" ht="19.899999999999999" customHeight="1">
      <c r="B107" s="113"/>
      <c r="D107" s="114" t="s">
        <v>484</v>
      </c>
      <c r="E107" s="115"/>
      <c r="F107" s="115"/>
      <c r="G107" s="115"/>
      <c r="H107" s="115"/>
      <c r="I107" s="115"/>
      <c r="J107" s="116">
        <f>J789</f>
        <v>0</v>
      </c>
      <c r="L107" s="113"/>
    </row>
    <row r="108" spans="2:47" s="9" customFormat="1" ht="19.899999999999999" customHeight="1">
      <c r="B108" s="113"/>
      <c r="D108" s="114" t="s">
        <v>2042</v>
      </c>
      <c r="E108" s="115"/>
      <c r="F108" s="115"/>
      <c r="G108" s="115"/>
      <c r="H108" s="115"/>
      <c r="I108" s="115"/>
      <c r="J108" s="116">
        <f>J804</f>
        <v>0</v>
      </c>
      <c r="L108" s="113"/>
    </row>
    <row r="109" spans="2:47" s="9" customFormat="1" ht="19.899999999999999" customHeight="1">
      <c r="B109" s="113"/>
      <c r="D109" s="114" t="s">
        <v>2043</v>
      </c>
      <c r="E109" s="115"/>
      <c r="F109" s="115"/>
      <c r="G109" s="115"/>
      <c r="H109" s="115"/>
      <c r="I109" s="115"/>
      <c r="J109" s="116">
        <f>J819</f>
        <v>0</v>
      </c>
      <c r="L109" s="113"/>
    </row>
    <row r="110" spans="2:47" s="9" customFormat="1" ht="19.899999999999999" customHeight="1">
      <c r="B110" s="113"/>
      <c r="D110" s="114" t="s">
        <v>3276</v>
      </c>
      <c r="E110" s="115"/>
      <c r="F110" s="115"/>
      <c r="G110" s="115"/>
      <c r="H110" s="115"/>
      <c r="I110" s="115"/>
      <c r="J110" s="116">
        <f>J942</f>
        <v>0</v>
      </c>
      <c r="L110" s="113"/>
    </row>
    <row r="111" spans="2:47" s="9" customFormat="1" ht="19.899999999999999" customHeight="1">
      <c r="B111" s="113"/>
      <c r="D111" s="114" t="s">
        <v>632</v>
      </c>
      <c r="E111" s="115"/>
      <c r="F111" s="115"/>
      <c r="G111" s="115"/>
      <c r="H111" s="115"/>
      <c r="I111" s="115"/>
      <c r="J111" s="116">
        <f>J1031</f>
        <v>0</v>
      </c>
      <c r="L111" s="113"/>
    </row>
    <row r="112" spans="2:47" s="9" customFormat="1" ht="19.899999999999999" customHeight="1">
      <c r="B112" s="113"/>
      <c r="D112" s="114" t="s">
        <v>2045</v>
      </c>
      <c r="E112" s="115"/>
      <c r="F112" s="115"/>
      <c r="G112" s="115"/>
      <c r="H112" s="115"/>
      <c r="I112" s="115"/>
      <c r="J112" s="116">
        <f>J1045</f>
        <v>0</v>
      </c>
      <c r="L112" s="113"/>
    </row>
    <row r="113" spans="2:12" s="1" customFormat="1" ht="21.75" customHeight="1">
      <c r="B113" s="32"/>
      <c r="L113" s="32"/>
    </row>
    <row r="114" spans="2:12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32"/>
    </row>
    <row r="118" spans="2:12" s="1" customFormat="1" ht="6.9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32"/>
    </row>
    <row r="119" spans="2:12" s="1" customFormat="1" ht="24.95" customHeight="1">
      <c r="B119" s="32"/>
      <c r="C119" s="21" t="s">
        <v>191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15</v>
      </c>
      <c r="L121" s="32"/>
    </row>
    <row r="122" spans="2:12" s="1" customFormat="1" ht="26.25" customHeight="1">
      <c r="B122" s="32"/>
      <c r="E122" s="270" t="str">
        <f>E7</f>
        <v>PD PRE MODERNIZÁCIU A STAVEBNÉ ÚPRAVY-  ŠD NOVÁ DOBA  PRI SPU V NITRE</v>
      </c>
      <c r="F122" s="271"/>
      <c r="G122" s="271"/>
      <c r="H122" s="271"/>
      <c r="L122" s="32"/>
    </row>
    <row r="123" spans="2:12" ht="12" customHeight="1">
      <c r="B123" s="20"/>
      <c r="C123" s="27" t="s">
        <v>171</v>
      </c>
      <c r="L123" s="20"/>
    </row>
    <row r="124" spans="2:12" s="1" customFormat="1" ht="16.5" customHeight="1">
      <c r="B124" s="32"/>
      <c r="E124" s="270" t="s">
        <v>1978</v>
      </c>
      <c r="F124" s="269"/>
      <c r="G124" s="269"/>
      <c r="H124" s="269"/>
      <c r="L124" s="32"/>
    </row>
    <row r="125" spans="2:12" s="1" customFormat="1" ht="12" customHeight="1">
      <c r="B125" s="32"/>
      <c r="C125" s="27" t="s">
        <v>173</v>
      </c>
      <c r="L125" s="32"/>
    </row>
    <row r="126" spans="2:12" s="1" customFormat="1" ht="30" customHeight="1">
      <c r="B126" s="32"/>
      <c r="E126" s="225" t="str">
        <f>E11</f>
        <v>E1.1c - E1.1c  Povrchové úpravy vn. stien A,B,C, domurovanie murív</v>
      </c>
      <c r="F126" s="269"/>
      <c r="G126" s="269"/>
      <c r="H126" s="269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19</v>
      </c>
      <c r="F128" s="25" t="str">
        <f>F14</f>
        <v>Nitra</v>
      </c>
      <c r="I128" s="27" t="s">
        <v>21</v>
      </c>
      <c r="J128" s="55" t="str">
        <f>IF(J14="","",J14)</f>
        <v>6. 6. 2024</v>
      </c>
      <c r="L128" s="32"/>
    </row>
    <row r="129" spans="2:65" s="1" customFormat="1" ht="6.95" customHeight="1">
      <c r="B129" s="32"/>
      <c r="L129" s="32"/>
    </row>
    <row r="130" spans="2:65" s="1" customFormat="1" ht="40.15" customHeight="1">
      <c r="B130" s="32"/>
      <c r="C130" s="27" t="s">
        <v>23</v>
      </c>
      <c r="F130" s="25" t="str">
        <f>E17</f>
        <v>SPU v NITRE , A.Hlinku č.2 , 94901 NITRA</v>
      </c>
      <c r="I130" s="27" t="s">
        <v>29</v>
      </c>
      <c r="J130" s="30" t="str">
        <f>E23</f>
        <v xml:space="preserve">STAPRING a.s.,Cintorínska 9,811 Bratislava </v>
      </c>
      <c r="L130" s="32"/>
    </row>
    <row r="131" spans="2:65" s="1" customFormat="1" ht="15.2" customHeight="1">
      <c r="B131" s="32"/>
      <c r="C131" s="27" t="s">
        <v>27</v>
      </c>
      <c r="F131" s="25" t="str">
        <f>IF(E20="","",E20)</f>
        <v>Vyplň údaj</v>
      </c>
      <c r="I131" s="27" t="s">
        <v>32</v>
      </c>
      <c r="J131" s="30" t="str">
        <f>E26</f>
        <v xml:space="preserve"> K.Šinská </v>
      </c>
      <c r="L131" s="32"/>
    </row>
    <row r="132" spans="2:65" s="1" customFormat="1" ht="10.35" customHeight="1">
      <c r="B132" s="32"/>
      <c r="L132" s="32"/>
    </row>
    <row r="133" spans="2:65" s="10" customFormat="1" ht="29.25" customHeight="1">
      <c r="B133" s="117"/>
      <c r="C133" s="118" t="s">
        <v>192</v>
      </c>
      <c r="D133" s="119" t="s">
        <v>60</v>
      </c>
      <c r="E133" s="119" t="s">
        <v>56</v>
      </c>
      <c r="F133" s="119" t="s">
        <v>57</v>
      </c>
      <c r="G133" s="119" t="s">
        <v>193</v>
      </c>
      <c r="H133" s="119" t="s">
        <v>194</v>
      </c>
      <c r="I133" s="119" t="s">
        <v>195</v>
      </c>
      <c r="J133" s="120" t="s">
        <v>181</v>
      </c>
      <c r="K133" s="121" t="s">
        <v>196</v>
      </c>
      <c r="L133" s="117"/>
      <c r="M133" s="62" t="s">
        <v>1</v>
      </c>
      <c r="N133" s="63" t="s">
        <v>39</v>
      </c>
      <c r="O133" s="63" t="s">
        <v>197</v>
      </c>
      <c r="P133" s="63" t="s">
        <v>198</v>
      </c>
      <c r="Q133" s="63" t="s">
        <v>199</v>
      </c>
      <c r="R133" s="63" t="s">
        <v>200</v>
      </c>
      <c r="S133" s="63" t="s">
        <v>201</v>
      </c>
      <c r="T133" s="64" t="s">
        <v>202</v>
      </c>
    </row>
    <row r="134" spans="2:65" s="1" customFormat="1" ht="22.9" customHeight="1">
      <c r="B134" s="32"/>
      <c r="C134" s="67" t="s">
        <v>182</v>
      </c>
      <c r="J134" s="122">
        <f>BK134</f>
        <v>0</v>
      </c>
      <c r="L134" s="32"/>
      <c r="M134" s="65"/>
      <c r="N134" s="56"/>
      <c r="O134" s="56"/>
      <c r="P134" s="123">
        <f>P135+P788</f>
        <v>0</v>
      </c>
      <c r="Q134" s="56"/>
      <c r="R134" s="123">
        <f>R135+R788</f>
        <v>548.49865648968</v>
      </c>
      <c r="S134" s="56"/>
      <c r="T134" s="124">
        <f>T135+T788</f>
        <v>0</v>
      </c>
      <c r="AT134" s="17" t="s">
        <v>74</v>
      </c>
      <c r="AU134" s="17" t="s">
        <v>183</v>
      </c>
      <c r="BK134" s="125">
        <f>BK135+BK788</f>
        <v>0</v>
      </c>
    </row>
    <row r="135" spans="2:65" s="11" customFormat="1" ht="25.9" customHeight="1">
      <c r="B135" s="126"/>
      <c r="D135" s="127" t="s">
        <v>74</v>
      </c>
      <c r="E135" s="128" t="s">
        <v>203</v>
      </c>
      <c r="F135" s="128" t="s">
        <v>204</v>
      </c>
      <c r="I135" s="129"/>
      <c r="J135" s="130">
        <f>BK135</f>
        <v>0</v>
      </c>
      <c r="L135" s="126"/>
      <c r="M135" s="131"/>
      <c r="P135" s="132">
        <f>P136+P137+P235+P356+P652+P770+P786</f>
        <v>0</v>
      </c>
      <c r="R135" s="132">
        <f>R136+R137+R235+R356+R652+R770+R786</f>
        <v>470.84299053967999</v>
      </c>
      <c r="T135" s="133">
        <f>T136+T137+T235+T356+T652+T770+T786</f>
        <v>0</v>
      </c>
      <c r="AR135" s="127" t="s">
        <v>82</v>
      </c>
      <c r="AT135" s="134" t="s">
        <v>74</v>
      </c>
      <c r="AU135" s="134" t="s">
        <v>75</v>
      </c>
      <c r="AY135" s="127" t="s">
        <v>205</v>
      </c>
      <c r="BK135" s="135">
        <f>BK136+BK137+BK235+BK356+BK652+BK770+BK786</f>
        <v>0</v>
      </c>
    </row>
    <row r="136" spans="2:65" s="1" customFormat="1" ht="66.75" customHeight="1">
      <c r="B136" s="136"/>
      <c r="C136" s="137" t="s">
        <v>82</v>
      </c>
      <c r="D136" s="137" t="s">
        <v>206</v>
      </c>
      <c r="E136" s="138" t="s">
        <v>207</v>
      </c>
      <c r="F136" s="139" t="s">
        <v>208</v>
      </c>
      <c r="G136" s="140" t="s">
        <v>1</v>
      </c>
      <c r="H136" s="141">
        <v>0</v>
      </c>
      <c r="I136" s="142"/>
      <c r="J136" s="143">
        <f>ROUND(I136*H136,2)</f>
        <v>0</v>
      </c>
      <c r="K136" s="144"/>
      <c r="L136" s="145"/>
      <c r="M136" s="146" t="s">
        <v>1</v>
      </c>
      <c r="N136" s="147" t="s">
        <v>41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150" t="s">
        <v>627</v>
      </c>
      <c r="AT136" s="150" t="s">
        <v>206</v>
      </c>
      <c r="AU136" s="150" t="s">
        <v>82</v>
      </c>
      <c r="AY136" s="17" t="s">
        <v>205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7" t="s">
        <v>88</v>
      </c>
      <c r="BK136" s="151">
        <f>ROUND(I136*H136,2)</f>
        <v>0</v>
      </c>
      <c r="BL136" s="17" t="s">
        <v>508</v>
      </c>
      <c r="BM136" s="150" t="s">
        <v>3277</v>
      </c>
    </row>
    <row r="137" spans="2:65" s="11" customFormat="1" ht="22.9" customHeight="1">
      <c r="B137" s="126"/>
      <c r="D137" s="127" t="s">
        <v>74</v>
      </c>
      <c r="E137" s="152" t="s">
        <v>222</v>
      </c>
      <c r="F137" s="152" t="s">
        <v>3278</v>
      </c>
      <c r="I137" s="129"/>
      <c r="J137" s="153">
        <f>BK137</f>
        <v>0</v>
      </c>
      <c r="L137" s="126"/>
      <c r="M137" s="131"/>
      <c r="P137" s="132">
        <f>SUM(P138:P234)</f>
        <v>0</v>
      </c>
      <c r="R137" s="132">
        <f>SUM(R138:R234)</f>
        <v>175.98842090899998</v>
      </c>
      <c r="T137" s="133">
        <f>SUM(T138:T234)</f>
        <v>0</v>
      </c>
      <c r="AR137" s="127" t="s">
        <v>82</v>
      </c>
      <c r="AT137" s="134" t="s">
        <v>74</v>
      </c>
      <c r="AU137" s="134" t="s">
        <v>82</v>
      </c>
      <c r="AY137" s="127" t="s">
        <v>205</v>
      </c>
      <c r="BK137" s="135">
        <f>SUM(BK138:BK234)</f>
        <v>0</v>
      </c>
    </row>
    <row r="138" spans="2:65" s="1" customFormat="1" ht="33" customHeight="1">
      <c r="B138" s="136"/>
      <c r="C138" s="154" t="s">
        <v>88</v>
      </c>
      <c r="D138" s="154" t="s">
        <v>214</v>
      </c>
      <c r="E138" s="155" t="s">
        <v>3279</v>
      </c>
      <c r="F138" s="156" t="s">
        <v>3280</v>
      </c>
      <c r="G138" s="157" t="s">
        <v>2027</v>
      </c>
      <c r="H138" s="158">
        <v>15.087999999999999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41</v>
      </c>
      <c r="P138" s="148">
        <f>O138*H138</f>
        <v>0</v>
      </c>
      <c r="Q138" s="148">
        <v>0.82162000000000002</v>
      </c>
      <c r="R138" s="148">
        <f>Q138*H138</f>
        <v>12.39660256</v>
      </c>
      <c r="S138" s="148">
        <v>0</v>
      </c>
      <c r="T138" s="149">
        <f>S138*H138</f>
        <v>0</v>
      </c>
      <c r="AR138" s="150" t="s">
        <v>210</v>
      </c>
      <c r="AT138" s="150" t="s">
        <v>214</v>
      </c>
      <c r="AU138" s="150" t="s">
        <v>88</v>
      </c>
      <c r="AY138" s="17" t="s">
        <v>205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7" t="s">
        <v>88</v>
      </c>
      <c r="BK138" s="151">
        <f>ROUND(I138*H138,2)</f>
        <v>0</v>
      </c>
      <c r="BL138" s="17" t="s">
        <v>210</v>
      </c>
      <c r="BM138" s="150" t="s">
        <v>3281</v>
      </c>
    </row>
    <row r="139" spans="2:65" s="14" customFormat="1">
      <c r="B139" s="179"/>
      <c r="D139" s="165" t="s">
        <v>219</v>
      </c>
      <c r="E139" s="180" t="s">
        <v>1</v>
      </c>
      <c r="F139" s="181" t="s">
        <v>438</v>
      </c>
      <c r="H139" s="180" t="s">
        <v>1</v>
      </c>
      <c r="I139" s="182"/>
      <c r="L139" s="179"/>
      <c r="M139" s="183"/>
      <c r="T139" s="184"/>
      <c r="AT139" s="180" t="s">
        <v>219</v>
      </c>
      <c r="AU139" s="180" t="s">
        <v>88</v>
      </c>
      <c r="AV139" s="14" t="s">
        <v>82</v>
      </c>
      <c r="AW139" s="14" t="s">
        <v>31</v>
      </c>
      <c r="AX139" s="14" t="s">
        <v>75</v>
      </c>
      <c r="AY139" s="180" t="s">
        <v>205</v>
      </c>
    </row>
    <row r="140" spans="2:65" s="12" customFormat="1">
      <c r="B140" s="164"/>
      <c r="D140" s="165" t="s">
        <v>219</v>
      </c>
      <c r="E140" s="166" t="s">
        <v>1</v>
      </c>
      <c r="F140" s="167" t="s">
        <v>3282</v>
      </c>
      <c r="H140" s="168">
        <v>3.0379999999999998</v>
      </c>
      <c r="I140" s="169"/>
      <c r="L140" s="164"/>
      <c r="M140" s="170"/>
      <c r="T140" s="171"/>
      <c r="AT140" s="166" t="s">
        <v>219</v>
      </c>
      <c r="AU140" s="166" t="s">
        <v>88</v>
      </c>
      <c r="AV140" s="12" t="s">
        <v>88</v>
      </c>
      <c r="AW140" s="12" t="s">
        <v>31</v>
      </c>
      <c r="AX140" s="12" t="s">
        <v>75</v>
      </c>
      <c r="AY140" s="166" t="s">
        <v>205</v>
      </c>
    </row>
    <row r="141" spans="2:65" s="12" customFormat="1">
      <c r="B141" s="164"/>
      <c r="D141" s="165" t="s">
        <v>219</v>
      </c>
      <c r="E141" s="166" t="s">
        <v>1</v>
      </c>
      <c r="F141" s="167" t="s">
        <v>3283</v>
      </c>
      <c r="H141" s="168">
        <v>0.33800000000000002</v>
      </c>
      <c r="I141" s="169"/>
      <c r="L141" s="164"/>
      <c r="M141" s="170"/>
      <c r="T141" s="171"/>
      <c r="AT141" s="166" t="s">
        <v>219</v>
      </c>
      <c r="AU141" s="166" t="s">
        <v>88</v>
      </c>
      <c r="AV141" s="12" t="s">
        <v>88</v>
      </c>
      <c r="AW141" s="12" t="s">
        <v>31</v>
      </c>
      <c r="AX141" s="12" t="s">
        <v>75</v>
      </c>
      <c r="AY141" s="166" t="s">
        <v>205</v>
      </c>
    </row>
    <row r="142" spans="2:65" s="15" customFormat="1">
      <c r="B142" s="185"/>
      <c r="D142" s="165" t="s">
        <v>219</v>
      </c>
      <c r="E142" s="186" t="s">
        <v>1</v>
      </c>
      <c r="F142" s="187" t="s">
        <v>404</v>
      </c>
      <c r="H142" s="188">
        <v>3.3759999999999999</v>
      </c>
      <c r="I142" s="189"/>
      <c r="L142" s="185"/>
      <c r="M142" s="190"/>
      <c r="T142" s="191"/>
      <c r="AT142" s="186" t="s">
        <v>219</v>
      </c>
      <c r="AU142" s="186" t="s">
        <v>88</v>
      </c>
      <c r="AV142" s="15" t="s">
        <v>222</v>
      </c>
      <c r="AW142" s="15" t="s">
        <v>31</v>
      </c>
      <c r="AX142" s="15" t="s">
        <v>75</v>
      </c>
      <c r="AY142" s="186" t="s">
        <v>205</v>
      </c>
    </row>
    <row r="143" spans="2:65" s="12" customFormat="1">
      <c r="B143" s="164"/>
      <c r="D143" s="165" t="s">
        <v>219</v>
      </c>
      <c r="E143" s="166" t="s">
        <v>1</v>
      </c>
      <c r="F143" s="167" t="s">
        <v>3284</v>
      </c>
      <c r="H143" s="168">
        <v>2.4300000000000002</v>
      </c>
      <c r="I143" s="169"/>
      <c r="L143" s="164"/>
      <c r="M143" s="170"/>
      <c r="T143" s="171"/>
      <c r="AT143" s="166" t="s">
        <v>219</v>
      </c>
      <c r="AU143" s="166" t="s">
        <v>88</v>
      </c>
      <c r="AV143" s="12" t="s">
        <v>88</v>
      </c>
      <c r="AW143" s="12" t="s">
        <v>31</v>
      </c>
      <c r="AX143" s="12" t="s">
        <v>75</v>
      </c>
      <c r="AY143" s="166" t="s">
        <v>205</v>
      </c>
    </row>
    <row r="144" spans="2:65" s="12" customFormat="1">
      <c r="B144" s="164"/>
      <c r="D144" s="165" t="s">
        <v>219</v>
      </c>
      <c r="E144" s="166" t="s">
        <v>1</v>
      </c>
      <c r="F144" s="167" t="s">
        <v>3285</v>
      </c>
      <c r="H144" s="168">
        <v>5.0629999999999997</v>
      </c>
      <c r="I144" s="169"/>
      <c r="L144" s="164"/>
      <c r="M144" s="170"/>
      <c r="T144" s="171"/>
      <c r="AT144" s="166" t="s">
        <v>219</v>
      </c>
      <c r="AU144" s="166" t="s">
        <v>88</v>
      </c>
      <c r="AV144" s="12" t="s">
        <v>88</v>
      </c>
      <c r="AW144" s="12" t="s">
        <v>31</v>
      </c>
      <c r="AX144" s="12" t="s">
        <v>75</v>
      </c>
      <c r="AY144" s="166" t="s">
        <v>205</v>
      </c>
    </row>
    <row r="145" spans="2:65" s="12" customFormat="1">
      <c r="B145" s="164"/>
      <c r="D145" s="165" t="s">
        <v>219</v>
      </c>
      <c r="E145" s="166" t="s">
        <v>1</v>
      </c>
      <c r="F145" s="167" t="s">
        <v>3286</v>
      </c>
      <c r="H145" s="168">
        <v>2.5310000000000001</v>
      </c>
      <c r="I145" s="169"/>
      <c r="L145" s="164"/>
      <c r="M145" s="170"/>
      <c r="T145" s="171"/>
      <c r="AT145" s="166" t="s">
        <v>219</v>
      </c>
      <c r="AU145" s="166" t="s">
        <v>88</v>
      </c>
      <c r="AV145" s="12" t="s">
        <v>88</v>
      </c>
      <c r="AW145" s="12" t="s">
        <v>31</v>
      </c>
      <c r="AX145" s="12" t="s">
        <v>75</v>
      </c>
      <c r="AY145" s="166" t="s">
        <v>205</v>
      </c>
    </row>
    <row r="146" spans="2:65" s="12" customFormat="1">
      <c r="B146" s="164"/>
      <c r="D146" s="165" t="s">
        <v>219</v>
      </c>
      <c r="E146" s="166" t="s">
        <v>1</v>
      </c>
      <c r="F146" s="167" t="s">
        <v>3287</v>
      </c>
      <c r="H146" s="168">
        <v>0.84399999999999997</v>
      </c>
      <c r="I146" s="169"/>
      <c r="L146" s="164"/>
      <c r="M146" s="170"/>
      <c r="T146" s="171"/>
      <c r="AT146" s="166" t="s">
        <v>219</v>
      </c>
      <c r="AU146" s="166" t="s">
        <v>88</v>
      </c>
      <c r="AV146" s="12" t="s">
        <v>88</v>
      </c>
      <c r="AW146" s="12" t="s">
        <v>31</v>
      </c>
      <c r="AX146" s="12" t="s">
        <v>75</v>
      </c>
      <c r="AY146" s="166" t="s">
        <v>205</v>
      </c>
    </row>
    <row r="147" spans="2:65" s="12" customFormat="1">
      <c r="B147" s="164"/>
      <c r="D147" s="165" t="s">
        <v>219</v>
      </c>
      <c r="E147" s="166" t="s">
        <v>1</v>
      </c>
      <c r="F147" s="167" t="s">
        <v>3288</v>
      </c>
      <c r="H147" s="168">
        <v>0.84399999999999997</v>
      </c>
      <c r="I147" s="169"/>
      <c r="L147" s="164"/>
      <c r="M147" s="170"/>
      <c r="T147" s="171"/>
      <c r="AT147" s="166" t="s">
        <v>219</v>
      </c>
      <c r="AU147" s="166" t="s">
        <v>88</v>
      </c>
      <c r="AV147" s="12" t="s">
        <v>88</v>
      </c>
      <c r="AW147" s="12" t="s">
        <v>31</v>
      </c>
      <c r="AX147" s="12" t="s">
        <v>75</v>
      </c>
      <c r="AY147" s="166" t="s">
        <v>205</v>
      </c>
    </row>
    <row r="148" spans="2:65" s="15" customFormat="1">
      <c r="B148" s="185"/>
      <c r="D148" s="165" t="s">
        <v>219</v>
      </c>
      <c r="E148" s="186" t="s">
        <v>1</v>
      </c>
      <c r="F148" s="187" t="s">
        <v>404</v>
      </c>
      <c r="H148" s="188">
        <v>11.712</v>
      </c>
      <c r="I148" s="189"/>
      <c r="L148" s="185"/>
      <c r="M148" s="190"/>
      <c r="T148" s="191"/>
      <c r="AT148" s="186" t="s">
        <v>219</v>
      </c>
      <c r="AU148" s="186" t="s">
        <v>88</v>
      </c>
      <c r="AV148" s="15" t="s">
        <v>222</v>
      </c>
      <c r="AW148" s="15" t="s">
        <v>31</v>
      </c>
      <c r="AX148" s="15" t="s">
        <v>75</v>
      </c>
      <c r="AY148" s="186" t="s">
        <v>205</v>
      </c>
    </row>
    <row r="149" spans="2:65" s="13" customFormat="1">
      <c r="B149" s="172"/>
      <c r="D149" s="165" t="s">
        <v>219</v>
      </c>
      <c r="E149" s="173" t="s">
        <v>1</v>
      </c>
      <c r="F149" s="174" t="s">
        <v>447</v>
      </c>
      <c r="H149" s="175">
        <v>15.087999999999999</v>
      </c>
      <c r="I149" s="176"/>
      <c r="L149" s="172"/>
      <c r="M149" s="177"/>
      <c r="T149" s="178"/>
      <c r="AT149" s="173" t="s">
        <v>219</v>
      </c>
      <c r="AU149" s="173" t="s">
        <v>88</v>
      </c>
      <c r="AV149" s="13" t="s">
        <v>210</v>
      </c>
      <c r="AW149" s="13" t="s">
        <v>31</v>
      </c>
      <c r="AX149" s="13" t="s">
        <v>82</v>
      </c>
      <c r="AY149" s="173" t="s">
        <v>205</v>
      </c>
    </row>
    <row r="150" spans="2:65" s="1" customFormat="1" ht="33" customHeight="1">
      <c r="B150" s="136"/>
      <c r="C150" s="154" t="s">
        <v>222</v>
      </c>
      <c r="D150" s="154" t="s">
        <v>214</v>
      </c>
      <c r="E150" s="155" t="s">
        <v>3289</v>
      </c>
      <c r="F150" s="156" t="s">
        <v>3290</v>
      </c>
      <c r="G150" s="157" t="s">
        <v>2027</v>
      </c>
      <c r="H150" s="158">
        <v>0.159</v>
      </c>
      <c r="I150" s="159"/>
      <c r="J150" s="160">
        <f>ROUND(I150*H150,2)</f>
        <v>0</v>
      </c>
      <c r="K150" s="161"/>
      <c r="L150" s="32"/>
      <c r="M150" s="162" t="s">
        <v>1</v>
      </c>
      <c r="N150" s="163" t="s">
        <v>41</v>
      </c>
      <c r="P150" s="148">
        <f>O150*H150</f>
        <v>0</v>
      </c>
      <c r="Q150" s="148">
        <v>0.83005099999999998</v>
      </c>
      <c r="R150" s="148">
        <f>Q150*H150</f>
        <v>0.13197810900000001</v>
      </c>
      <c r="S150" s="148">
        <v>0</v>
      </c>
      <c r="T150" s="149">
        <f>S150*H150</f>
        <v>0</v>
      </c>
      <c r="AR150" s="150" t="s">
        <v>210</v>
      </c>
      <c r="AT150" s="150" t="s">
        <v>214</v>
      </c>
      <c r="AU150" s="150" t="s">
        <v>88</v>
      </c>
      <c r="AY150" s="17" t="s">
        <v>205</v>
      </c>
      <c r="BE150" s="151">
        <f>IF(N150="základná",J150,0)</f>
        <v>0</v>
      </c>
      <c r="BF150" s="151">
        <f>IF(N150="znížená",J150,0)</f>
        <v>0</v>
      </c>
      <c r="BG150" s="151">
        <f>IF(N150="zákl. prenesená",J150,0)</f>
        <v>0</v>
      </c>
      <c r="BH150" s="151">
        <f>IF(N150="zníž. prenesená",J150,0)</f>
        <v>0</v>
      </c>
      <c r="BI150" s="151">
        <f>IF(N150="nulová",J150,0)</f>
        <v>0</v>
      </c>
      <c r="BJ150" s="17" t="s">
        <v>88</v>
      </c>
      <c r="BK150" s="151">
        <f>ROUND(I150*H150,2)</f>
        <v>0</v>
      </c>
      <c r="BL150" s="17" t="s">
        <v>210</v>
      </c>
      <c r="BM150" s="150" t="s">
        <v>3291</v>
      </c>
    </row>
    <row r="151" spans="2:65" s="12" customFormat="1">
      <c r="B151" s="164"/>
      <c r="D151" s="165" t="s">
        <v>219</v>
      </c>
      <c r="E151" s="166" t="s">
        <v>1</v>
      </c>
      <c r="F151" s="167" t="s">
        <v>3292</v>
      </c>
      <c r="H151" s="168">
        <v>0.159</v>
      </c>
      <c r="I151" s="169"/>
      <c r="L151" s="164"/>
      <c r="M151" s="170"/>
      <c r="T151" s="171"/>
      <c r="AT151" s="166" t="s">
        <v>219</v>
      </c>
      <c r="AU151" s="166" t="s">
        <v>88</v>
      </c>
      <c r="AV151" s="12" t="s">
        <v>88</v>
      </c>
      <c r="AW151" s="12" t="s">
        <v>31</v>
      </c>
      <c r="AX151" s="12" t="s">
        <v>75</v>
      </c>
      <c r="AY151" s="166" t="s">
        <v>205</v>
      </c>
    </row>
    <row r="152" spans="2:65" s="15" customFormat="1">
      <c r="B152" s="185"/>
      <c r="D152" s="165" t="s">
        <v>219</v>
      </c>
      <c r="E152" s="186" t="s">
        <v>1</v>
      </c>
      <c r="F152" s="187" t="s">
        <v>3293</v>
      </c>
      <c r="H152" s="188">
        <v>0.159</v>
      </c>
      <c r="I152" s="189"/>
      <c r="L152" s="185"/>
      <c r="M152" s="190"/>
      <c r="T152" s="191"/>
      <c r="AT152" s="186" t="s">
        <v>219</v>
      </c>
      <c r="AU152" s="186" t="s">
        <v>88</v>
      </c>
      <c r="AV152" s="15" t="s">
        <v>222</v>
      </c>
      <c r="AW152" s="15" t="s">
        <v>31</v>
      </c>
      <c r="AX152" s="15" t="s">
        <v>75</v>
      </c>
      <c r="AY152" s="186" t="s">
        <v>205</v>
      </c>
    </row>
    <row r="153" spans="2:65" s="13" customFormat="1">
      <c r="B153" s="172"/>
      <c r="D153" s="165" t="s">
        <v>219</v>
      </c>
      <c r="E153" s="173" t="s">
        <v>1</v>
      </c>
      <c r="F153" s="174" t="s">
        <v>221</v>
      </c>
      <c r="H153" s="175">
        <v>0.159</v>
      </c>
      <c r="I153" s="176"/>
      <c r="L153" s="172"/>
      <c r="M153" s="177"/>
      <c r="T153" s="178"/>
      <c r="AT153" s="173" t="s">
        <v>219</v>
      </c>
      <c r="AU153" s="173" t="s">
        <v>88</v>
      </c>
      <c r="AV153" s="13" t="s">
        <v>210</v>
      </c>
      <c r="AW153" s="13" t="s">
        <v>31</v>
      </c>
      <c r="AX153" s="13" t="s">
        <v>82</v>
      </c>
      <c r="AY153" s="173" t="s">
        <v>205</v>
      </c>
    </row>
    <row r="154" spans="2:65" s="1" customFormat="1" ht="33" customHeight="1">
      <c r="B154" s="136"/>
      <c r="C154" s="154" t="s">
        <v>210</v>
      </c>
      <c r="D154" s="154" t="s">
        <v>214</v>
      </c>
      <c r="E154" s="155" t="s">
        <v>3294</v>
      </c>
      <c r="F154" s="156" t="s">
        <v>3295</v>
      </c>
      <c r="G154" s="157" t="s">
        <v>165</v>
      </c>
      <c r="H154" s="158">
        <v>126</v>
      </c>
      <c r="I154" s="159"/>
      <c r="J154" s="160">
        <f>ROUND(I154*H154,2)</f>
        <v>0</v>
      </c>
      <c r="K154" s="161"/>
      <c r="L154" s="32"/>
      <c r="M154" s="162" t="s">
        <v>1</v>
      </c>
      <c r="N154" s="163" t="s">
        <v>41</v>
      </c>
      <c r="P154" s="148">
        <f>O154*H154</f>
        <v>0</v>
      </c>
      <c r="Q154" s="148">
        <v>0.11069</v>
      </c>
      <c r="R154" s="148">
        <f>Q154*H154</f>
        <v>13.94694</v>
      </c>
      <c r="S154" s="148">
        <v>0</v>
      </c>
      <c r="T154" s="149">
        <f>S154*H154</f>
        <v>0</v>
      </c>
      <c r="AR154" s="150" t="s">
        <v>210</v>
      </c>
      <c r="AT154" s="150" t="s">
        <v>214</v>
      </c>
      <c r="AU154" s="150" t="s">
        <v>88</v>
      </c>
      <c r="AY154" s="17" t="s">
        <v>205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7" t="s">
        <v>88</v>
      </c>
      <c r="BK154" s="151">
        <f>ROUND(I154*H154,2)</f>
        <v>0</v>
      </c>
      <c r="BL154" s="17" t="s">
        <v>210</v>
      </c>
      <c r="BM154" s="150" t="s">
        <v>3296</v>
      </c>
    </row>
    <row r="155" spans="2:65" s="14" customFormat="1">
      <c r="B155" s="179"/>
      <c r="D155" s="165" t="s">
        <v>219</v>
      </c>
      <c r="E155" s="180" t="s">
        <v>1</v>
      </c>
      <c r="F155" s="181" t="s">
        <v>3297</v>
      </c>
      <c r="H155" s="180" t="s">
        <v>1</v>
      </c>
      <c r="I155" s="182"/>
      <c r="L155" s="179"/>
      <c r="M155" s="183"/>
      <c r="T155" s="184"/>
      <c r="AT155" s="180" t="s">
        <v>219</v>
      </c>
      <c r="AU155" s="180" t="s">
        <v>88</v>
      </c>
      <c r="AV155" s="14" t="s">
        <v>82</v>
      </c>
      <c r="AW155" s="14" t="s">
        <v>31</v>
      </c>
      <c r="AX155" s="14" t="s">
        <v>75</v>
      </c>
      <c r="AY155" s="180" t="s">
        <v>205</v>
      </c>
    </row>
    <row r="156" spans="2:65" s="14" customFormat="1">
      <c r="B156" s="179"/>
      <c r="D156" s="165" t="s">
        <v>219</v>
      </c>
      <c r="E156" s="180" t="s">
        <v>1</v>
      </c>
      <c r="F156" s="181" t="s">
        <v>2082</v>
      </c>
      <c r="H156" s="180" t="s">
        <v>1</v>
      </c>
      <c r="I156" s="182"/>
      <c r="L156" s="179"/>
      <c r="M156" s="183"/>
      <c r="T156" s="184"/>
      <c r="AT156" s="180" t="s">
        <v>219</v>
      </c>
      <c r="AU156" s="180" t="s">
        <v>88</v>
      </c>
      <c r="AV156" s="14" t="s">
        <v>82</v>
      </c>
      <c r="AW156" s="14" t="s">
        <v>31</v>
      </c>
      <c r="AX156" s="14" t="s">
        <v>75</v>
      </c>
      <c r="AY156" s="180" t="s">
        <v>205</v>
      </c>
    </row>
    <row r="157" spans="2:65" s="12" customFormat="1">
      <c r="B157" s="164"/>
      <c r="D157" s="165" t="s">
        <v>219</v>
      </c>
      <c r="E157" s="166" t="s">
        <v>1</v>
      </c>
      <c r="F157" s="167" t="s">
        <v>3298</v>
      </c>
      <c r="H157" s="168">
        <v>63</v>
      </c>
      <c r="I157" s="169"/>
      <c r="L157" s="164"/>
      <c r="M157" s="170"/>
      <c r="T157" s="171"/>
      <c r="AT157" s="166" t="s">
        <v>219</v>
      </c>
      <c r="AU157" s="166" t="s">
        <v>88</v>
      </c>
      <c r="AV157" s="12" t="s">
        <v>88</v>
      </c>
      <c r="AW157" s="12" t="s">
        <v>31</v>
      </c>
      <c r="AX157" s="12" t="s">
        <v>75</v>
      </c>
      <c r="AY157" s="166" t="s">
        <v>205</v>
      </c>
    </row>
    <row r="158" spans="2:65" s="15" customFormat="1">
      <c r="B158" s="185"/>
      <c r="D158" s="165" t="s">
        <v>219</v>
      </c>
      <c r="E158" s="186" t="s">
        <v>1</v>
      </c>
      <c r="F158" s="187" t="s">
        <v>3299</v>
      </c>
      <c r="H158" s="188">
        <v>63</v>
      </c>
      <c r="I158" s="189"/>
      <c r="L158" s="185"/>
      <c r="M158" s="190"/>
      <c r="T158" s="191"/>
      <c r="AT158" s="186" t="s">
        <v>219</v>
      </c>
      <c r="AU158" s="186" t="s">
        <v>88</v>
      </c>
      <c r="AV158" s="15" t="s">
        <v>222</v>
      </c>
      <c r="AW158" s="15" t="s">
        <v>31</v>
      </c>
      <c r="AX158" s="15" t="s">
        <v>75</v>
      </c>
      <c r="AY158" s="186" t="s">
        <v>205</v>
      </c>
    </row>
    <row r="159" spans="2:65" s="12" customFormat="1">
      <c r="B159" s="164"/>
      <c r="D159" s="165" t="s">
        <v>219</v>
      </c>
      <c r="E159" s="166" t="s">
        <v>1</v>
      </c>
      <c r="F159" s="167" t="s">
        <v>3300</v>
      </c>
      <c r="H159" s="168">
        <v>63</v>
      </c>
      <c r="I159" s="169"/>
      <c r="L159" s="164"/>
      <c r="M159" s="170"/>
      <c r="T159" s="171"/>
      <c r="AT159" s="166" t="s">
        <v>219</v>
      </c>
      <c r="AU159" s="166" t="s">
        <v>88</v>
      </c>
      <c r="AV159" s="12" t="s">
        <v>88</v>
      </c>
      <c r="AW159" s="12" t="s">
        <v>31</v>
      </c>
      <c r="AX159" s="12" t="s">
        <v>75</v>
      </c>
      <c r="AY159" s="166" t="s">
        <v>205</v>
      </c>
    </row>
    <row r="160" spans="2:65" s="15" customFormat="1">
      <c r="B160" s="185"/>
      <c r="D160" s="165" t="s">
        <v>219</v>
      </c>
      <c r="E160" s="186" t="s">
        <v>1</v>
      </c>
      <c r="F160" s="187" t="s">
        <v>3301</v>
      </c>
      <c r="H160" s="188">
        <v>63</v>
      </c>
      <c r="I160" s="189"/>
      <c r="L160" s="185"/>
      <c r="M160" s="190"/>
      <c r="T160" s="191"/>
      <c r="AT160" s="186" t="s">
        <v>219</v>
      </c>
      <c r="AU160" s="186" t="s">
        <v>88</v>
      </c>
      <c r="AV160" s="15" t="s">
        <v>222</v>
      </c>
      <c r="AW160" s="15" t="s">
        <v>31</v>
      </c>
      <c r="AX160" s="15" t="s">
        <v>75</v>
      </c>
      <c r="AY160" s="186" t="s">
        <v>205</v>
      </c>
    </row>
    <row r="161" spans="2:65" s="13" customFormat="1">
      <c r="B161" s="172"/>
      <c r="D161" s="165" t="s">
        <v>219</v>
      </c>
      <c r="E161" s="173" t="s">
        <v>1</v>
      </c>
      <c r="F161" s="174" t="s">
        <v>221</v>
      </c>
      <c r="H161" s="175">
        <v>126</v>
      </c>
      <c r="I161" s="176"/>
      <c r="L161" s="172"/>
      <c r="M161" s="177"/>
      <c r="T161" s="178"/>
      <c r="AT161" s="173" t="s">
        <v>219</v>
      </c>
      <c r="AU161" s="173" t="s">
        <v>88</v>
      </c>
      <c r="AV161" s="13" t="s">
        <v>210</v>
      </c>
      <c r="AW161" s="13" t="s">
        <v>31</v>
      </c>
      <c r="AX161" s="13" t="s">
        <v>82</v>
      </c>
      <c r="AY161" s="173" t="s">
        <v>205</v>
      </c>
    </row>
    <row r="162" spans="2:65" s="1" customFormat="1" ht="33" customHeight="1">
      <c r="B162" s="136"/>
      <c r="C162" s="154" t="s">
        <v>220</v>
      </c>
      <c r="D162" s="154" t="s">
        <v>214</v>
      </c>
      <c r="E162" s="155" t="s">
        <v>3302</v>
      </c>
      <c r="F162" s="156" t="s">
        <v>3303</v>
      </c>
      <c r="G162" s="157" t="s">
        <v>165</v>
      </c>
      <c r="H162" s="158">
        <v>672.18899999999996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41</v>
      </c>
      <c r="P162" s="148">
        <f>O162*H162</f>
        <v>0</v>
      </c>
      <c r="Q162" s="148">
        <v>7.3819999999999997E-2</v>
      </c>
      <c r="R162" s="148">
        <f>Q162*H162</f>
        <v>49.620991979999992</v>
      </c>
      <c r="S162" s="148">
        <v>0</v>
      </c>
      <c r="T162" s="149">
        <f>S162*H162</f>
        <v>0</v>
      </c>
      <c r="AR162" s="150" t="s">
        <v>210</v>
      </c>
      <c r="AT162" s="150" t="s">
        <v>214</v>
      </c>
      <c r="AU162" s="150" t="s">
        <v>88</v>
      </c>
      <c r="AY162" s="17" t="s">
        <v>205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7" t="s">
        <v>88</v>
      </c>
      <c r="BK162" s="151">
        <f>ROUND(I162*H162,2)</f>
        <v>0</v>
      </c>
      <c r="BL162" s="17" t="s">
        <v>210</v>
      </c>
      <c r="BM162" s="150" t="s">
        <v>3304</v>
      </c>
    </row>
    <row r="163" spans="2:65" s="14" customFormat="1">
      <c r="B163" s="179"/>
      <c r="D163" s="165" t="s">
        <v>219</v>
      </c>
      <c r="E163" s="180" t="s">
        <v>1</v>
      </c>
      <c r="F163" s="181" t="s">
        <v>3305</v>
      </c>
      <c r="H163" s="180" t="s">
        <v>1</v>
      </c>
      <c r="I163" s="182"/>
      <c r="L163" s="179"/>
      <c r="M163" s="183"/>
      <c r="T163" s="184"/>
      <c r="AT163" s="180" t="s">
        <v>219</v>
      </c>
      <c r="AU163" s="180" t="s">
        <v>88</v>
      </c>
      <c r="AV163" s="14" t="s">
        <v>82</v>
      </c>
      <c r="AW163" s="14" t="s">
        <v>31</v>
      </c>
      <c r="AX163" s="14" t="s">
        <v>75</v>
      </c>
      <c r="AY163" s="180" t="s">
        <v>205</v>
      </c>
    </row>
    <row r="164" spans="2:65" s="14" customFormat="1">
      <c r="B164" s="179"/>
      <c r="D164" s="165" t="s">
        <v>219</v>
      </c>
      <c r="E164" s="180" t="s">
        <v>1</v>
      </c>
      <c r="F164" s="181" t="s">
        <v>2078</v>
      </c>
      <c r="H164" s="180" t="s">
        <v>1</v>
      </c>
      <c r="I164" s="182"/>
      <c r="L164" s="179"/>
      <c r="M164" s="183"/>
      <c r="T164" s="184"/>
      <c r="AT164" s="180" t="s">
        <v>219</v>
      </c>
      <c r="AU164" s="180" t="s">
        <v>88</v>
      </c>
      <c r="AV164" s="14" t="s">
        <v>82</v>
      </c>
      <c r="AW164" s="14" t="s">
        <v>31</v>
      </c>
      <c r="AX164" s="14" t="s">
        <v>75</v>
      </c>
      <c r="AY164" s="180" t="s">
        <v>205</v>
      </c>
    </row>
    <row r="165" spans="2:65" s="12" customFormat="1">
      <c r="B165" s="164"/>
      <c r="D165" s="165" t="s">
        <v>219</v>
      </c>
      <c r="E165" s="166" t="s">
        <v>1</v>
      </c>
      <c r="F165" s="167" t="s">
        <v>3306</v>
      </c>
      <c r="H165" s="168">
        <v>123.42</v>
      </c>
      <c r="I165" s="169"/>
      <c r="L165" s="164"/>
      <c r="M165" s="170"/>
      <c r="T165" s="171"/>
      <c r="AT165" s="166" t="s">
        <v>219</v>
      </c>
      <c r="AU165" s="166" t="s">
        <v>88</v>
      </c>
      <c r="AV165" s="12" t="s">
        <v>88</v>
      </c>
      <c r="AW165" s="12" t="s">
        <v>31</v>
      </c>
      <c r="AX165" s="12" t="s">
        <v>75</v>
      </c>
      <c r="AY165" s="166" t="s">
        <v>205</v>
      </c>
    </row>
    <row r="166" spans="2:65" s="12" customFormat="1">
      <c r="B166" s="164"/>
      <c r="D166" s="165" t="s">
        <v>219</v>
      </c>
      <c r="E166" s="166" t="s">
        <v>1</v>
      </c>
      <c r="F166" s="167" t="s">
        <v>3307</v>
      </c>
      <c r="H166" s="168">
        <v>20.9</v>
      </c>
      <c r="I166" s="169"/>
      <c r="L166" s="164"/>
      <c r="M166" s="170"/>
      <c r="T166" s="171"/>
      <c r="AT166" s="166" t="s">
        <v>219</v>
      </c>
      <c r="AU166" s="166" t="s">
        <v>88</v>
      </c>
      <c r="AV166" s="12" t="s">
        <v>88</v>
      </c>
      <c r="AW166" s="12" t="s">
        <v>31</v>
      </c>
      <c r="AX166" s="12" t="s">
        <v>75</v>
      </c>
      <c r="AY166" s="166" t="s">
        <v>205</v>
      </c>
    </row>
    <row r="167" spans="2:65" s="12" customFormat="1">
      <c r="B167" s="164"/>
      <c r="D167" s="165" t="s">
        <v>219</v>
      </c>
      <c r="E167" s="166" t="s">
        <v>1</v>
      </c>
      <c r="F167" s="167" t="s">
        <v>3308</v>
      </c>
      <c r="H167" s="168">
        <v>-9.6</v>
      </c>
      <c r="I167" s="169"/>
      <c r="L167" s="164"/>
      <c r="M167" s="170"/>
      <c r="T167" s="171"/>
      <c r="AT167" s="166" t="s">
        <v>219</v>
      </c>
      <c r="AU167" s="166" t="s">
        <v>88</v>
      </c>
      <c r="AV167" s="12" t="s">
        <v>88</v>
      </c>
      <c r="AW167" s="12" t="s">
        <v>31</v>
      </c>
      <c r="AX167" s="12" t="s">
        <v>75</v>
      </c>
      <c r="AY167" s="166" t="s">
        <v>205</v>
      </c>
    </row>
    <row r="168" spans="2:65" s="15" customFormat="1">
      <c r="B168" s="185"/>
      <c r="D168" s="165" t="s">
        <v>219</v>
      </c>
      <c r="E168" s="186" t="s">
        <v>1</v>
      </c>
      <c r="F168" s="187" t="s">
        <v>3309</v>
      </c>
      <c r="H168" s="188">
        <v>134.72</v>
      </c>
      <c r="I168" s="189"/>
      <c r="L168" s="185"/>
      <c r="M168" s="190"/>
      <c r="T168" s="191"/>
      <c r="AT168" s="186" t="s">
        <v>219</v>
      </c>
      <c r="AU168" s="186" t="s">
        <v>88</v>
      </c>
      <c r="AV168" s="15" t="s">
        <v>222</v>
      </c>
      <c r="AW168" s="15" t="s">
        <v>31</v>
      </c>
      <c r="AX168" s="15" t="s">
        <v>75</v>
      </c>
      <c r="AY168" s="186" t="s">
        <v>205</v>
      </c>
    </row>
    <row r="169" spans="2:65" s="14" customFormat="1">
      <c r="B169" s="179"/>
      <c r="D169" s="165" t="s">
        <v>219</v>
      </c>
      <c r="E169" s="180" t="s">
        <v>1</v>
      </c>
      <c r="F169" s="181" t="s">
        <v>1990</v>
      </c>
      <c r="H169" s="180" t="s">
        <v>1</v>
      </c>
      <c r="I169" s="182"/>
      <c r="L169" s="179"/>
      <c r="M169" s="183"/>
      <c r="T169" s="184"/>
      <c r="AT169" s="180" t="s">
        <v>219</v>
      </c>
      <c r="AU169" s="180" t="s">
        <v>88</v>
      </c>
      <c r="AV169" s="14" t="s">
        <v>82</v>
      </c>
      <c r="AW169" s="14" t="s">
        <v>31</v>
      </c>
      <c r="AX169" s="14" t="s">
        <v>75</v>
      </c>
      <c r="AY169" s="180" t="s">
        <v>205</v>
      </c>
    </row>
    <row r="170" spans="2:65" s="12" customFormat="1">
      <c r="B170" s="164"/>
      <c r="D170" s="165" t="s">
        <v>219</v>
      </c>
      <c r="E170" s="166" t="s">
        <v>1</v>
      </c>
      <c r="F170" s="167" t="s">
        <v>3310</v>
      </c>
      <c r="H170" s="168">
        <v>9.625</v>
      </c>
      <c r="I170" s="169"/>
      <c r="L170" s="164"/>
      <c r="M170" s="170"/>
      <c r="T170" s="171"/>
      <c r="AT170" s="166" t="s">
        <v>219</v>
      </c>
      <c r="AU170" s="166" t="s">
        <v>88</v>
      </c>
      <c r="AV170" s="12" t="s">
        <v>88</v>
      </c>
      <c r="AW170" s="12" t="s">
        <v>31</v>
      </c>
      <c r="AX170" s="12" t="s">
        <v>75</v>
      </c>
      <c r="AY170" s="166" t="s">
        <v>205</v>
      </c>
    </row>
    <row r="171" spans="2:65" s="12" customFormat="1">
      <c r="B171" s="164"/>
      <c r="D171" s="165" t="s">
        <v>219</v>
      </c>
      <c r="E171" s="166" t="s">
        <v>1</v>
      </c>
      <c r="F171" s="167" t="s">
        <v>3311</v>
      </c>
      <c r="H171" s="168">
        <v>2.2690000000000001</v>
      </c>
      <c r="I171" s="169"/>
      <c r="L171" s="164"/>
      <c r="M171" s="170"/>
      <c r="T171" s="171"/>
      <c r="AT171" s="166" t="s">
        <v>219</v>
      </c>
      <c r="AU171" s="166" t="s">
        <v>88</v>
      </c>
      <c r="AV171" s="12" t="s">
        <v>88</v>
      </c>
      <c r="AW171" s="12" t="s">
        <v>31</v>
      </c>
      <c r="AX171" s="12" t="s">
        <v>75</v>
      </c>
      <c r="AY171" s="166" t="s">
        <v>205</v>
      </c>
    </row>
    <row r="172" spans="2:65" s="12" customFormat="1">
      <c r="B172" s="164"/>
      <c r="D172" s="165" t="s">
        <v>219</v>
      </c>
      <c r="E172" s="166" t="s">
        <v>1</v>
      </c>
      <c r="F172" s="167" t="s">
        <v>3312</v>
      </c>
      <c r="H172" s="168">
        <v>5.7750000000000004</v>
      </c>
      <c r="I172" s="169"/>
      <c r="L172" s="164"/>
      <c r="M172" s="170"/>
      <c r="T172" s="171"/>
      <c r="AT172" s="166" t="s">
        <v>219</v>
      </c>
      <c r="AU172" s="166" t="s">
        <v>88</v>
      </c>
      <c r="AV172" s="12" t="s">
        <v>88</v>
      </c>
      <c r="AW172" s="12" t="s">
        <v>31</v>
      </c>
      <c r="AX172" s="12" t="s">
        <v>75</v>
      </c>
      <c r="AY172" s="166" t="s">
        <v>205</v>
      </c>
    </row>
    <row r="173" spans="2:65" s="12" customFormat="1">
      <c r="B173" s="164"/>
      <c r="D173" s="165" t="s">
        <v>219</v>
      </c>
      <c r="E173" s="166" t="s">
        <v>1</v>
      </c>
      <c r="F173" s="167" t="s">
        <v>3313</v>
      </c>
      <c r="H173" s="168">
        <v>-1.2</v>
      </c>
      <c r="I173" s="169"/>
      <c r="L173" s="164"/>
      <c r="M173" s="170"/>
      <c r="T173" s="171"/>
      <c r="AT173" s="166" t="s">
        <v>219</v>
      </c>
      <c r="AU173" s="166" t="s">
        <v>88</v>
      </c>
      <c r="AV173" s="12" t="s">
        <v>88</v>
      </c>
      <c r="AW173" s="12" t="s">
        <v>31</v>
      </c>
      <c r="AX173" s="12" t="s">
        <v>75</v>
      </c>
      <c r="AY173" s="166" t="s">
        <v>205</v>
      </c>
    </row>
    <row r="174" spans="2:65" s="15" customFormat="1">
      <c r="B174" s="185"/>
      <c r="D174" s="165" t="s">
        <v>219</v>
      </c>
      <c r="E174" s="186" t="s">
        <v>1</v>
      </c>
      <c r="F174" s="187" t="s">
        <v>3314</v>
      </c>
      <c r="H174" s="188">
        <v>16.469000000000001</v>
      </c>
      <c r="I174" s="189"/>
      <c r="L174" s="185"/>
      <c r="M174" s="190"/>
      <c r="T174" s="191"/>
      <c r="AT174" s="186" t="s">
        <v>219</v>
      </c>
      <c r="AU174" s="186" t="s">
        <v>88</v>
      </c>
      <c r="AV174" s="15" t="s">
        <v>222</v>
      </c>
      <c r="AW174" s="15" t="s">
        <v>31</v>
      </c>
      <c r="AX174" s="15" t="s">
        <v>75</v>
      </c>
      <c r="AY174" s="186" t="s">
        <v>205</v>
      </c>
    </row>
    <row r="175" spans="2:65" s="14" customFormat="1">
      <c r="B175" s="179"/>
      <c r="D175" s="165" t="s">
        <v>219</v>
      </c>
      <c r="E175" s="180" t="s">
        <v>1</v>
      </c>
      <c r="F175" s="181" t="s">
        <v>2082</v>
      </c>
      <c r="H175" s="180" t="s">
        <v>1</v>
      </c>
      <c r="I175" s="182"/>
      <c r="L175" s="179"/>
      <c r="M175" s="183"/>
      <c r="T175" s="184"/>
      <c r="AT175" s="180" t="s">
        <v>219</v>
      </c>
      <c r="AU175" s="180" t="s">
        <v>88</v>
      </c>
      <c r="AV175" s="14" t="s">
        <v>82</v>
      </c>
      <c r="AW175" s="14" t="s">
        <v>31</v>
      </c>
      <c r="AX175" s="14" t="s">
        <v>75</v>
      </c>
      <c r="AY175" s="180" t="s">
        <v>205</v>
      </c>
    </row>
    <row r="176" spans="2:65" s="12" customFormat="1">
      <c r="B176" s="164"/>
      <c r="D176" s="165" t="s">
        <v>219</v>
      </c>
      <c r="E176" s="166" t="s">
        <v>1</v>
      </c>
      <c r="F176" s="167" t="s">
        <v>3315</v>
      </c>
      <c r="H176" s="168">
        <v>243.375</v>
      </c>
      <c r="I176" s="169"/>
      <c r="L176" s="164"/>
      <c r="M176" s="170"/>
      <c r="T176" s="171"/>
      <c r="AT176" s="166" t="s">
        <v>219</v>
      </c>
      <c r="AU176" s="166" t="s">
        <v>88</v>
      </c>
      <c r="AV176" s="12" t="s">
        <v>88</v>
      </c>
      <c r="AW176" s="12" t="s">
        <v>31</v>
      </c>
      <c r="AX176" s="12" t="s">
        <v>75</v>
      </c>
      <c r="AY176" s="166" t="s">
        <v>205</v>
      </c>
    </row>
    <row r="177" spans="2:65" s="12" customFormat="1">
      <c r="B177" s="164"/>
      <c r="D177" s="165" t="s">
        <v>219</v>
      </c>
      <c r="E177" s="166" t="s">
        <v>1</v>
      </c>
      <c r="F177" s="167" t="s">
        <v>3316</v>
      </c>
      <c r="H177" s="168">
        <v>-48</v>
      </c>
      <c r="I177" s="169"/>
      <c r="L177" s="164"/>
      <c r="M177" s="170"/>
      <c r="T177" s="171"/>
      <c r="AT177" s="166" t="s">
        <v>219</v>
      </c>
      <c r="AU177" s="166" t="s">
        <v>88</v>
      </c>
      <c r="AV177" s="12" t="s">
        <v>88</v>
      </c>
      <c r="AW177" s="12" t="s">
        <v>31</v>
      </c>
      <c r="AX177" s="12" t="s">
        <v>75</v>
      </c>
      <c r="AY177" s="166" t="s">
        <v>205</v>
      </c>
    </row>
    <row r="178" spans="2:65" s="15" customFormat="1">
      <c r="B178" s="185"/>
      <c r="D178" s="165" t="s">
        <v>219</v>
      </c>
      <c r="E178" s="186" t="s">
        <v>1</v>
      </c>
      <c r="F178" s="187" t="s">
        <v>3317</v>
      </c>
      <c r="H178" s="188">
        <v>195.375</v>
      </c>
      <c r="I178" s="189"/>
      <c r="L178" s="185"/>
      <c r="M178" s="190"/>
      <c r="T178" s="191"/>
      <c r="AT178" s="186" t="s">
        <v>219</v>
      </c>
      <c r="AU178" s="186" t="s">
        <v>88</v>
      </c>
      <c r="AV178" s="15" t="s">
        <v>222</v>
      </c>
      <c r="AW178" s="15" t="s">
        <v>31</v>
      </c>
      <c r="AX178" s="15" t="s">
        <v>75</v>
      </c>
      <c r="AY178" s="186" t="s">
        <v>205</v>
      </c>
    </row>
    <row r="179" spans="2:65" s="14" customFormat="1">
      <c r="B179" s="179"/>
      <c r="D179" s="165" t="s">
        <v>219</v>
      </c>
      <c r="E179" s="180" t="s">
        <v>1</v>
      </c>
      <c r="F179" s="181" t="s">
        <v>2082</v>
      </c>
      <c r="H179" s="180" t="s">
        <v>1</v>
      </c>
      <c r="I179" s="182"/>
      <c r="L179" s="179"/>
      <c r="M179" s="183"/>
      <c r="T179" s="184"/>
      <c r="AT179" s="180" t="s">
        <v>219</v>
      </c>
      <c r="AU179" s="180" t="s">
        <v>88</v>
      </c>
      <c r="AV179" s="14" t="s">
        <v>82</v>
      </c>
      <c r="AW179" s="14" t="s">
        <v>31</v>
      </c>
      <c r="AX179" s="14" t="s">
        <v>75</v>
      </c>
      <c r="AY179" s="180" t="s">
        <v>205</v>
      </c>
    </row>
    <row r="180" spans="2:65" s="12" customFormat="1">
      <c r="B180" s="164"/>
      <c r="D180" s="165" t="s">
        <v>219</v>
      </c>
      <c r="E180" s="166" t="s">
        <v>1</v>
      </c>
      <c r="F180" s="167" t="s">
        <v>3318</v>
      </c>
      <c r="H180" s="168">
        <v>243.375</v>
      </c>
      <c r="I180" s="169"/>
      <c r="L180" s="164"/>
      <c r="M180" s="170"/>
      <c r="T180" s="171"/>
      <c r="AT180" s="166" t="s">
        <v>219</v>
      </c>
      <c r="AU180" s="166" t="s">
        <v>88</v>
      </c>
      <c r="AV180" s="12" t="s">
        <v>88</v>
      </c>
      <c r="AW180" s="12" t="s">
        <v>31</v>
      </c>
      <c r="AX180" s="12" t="s">
        <v>75</v>
      </c>
      <c r="AY180" s="166" t="s">
        <v>205</v>
      </c>
    </row>
    <row r="181" spans="2:65" s="12" customFormat="1">
      <c r="B181" s="164"/>
      <c r="D181" s="165" t="s">
        <v>219</v>
      </c>
      <c r="E181" s="166" t="s">
        <v>1</v>
      </c>
      <c r="F181" s="167" t="s">
        <v>3316</v>
      </c>
      <c r="H181" s="168">
        <v>-48</v>
      </c>
      <c r="I181" s="169"/>
      <c r="L181" s="164"/>
      <c r="M181" s="170"/>
      <c r="T181" s="171"/>
      <c r="AT181" s="166" t="s">
        <v>219</v>
      </c>
      <c r="AU181" s="166" t="s">
        <v>88</v>
      </c>
      <c r="AV181" s="12" t="s">
        <v>88</v>
      </c>
      <c r="AW181" s="12" t="s">
        <v>31</v>
      </c>
      <c r="AX181" s="12" t="s">
        <v>75</v>
      </c>
      <c r="AY181" s="166" t="s">
        <v>205</v>
      </c>
    </row>
    <row r="182" spans="2:65" s="15" customFormat="1">
      <c r="B182" s="185"/>
      <c r="D182" s="165" t="s">
        <v>219</v>
      </c>
      <c r="E182" s="186" t="s">
        <v>1</v>
      </c>
      <c r="F182" s="187" t="s">
        <v>3319</v>
      </c>
      <c r="H182" s="188">
        <v>195.375</v>
      </c>
      <c r="I182" s="189"/>
      <c r="L182" s="185"/>
      <c r="M182" s="190"/>
      <c r="T182" s="191"/>
      <c r="AT182" s="186" t="s">
        <v>219</v>
      </c>
      <c r="AU182" s="186" t="s">
        <v>88</v>
      </c>
      <c r="AV182" s="15" t="s">
        <v>222</v>
      </c>
      <c r="AW182" s="15" t="s">
        <v>31</v>
      </c>
      <c r="AX182" s="15" t="s">
        <v>75</v>
      </c>
      <c r="AY182" s="186" t="s">
        <v>205</v>
      </c>
    </row>
    <row r="183" spans="2:65" s="14" customFormat="1">
      <c r="B183" s="179"/>
      <c r="D183" s="165" t="s">
        <v>219</v>
      </c>
      <c r="E183" s="180" t="s">
        <v>1</v>
      </c>
      <c r="F183" s="181" t="s">
        <v>2082</v>
      </c>
      <c r="H183" s="180" t="s">
        <v>1</v>
      </c>
      <c r="I183" s="182"/>
      <c r="L183" s="179"/>
      <c r="M183" s="183"/>
      <c r="T183" s="184"/>
      <c r="AT183" s="180" t="s">
        <v>219</v>
      </c>
      <c r="AU183" s="180" t="s">
        <v>88</v>
      </c>
      <c r="AV183" s="14" t="s">
        <v>82</v>
      </c>
      <c r="AW183" s="14" t="s">
        <v>31</v>
      </c>
      <c r="AX183" s="14" t="s">
        <v>75</v>
      </c>
      <c r="AY183" s="180" t="s">
        <v>205</v>
      </c>
    </row>
    <row r="184" spans="2:65" s="12" customFormat="1">
      <c r="B184" s="164"/>
      <c r="D184" s="165" t="s">
        <v>219</v>
      </c>
      <c r="E184" s="166" t="s">
        <v>1</v>
      </c>
      <c r="F184" s="167" t="s">
        <v>3320</v>
      </c>
      <c r="H184" s="168">
        <v>81.125</v>
      </c>
      <c r="I184" s="169"/>
      <c r="L184" s="164"/>
      <c r="M184" s="170"/>
      <c r="T184" s="171"/>
      <c r="AT184" s="166" t="s">
        <v>219</v>
      </c>
      <c r="AU184" s="166" t="s">
        <v>88</v>
      </c>
      <c r="AV184" s="12" t="s">
        <v>88</v>
      </c>
      <c r="AW184" s="12" t="s">
        <v>31</v>
      </c>
      <c r="AX184" s="12" t="s">
        <v>75</v>
      </c>
      <c r="AY184" s="166" t="s">
        <v>205</v>
      </c>
    </row>
    <row r="185" spans="2:65" s="12" customFormat="1">
      <c r="B185" s="164"/>
      <c r="D185" s="165" t="s">
        <v>219</v>
      </c>
      <c r="E185" s="166" t="s">
        <v>1</v>
      </c>
      <c r="F185" s="167" t="s">
        <v>3321</v>
      </c>
      <c r="H185" s="168">
        <v>-16</v>
      </c>
      <c r="I185" s="169"/>
      <c r="L185" s="164"/>
      <c r="M185" s="170"/>
      <c r="T185" s="171"/>
      <c r="AT185" s="166" t="s">
        <v>219</v>
      </c>
      <c r="AU185" s="166" t="s">
        <v>88</v>
      </c>
      <c r="AV185" s="12" t="s">
        <v>88</v>
      </c>
      <c r="AW185" s="12" t="s">
        <v>31</v>
      </c>
      <c r="AX185" s="12" t="s">
        <v>75</v>
      </c>
      <c r="AY185" s="166" t="s">
        <v>205</v>
      </c>
    </row>
    <row r="186" spans="2:65" s="15" customFormat="1">
      <c r="B186" s="185"/>
      <c r="D186" s="165" t="s">
        <v>219</v>
      </c>
      <c r="E186" s="186" t="s">
        <v>1</v>
      </c>
      <c r="F186" s="187" t="s">
        <v>3322</v>
      </c>
      <c r="H186" s="188">
        <v>65.125</v>
      </c>
      <c r="I186" s="189"/>
      <c r="L186" s="185"/>
      <c r="M186" s="190"/>
      <c r="T186" s="191"/>
      <c r="AT186" s="186" t="s">
        <v>219</v>
      </c>
      <c r="AU186" s="186" t="s">
        <v>88</v>
      </c>
      <c r="AV186" s="15" t="s">
        <v>222</v>
      </c>
      <c r="AW186" s="15" t="s">
        <v>31</v>
      </c>
      <c r="AX186" s="15" t="s">
        <v>75</v>
      </c>
      <c r="AY186" s="186" t="s">
        <v>205</v>
      </c>
    </row>
    <row r="187" spans="2:65" s="14" customFormat="1">
      <c r="B187" s="179"/>
      <c r="D187" s="165" t="s">
        <v>219</v>
      </c>
      <c r="E187" s="180" t="s">
        <v>1</v>
      </c>
      <c r="F187" s="181" t="s">
        <v>2082</v>
      </c>
      <c r="H187" s="180" t="s">
        <v>1</v>
      </c>
      <c r="I187" s="182"/>
      <c r="L187" s="179"/>
      <c r="M187" s="183"/>
      <c r="T187" s="184"/>
      <c r="AT187" s="180" t="s">
        <v>219</v>
      </c>
      <c r="AU187" s="180" t="s">
        <v>88</v>
      </c>
      <c r="AV187" s="14" t="s">
        <v>82</v>
      </c>
      <c r="AW187" s="14" t="s">
        <v>31</v>
      </c>
      <c r="AX187" s="14" t="s">
        <v>75</v>
      </c>
      <c r="AY187" s="180" t="s">
        <v>205</v>
      </c>
    </row>
    <row r="188" spans="2:65" s="12" customFormat="1">
      <c r="B188" s="164"/>
      <c r="D188" s="165" t="s">
        <v>219</v>
      </c>
      <c r="E188" s="166" t="s">
        <v>1</v>
      </c>
      <c r="F188" s="167" t="s">
        <v>3323</v>
      </c>
      <c r="H188" s="168">
        <v>81.125</v>
      </c>
      <c r="I188" s="169"/>
      <c r="L188" s="164"/>
      <c r="M188" s="170"/>
      <c r="T188" s="171"/>
      <c r="AT188" s="166" t="s">
        <v>219</v>
      </c>
      <c r="AU188" s="166" t="s">
        <v>88</v>
      </c>
      <c r="AV188" s="12" t="s">
        <v>88</v>
      </c>
      <c r="AW188" s="12" t="s">
        <v>31</v>
      </c>
      <c r="AX188" s="12" t="s">
        <v>75</v>
      </c>
      <c r="AY188" s="166" t="s">
        <v>205</v>
      </c>
    </row>
    <row r="189" spans="2:65" s="12" customFormat="1">
      <c r="B189" s="164"/>
      <c r="D189" s="165" t="s">
        <v>219</v>
      </c>
      <c r="E189" s="166" t="s">
        <v>1</v>
      </c>
      <c r="F189" s="167" t="s">
        <v>3321</v>
      </c>
      <c r="H189" s="168">
        <v>-16</v>
      </c>
      <c r="I189" s="169"/>
      <c r="L189" s="164"/>
      <c r="M189" s="170"/>
      <c r="T189" s="171"/>
      <c r="AT189" s="166" t="s">
        <v>219</v>
      </c>
      <c r="AU189" s="166" t="s">
        <v>88</v>
      </c>
      <c r="AV189" s="12" t="s">
        <v>88</v>
      </c>
      <c r="AW189" s="12" t="s">
        <v>31</v>
      </c>
      <c r="AX189" s="12" t="s">
        <v>75</v>
      </c>
      <c r="AY189" s="166" t="s">
        <v>205</v>
      </c>
    </row>
    <row r="190" spans="2:65" s="15" customFormat="1">
      <c r="B190" s="185"/>
      <c r="D190" s="165" t="s">
        <v>219</v>
      </c>
      <c r="E190" s="186" t="s">
        <v>1</v>
      </c>
      <c r="F190" s="187" t="s">
        <v>3324</v>
      </c>
      <c r="H190" s="188">
        <v>65.125</v>
      </c>
      <c r="I190" s="189"/>
      <c r="L190" s="185"/>
      <c r="M190" s="190"/>
      <c r="T190" s="191"/>
      <c r="AT190" s="186" t="s">
        <v>219</v>
      </c>
      <c r="AU190" s="186" t="s">
        <v>88</v>
      </c>
      <c r="AV190" s="15" t="s">
        <v>222</v>
      </c>
      <c r="AW190" s="15" t="s">
        <v>31</v>
      </c>
      <c r="AX190" s="15" t="s">
        <v>75</v>
      </c>
      <c r="AY190" s="186" t="s">
        <v>205</v>
      </c>
    </row>
    <row r="191" spans="2:65" s="13" customFormat="1">
      <c r="B191" s="172"/>
      <c r="D191" s="165" t="s">
        <v>219</v>
      </c>
      <c r="E191" s="173" t="s">
        <v>1</v>
      </c>
      <c r="F191" s="174" t="s">
        <v>221</v>
      </c>
      <c r="H191" s="175">
        <v>672.18899999999996</v>
      </c>
      <c r="I191" s="176"/>
      <c r="L191" s="172"/>
      <c r="M191" s="177"/>
      <c r="T191" s="178"/>
      <c r="AT191" s="173" t="s">
        <v>219</v>
      </c>
      <c r="AU191" s="173" t="s">
        <v>88</v>
      </c>
      <c r="AV191" s="13" t="s">
        <v>210</v>
      </c>
      <c r="AW191" s="13" t="s">
        <v>31</v>
      </c>
      <c r="AX191" s="13" t="s">
        <v>82</v>
      </c>
      <c r="AY191" s="173" t="s">
        <v>205</v>
      </c>
    </row>
    <row r="192" spans="2:65" s="1" customFormat="1" ht="24.2" customHeight="1">
      <c r="B192" s="136"/>
      <c r="C192" s="154" t="s">
        <v>260</v>
      </c>
      <c r="D192" s="154" t="s">
        <v>214</v>
      </c>
      <c r="E192" s="155" t="s">
        <v>3325</v>
      </c>
      <c r="F192" s="156" t="s">
        <v>3326</v>
      </c>
      <c r="G192" s="157" t="s">
        <v>592</v>
      </c>
      <c r="H192" s="158">
        <v>80</v>
      </c>
      <c r="I192" s="159"/>
      <c r="J192" s="160">
        <f>ROUND(I192*H192,2)</f>
        <v>0</v>
      </c>
      <c r="K192" s="161"/>
      <c r="L192" s="32"/>
      <c r="M192" s="162" t="s">
        <v>1</v>
      </c>
      <c r="N192" s="163" t="s">
        <v>41</v>
      </c>
      <c r="P192" s="148">
        <f>O192*H192</f>
        <v>0</v>
      </c>
      <c r="Q192" s="148">
        <v>2.6579999999999999E-2</v>
      </c>
      <c r="R192" s="148">
        <f>Q192*H192</f>
        <v>2.1263999999999998</v>
      </c>
      <c r="S192" s="148">
        <v>0</v>
      </c>
      <c r="T192" s="149">
        <f>S192*H192</f>
        <v>0</v>
      </c>
      <c r="AR192" s="150" t="s">
        <v>210</v>
      </c>
      <c r="AT192" s="150" t="s">
        <v>214</v>
      </c>
      <c r="AU192" s="150" t="s">
        <v>88</v>
      </c>
      <c r="AY192" s="17" t="s">
        <v>205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7" t="s">
        <v>88</v>
      </c>
      <c r="BK192" s="151">
        <f>ROUND(I192*H192,2)</f>
        <v>0</v>
      </c>
      <c r="BL192" s="17" t="s">
        <v>210</v>
      </c>
      <c r="BM192" s="150" t="s">
        <v>3327</v>
      </c>
    </row>
    <row r="193" spans="2:65" s="14" customFormat="1">
      <c r="B193" s="179"/>
      <c r="D193" s="165" t="s">
        <v>219</v>
      </c>
      <c r="E193" s="180" t="s">
        <v>1</v>
      </c>
      <c r="F193" s="181" t="s">
        <v>3328</v>
      </c>
      <c r="H193" s="180" t="s">
        <v>1</v>
      </c>
      <c r="I193" s="182"/>
      <c r="L193" s="179"/>
      <c r="M193" s="183"/>
      <c r="T193" s="184"/>
      <c r="AT193" s="180" t="s">
        <v>219</v>
      </c>
      <c r="AU193" s="180" t="s">
        <v>88</v>
      </c>
      <c r="AV193" s="14" t="s">
        <v>82</v>
      </c>
      <c r="AW193" s="14" t="s">
        <v>31</v>
      </c>
      <c r="AX193" s="14" t="s">
        <v>75</v>
      </c>
      <c r="AY193" s="180" t="s">
        <v>205</v>
      </c>
    </row>
    <row r="194" spans="2:65" s="12" customFormat="1">
      <c r="B194" s="164"/>
      <c r="D194" s="165" t="s">
        <v>219</v>
      </c>
      <c r="E194" s="166" t="s">
        <v>1</v>
      </c>
      <c r="F194" s="167" t="s">
        <v>1171</v>
      </c>
      <c r="H194" s="168">
        <v>80</v>
      </c>
      <c r="I194" s="169"/>
      <c r="L194" s="164"/>
      <c r="M194" s="170"/>
      <c r="T194" s="171"/>
      <c r="AT194" s="166" t="s">
        <v>219</v>
      </c>
      <c r="AU194" s="166" t="s">
        <v>88</v>
      </c>
      <c r="AV194" s="12" t="s">
        <v>88</v>
      </c>
      <c r="AW194" s="12" t="s">
        <v>31</v>
      </c>
      <c r="AX194" s="12" t="s">
        <v>75</v>
      </c>
      <c r="AY194" s="166" t="s">
        <v>205</v>
      </c>
    </row>
    <row r="195" spans="2:65" s="13" customFormat="1">
      <c r="B195" s="172"/>
      <c r="D195" s="165" t="s">
        <v>219</v>
      </c>
      <c r="E195" s="173" t="s">
        <v>1</v>
      </c>
      <c r="F195" s="174" t="s">
        <v>221</v>
      </c>
      <c r="H195" s="175">
        <v>80</v>
      </c>
      <c r="I195" s="176"/>
      <c r="L195" s="172"/>
      <c r="M195" s="177"/>
      <c r="T195" s="178"/>
      <c r="AT195" s="173" t="s">
        <v>219</v>
      </c>
      <c r="AU195" s="173" t="s">
        <v>88</v>
      </c>
      <c r="AV195" s="13" t="s">
        <v>210</v>
      </c>
      <c r="AW195" s="13" t="s">
        <v>31</v>
      </c>
      <c r="AX195" s="13" t="s">
        <v>82</v>
      </c>
      <c r="AY195" s="173" t="s">
        <v>205</v>
      </c>
    </row>
    <row r="196" spans="2:65" s="1" customFormat="1" ht="33" customHeight="1">
      <c r="B196" s="136"/>
      <c r="C196" s="154" t="s">
        <v>267</v>
      </c>
      <c r="D196" s="154" t="s">
        <v>214</v>
      </c>
      <c r="E196" s="155" t="s">
        <v>3329</v>
      </c>
      <c r="F196" s="156" t="s">
        <v>3330</v>
      </c>
      <c r="G196" s="157" t="s">
        <v>165</v>
      </c>
      <c r="H196" s="158">
        <v>1015.783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41</v>
      </c>
      <c r="P196" s="148">
        <f>O196*H196</f>
        <v>0</v>
      </c>
      <c r="Q196" s="148">
        <v>9.2219999999999996E-2</v>
      </c>
      <c r="R196" s="148">
        <f>Q196*H196</f>
        <v>93.675508260000001</v>
      </c>
      <c r="S196" s="148">
        <v>0</v>
      </c>
      <c r="T196" s="149">
        <f>S196*H196</f>
        <v>0</v>
      </c>
      <c r="AR196" s="150" t="s">
        <v>210</v>
      </c>
      <c r="AT196" s="150" t="s">
        <v>214</v>
      </c>
      <c r="AU196" s="150" t="s">
        <v>88</v>
      </c>
      <c r="AY196" s="17" t="s">
        <v>205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7" t="s">
        <v>88</v>
      </c>
      <c r="BK196" s="151">
        <f>ROUND(I196*H196,2)</f>
        <v>0</v>
      </c>
      <c r="BL196" s="17" t="s">
        <v>210</v>
      </c>
      <c r="BM196" s="150" t="s">
        <v>3331</v>
      </c>
    </row>
    <row r="197" spans="2:65" s="14" customFormat="1">
      <c r="B197" s="179"/>
      <c r="D197" s="165" t="s">
        <v>219</v>
      </c>
      <c r="E197" s="180" t="s">
        <v>1</v>
      </c>
      <c r="F197" s="181" t="s">
        <v>3332</v>
      </c>
      <c r="H197" s="180" t="s">
        <v>1</v>
      </c>
      <c r="I197" s="182"/>
      <c r="L197" s="179"/>
      <c r="M197" s="183"/>
      <c r="T197" s="184"/>
      <c r="AT197" s="180" t="s">
        <v>219</v>
      </c>
      <c r="AU197" s="180" t="s">
        <v>88</v>
      </c>
      <c r="AV197" s="14" t="s">
        <v>82</v>
      </c>
      <c r="AW197" s="14" t="s">
        <v>31</v>
      </c>
      <c r="AX197" s="14" t="s">
        <v>75</v>
      </c>
      <c r="AY197" s="180" t="s">
        <v>205</v>
      </c>
    </row>
    <row r="198" spans="2:65" s="12" customFormat="1">
      <c r="B198" s="164"/>
      <c r="D198" s="165" t="s">
        <v>219</v>
      </c>
      <c r="E198" s="166" t="s">
        <v>1</v>
      </c>
      <c r="F198" s="167" t="s">
        <v>3333</v>
      </c>
      <c r="H198" s="168">
        <v>2.1</v>
      </c>
      <c r="I198" s="169"/>
      <c r="L198" s="164"/>
      <c r="M198" s="170"/>
      <c r="T198" s="171"/>
      <c r="AT198" s="166" t="s">
        <v>219</v>
      </c>
      <c r="AU198" s="166" t="s">
        <v>88</v>
      </c>
      <c r="AV198" s="12" t="s">
        <v>88</v>
      </c>
      <c r="AW198" s="12" t="s">
        <v>31</v>
      </c>
      <c r="AX198" s="12" t="s">
        <v>75</v>
      </c>
      <c r="AY198" s="166" t="s">
        <v>205</v>
      </c>
    </row>
    <row r="199" spans="2:65" s="12" customFormat="1">
      <c r="B199" s="164"/>
      <c r="D199" s="165" t="s">
        <v>219</v>
      </c>
      <c r="E199" s="166" t="s">
        <v>1</v>
      </c>
      <c r="F199" s="167" t="s">
        <v>3334</v>
      </c>
      <c r="H199" s="168">
        <v>4.125</v>
      </c>
      <c r="I199" s="169"/>
      <c r="L199" s="164"/>
      <c r="M199" s="170"/>
      <c r="T199" s="171"/>
      <c r="AT199" s="166" t="s">
        <v>219</v>
      </c>
      <c r="AU199" s="166" t="s">
        <v>88</v>
      </c>
      <c r="AV199" s="12" t="s">
        <v>88</v>
      </c>
      <c r="AW199" s="12" t="s">
        <v>31</v>
      </c>
      <c r="AX199" s="12" t="s">
        <v>75</v>
      </c>
      <c r="AY199" s="166" t="s">
        <v>205</v>
      </c>
    </row>
    <row r="200" spans="2:65" s="12" customFormat="1">
      <c r="B200" s="164"/>
      <c r="D200" s="165" t="s">
        <v>219</v>
      </c>
      <c r="E200" s="166" t="s">
        <v>1</v>
      </c>
      <c r="F200" s="167" t="s">
        <v>3313</v>
      </c>
      <c r="H200" s="168">
        <v>-1.2</v>
      </c>
      <c r="I200" s="169"/>
      <c r="L200" s="164"/>
      <c r="M200" s="170"/>
      <c r="T200" s="171"/>
      <c r="AT200" s="166" t="s">
        <v>219</v>
      </c>
      <c r="AU200" s="166" t="s">
        <v>88</v>
      </c>
      <c r="AV200" s="12" t="s">
        <v>88</v>
      </c>
      <c r="AW200" s="12" t="s">
        <v>31</v>
      </c>
      <c r="AX200" s="12" t="s">
        <v>75</v>
      </c>
      <c r="AY200" s="166" t="s">
        <v>205</v>
      </c>
    </row>
    <row r="201" spans="2:65" s="12" customFormat="1">
      <c r="B201" s="164"/>
      <c r="D201" s="165" t="s">
        <v>219</v>
      </c>
      <c r="E201" s="166" t="s">
        <v>1</v>
      </c>
      <c r="F201" s="167" t="s">
        <v>3335</v>
      </c>
      <c r="H201" s="168">
        <v>18.288</v>
      </c>
      <c r="I201" s="169"/>
      <c r="L201" s="164"/>
      <c r="M201" s="170"/>
      <c r="T201" s="171"/>
      <c r="AT201" s="166" t="s">
        <v>219</v>
      </c>
      <c r="AU201" s="166" t="s">
        <v>88</v>
      </c>
      <c r="AV201" s="12" t="s">
        <v>88</v>
      </c>
      <c r="AW201" s="12" t="s">
        <v>31</v>
      </c>
      <c r="AX201" s="12" t="s">
        <v>75</v>
      </c>
      <c r="AY201" s="166" t="s">
        <v>205</v>
      </c>
    </row>
    <row r="202" spans="2:65" s="12" customFormat="1">
      <c r="B202" s="164"/>
      <c r="D202" s="165" t="s">
        <v>219</v>
      </c>
      <c r="E202" s="166" t="s">
        <v>1</v>
      </c>
      <c r="F202" s="167" t="s">
        <v>3313</v>
      </c>
      <c r="H202" s="168">
        <v>-1.2</v>
      </c>
      <c r="I202" s="169"/>
      <c r="L202" s="164"/>
      <c r="M202" s="170"/>
      <c r="T202" s="171"/>
      <c r="AT202" s="166" t="s">
        <v>219</v>
      </c>
      <c r="AU202" s="166" t="s">
        <v>88</v>
      </c>
      <c r="AV202" s="12" t="s">
        <v>88</v>
      </c>
      <c r="AW202" s="12" t="s">
        <v>31</v>
      </c>
      <c r="AX202" s="12" t="s">
        <v>75</v>
      </c>
      <c r="AY202" s="166" t="s">
        <v>205</v>
      </c>
    </row>
    <row r="203" spans="2:65" s="12" customFormat="1">
      <c r="B203" s="164"/>
      <c r="D203" s="165" t="s">
        <v>219</v>
      </c>
      <c r="E203" s="166" t="s">
        <v>1</v>
      </c>
      <c r="F203" s="167" t="s">
        <v>3336</v>
      </c>
      <c r="H203" s="168">
        <v>4.95</v>
      </c>
      <c r="I203" s="169"/>
      <c r="L203" s="164"/>
      <c r="M203" s="170"/>
      <c r="T203" s="171"/>
      <c r="AT203" s="166" t="s">
        <v>219</v>
      </c>
      <c r="AU203" s="166" t="s">
        <v>88</v>
      </c>
      <c r="AV203" s="12" t="s">
        <v>88</v>
      </c>
      <c r="AW203" s="12" t="s">
        <v>31</v>
      </c>
      <c r="AX203" s="12" t="s">
        <v>75</v>
      </c>
      <c r="AY203" s="166" t="s">
        <v>205</v>
      </c>
    </row>
    <row r="204" spans="2:65" s="12" customFormat="1">
      <c r="B204" s="164"/>
      <c r="D204" s="165" t="s">
        <v>219</v>
      </c>
      <c r="E204" s="166" t="s">
        <v>1</v>
      </c>
      <c r="F204" s="167" t="s">
        <v>3337</v>
      </c>
      <c r="H204" s="168">
        <v>-1.6</v>
      </c>
      <c r="I204" s="169"/>
      <c r="L204" s="164"/>
      <c r="M204" s="170"/>
      <c r="T204" s="171"/>
      <c r="AT204" s="166" t="s">
        <v>219</v>
      </c>
      <c r="AU204" s="166" t="s">
        <v>88</v>
      </c>
      <c r="AV204" s="12" t="s">
        <v>88</v>
      </c>
      <c r="AW204" s="12" t="s">
        <v>31</v>
      </c>
      <c r="AX204" s="12" t="s">
        <v>75</v>
      </c>
      <c r="AY204" s="166" t="s">
        <v>205</v>
      </c>
    </row>
    <row r="205" spans="2:65" s="15" customFormat="1">
      <c r="B205" s="185"/>
      <c r="D205" s="165" t="s">
        <v>219</v>
      </c>
      <c r="E205" s="186" t="s">
        <v>1</v>
      </c>
      <c r="F205" s="187" t="s">
        <v>3338</v>
      </c>
      <c r="H205" s="188">
        <v>25.463000000000001</v>
      </c>
      <c r="I205" s="189"/>
      <c r="L205" s="185"/>
      <c r="M205" s="190"/>
      <c r="T205" s="191"/>
      <c r="AT205" s="186" t="s">
        <v>219</v>
      </c>
      <c r="AU205" s="186" t="s">
        <v>88</v>
      </c>
      <c r="AV205" s="15" t="s">
        <v>222</v>
      </c>
      <c r="AW205" s="15" t="s">
        <v>31</v>
      </c>
      <c r="AX205" s="15" t="s">
        <v>75</v>
      </c>
      <c r="AY205" s="186" t="s">
        <v>205</v>
      </c>
    </row>
    <row r="206" spans="2:65" s="14" customFormat="1">
      <c r="B206" s="179"/>
      <c r="D206" s="165" t="s">
        <v>219</v>
      </c>
      <c r="E206" s="180" t="s">
        <v>1</v>
      </c>
      <c r="F206" s="181" t="s">
        <v>2078</v>
      </c>
      <c r="H206" s="180" t="s">
        <v>1</v>
      </c>
      <c r="I206" s="182"/>
      <c r="L206" s="179"/>
      <c r="M206" s="183"/>
      <c r="T206" s="184"/>
      <c r="AT206" s="180" t="s">
        <v>219</v>
      </c>
      <c r="AU206" s="180" t="s">
        <v>88</v>
      </c>
      <c r="AV206" s="14" t="s">
        <v>82</v>
      </c>
      <c r="AW206" s="14" t="s">
        <v>31</v>
      </c>
      <c r="AX206" s="14" t="s">
        <v>75</v>
      </c>
      <c r="AY206" s="180" t="s">
        <v>205</v>
      </c>
    </row>
    <row r="207" spans="2:65" s="12" customFormat="1" ht="22.5">
      <c r="B207" s="164"/>
      <c r="D207" s="165" t="s">
        <v>219</v>
      </c>
      <c r="E207" s="166" t="s">
        <v>1</v>
      </c>
      <c r="F207" s="167" t="s">
        <v>3339</v>
      </c>
      <c r="H207" s="168">
        <v>77.22</v>
      </c>
      <c r="I207" s="169"/>
      <c r="L207" s="164"/>
      <c r="M207" s="170"/>
      <c r="T207" s="171"/>
      <c r="AT207" s="166" t="s">
        <v>219</v>
      </c>
      <c r="AU207" s="166" t="s">
        <v>88</v>
      </c>
      <c r="AV207" s="12" t="s">
        <v>88</v>
      </c>
      <c r="AW207" s="12" t="s">
        <v>31</v>
      </c>
      <c r="AX207" s="12" t="s">
        <v>75</v>
      </c>
      <c r="AY207" s="166" t="s">
        <v>205</v>
      </c>
    </row>
    <row r="208" spans="2:65" s="15" customFormat="1">
      <c r="B208" s="185"/>
      <c r="D208" s="165" t="s">
        <v>219</v>
      </c>
      <c r="E208" s="186" t="s">
        <v>1</v>
      </c>
      <c r="F208" s="187" t="s">
        <v>3340</v>
      </c>
      <c r="H208" s="188">
        <v>77.22</v>
      </c>
      <c r="I208" s="189"/>
      <c r="L208" s="185"/>
      <c r="M208" s="190"/>
      <c r="T208" s="191"/>
      <c r="AT208" s="186" t="s">
        <v>219</v>
      </c>
      <c r="AU208" s="186" t="s">
        <v>88</v>
      </c>
      <c r="AV208" s="15" t="s">
        <v>222</v>
      </c>
      <c r="AW208" s="15" t="s">
        <v>31</v>
      </c>
      <c r="AX208" s="15" t="s">
        <v>75</v>
      </c>
      <c r="AY208" s="186" t="s">
        <v>205</v>
      </c>
    </row>
    <row r="209" spans="2:51" s="14" customFormat="1">
      <c r="B209" s="179"/>
      <c r="D209" s="165" t="s">
        <v>219</v>
      </c>
      <c r="E209" s="180" t="s">
        <v>1</v>
      </c>
      <c r="F209" s="181" t="s">
        <v>2296</v>
      </c>
      <c r="H209" s="180" t="s">
        <v>1</v>
      </c>
      <c r="I209" s="182"/>
      <c r="L209" s="179"/>
      <c r="M209" s="183"/>
      <c r="T209" s="184"/>
      <c r="AT209" s="180" t="s">
        <v>219</v>
      </c>
      <c r="AU209" s="180" t="s">
        <v>88</v>
      </c>
      <c r="AV209" s="14" t="s">
        <v>82</v>
      </c>
      <c r="AW209" s="14" t="s">
        <v>31</v>
      </c>
      <c r="AX209" s="14" t="s">
        <v>75</v>
      </c>
      <c r="AY209" s="180" t="s">
        <v>205</v>
      </c>
    </row>
    <row r="210" spans="2:51" s="12" customFormat="1">
      <c r="B210" s="164"/>
      <c r="D210" s="165" t="s">
        <v>219</v>
      </c>
      <c r="E210" s="166" t="s">
        <v>1</v>
      </c>
      <c r="F210" s="167" t="s">
        <v>3341</v>
      </c>
      <c r="H210" s="168">
        <v>198</v>
      </c>
      <c r="I210" s="169"/>
      <c r="L210" s="164"/>
      <c r="M210" s="170"/>
      <c r="T210" s="171"/>
      <c r="AT210" s="166" t="s">
        <v>219</v>
      </c>
      <c r="AU210" s="166" t="s">
        <v>88</v>
      </c>
      <c r="AV210" s="12" t="s">
        <v>88</v>
      </c>
      <c r="AW210" s="12" t="s">
        <v>31</v>
      </c>
      <c r="AX210" s="12" t="s">
        <v>75</v>
      </c>
      <c r="AY210" s="166" t="s">
        <v>205</v>
      </c>
    </row>
    <row r="211" spans="2:51" s="12" customFormat="1">
      <c r="B211" s="164"/>
      <c r="D211" s="165" t="s">
        <v>219</v>
      </c>
      <c r="E211" s="166" t="s">
        <v>1</v>
      </c>
      <c r="F211" s="167" t="s">
        <v>3342</v>
      </c>
      <c r="H211" s="168">
        <v>-38.4</v>
      </c>
      <c r="I211" s="169"/>
      <c r="L211" s="164"/>
      <c r="M211" s="170"/>
      <c r="T211" s="171"/>
      <c r="AT211" s="166" t="s">
        <v>219</v>
      </c>
      <c r="AU211" s="166" t="s">
        <v>88</v>
      </c>
      <c r="AV211" s="12" t="s">
        <v>88</v>
      </c>
      <c r="AW211" s="12" t="s">
        <v>31</v>
      </c>
      <c r="AX211" s="12" t="s">
        <v>75</v>
      </c>
      <c r="AY211" s="166" t="s">
        <v>205</v>
      </c>
    </row>
    <row r="212" spans="2:51" s="12" customFormat="1">
      <c r="B212" s="164"/>
      <c r="D212" s="165" t="s">
        <v>219</v>
      </c>
      <c r="E212" s="166" t="s">
        <v>1</v>
      </c>
      <c r="F212" s="167" t="s">
        <v>3343</v>
      </c>
      <c r="H212" s="168">
        <v>247.5</v>
      </c>
      <c r="I212" s="169"/>
      <c r="L212" s="164"/>
      <c r="M212" s="170"/>
      <c r="T212" s="171"/>
      <c r="AT212" s="166" t="s">
        <v>219</v>
      </c>
      <c r="AU212" s="166" t="s">
        <v>88</v>
      </c>
      <c r="AV212" s="12" t="s">
        <v>88</v>
      </c>
      <c r="AW212" s="12" t="s">
        <v>31</v>
      </c>
      <c r="AX212" s="12" t="s">
        <v>75</v>
      </c>
      <c r="AY212" s="166" t="s">
        <v>205</v>
      </c>
    </row>
    <row r="213" spans="2:51" s="12" customFormat="1">
      <c r="B213" s="164"/>
      <c r="D213" s="165" t="s">
        <v>219</v>
      </c>
      <c r="E213" s="166" t="s">
        <v>1</v>
      </c>
      <c r="F213" s="167" t="s">
        <v>3316</v>
      </c>
      <c r="H213" s="168">
        <v>-48</v>
      </c>
      <c r="I213" s="169"/>
      <c r="L213" s="164"/>
      <c r="M213" s="170"/>
      <c r="T213" s="171"/>
      <c r="AT213" s="166" t="s">
        <v>219</v>
      </c>
      <c r="AU213" s="166" t="s">
        <v>88</v>
      </c>
      <c r="AV213" s="12" t="s">
        <v>88</v>
      </c>
      <c r="AW213" s="12" t="s">
        <v>31</v>
      </c>
      <c r="AX213" s="12" t="s">
        <v>75</v>
      </c>
      <c r="AY213" s="166" t="s">
        <v>205</v>
      </c>
    </row>
    <row r="214" spans="2:51" s="15" customFormat="1">
      <c r="B214" s="185"/>
      <c r="D214" s="165" t="s">
        <v>219</v>
      </c>
      <c r="E214" s="186" t="s">
        <v>1</v>
      </c>
      <c r="F214" s="187" t="s">
        <v>3344</v>
      </c>
      <c r="H214" s="188">
        <v>359.1</v>
      </c>
      <c r="I214" s="189"/>
      <c r="L214" s="185"/>
      <c r="M214" s="190"/>
      <c r="T214" s="191"/>
      <c r="AT214" s="186" t="s">
        <v>219</v>
      </c>
      <c r="AU214" s="186" t="s">
        <v>88</v>
      </c>
      <c r="AV214" s="15" t="s">
        <v>222</v>
      </c>
      <c r="AW214" s="15" t="s">
        <v>31</v>
      </c>
      <c r="AX214" s="15" t="s">
        <v>75</v>
      </c>
      <c r="AY214" s="186" t="s">
        <v>205</v>
      </c>
    </row>
    <row r="215" spans="2:51" s="12" customFormat="1">
      <c r="B215" s="164"/>
      <c r="D215" s="165" t="s">
        <v>219</v>
      </c>
      <c r="E215" s="166" t="s">
        <v>1</v>
      </c>
      <c r="F215" s="167" t="s">
        <v>3345</v>
      </c>
      <c r="H215" s="168">
        <v>198</v>
      </c>
      <c r="I215" s="169"/>
      <c r="L215" s="164"/>
      <c r="M215" s="170"/>
      <c r="T215" s="171"/>
      <c r="AT215" s="166" t="s">
        <v>219</v>
      </c>
      <c r="AU215" s="166" t="s">
        <v>88</v>
      </c>
      <c r="AV215" s="12" t="s">
        <v>88</v>
      </c>
      <c r="AW215" s="12" t="s">
        <v>31</v>
      </c>
      <c r="AX215" s="12" t="s">
        <v>75</v>
      </c>
      <c r="AY215" s="166" t="s">
        <v>205</v>
      </c>
    </row>
    <row r="216" spans="2:51" s="12" customFormat="1">
      <c r="B216" s="164"/>
      <c r="D216" s="165" t="s">
        <v>219</v>
      </c>
      <c r="E216" s="166" t="s">
        <v>1</v>
      </c>
      <c r="F216" s="167" t="s">
        <v>3342</v>
      </c>
      <c r="H216" s="168">
        <v>-38.4</v>
      </c>
      <c r="I216" s="169"/>
      <c r="L216" s="164"/>
      <c r="M216" s="170"/>
      <c r="T216" s="171"/>
      <c r="AT216" s="166" t="s">
        <v>219</v>
      </c>
      <c r="AU216" s="166" t="s">
        <v>88</v>
      </c>
      <c r="AV216" s="12" t="s">
        <v>88</v>
      </c>
      <c r="AW216" s="12" t="s">
        <v>31</v>
      </c>
      <c r="AX216" s="12" t="s">
        <v>75</v>
      </c>
      <c r="AY216" s="166" t="s">
        <v>205</v>
      </c>
    </row>
    <row r="217" spans="2:51" s="12" customFormat="1">
      <c r="B217" s="164"/>
      <c r="D217" s="165" t="s">
        <v>219</v>
      </c>
      <c r="E217" s="166" t="s">
        <v>1</v>
      </c>
      <c r="F217" s="167" t="s">
        <v>3346</v>
      </c>
      <c r="H217" s="168">
        <v>247.5</v>
      </c>
      <c r="I217" s="169"/>
      <c r="L217" s="164"/>
      <c r="M217" s="170"/>
      <c r="T217" s="171"/>
      <c r="AT217" s="166" t="s">
        <v>219</v>
      </c>
      <c r="AU217" s="166" t="s">
        <v>88</v>
      </c>
      <c r="AV217" s="12" t="s">
        <v>88</v>
      </c>
      <c r="AW217" s="12" t="s">
        <v>31</v>
      </c>
      <c r="AX217" s="12" t="s">
        <v>75</v>
      </c>
      <c r="AY217" s="166" t="s">
        <v>205</v>
      </c>
    </row>
    <row r="218" spans="2:51" s="12" customFormat="1">
      <c r="B218" s="164"/>
      <c r="D218" s="165" t="s">
        <v>219</v>
      </c>
      <c r="E218" s="166" t="s">
        <v>1</v>
      </c>
      <c r="F218" s="167" t="s">
        <v>3316</v>
      </c>
      <c r="H218" s="168">
        <v>-48</v>
      </c>
      <c r="I218" s="169"/>
      <c r="L218" s="164"/>
      <c r="M218" s="170"/>
      <c r="T218" s="171"/>
      <c r="AT218" s="166" t="s">
        <v>219</v>
      </c>
      <c r="AU218" s="166" t="s">
        <v>88</v>
      </c>
      <c r="AV218" s="12" t="s">
        <v>88</v>
      </c>
      <c r="AW218" s="12" t="s">
        <v>31</v>
      </c>
      <c r="AX218" s="12" t="s">
        <v>75</v>
      </c>
      <c r="AY218" s="166" t="s">
        <v>205</v>
      </c>
    </row>
    <row r="219" spans="2:51" s="15" customFormat="1">
      <c r="B219" s="185"/>
      <c r="D219" s="165" t="s">
        <v>219</v>
      </c>
      <c r="E219" s="186" t="s">
        <v>1</v>
      </c>
      <c r="F219" s="187" t="s">
        <v>3347</v>
      </c>
      <c r="H219" s="188">
        <v>359.1</v>
      </c>
      <c r="I219" s="189"/>
      <c r="L219" s="185"/>
      <c r="M219" s="190"/>
      <c r="T219" s="191"/>
      <c r="AT219" s="186" t="s">
        <v>219</v>
      </c>
      <c r="AU219" s="186" t="s">
        <v>88</v>
      </c>
      <c r="AV219" s="15" t="s">
        <v>222</v>
      </c>
      <c r="AW219" s="15" t="s">
        <v>31</v>
      </c>
      <c r="AX219" s="15" t="s">
        <v>75</v>
      </c>
      <c r="AY219" s="186" t="s">
        <v>205</v>
      </c>
    </row>
    <row r="220" spans="2:51" s="14" customFormat="1">
      <c r="B220" s="179"/>
      <c r="D220" s="165" t="s">
        <v>219</v>
      </c>
      <c r="E220" s="180" t="s">
        <v>1</v>
      </c>
      <c r="F220" s="181" t="s">
        <v>2082</v>
      </c>
      <c r="H220" s="180" t="s">
        <v>1</v>
      </c>
      <c r="I220" s="182"/>
      <c r="L220" s="179"/>
      <c r="M220" s="183"/>
      <c r="T220" s="184"/>
      <c r="AT220" s="180" t="s">
        <v>219</v>
      </c>
      <c r="AU220" s="180" t="s">
        <v>88</v>
      </c>
      <c r="AV220" s="14" t="s">
        <v>82</v>
      </c>
      <c r="AW220" s="14" t="s">
        <v>31</v>
      </c>
      <c r="AX220" s="14" t="s">
        <v>75</v>
      </c>
      <c r="AY220" s="180" t="s">
        <v>205</v>
      </c>
    </row>
    <row r="221" spans="2:51" s="12" customFormat="1" ht="22.5">
      <c r="B221" s="164"/>
      <c r="D221" s="165" t="s">
        <v>219</v>
      </c>
      <c r="E221" s="166" t="s">
        <v>1</v>
      </c>
      <c r="F221" s="167" t="s">
        <v>3348</v>
      </c>
      <c r="H221" s="168">
        <v>66</v>
      </c>
      <c r="I221" s="169"/>
      <c r="L221" s="164"/>
      <c r="M221" s="170"/>
      <c r="T221" s="171"/>
      <c r="AT221" s="166" t="s">
        <v>219</v>
      </c>
      <c r="AU221" s="166" t="s">
        <v>88</v>
      </c>
      <c r="AV221" s="12" t="s">
        <v>88</v>
      </c>
      <c r="AW221" s="12" t="s">
        <v>31</v>
      </c>
      <c r="AX221" s="12" t="s">
        <v>75</v>
      </c>
      <c r="AY221" s="166" t="s">
        <v>205</v>
      </c>
    </row>
    <row r="222" spans="2:51" s="12" customFormat="1">
      <c r="B222" s="164"/>
      <c r="D222" s="165" t="s">
        <v>219</v>
      </c>
      <c r="E222" s="166" t="s">
        <v>1</v>
      </c>
      <c r="F222" s="167" t="s">
        <v>2152</v>
      </c>
      <c r="H222" s="168">
        <v>-12.8</v>
      </c>
      <c r="I222" s="169"/>
      <c r="L222" s="164"/>
      <c r="M222" s="170"/>
      <c r="T222" s="171"/>
      <c r="AT222" s="166" t="s">
        <v>219</v>
      </c>
      <c r="AU222" s="166" t="s">
        <v>88</v>
      </c>
      <c r="AV222" s="12" t="s">
        <v>88</v>
      </c>
      <c r="AW222" s="12" t="s">
        <v>31</v>
      </c>
      <c r="AX222" s="12" t="s">
        <v>75</v>
      </c>
      <c r="AY222" s="166" t="s">
        <v>205</v>
      </c>
    </row>
    <row r="223" spans="2:51" s="12" customFormat="1" ht="22.5">
      <c r="B223" s="164"/>
      <c r="D223" s="165" t="s">
        <v>219</v>
      </c>
      <c r="E223" s="166" t="s">
        <v>1</v>
      </c>
      <c r="F223" s="167" t="s">
        <v>3349</v>
      </c>
      <c r="H223" s="168">
        <v>52.25</v>
      </c>
      <c r="I223" s="169"/>
      <c r="L223" s="164"/>
      <c r="M223" s="170"/>
      <c r="T223" s="171"/>
      <c r="AT223" s="166" t="s">
        <v>219</v>
      </c>
      <c r="AU223" s="166" t="s">
        <v>88</v>
      </c>
      <c r="AV223" s="12" t="s">
        <v>88</v>
      </c>
      <c r="AW223" s="12" t="s">
        <v>31</v>
      </c>
      <c r="AX223" s="12" t="s">
        <v>75</v>
      </c>
      <c r="AY223" s="166" t="s">
        <v>205</v>
      </c>
    </row>
    <row r="224" spans="2:51" s="12" customFormat="1">
      <c r="B224" s="164"/>
      <c r="D224" s="165" t="s">
        <v>219</v>
      </c>
      <c r="E224" s="166" t="s">
        <v>1</v>
      </c>
      <c r="F224" s="167" t="s">
        <v>2152</v>
      </c>
      <c r="H224" s="168">
        <v>-12.8</v>
      </c>
      <c r="I224" s="169"/>
      <c r="L224" s="164"/>
      <c r="M224" s="170"/>
      <c r="T224" s="171"/>
      <c r="AT224" s="166" t="s">
        <v>219</v>
      </c>
      <c r="AU224" s="166" t="s">
        <v>88</v>
      </c>
      <c r="AV224" s="12" t="s">
        <v>88</v>
      </c>
      <c r="AW224" s="12" t="s">
        <v>31</v>
      </c>
      <c r="AX224" s="12" t="s">
        <v>75</v>
      </c>
      <c r="AY224" s="166" t="s">
        <v>205</v>
      </c>
    </row>
    <row r="225" spans="2:65" s="15" customFormat="1">
      <c r="B225" s="185"/>
      <c r="D225" s="165" t="s">
        <v>219</v>
      </c>
      <c r="E225" s="186" t="s">
        <v>1</v>
      </c>
      <c r="F225" s="187" t="s">
        <v>3350</v>
      </c>
      <c r="H225" s="188">
        <v>92.65</v>
      </c>
      <c r="I225" s="189"/>
      <c r="L225" s="185"/>
      <c r="M225" s="190"/>
      <c r="T225" s="191"/>
      <c r="AT225" s="186" t="s">
        <v>219</v>
      </c>
      <c r="AU225" s="186" t="s">
        <v>88</v>
      </c>
      <c r="AV225" s="15" t="s">
        <v>222</v>
      </c>
      <c r="AW225" s="15" t="s">
        <v>31</v>
      </c>
      <c r="AX225" s="15" t="s">
        <v>75</v>
      </c>
      <c r="AY225" s="186" t="s">
        <v>205</v>
      </c>
    </row>
    <row r="226" spans="2:65" s="14" customFormat="1">
      <c r="B226" s="179"/>
      <c r="D226" s="165" t="s">
        <v>219</v>
      </c>
      <c r="E226" s="180" t="s">
        <v>1</v>
      </c>
      <c r="F226" s="181" t="s">
        <v>2082</v>
      </c>
      <c r="H226" s="180" t="s">
        <v>1</v>
      </c>
      <c r="I226" s="182"/>
      <c r="L226" s="179"/>
      <c r="M226" s="183"/>
      <c r="T226" s="184"/>
      <c r="AT226" s="180" t="s">
        <v>219</v>
      </c>
      <c r="AU226" s="180" t="s">
        <v>88</v>
      </c>
      <c r="AV226" s="14" t="s">
        <v>82</v>
      </c>
      <c r="AW226" s="14" t="s">
        <v>31</v>
      </c>
      <c r="AX226" s="14" t="s">
        <v>75</v>
      </c>
      <c r="AY226" s="180" t="s">
        <v>205</v>
      </c>
    </row>
    <row r="227" spans="2:65" s="12" customFormat="1" ht="22.5">
      <c r="B227" s="164"/>
      <c r="D227" s="165" t="s">
        <v>219</v>
      </c>
      <c r="E227" s="166" t="s">
        <v>1</v>
      </c>
      <c r="F227" s="167" t="s">
        <v>3351</v>
      </c>
      <c r="H227" s="168">
        <v>66</v>
      </c>
      <c r="I227" s="169"/>
      <c r="L227" s="164"/>
      <c r="M227" s="170"/>
      <c r="T227" s="171"/>
      <c r="AT227" s="166" t="s">
        <v>219</v>
      </c>
      <c r="AU227" s="166" t="s">
        <v>88</v>
      </c>
      <c r="AV227" s="12" t="s">
        <v>88</v>
      </c>
      <c r="AW227" s="12" t="s">
        <v>31</v>
      </c>
      <c r="AX227" s="12" t="s">
        <v>75</v>
      </c>
      <c r="AY227" s="166" t="s">
        <v>205</v>
      </c>
    </row>
    <row r="228" spans="2:65" s="12" customFormat="1">
      <c r="B228" s="164"/>
      <c r="D228" s="165" t="s">
        <v>219</v>
      </c>
      <c r="E228" s="166" t="s">
        <v>1</v>
      </c>
      <c r="F228" s="167" t="s">
        <v>3321</v>
      </c>
      <c r="H228" s="168">
        <v>-16</v>
      </c>
      <c r="I228" s="169"/>
      <c r="L228" s="164"/>
      <c r="M228" s="170"/>
      <c r="T228" s="171"/>
      <c r="AT228" s="166" t="s">
        <v>219</v>
      </c>
      <c r="AU228" s="166" t="s">
        <v>88</v>
      </c>
      <c r="AV228" s="12" t="s">
        <v>88</v>
      </c>
      <c r="AW228" s="12" t="s">
        <v>31</v>
      </c>
      <c r="AX228" s="12" t="s">
        <v>75</v>
      </c>
      <c r="AY228" s="166" t="s">
        <v>205</v>
      </c>
    </row>
    <row r="229" spans="2:65" s="12" customFormat="1">
      <c r="B229" s="164"/>
      <c r="D229" s="165" t="s">
        <v>219</v>
      </c>
      <c r="E229" s="166" t="s">
        <v>1</v>
      </c>
      <c r="F229" s="167" t="s">
        <v>3352</v>
      </c>
      <c r="H229" s="168">
        <v>52.25</v>
      </c>
      <c r="I229" s="169"/>
      <c r="L229" s="164"/>
      <c r="M229" s="170"/>
      <c r="T229" s="171"/>
      <c r="AT229" s="166" t="s">
        <v>219</v>
      </c>
      <c r="AU229" s="166" t="s">
        <v>88</v>
      </c>
      <c r="AV229" s="12" t="s">
        <v>88</v>
      </c>
      <c r="AW229" s="12" t="s">
        <v>31</v>
      </c>
      <c r="AX229" s="12" t="s">
        <v>75</v>
      </c>
      <c r="AY229" s="166" t="s">
        <v>205</v>
      </c>
    </row>
    <row r="230" spans="2:65" s="15" customFormat="1">
      <c r="B230" s="185"/>
      <c r="D230" s="165" t="s">
        <v>219</v>
      </c>
      <c r="E230" s="186" t="s">
        <v>1</v>
      </c>
      <c r="F230" s="187" t="s">
        <v>3353</v>
      </c>
      <c r="H230" s="188">
        <v>102.25</v>
      </c>
      <c r="I230" s="189"/>
      <c r="L230" s="185"/>
      <c r="M230" s="190"/>
      <c r="T230" s="191"/>
      <c r="AT230" s="186" t="s">
        <v>219</v>
      </c>
      <c r="AU230" s="186" t="s">
        <v>88</v>
      </c>
      <c r="AV230" s="15" t="s">
        <v>222</v>
      </c>
      <c r="AW230" s="15" t="s">
        <v>31</v>
      </c>
      <c r="AX230" s="15" t="s">
        <v>75</v>
      </c>
      <c r="AY230" s="186" t="s">
        <v>205</v>
      </c>
    </row>
    <row r="231" spans="2:65" s="13" customFormat="1">
      <c r="B231" s="172"/>
      <c r="D231" s="165" t="s">
        <v>219</v>
      </c>
      <c r="E231" s="173" t="s">
        <v>1</v>
      </c>
      <c r="F231" s="174" t="s">
        <v>221</v>
      </c>
      <c r="H231" s="175">
        <v>1015.783</v>
      </c>
      <c r="I231" s="176"/>
      <c r="L231" s="172"/>
      <c r="M231" s="177"/>
      <c r="T231" s="178"/>
      <c r="AT231" s="173" t="s">
        <v>219</v>
      </c>
      <c r="AU231" s="173" t="s">
        <v>88</v>
      </c>
      <c r="AV231" s="13" t="s">
        <v>210</v>
      </c>
      <c r="AW231" s="13" t="s">
        <v>31</v>
      </c>
      <c r="AX231" s="13" t="s">
        <v>82</v>
      </c>
      <c r="AY231" s="173" t="s">
        <v>205</v>
      </c>
    </row>
    <row r="232" spans="2:65" s="1" customFormat="1" ht="24.2" customHeight="1">
      <c r="B232" s="136"/>
      <c r="C232" s="154" t="s">
        <v>209</v>
      </c>
      <c r="D232" s="154" t="s">
        <v>214</v>
      </c>
      <c r="E232" s="155" t="s">
        <v>3354</v>
      </c>
      <c r="F232" s="156" t="s">
        <v>3355</v>
      </c>
      <c r="G232" s="157" t="s">
        <v>592</v>
      </c>
      <c r="H232" s="158">
        <v>125</v>
      </c>
      <c r="I232" s="159"/>
      <c r="J232" s="160">
        <f>ROUND(I232*H232,2)</f>
        <v>0</v>
      </c>
      <c r="K232" s="161"/>
      <c r="L232" s="32"/>
      <c r="M232" s="162" t="s">
        <v>1</v>
      </c>
      <c r="N232" s="163" t="s">
        <v>41</v>
      </c>
      <c r="P232" s="148">
        <f>O232*H232</f>
        <v>0</v>
      </c>
      <c r="Q232" s="148">
        <v>3.2719999999999999E-2</v>
      </c>
      <c r="R232" s="148">
        <f>Q232*H232</f>
        <v>4.09</v>
      </c>
      <c r="S232" s="148">
        <v>0</v>
      </c>
      <c r="T232" s="149">
        <f>S232*H232</f>
        <v>0</v>
      </c>
      <c r="AR232" s="150" t="s">
        <v>210</v>
      </c>
      <c r="AT232" s="150" t="s">
        <v>214</v>
      </c>
      <c r="AU232" s="150" t="s">
        <v>88</v>
      </c>
      <c r="AY232" s="17" t="s">
        <v>205</v>
      </c>
      <c r="BE232" s="151">
        <f>IF(N232="základná",J232,0)</f>
        <v>0</v>
      </c>
      <c r="BF232" s="151">
        <f>IF(N232="znížená",J232,0)</f>
        <v>0</v>
      </c>
      <c r="BG232" s="151">
        <f>IF(N232="zákl. prenesená",J232,0)</f>
        <v>0</v>
      </c>
      <c r="BH232" s="151">
        <f>IF(N232="zníž. prenesená",J232,0)</f>
        <v>0</v>
      </c>
      <c r="BI232" s="151">
        <f>IF(N232="nulová",J232,0)</f>
        <v>0</v>
      </c>
      <c r="BJ232" s="17" t="s">
        <v>88</v>
      </c>
      <c r="BK232" s="151">
        <f>ROUND(I232*H232,2)</f>
        <v>0</v>
      </c>
      <c r="BL232" s="17" t="s">
        <v>210</v>
      </c>
      <c r="BM232" s="150" t="s">
        <v>3356</v>
      </c>
    </row>
    <row r="233" spans="2:65" s="12" customFormat="1">
      <c r="B233" s="164"/>
      <c r="D233" s="165" t="s">
        <v>219</v>
      </c>
      <c r="E233" s="166" t="s">
        <v>1</v>
      </c>
      <c r="F233" s="167" t="s">
        <v>3357</v>
      </c>
      <c r="H233" s="168">
        <v>125</v>
      </c>
      <c r="I233" s="169"/>
      <c r="L233" s="164"/>
      <c r="M233" s="170"/>
      <c r="T233" s="171"/>
      <c r="AT233" s="166" t="s">
        <v>219</v>
      </c>
      <c r="AU233" s="166" t="s">
        <v>88</v>
      </c>
      <c r="AV233" s="12" t="s">
        <v>88</v>
      </c>
      <c r="AW233" s="12" t="s">
        <v>31</v>
      </c>
      <c r="AX233" s="12" t="s">
        <v>75</v>
      </c>
      <c r="AY233" s="166" t="s">
        <v>205</v>
      </c>
    </row>
    <row r="234" spans="2:65" s="13" customFormat="1">
      <c r="B234" s="172"/>
      <c r="D234" s="165" t="s">
        <v>219</v>
      </c>
      <c r="E234" s="173" t="s">
        <v>1</v>
      </c>
      <c r="F234" s="174" t="s">
        <v>221</v>
      </c>
      <c r="H234" s="175">
        <v>125</v>
      </c>
      <c r="I234" s="176"/>
      <c r="L234" s="172"/>
      <c r="M234" s="177"/>
      <c r="T234" s="178"/>
      <c r="AT234" s="173" t="s">
        <v>219</v>
      </c>
      <c r="AU234" s="173" t="s">
        <v>88</v>
      </c>
      <c r="AV234" s="13" t="s">
        <v>210</v>
      </c>
      <c r="AW234" s="13" t="s">
        <v>31</v>
      </c>
      <c r="AX234" s="13" t="s">
        <v>82</v>
      </c>
      <c r="AY234" s="173" t="s">
        <v>205</v>
      </c>
    </row>
    <row r="235" spans="2:65" s="11" customFormat="1" ht="22.9" customHeight="1">
      <c r="B235" s="126"/>
      <c r="D235" s="127" t="s">
        <v>74</v>
      </c>
      <c r="E235" s="152" t="s">
        <v>260</v>
      </c>
      <c r="F235" s="152" t="s">
        <v>425</v>
      </c>
      <c r="I235" s="129"/>
      <c r="J235" s="153">
        <f>BK235</f>
        <v>0</v>
      </c>
      <c r="L235" s="126"/>
      <c r="M235" s="131"/>
      <c r="P235" s="132">
        <f>SUM(P236:P355)</f>
        <v>0</v>
      </c>
      <c r="R235" s="132">
        <f>SUM(R236:R355)</f>
        <v>15.948842259999999</v>
      </c>
      <c r="T235" s="133">
        <f>SUM(T236:T355)</f>
        <v>0</v>
      </c>
      <c r="AR235" s="127" t="s">
        <v>82</v>
      </c>
      <c r="AT235" s="134" t="s">
        <v>74</v>
      </c>
      <c r="AU235" s="134" t="s">
        <v>82</v>
      </c>
      <c r="AY235" s="127" t="s">
        <v>205</v>
      </c>
      <c r="BK235" s="135">
        <f>SUM(BK236:BK355)</f>
        <v>0</v>
      </c>
    </row>
    <row r="236" spans="2:65" s="1" customFormat="1" ht="24.2" customHeight="1">
      <c r="B236" s="136"/>
      <c r="C236" s="154" t="s">
        <v>277</v>
      </c>
      <c r="D236" s="154" t="s">
        <v>214</v>
      </c>
      <c r="E236" s="155" t="s">
        <v>3358</v>
      </c>
      <c r="F236" s="156" t="s">
        <v>3359</v>
      </c>
      <c r="G236" s="157" t="s">
        <v>165</v>
      </c>
      <c r="H236" s="158">
        <v>129.636</v>
      </c>
      <c r="I236" s="159"/>
      <c r="J236" s="160">
        <f>ROUND(I236*H236,2)</f>
        <v>0</v>
      </c>
      <c r="K236" s="161"/>
      <c r="L236" s="32"/>
      <c r="M236" s="162" t="s">
        <v>1</v>
      </c>
      <c r="N236" s="163" t="s">
        <v>41</v>
      </c>
      <c r="P236" s="148">
        <f>O236*H236</f>
        <v>0</v>
      </c>
      <c r="Q236" s="148">
        <v>4.9300000000000004E-3</v>
      </c>
      <c r="R236" s="148">
        <f>Q236*H236</f>
        <v>0.63910548</v>
      </c>
      <c r="S236" s="148">
        <v>0</v>
      </c>
      <c r="T236" s="149">
        <f>S236*H236</f>
        <v>0</v>
      </c>
      <c r="AR236" s="150" t="s">
        <v>210</v>
      </c>
      <c r="AT236" s="150" t="s">
        <v>214</v>
      </c>
      <c r="AU236" s="150" t="s">
        <v>88</v>
      </c>
      <c r="AY236" s="17" t="s">
        <v>205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7" t="s">
        <v>88</v>
      </c>
      <c r="BK236" s="151">
        <f>ROUND(I236*H236,2)</f>
        <v>0</v>
      </c>
      <c r="BL236" s="17" t="s">
        <v>210</v>
      </c>
      <c r="BM236" s="150" t="s">
        <v>3360</v>
      </c>
    </row>
    <row r="237" spans="2:65" s="14" customFormat="1">
      <c r="B237" s="179"/>
      <c r="D237" s="165" t="s">
        <v>219</v>
      </c>
      <c r="E237" s="180" t="s">
        <v>1</v>
      </c>
      <c r="F237" s="181" t="s">
        <v>3361</v>
      </c>
      <c r="H237" s="180" t="s">
        <v>1</v>
      </c>
      <c r="I237" s="182"/>
      <c r="L237" s="179"/>
      <c r="M237" s="183"/>
      <c r="T237" s="184"/>
      <c r="AT237" s="180" t="s">
        <v>219</v>
      </c>
      <c r="AU237" s="180" t="s">
        <v>88</v>
      </c>
      <c r="AV237" s="14" t="s">
        <v>82</v>
      </c>
      <c r="AW237" s="14" t="s">
        <v>31</v>
      </c>
      <c r="AX237" s="14" t="s">
        <v>75</v>
      </c>
      <c r="AY237" s="180" t="s">
        <v>205</v>
      </c>
    </row>
    <row r="238" spans="2:65" s="14" customFormat="1">
      <c r="B238" s="179"/>
      <c r="D238" s="165" t="s">
        <v>219</v>
      </c>
      <c r="E238" s="180" t="s">
        <v>1</v>
      </c>
      <c r="F238" s="181" t="s">
        <v>3362</v>
      </c>
      <c r="H238" s="180" t="s">
        <v>1</v>
      </c>
      <c r="I238" s="182"/>
      <c r="L238" s="179"/>
      <c r="M238" s="183"/>
      <c r="T238" s="184"/>
      <c r="AT238" s="180" t="s">
        <v>219</v>
      </c>
      <c r="AU238" s="180" t="s">
        <v>88</v>
      </c>
      <c r="AV238" s="14" t="s">
        <v>82</v>
      </c>
      <c r="AW238" s="14" t="s">
        <v>31</v>
      </c>
      <c r="AX238" s="14" t="s">
        <v>75</v>
      </c>
      <c r="AY238" s="180" t="s">
        <v>205</v>
      </c>
    </row>
    <row r="239" spans="2:65" s="14" customFormat="1">
      <c r="B239" s="179"/>
      <c r="D239" s="165" t="s">
        <v>219</v>
      </c>
      <c r="E239" s="180" t="s">
        <v>1</v>
      </c>
      <c r="F239" s="181" t="s">
        <v>3363</v>
      </c>
      <c r="H239" s="180" t="s">
        <v>1</v>
      </c>
      <c r="I239" s="182"/>
      <c r="L239" s="179"/>
      <c r="M239" s="183"/>
      <c r="T239" s="184"/>
      <c r="AT239" s="180" t="s">
        <v>219</v>
      </c>
      <c r="AU239" s="180" t="s">
        <v>88</v>
      </c>
      <c r="AV239" s="14" t="s">
        <v>82</v>
      </c>
      <c r="AW239" s="14" t="s">
        <v>31</v>
      </c>
      <c r="AX239" s="14" t="s">
        <v>75</v>
      </c>
      <c r="AY239" s="180" t="s">
        <v>205</v>
      </c>
    </row>
    <row r="240" spans="2:65" s="14" customFormat="1">
      <c r="B240" s="179"/>
      <c r="D240" s="165" t="s">
        <v>219</v>
      </c>
      <c r="E240" s="180" t="s">
        <v>1</v>
      </c>
      <c r="F240" s="181" t="s">
        <v>3364</v>
      </c>
      <c r="H240" s="180" t="s">
        <v>1</v>
      </c>
      <c r="I240" s="182"/>
      <c r="L240" s="179"/>
      <c r="M240" s="183"/>
      <c r="T240" s="184"/>
      <c r="AT240" s="180" t="s">
        <v>219</v>
      </c>
      <c r="AU240" s="180" t="s">
        <v>88</v>
      </c>
      <c r="AV240" s="14" t="s">
        <v>82</v>
      </c>
      <c r="AW240" s="14" t="s">
        <v>31</v>
      </c>
      <c r="AX240" s="14" t="s">
        <v>75</v>
      </c>
      <c r="AY240" s="180" t="s">
        <v>205</v>
      </c>
    </row>
    <row r="241" spans="2:51" s="14" customFormat="1">
      <c r="B241" s="179"/>
      <c r="D241" s="165" t="s">
        <v>219</v>
      </c>
      <c r="E241" s="180" t="s">
        <v>1</v>
      </c>
      <c r="F241" s="181" t="s">
        <v>3365</v>
      </c>
      <c r="H241" s="180" t="s">
        <v>1</v>
      </c>
      <c r="I241" s="182"/>
      <c r="L241" s="179"/>
      <c r="M241" s="183"/>
      <c r="T241" s="184"/>
      <c r="AT241" s="180" t="s">
        <v>219</v>
      </c>
      <c r="AU241" s="180" t="s">
        <v>88</v>
      </c>
      <c r="AV241" s="14" t="s">
        <v>82</v>
      </c>
      <c r="AW241" s="14" t="s">
        <v>31</v>
      </c>
      <c r="AX241" s="14" t="s">
        <v>75</v>
      </c>
      <c r="AY241" s="180" t="s">
        <v>205</v>
      </c>
    </row>
    <row r="242" spans="2:51" s="14" customFormat="1" ht="22.5">
      <c r="B242" s="179"/>
      <c r="D242" s="165" t="s">
        <v>219</v>
      </c>
      <c r="E242" s="180" t="s">
        <v>1</v>
      </c>
      <c r="F242" s="181" t="s">
        <v>3366</v>
      </c>
      <c r="H242" s="180" t="s">
        <v>1</v>
      </c>
      <c r="I242" s="182"/>
      <c r="L242" s="179"/>
      <c r="M242" s="183"/>
      <c r="T242" s="184"/>
      <c r="AT242" s="180" t="s">
        <v>219</v>
      </c>
      <c r="AU242" s="180" t="s">
        <v>88</v>
      </c>
      <c r="AV242" s="14" t="s">
        <v>82</v>
      </c>
      <c r="AW242" s="14" t="s">
        <v>31</v>
      </c>
      <c r="AX242" s="14" t="s">
        <v>75</v>
      </c>
      <c r="AY242" s="180" t="s">
        <v>205</v>
      </c>
    </row>
    <row r="243" spans="2:51" s="14" customFormat="1">
      <c r="B243" s="179"/>
      <c r="D243" s="165" t="s">
        <v>219</v>
      </c>
      <c r="E243" s="180" t="s">
        <v>1</v>
      </c>
      <c r="F243" s="181" t="s">
        <v>3367</v>
      </c>
      <c r="H243" s="180" t="s">
        <v>1</v>
      </c>
      <c r="I243" s="182"/>
      <c r="L243" s="179"/>
      <c r="M243" s="183"/>
      <c r="T243" s="184"/>
      <c r="AT243" s="180" t="s">
        <v>219</v>
      </c>
      <c r="AU243" s="180" t="s">
        <v>88</v>
      </c>
      <c r="AV243" s="14" t="s">
        <v>82</v>
      </c>
      <c r="AW243" s="14" t="s">
        <v>31</v>
      </c>
      <c r="AX243" s="14" t="s">
        <v>75</v>
      </c>
      <c r="AY243" s="180" t="s">
        <v>205</v>
      </c>
    </row>
    <row r="244" spans="2:51" s="14" customFormat="1">
      <c r="B244" s="179"/>
      <c r="D244" s="165" t="s">
        <v>219</v>
      </c>
      <c r="E244" s="180" t="s">
        <v>1</v>
      </c>
      <c r="F244" s="181" t="s">
        <v>3368</v>
      </c>
      <c r="H244" s="180" t="s">
        <v>1</v>
      </c>
      <c r="I244" s="182"/>
      <c r="L244" s="179"/>
      <c r="M244" s="183"/>
      <c r="T244" s="184"/>
      <c r="AT244" s="180" t="s">
        <v>219</v>
      </c>
      <c r="AU244" s="180" t="s">
        <v>88</v>
      </c>
      <c r="AV244" s="14" t="s">
        <v>82</v>
      </c>
      <c r="AW244" s="14" t="s">
        <v>31</v>
      </c>
      <c r="AX244" s="14" t="s">
        <v>75</v>
      </c>
      <c r="AY244" s="180" t="s">
        <v>205</v>
      </c>
    </row>
    <row r="245" spans="2:51" s="14" customFormat="1">
      <c r="B245" s="179"/>
      <c r="D245" s="165" t="s">
        <v>219</v>
      </c>
      <c r="E245" s="180" t="s">
        <v>1</v>
      </c>
      <c r="F245" s="181" t="s">
        <v>3369</v>
      </c>
      <c r="H245" s="180" t="s">
        <v>1</v>
      </c>
      <c r="I245" s="182"/>
      <c r="L245" s="179"/>
      <c r="M245" s="183"/>
      <c r="T245" s="184"/>
      <c r="AT245" s="180" t="s">
        <v>219</v>
      </c>
      <c r="AU245" s="180" t="s">
        <v>88</v>
      </c>
      <c r="AV245" s="14" t="s">
        <v>82</v>
      </c>
      <c r="AW245" s="14" t="s">
        <v>31</v>
      </c>
      <c r="AX245" s="14" t="s">
        <v>75</v>
      </c>
      <c r="AY245" s="180" t="s">
        <v>205</v>
      </c>
    </row>
    <row r="246" spans="2:51" s="14" customFormat="1">
      <c r="B246" s="179"/>
      <c r="D246" s="165" t="s">
        <v>219</v>
      </c>
      <c r="E246" s="180" t="s">
        <v>1</v>
      </c>
      <c r="F246" s="181" t="s">
        <v>3370</v>
      </c>
      <c r="H246" s="180" t="s">
        <v>1</v>
      </c>
      <c r="I246" s="182"/>
      <c r="L246" s="179"/>
      <c r="M246" s="183"/>
      <c r="T246" s="184"/>
      <c r="AT246" s="180" t="s">
        <v>219</v>
      </c>
      <c r="AU246" s="180" t="s">
        <v>88</v>
      </c>
      <c r="AV246" s="14" t="s">
        <v>82</v>
      </c>
      <c r="AW246" s="14" t="s">
        <v>31</v>
      </c>
      <c r="AX246" s="14" t="s">
        <v>75</v>
      </c>
      <c r="AY246" s="180" t="s">
        <v>205</v>
      </c>
    </row>
    <row r="247" spans="2:51" s="14" customFormat="1">
      <c r="B247" s="179"/>
      <c r="D247" s="165" t="s">
        <v>219</v>
      </c>
      <c r="E247" s="180" t="s">
        <v>1</v>
      </c>
      <c r="F247" s="181" t="s">
        <v>3371</v>
      </c>
      <c r="H247" s="180" t="s">
        <v>1</v>
      </c>
      <c r="I247" s="182"/>
      <c r="L247" s="179"/>
      <c r="M247" s="183"/>
      <c r="T247" s="184"/>
      <c r="AT247" s="180" t="s">
        <v>219</v>
      </c>
      <c r="AU247" s="180" t="s">
        <v>88</v>
      </c>
      <c r="AV247" s="14" t="s">
        <v>82</v>
      </c>
      <c r="AW247" s="14" t="s">
        <v>31</v>
      </c>
      <c r="AX247" s="14" t="s">
        <v>75</v>
      </c>
      <c r="AY247" s="180" t="s">
        <v>205</v>
      </c>
    </row>
    <row r="248" spans="2:51" s="14" customFormat="1">
      <c r="B248" s="179"/>
      <c r="D248" s="165" t="s">
        <v>219</v>
      </c>
      <c r="E248" s="180" t="s">
        <v>1</v>
      </c>
      <c r="F248" s="181" t="s">
        <v>3372</v>
      </c>
      <c r="H248" s="180" t="s">
        <v>1</v>
      </c>
      <c r="I248" s="182"/>
      <c r="L248" s="179"/>
      <c r="M248" s="183"/>
      <c r="T248" s="184"/>
      <c r="AT248" s="180" t="s">
        <v>219</v>
      </c>
      <c r="AU248" s="180" t="s">
        <v>88</v>
      </c>
      <c r="AV248" s="14" t="s">
        <v>82</v>
      </c>
      <c r="AW248" s="14" t="s">
        <v>31</v>
      </c>
      <c r="AX248" s="14" t="s">
        <v>75</v>
      </c>
      <c r="AY248" s="180" t="s">
        <v>205</v>
      </c>
    </row>
    <row r="249" spans="2:51" s="14" customFormat="1">
      <c r="B249" s="179"/>
      <c r="D249" s="165" t="s">
        <v>219</v>
      </c>
      <c r="E249" s="180" t="s">
        <v>1</v>
      </c>
      <c r="F249" s="181" t="s">
        <v>2078</v>
      </c>
      <c r="H249" s="180" t="s">
        <v>1</v>
      </c>
      <c r="I249" s="182"/>
      <c r="L249" s="179"/>
      <c r="M249" s="183"/>
      <c r="T249" s="184"/>
      <c r="AT249" s="180" t="s">
        <v>219</v>
      </c>
      <c r="AU249" s="180" t="s">
        <v>88</v>
      </c>
      <c r="AV249" s="14" t="s">
        <v>82</v>
      </c>
      <c r="AW249" s="14" t="s">
        <v>31</v>
      </c>
      <c r="AX249" s="14" t="s">
        <v>75</v>
      </c>
      <c r="AY249" s="180" t="s">
        <v>205</v>
      </c>
    </row>
    <row r="250" spans="2:51" s="12" customFormat="1">
      <c r="B250" s="164"/>
      <c r="D250" s="165" t="s">
        <v>219</v>
      </c>
      <c r="E250" s="166" t="s">
        <v>1</v>
      </c>
      <c r="F250" s="167" t="s">
        <v>3373</v>
      </c>
      <c r="H250" s="168">
        <v>28.776</v>
      </c>
      <c r="I250" s="169"/>
      <c r="L250" s="164"/>
      <c r="M250" s="170"/>
      <c r="T250" s="171"/>
      <c r="AT250" s="166" t="s">
        <v>219</v>
      </c>
      <c r="AU250" s="166" t="s">
        <v>88</v>
      </c>
      <c r="AV250" s="12" t="s">
        <v>88</v>
      </c>
      <c r="AW250" s="12" t="s">
        <v>31</v>
      </c>
      <c r="AX250" s="12" t="s">
        <v>75</v>
      </c>
      <c r="AY250" s="166" t="s">
        <v>205</v>
      </c>
    </row>
    <row r="251" spans="2:51" s="12" customFormat="1">
      <c r="B251" s="164"/>
      <c r="D251" s="165" t="s">
        <v>219</v>
      </c>
      <c r="E251" s="166" t="s">
        <v>1</v>
      </c>
      <c r="F251" s="167" t="s">
        <v>3374</v>
      </c>
      <c r="H251" s="168">
        <v>-0.54</v>
      </c>
      <c r="I251" s="169"/>
      <c r="L251" s="164"/>
      <c r="M251" s="170"/>
      <c r="T251" s="171"/>
      <c r="AT251" s="166" t="s">
        <v>219</v>
      </c>
      <c r="AU251" s="166" t="s">
        <v>88</v>
      </c>
      <c r="AV251" s="12" t="s">
        <v>88</v>
      </c>
      <c r="AW251" s="12" t="s">
        <v>31</v>
      </c>
      <c r="AX251" s="12" t="s">
        <v>75</v>
      </c>
      <c r="AY251" s="166" t="s">
        <v>205</v>
      </c>
    </row>
    <row r="252" spans="2:51" s="12" customFormat="1">
      <c r="B252" s="164"/>
      <c r="D252" s="165" t="s">
        <v>219</v>
      </c>
      <c r="E252" s="166" t="s">
        <v>1</v>
      </c>
      <c r="F252" s="167" t="s">
        <v>3375</v>
      </c>
      <c r="H252" s="168">
        <v>-1.8</v>
      </c>
      <c r="I252" s="169"/>
      <c r="L252" s="164"/>
      <c r="M252" s="170"/>
      <c r="T252" s="171"/>
      <c r="AT252" s="166" t="s">
        <v>219</v>
      </c>
      <c r="AU252" s="166" t="s">
        <v>88</v>
      </c>
      <c r="AV252" s="12" t="s">
        <v>88</v>
      </c>
      <c r="AW252" s="12" t="s">
        <v>31</v>
      </c>
      <c r="AX252" s="12" t="s">
        <v>75</v>
      </c>
      <c r="AY252" s="166" t="s">
        <v>205</v>
      </c>
    </row>
    <row r="253" spans="2:51" s="12" customFormat="1">
      <c r="B253" s="164"/>
      <c r="D253" s="165" t="s">
        <v>219</v>
      </c>
      <c r="E253" s="166" t="s">
        <v>1</v>
      </c>
      <c r="F253" s="167" t="s">
        <v>3376</v>
      </c>
      <c r="H253" s="168">
        <v>21.12</v>
      </c>
      <c r="I253" s="169"/>
      <c r="L253" s="164"/>
      <c r="M253" s="170"/>
      <c r="T253" s="171"/>
      <c r="AT253" s="166" t="s">
        <v>219</v>
      </c>
      <c r="AU253" s="166" t="s">
        <v>88</v>
      </c>
      <c r="AV253" s="12" t="s">
        <v>88</v>
      </c>
      <c r="AW253" s="12" t="s">
        <v>31</v>
      </c>
      <c r="AX253" s="12" t="s">
        <v>75</v>
      </c>
      <c r="AY253" s="166" t="s">
        <v>205</v>
      </c>
    </row>
    <row r="254" spans="2:51" s="12" customFormat="1">
      <c r="B254" s="164"/>
      <c r="D254" s="165" t="s">
        <v>219</v>
      </c>
      <c r="E254" s="166" t="s">
        <v>1</v>
      </c>
      <c r="F254" s="167" t="s">
        <v>3374</v>
      </c>
      <c r="H254" s="168">
        <v>-0.54</v>
      </c>
      <c r="I254" s="169"/>
      <c r="L254" s="164"/>
      <c r="M254" s="170"/>
      <c r="T254" s="171"/>
      <c r="AT254" s="166" t="s">
        <v>219</v>
      </c>
      <c r="AU254" s="166" t="s">
        <v>88</v>
      </c>
      <c r="AV254" s="12" t="s">
        <v>88</v>
      </c>
      <c r="AW254" s="12" t="s">
        <v>31</v>
      </c>
      <c r="AX254" s="12" t="s">
        <v>75</v>
      </c>
      <c r="AY254" s="166" t="s">
        <v>205</v>
      </c>
    </row>
    <row r="255" spans="2:51" s="12" customFormat="1">
      <c r="B255" s="164"/>
      <c r="D255" s="165" t="s">
        <v>219</v>
      </c>
      <c r="E255" s="166" t="s">
        <v>1</v>
      </c>
      <c r="F255" s="167" t="s">
        <v>3377</v>
      </c>
      <c r="H255" s="168">
        <v>1.2</v>
      </c>
      <c r="I255" s="169"/>
      <c r="L255" s="164"/>
      <c r="M255" s="170"/>
      <c r="T255" s="171"/>
      <c r="AT255" s="166" t="s">
        <v>219</v>
      </c>
      <c r="AU255" s="166" t="s">
        <v>88</v>
      </c>
      <c r="AV255" s="12" t="s">
        <v>88</v>
      </c>
      <c r="AW255" s="12" t="s">
        <v>31</v>
      </c>
      <c r="AX255" s="12" t="s">
        <v>75</v>
      </c>
      <c r="AY255" s="166" t="s">
        <v>205</v>
      </c>
    </row>
    <row r="256" spans="2:51" s="12" customFormat="1">
      <c r="B256" s="164"/>
      <c r="D256" s="165" t="s">
        <v>219</v>
      </c>
      <c r="E256" s="166" t="s">
        <v>1</v>
      </c>
      <c r="F256" s="167" t="s">
        <v>3378</v>
      </c>
      <c r="H256" s="168">
        <v>11.417999999999999</v>
      </c>
      <c r="I256" s="169"/>
      <c r="L256" s="164"/>
      <c r="M256" s="170"/>
      <c r="T256" s="171"/>
      <c r="AT256" s="166" t="s">
        <v>219</v>
      </c>
      <c r="AU256" s="166" t="s">
        <v>88</v>
      </c>
      <c r="AV256" s="12" t="s">
        <v>88</v>
      </c>
      <c r="AW256" s="12" t="s">
        <v>31</v>
      </c>
      <c r="AX256" s="12" t="s">
        <v>75</v>
      </c>
      <c r="AY256" s="166" t="s">
        <v>205</v>
      </c>
    </row>
    <row r="257" spans="2:65" s="12" customFormat="1">
      <c r="B257" s="164"/>
      <c r="D257" s="165" t="s">
        <v>219</v>
      </c>
      <c r="E257" s="166" t="s">
        <v>1</v>
      </c>
      <c r="F257" s="167" t="s">
        <v>3313</v>
      </c>
      <c r="H257" s="168">
        <v>-1.2</v>
      </c>
      <c r="I257" s="169"/>
      <c r="L257" s="164"/>
      <c r="M257" s="170"/>
      <c r="T257" s="171"/>
      <c r="AT257" s="166" t="s">
        <v>219</v>
      </c>
      <c r="AU257" s="166" t="s">
        <v>88</v>
      </c>
      <c r="AV257" s="12" t="s">
        <v>88</v>
      </c>
      <c r="AW257" s="12" t="s">
        <v>31</v>
      </c>
      <c r="AX257" s="12" t="s">
        <v>75</v>
      </c>
      <c r="AY257" s="166" t="s">
        <v>205</v>
      </c>
    </row>
    <row r="258" spans="2:65" s="12" customFormat="1">
      <c r="B258" s="164"/>
      <c r="D258" s="165" t="s">
        <v>219</v>
      </c>
      <c r="E258" s="166" t="s">
        <v>1</v>
      </c>
      <c r="F258" s="167" t="s">
        <v>3379</v>
      </c>
      <c r="H258" s="168">
        <v>5.8739999999999997</v>
      </c>
      <c r="I258" s="169"/>
      <c r="L258" s="164"/>
      <c r="M258" s="170"/>
      <c r="T258" s="171"/>
      <c r="AT258" s="166" t="s">
        <v>219</v>
      </c>
      <c r="AU258" s="166" t="s">
        <v>88</v>
      </c>
      <c r="AV258" s="12" t="s">
        <v>88</v>
      </c>
      <c r="AW258" s="12" t="s">
        <v>31</v>
      </c>
      <c r="AX258" s="12" t="s">
        <v>75</v>
      </c>
      <c r="AY258" s="166" t="s">
        <v>205</v>
      </c>
    </row>
    <row r="259" spans="2:65" s="12" customFormat="1">
      <c r="B259" s="164"/>
      <c r="D259" s="165" t="s">
        <v>219</v>
      </c>
      <c r="E259" s="166" t="s">
        <v>1</v>
      </c>
      <c r="F259" s="167" t="s">
        <v>3313</v>
      </c>
      <c r="H259" s="168">
        <v>-1.2</v>
      </c>
      <c r="I259" s="169"/>
      <c r="L259" s="164"/>
      <c r="M259" s="170"/>
      <c r="T259" s="171"/>
      <c r="AT259" s="166" t="s">
        <v>219</v>
      </c>
      <c r="AU259" s="166" t="s">
        <v>88</v>
      </c>
      <c r="AV259" s="12" t="s">
        <v>88</v>
      </c>
      <c r="AW259" s="12" t="s">
        <v>31</v>
      </c>
      <c r="AX259" s="12" t="s">
        <v>75</v>
      </c>
      <c r="AY259" s="166" t="s">
        <v>205</v>
      </c>
    </row>
    <row r="260" spans="2:65" s="15" customFormat="1">
      <c r="B260" s="185"/>
      <c r="D260" s="165" t="s">
        <v>219</v>
      </c>
      <c r="E260" s="186" t="s">
        <v>1</v>
      </c>
      <c r="F260" s="187" t="s">
        <v>3380</v>
      </c>
      <c r="H260" s="188">
        <v>63.107999999999997</v>
      </c>
      <c r="I260" s="189"/>
      <c r="L260" s="185"/>
      <c r="M260" s="190"/>
      <c r="T260" s="191"/>
      <c r="AT260" s="186" t="s">
        <v>219</v>
      </c>
      <c r="AU260" s="186" t="s">
        <v>88</v>
      </c>
      <c r="AV260" s="15" t="s">
        <v>222</v>
      </c>
      <c r="AW260" s="15" t="s">
        <v>31</v>
      </c>
      <c r="AX260" s="15" t="s">
        <v>75</v>
      </c>
      <c r="AY260" s="186" t="s">
        <v>205</v>
      </c>
    </row>
    <row r="261" spans="2:65" s="14" customFormat="1">
      <c r="B261" s="179"/>
      <c r="D261" s="165" t="s">
        <v>219</v>
      </c>
      <c r="E261" s="180" t="s">
        <v>1</v>
      </c>
      <c r="F261" s="181" t="s">
        <v>3381</v>
      </c>
      <c r="H261" s="180" t="s">
        <v>1</v>
      </c>
      <c r="I261" s="182"/>
      <c r="L261" s="179"/>
      <c r="M261" s="183"/>
      <c r="T261" s="184"/>
      <c r="AT261" s="180" t="s">
        <v>219</v>
      </c>
      <c r="AU261" s="180" t="s">
        <v>88</v>
      </c>
      <c r="AV261" s="14" t="s">
        <v>82</v>
      </c>
      <c r="AW261" s="14" t="s">
        <v>31</v>
      </c>
      <c r="AX261" s="14" t="s">
        <v>75</v>
      </c>
      <c r="AY261" s="180" t="s">
        <v>205</v>
      </c>
    </row>
    <row r="262" spans="2:65" s="12" customFormat="1">
      <c r="B262" s="164"/>
      <c r="D262" s="165" t="s">
        <v>219</v>
      </c>
      <c r="E262" s="166" t="s">
        <v>1</v>
      </c>
      <c r="F262" s="167" t="s">
        <v>3382</v>
      </c>
      <c r="H262" s="168">
        <v>66.528000000000006</v>
      </c>
      <c r="I262" s="169"/>
      <c r="L262" s="164"/>
      <c r="M262" s="170"/>
      <c r="T262" s="171"/>
      <c r="AT262" s="166" t="s">
        <v>219</v>
      </c>
      <c r="AU262" s="166" t="s">
        <v>88</v>
      </c>
      <c r="AV262" s="12" t="s">
        <v>88</v>
      </c>
      <c r="AW262" s="12" t="s">
        <v>31</v>
      </c>
      <c r="AX262" s="12" t="s">
        <v>75</v>
      </c>
      <c r="AY262" s="166" t="s">
        <v>205</v>
      </c>
    </row>
    <row r="263" spans="2:65" s="15" customFormat="1">
      <c r="B263" s="185"/>
      <c r="D263" s="165" t="s">
        <v>219</v>
      </c>
      <c r="E263" s="186" t="s">
        <v>1</v>
      </c>
      <c r="F263" s="187" t="s">
        <v>3383</v>
      </c>
      <c r="H263" s="188">
        <v>66.528000000000006</v>
      </c>
      <c r="I263" s="189"/>
      <c r="L263" s="185"/>
      <c r="M263" s="190"/>
      <c r="T263" s="191"/>
      <c r="AT263" s="186" t="s">
        <v>219</v>
      </c>
      <c r="AU263" s="186" t="s">
        <v>88</v>
      </c>
      <c r="AV263" s="15" t="s">
        <v>222</v>
      </c>
      <c r="AW263" s="15" t="s">
        <v>31</v>
      </c>
      <c r="AX263" s="15" t="s">
        <v>75</v>
      </c>
      <c r="AY263" s="186" t="s">
        <v>205</v>
      </c>
    </row>
    <row r="264" spans="2:65" s="13" customFormat="1">
      <c r="B264" s="172"/>
      <c r="D264" s="165" t="s">
        <v>219</v>
      </c>
      <c r="E264" s="173" t="s">
        <v>3264</v>
      </c>
      <c r="F264" s="174" t="s">
        <v>221</v>
      </c>
      <c r="H264" s="175">
        <v>129.636</v>
      </c>
      <c r="I264" s="176"/>
      <c r="L264" s="172"/>
      <c r="M264" s="177"/>
      <c r="T264" s="178"/>
      <c r="AT264" s="173" t="s">
        <v>219</v>
      </c>
      <c r="AU264" s="173" t="s">
        <v>88</v>
      </c>
      <c r="AV264" s="13" t="s">
        <v>210</v>
      </c>
      <c r="AW264" s="13" t="s">
        <v>31</v>
      </c>
      <c r="AX264" s="13" t="s">
        <v>82</v>
      </c>
      <c r="AY264" s="173" t="s">
        <v>205</v>
      </c>
    </row>
    <row r="265" spans="2:65" s="1" customFormat="1" ht="33" customHeight="1">
      <c r="B265" s="136"/>
      <c r="C265" s="154" t="s">
        <v>309</v>
      </c>
      <c r="D265" s="154" t="s">
        <v>214</v>
      </c>
      <c r="E265" s="155" t="s">
        <v>3384</v>
      </c>
      <c r="F265" s="156" t="s">
        <v>3385</v>
      </c>
      <c r="G265" s="157" t="s">
        <v>165</v>
      </c>
      <c r="H265" s="158">
        <v>129.636</v>
      </c>
      <c r="I265" s="159"/>
      <c r="J265" s="160">
        <f>ROUND(I265*H265,2)</f>
        <v>0</v>
      </c>
      <c r="K265" s="161"/>
      <c r="L265" s="32"/>
      <c r="M265" s="162" t="s">
        <v>1</v>
      </c>
      <c r="N265" s="163" t="s">
        <v>41</v>
      </c>
      <c r="P265" s="148">
        <f>O265*H265</f>
        <v>0</v>
      </c>
      <c r="Q265" s="148">
        <v>1.575E-2</v>
      </c>
      <c r="R265" s="148">
        <f>Q265*H265</f>
        <v>2.0417670000000001</v>
      </c>
      <c r="S265" s="148">
        <v>0</v>
      </c>
      <c r="T265" s="149">
        <f>S265*H265</f>
        <v>0</v>
      </c>
      <c r="AR265" s="150" t="s">
        <v>210</v>
      </c>
      <c r="AT265" s="150" t="s">
        <v>214</v>
      </c>
      <c r="AU265" s="150" t="s">
        <v>88</v>
      </c>
      <c r="AY265" s="17" t="s">
        <v>205</v>
      </c>
      <c r="BE265" s="151">
        <f>IF(N265="základná",J265,0)</f>
        <v>0</v>
      </c>
      <c r="BF265" s="151">
        <f>IF(N265="znížená",J265,0)</f>
        <v>0</v>
      </c>
      <c r="BG265" s="151">
        <f>IF(N265="zákl. prenesená",J265,0)</f>
        <v>0</v>
      </c>
      <c r="BH265" s="151">
        <f>IF(N265="zníž. prenesená",J265,0)</f>
        <v>0</v>
      </c>
      <c r="BI265" s="151">
        <f>IF(N265="nulová",J265,0)</f>
        <v>0</v>
      </c>
      <c r="BJ265" s="17" t="s">
        <v>88</v>
      </c>
      <c r="BK265" s="151">
        <f>ROUND(I265*H265,2)</f>
        <v>0</v>
      </c>
      <c r="BL265" s="17" t="s">
        <v>210</v>
      </c>
      <c r="BM265" s="150" t="s">
        <v>3386</v>
      </c>
    </row>
    <row r="266" spans="2:65" s="12" customFormat="1">
      <c r="B266" s="164"/>
      <c r="D266" s="165" t="s">
        <v>219</v>
      </c>
      <c r="E266" s="166" t="s">
        <v>1</v>
      </c>
      <c r="F266" s="167" t="s">
        <v>3264</v>
      </c>
      <c r="H266" s="168">
        <v>129.636</v>
      </c>
      <c r="I266" s="169"/>
      <c r="L266" s="164"/>
      <c r="M266" s="170"/>
      <c r="T266" s="171"/>
      <c r="AT266" s="166" t="s">
        <v>219</v>
      </c>
      <c r="AU266" s="166" t="s">
        <v>88</v>
      </c>
      <c r="AV266" s="12" t="s">
        <v>88</v>
      </c>
      <c r="AW266" s="12" t="s">
        <v>31</v>
      </c>
      <c r="AX266" s="12" t="s">
        <v>75</v>
      </c>
      <c r="AY266" s="166" t="s">
        <v>205</v>
      </c>
    </row>
    <row r="267" spans="2:65" s="13" customFormat="1">
      <c r="B267" s="172"/>
      <c r="D267" s="165" t="s">
        <v>219</v>
      </c>
      <c r="E267" s="173" t="s">
        <v>1</v>
      </c>
      <c r="F267" s="174" t="s">
        <v>221</v>
      </c>
      <c r="H267" s="175">
        <v>129.636</v>
      </c>
      <c r="I267" s="176"/>
      <c r="L267" s="172"/>
      <c r="M267" s="177"/>
      <c r="T267" s="178"/>
      <c r="AT267" s="173" t="s">
        <v>219</v>
      </c>
      <c r="AU267" s="173" t="s">
        <v>88</v>
      </c>
      <c r="AV267" s="13" t="s">
        <v>210</v>
      </c>
      <c r="AW267" s="13" t="s">
        <v>31</v>
      </c>
      <c r="AX267" s="13" t="s">
        <v>82</v>
      </c>
      <c r="AY267" s="173" t="s">
        <v>205</v>
      </c>
    </row>
    <row r="268" spans="2:65" s="1" customFormat="1" ht="24.2" customHeight="1">
      <c r="B268" s="136"/>
      <c r="C268" s="154" t="s">
        <v>313</v>
      </c>
      <c r="D268" s="154" t="s">
        <v>214</v>
      </c>
      <c r="E268" s="155" t="s">
        <v>3387</v>
      </c>
      <c r="F268" s="156" t="s">
        <v>3388</v>
      </c>
      <c r="G268" s="157" t="s">
        <v>165</v>
      </c>
      <c r="H268" s="158">
        <v>973.14700000000005</v>
      </c>
      <c r="I268" s="159"/>
      <c r="J268" s="160">
        <f>ROUND(I268*H268,2)</f>
        <v>0</v>
      </c>
      <c r="K268" s="161"/>
      <c r="L268" s="32"/>
      <c r="M268" s="162" t="s">
        <v>1</v>
      </c>
      <c r="N268" s="163" t="s">
        <v>41</v>
      </c>
      <c r="P268" s="148">
        <f>O268*H268</f>
        <v>0</v>
      </c>
      <c r="Q268" s="148">
        <v>2.3000000000000001E-4</v>
      </c>
      <c r="R268" s="148">
        <f>Q268*H268</f>
        <v>0.22382381000000001</v>
      </c>
      <c r="S268" s="148">
        <v>0</v>
      </c>
      <c r="T268" s="149">
        <f>S268*H268</f>
        <v>0</v>
      </c>
      <c r="AR268" s="150" t="s">
        <v>210</v>
      </c>
      <c r="AT268" s="150" t="s">
        <v>214</v>
      </c>
      <c r="AU268" s="150" t="s">
        <v>88</v>
      </c>
      <c r="AY268" s="17" t="s">
        <v>205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7" t="s">
        <v>88</v>
      </c>
      <c r="BK268" s="151">
        <f>ROUND(I268*H268,2)</f>
        <v>0</v>
      </c>
      <c r="BL268" s="17" t="s">
        <v>210</v>
      </c>
      <c r="BM268" s="150" t="s">
        <v>3389</v>
      </c>
    </row>
    <row r="269" spans="2:65" s="12" customFormat="1">
      <c r="B269" s="164"/>
      <c r="D269" s="165" t="s">
        <v>219</v>
      </c>
      <c r="E269" s="166" t="s">
        <v>1</v>
      </c>
      <c r="F269" s="167" t="s">
        <v>3267</v>
      </c>
      <c r="H269" s="168">
        <v>973.14700000000005</v>
      </c>
      <c r="I269" s="169"/>
      <c r="L269" s="164"/>
      <c r="M269" s="170"/>
      <c r="T269" s="171"/>
      <c r="AT269" s="166" t="s">
        <v>219</v>
      </c>
      <c r="AU269" s="166" t="s">
        <v>88</v>
      </c>
      <c r="AV269" s="12" t="s">
        <v>88</v>
      </c>
      <c r="AW269" s="12" t="s">
        <v>31</v>
      </c>
      <c r="AX269" s="12" t="s">
        <v>75</v>
      </c>
      <c r="AY269" s="166" t="s">
        <v>205</v>
      </c>
    </row>
    <row r="270" spans="2:65" s="13" customFormat="1">
      <c r="B270" s="172"/>
      <c r="D270" s="165" t="s">
        <v>219</v>
      </c>
      <c r="E270" s="173" t="s">
        <v>1</v>
      </c>
      <c r="F270" s="174" t="s">
        <v>221</v>
      </c>
      <c r="H270" s="175">
        <v>973.14700000000005</v>
      </c>
      <c r="I270" s="176"/>
      <c r="L270" s="172"/>
      <c r="M270" s="177"/>
      <c r="T270" s="178"/>
      <c r="AT270" s="173" t="s">
        <v>219</v>
      </c>
      <c r="AU270" s="173" t="s">
        <v>88</v>
      </c>
      <c r="AV270" s="13" t="s">
        <v>210</v>
      </c>
      <c r="AW270" s="13" t="s">
        <v>31</v>
      </c>
      <c r="AX270" s="13" t="s">
        <v>82</v>
      </c>
      <c r="AY270" s="173" t="s">
        <v>205</v>
      </c>
    </row>
    <row r="271" spans="2:65" s="1" customFormat="1" ht="37.9" customHeight="1">
      <c r="B271" s="136"/>
      <c r="C271" s="154" t="s">
        <v>317</v>
      </c>
      <c r="D271" s="154" t="s">
        <v>214</v>
      </c>
      <c r="E271" s="155" t="s">
        <v>3390</v>
      </c>
      <c r="F271" s="156" t="s">
        <v>3391</v>
      </c>
      <c r="G271" s="157" t="s">
        <v>165</v>
      </c>
      <c r="H271" s="158">
        <v>973.14700000000005</v>
      </c>
      <c r="I271" s="159"/>
      <c r="J271" s="160">
        <f>ROUND(I271*H271,2)</f>
        <v>0</v>
      </c>
      <c r="K271" s="161"/>
      <c r="L271" s="32"/>
      <c r="M271" s="162" t="s">
        <v>1</v>
      </c>
      <c r="N271" s="163" t="s">
        <v>41</v>
      </c>
      <c r="P271" s="148">
        <f>O271*H271</f>
        <v>0</v>
      </c>
      <c r="Q271" s="148">
        <v>1.3129999999999999E-2</v>
      </c>
      <c r="R271" s="148">
        <f>Q271*H271</f>
        <v>12.77742011</v>
      </c>
      <c r="S271" s="148">
        <v>0</v>
      </c>
      <c r="T271" s="149">
        <f>S271*H271</f>
        <v>0</v>
      </c>
      <c r="AR271" s="150" t="s">
        <v>210</v>
      </c>
      <c r="AT271" s="150" t="s">
        <v>214</v>
      </c>
      <c r="AU271" s="150" t="s">
        <v>88</v>
      </c>
      <c r="AY271" s="17" t="s">
        <v>205</v>
      </c>
      <c r="BE271" s="151">
        <f>IF(N271="základná",J271,0)</f>
        <v>0</v>
      </c>
      <c r="BF271" s="151">
        <f>IF(N271="znížená",J271,0)</f>
        <v>0</v>
      </c>
      <c r="BG271" s="151">
        <f>IF(N271="zákl. prenesená",J271,0)</f>
        <v>0</v>
      </c>
      <c r="BH271" s="151">
        <f>IF(N271="zníž. prenesená",J271,0)</f>
        <v>0</v>
      </c>
      <c r="BI271" s="151">
        <f>IF(N271="nulová",J271,0)</f>
        <v>0</v>
      </c>
      <c r="BJ271" s="17" t="s">
        <v>88</v>
      </c>
      <c r="BK271" s="151">
        <f>ROUND(I271*H271,2)</f>
        <v>0</v>
      </c>
      <c r="BL271" s="17" t="s">
        <v>210</v>
      </c>
      <c r="BM271" s="150" t="s">
        <v>3392</v>
      </c>
    </row>
    <row r="272" spans="2:65" s="14" customFormat="1">
      <c r="B272" s="179"/>
      <c r="D272" s="165" t="s">
        <v>219</v>
      </c>
      <c r="E272" s="180" t="s">
        <v>1</v>
      </c>
      <c r="F272" s="181" t="s">
        <v>3393</v>
      </c>
      <c r="H272" s="180" t="s">
        <v>1</v>
      </c>
      <c r="I272" s="182"/>
      <c r="L272" s="179"/>
      <c r="M272" s="183"/>
      <c r="T272" s="184"/>
      <c r="AT272" s="180" t="s">
        <v>219</v>
      </c>
      <c r="AU272" s="180" t="s">
        <v>88</v>
      </c>
      <c r="AV272" s="14" t="s">
        <v>82</v>
      </c>
      <c r="AW272" s="14" t="s">
        <v>31</v>
      </c>
      <c r="AX272" s="14" t="s">
        <v>75</v>
      </c>
      <c r="AY272" s="180" t="s">
        <v>205</v>
      </c>
    </row>
    <row r="273" spans="2:51" s="14" customFormat="1">
      <c r="B273" s="179"/>
      <c r="D273" s="165" t="s">
        <v>219</v>
      </c>
      <c r="E273" s="180" t="s">
        <v>1</v>
      </c>
      <c r="F273" s="181" t="s">
        <v>3394</v>
      </c>
      <c r="H273" s="180" t="s">
        <v>1</v>
      </c>
      <c r="I273" s="182"/>
      <c r="L273" s="179"/>
      <c r="M273" s="183"/>
      <c r="T273" s="184"/>
      <c r="AT273" s="180" t="s">
        <v>219</v>
      </c>
      <c r="AU273" s="180" t="s">
        <v>88</v>
      </c>
      <c r="AV273" s="14" t="s">
        <v>82</v>
      </c>
      <c r="AW273" s="14" t="s">
        <v>31</v>
      </c>
      <c r="AX273" s="14" t="s">
        <v>75</v>
      </c>
      <c r="AY273" s="180" t="s">
        <v>205</v>
      </c>
    </row>
    <row r="274" spans="2:51" s="14" customFormat="1">
      <c r="B274" s="179"/>
      <c r="D274" s="165" t="s">
        <v>219</v>
      </c>
      <c r="E274" s="180" t="s">
        <v>1</v>
      </c>
      <c r="F274" s="181" t="s">
        <v>3395</v>
      </c>
      <c r="H274" s="180" t="s">
        <v>1</v>
      </c>
      <c r="I274" s="182"/>
      <c r="L274" s="179"/>
      <c r="M274" s="183"/>
      <c r="T274" s="184"/>
      <c r="AT274" s="180" t="s">
        <v>219</v>
      </c>
      <c r="AU274" s="180" t="s">
        <v>88</v>
      </c>
      <c r="AV274" s="14" t="s">
        <v>82</v>
      </c>
      <c r="AW274" s="14" t="s">
        <v>31</v>
      </c>
      <c r="AX274" s="14" t="s">
        <v>75</v>
      </c>
      <c r="AY274" s="180" t="s">
        <v>205</v>
      </c>
    </row>
    <row r="275" spans="2:51" s="14" customFormat="1">
      <c r="B275" s="179"/>
      <c r="D275" s="165" t="s">
        <v>219</v>
      </c>
      <c r="E275" s="180" t="s">
        <v>1</v>
      </c>
      <c r="F275" s="181" t="s">
        <v>3396</v>
      </c>
      <c r="H275" s="180" t="s">
        <v>1</v>
      </c>
      <c r="I275" s="182"/>
      <c r="L275" s="179"/>
      <c r="M275" s="183"/>
      <c r="T275" s="184"/>
      <c r="AT275" s="180" t="s">
        <v>219</v>
      </c>
      <c r="AU275" s="180" t="s">
        <v>88</v>
      </c>
      <c r="AV275" s="14" t="s">
        <v>82</v>
      </c>
      <c r="AW275" s="14" t="s">
        <v>31</v>
      </c>
      <c r="AX275" s="14" t="s">
        <v>75</v>
      </c>
      <c r="AY275" s="180" t="s">
        <v>205</v>
      </c>
    </row>
    <row r="276" spans="2:51" s="14" customFormat="1">
      <c r="B276" s="179"/>
      <c r="D276" s="165" t="s">
        <v>219</v>
      </c>
      <c r="E276" s="180" t="s">
        <v>1</v>
      </c>
      <c r="F276" s="181" t="s">
        <v>3397</v>
      </c>
      <c r="H276" s="180" t="s">
        <v>1</v>
      </c>
      <c r="I276" s="182"/>
      <c r="L276" s="179"/>
      <c r="M276" s="183"/>
      <c r="T276" s="184"/>
      <c r="AT276" s="180" t="s">
        <v>219</v>
      </c>
      <c r="AU276" s="180" t="s">
        <v>88</v>
      </c>
      <c r="AV276" s="14" t="s">
        <v>82</v>
      </c>
      <c r="AW276" s="14" t="s">
        <v>31</v>
      </c>
      <c r="AX276" s="14" t="s">
        <v>75</v>
      </c>
      <c r="AY276" s="180" t="s">
        <v>205</v>
      </c>
    </row>
    <row r="277" spans="2:51" s="14" customFormat="1">
      <c r="B277" s="179"/>
      <c r="D277" s="165" t="s">
        <v>219</v>
      </c>
      <c r="E277" s="180" t="s">
        <v>1</v>
      </c>
      <c r="F277" s="181" t="s">
        <v>3398</v>
      </c>
      <c r="H277" s="180" t="s">
        <v>1</v>
      </c>
      <c r="I277" s="182"/>
      <c r="L277" s="179"/>
      <c r="M277" s="183"/>
      <c r="T277" s="184"/>
      <c r="AT277" s="180" t="s">
        <v>219</v>
      </c>
      <c r="AU277" s="180" t="s">
        <v>88</v>
      </c>
      <c r="AV277" s="14" t="s">
        <v>82</v>
      </c>
      <c r="AW277" s="14" t="s">
        <v>31</v>
      </c>
      <c r="AX277" s="14" t="s">
        <v>75</v>
      </c>
      <c r="AY277" s="180" t="s">
        <v>205</v>
      </c>
    </row>
    <row r="278" spans="2:51" s="14" customFormat="1">
      <c r="B278" s="179"/>
      <c r="D278" s="165" t="s">
        <v>219</v>
      </c>
      <c r="E278" s="180" t="s">
        <v>1</v>
      </c>
      <c r="F278" s="181" t="s">
        <v>3399</v>
      </c>
      <c r="H278" s="180" t="s">
        <v>1</v>
      </c>
      <c r="I278" s="182"/>
      <c r="L278" s="179"/>
      <c r="M278" s="183"/>
      <c r="T278" s="184"/>
      <c r="AT278" s="180" t="s">
        <v>219</v>
      </c>
      <c r="AU278" s="180" t="s">
        <v>88</v>
      </c>
      <c r="AV278" s="14" t="s">
        <v>82</v>
      </c>
      <c r="AW278" s="14" t="s">
        <v>31</v>
      </c>
      <c r="AX278" s="14" t="s">
        <v>75</v>
      </c>
      <c r="AY278" s="180" t="s">
        <v>205</v>
      </c>
    </row>
    <row r="279" spans="2:51" s="14" customFormat="1">
      <c r="B279" s="179"/>
      <c r="D279" s="165" t="s">
        <v>219</v>
      </c>
      <c r="E279" s="180" t="s">
        <v>1</v>
      </c>
      <c r="F279" s="181" t="s">
        <v>3400</v>
      </c>
      <c r="H279" s="180" t="s">
        <v>1</v>
      </c>
      <c r="I279" s="182"/>
      <c r="L279" s="179"/>
      <c r="M279" s="183"/>
      <c r="T279" s="184"/>
      <c r="AT279" s="180" t="s">
        <v>219</v>
      </c>
      <c r="AU279" s="180" t="s">
        <v>88</v>
      </c>
      <c r="AV279" s="14" t="s">
        <v>82</v>
      </c>
      <c r="AW279" s="14" t="s">
        <v>31</v>
      </c>
      <c r="AX279" s="14" t="s">
        <v>75</v>
      </c>
      <c r="AY279" s="180" t="s">
        <v>205</v>
      </c>
    </row>
    <row r="280" spans="2:51" s="14" customFormat="1">
      <c r="B280" s="179"/>
      <c r="D280" s="165" t="s">
        <v>219</v>
      </c>
      <c r="E280" s="180" t="s">
        <v>1</v>
      </c>
      <c r="F280" s="181" t="s">
        <v>3401</v>
      </c>
      <c r="H280" s="180" t="s">
        <v>1</v>
      </c>
      <c r="I280" s="182"/>
      <c r="L280" s="179"/>
      <c r="M280" s="183"/>
      <c r="T280" s="184"/>
      <c r="AT280" s="180" t="s">
        <v>219</v>
      </c>
      <c r="AU280" s="180" t="s">
        <v>88</v>
      </c>
      <c r="AV280" s="14" t="s">
        <v>82</v>
      </c>
      <c r="AW280" s="14" t="s">
        <v>31</v>
      </c>
      <c r="AX280" s="14" t="s">
        <v>75</v>
      </c>
      <c r="AY280" s="180" t="s">
        <v>205</v>
      </c>
    </row>
    <row r="281" spans="2:51" s="12" customFormat="1">
      <c r="B281" s="164"/>
      <c r="D281" s="165" t="s">
        <v>219</v>
      </c>
      <c r="E281" s="166" t="s">
        <v>1</v>
      </c>
      <c r="F281" s="167" t="s">
        <v>3402</v>
      </c>
      <c r="H281" s="168">
        <v>3.9750000000000001</v>
      </c>
      <c r="I281" s="169"/>
      <c r="L281" s="164"/>
      <c r="M281" s="170"/>
      <c r="T281" s="171"/>
      <c r="AT281" s="166" t="s">
        <v>219</v>
      </c>
      <c r="AU281" s="166" t="s">
        <v>88</v>
      </c>
      <c r="AV281" s="12" t="s">
        <v>88</v>
      </c>
      <c r="AW281" s="12" t="s">
        <v>31</v>
      </c>
      <c r="AX281" s="12" t="s">
        <v>75</v>
      </c>
      <c r="AY281" s="166" t="s">
        <v>205</v>
      </c>
    </row>
    <row r="282" spans="2:51" s="12" customFormat="1">
      <c r="B282" s="164"/>
      <c r="D282" s="165" t="s">
        <v>219</v>
      </c>
      <c r="E282" s="166" t="s">
        <v>1</v>
      </c>
      <c r="F282" s="167" t="s">
        <v>3403</v>
      </c>
      <c r="H282" s="168">
        <v>1.35</v>
      </c>
      <c r="I282" s="169"/>
      <c r="L282" s="164"/>
      <c r="M282" s="170"/>
      <c r="T282" s="171"/>
      <c r="AT282" s="166" t="s">
        <v>219</v>
      </c>
      <c r="AU282" s="166" t="s">
        <v>88</v>
      </c>
      <c r="AV282" s="12" t="s">
        <v>88</v>
      </c>
      <c r="AW282" s="12" t="s">
        <v>31</v>
      </c>
      <c r="AX282" s="12" t="s">
        <v>75</v>
      </c>
      <c r="AY282" s="166" t="s">
        <v>205</v>
      </c>
    </row>
    <row r="283" spans="2:51" s="12" customFormat="1">
      <c r="B283" s="164"/>
      <c r="D283" s="165" t="s">
        <v>219</v>
      </c>
      <c r="E283" s="166" t="s">
        <v>1</v>
      </c>
      <c r="F283" s="167" t="s">
        <v>3404</v>
      </c>
      <c r="H283" s="168">
        <v>10.428000000000001</v>
      </c>
      <c r="I283" s="169"/>
      <c r="L283" s="164"/>
      <c r="M283" s="170"/>
      <c r="T283" s="171"/>
      <c r="AT283" s="166" t="s">
        <v>219</v>
      </c>
      <c r="AU283" s="166" t="s">
        <v>88</v>
      </c>
      <c r="AV283" s="12" t="s">
        <v>88</v>
      </c>
      <c r="AW283" s="12" t="s">
        <v>31</v>
      </c>
      <c r="AX283" s="12" t="s">
        <v>75</v>
      </c>
      <c r="AY283" s="166" t="s">
        <v>205</v>
      </c>
    </row>
    <row r="284" spans="2:51" s="12" customFormat="1">
      <c r="B284" s="164"/>
      <c r="D284" s="165" t="s">
        <v>219</v>
      </c>
      <c r="E284" s="166" t="s">
        <v>1</v>
      </c>
      <c r="F284" s="167" t="s">
        <v>3337</v>
      </c>
      <c r="H284" s="168">
        <v>-1.6</v>
      </c>
      <c r="I284" s="169"/>
      <c r="L284" s="164"/>
      <c r="M284" s="170"/>
      <c r="T284" s="171"/>
      <c r="AT284" s="166" t="s">
        <v>219</v>
      </c>
      <c r="AU284" s="166" t="s">
        <v>88</v>
      </c>
      <c r="AV284" s="12" t="s">
        <v>88</v>
      </c>
      <c r="AW284" s="12" t="s">
        <v>31</v>
      </c>
      <c r="AX284" s="12" t="s">
        <v>75</v>
      </c>
      <c r="AY284" s="166" t="s">
        <v>205</v>
      </c>
    </row>
    <row r="285" spans="2:51" s="12" customFormat="1">
      <c r="B285" s="164"/>
      <c r="D285" s="165" t="s">
        <v>219</v>
      </c>
      <c r="E285" s="166" t="s">
        <v>1</v>
      </c>
      <c r="F285" s="167" t="s">
        <v>3405</v>
      </c>
      <c r="H285" s="168">
        <v>7.7880000000000003</v>
      </c>
      <c r="I285" s="169"/>
      <c r="L285" s="164"/>
      <c r="M285" s="170"/>
      <c r="T285" s="171"/>
      <c r="AT285" s="166" t="s">
        <v>219</v>
      </c>
      <c r="AU285" s="166" t="s">
        <v>88</v>
      </c>
      <c r="AV285" s="12" t="s">
        <v>88</v>
      </c>
      <c r="AW285" s="12" t="s">
        <v>31</v>
      </c>
      <c r="AX285" s="12" t="s">
        <v>75</v>
      </c>
      <c r="AY285" s="166" t="s">
        <v>205</v>
      </c>
    </row>
    <row r="286" spans="2:51" s="12" customFormat="1">
      <c r="B286" s="164"/>
      <c r="D286" s="165" t="s">
        <v>219</v>
      </c>
      <c r="E286" s="166" t="s">
        <v>1</v>
      </c>
      <c r="F286" s="167" t="s">
        <v>3337</v>
      </c>
      <c r="H286" s="168">
        <v>-1.6</v>
      </c>
      <c r="I286" s="169"/>
      <c r="L286" s="164"/>
      <c r="M286" s="170"/>
      <c r="T286" s="171"/>
      <c r="AT286" s="166" t="s">
        <v>219</v>
      </c>
      <c r="AU286" s="166" t="s">
        <v>88</v>
      </c>
      <c r="AV286" s="12" t="s">
        <v>88</v>
      </c>
      <c r="AW286" s="12" t="s">
        <v>31</v>
      </c>
      <c r="AX286" s="12" t="s">
        <v>75</v>
      </c>
      <c r="AY286" s="166" t="s">
        <v>205</v>
      </c>
    </row>
    <row r="287" spans="2:51" s="12" customFormat="1">
      <c r="B287" s="164"/>
      <c r="D287" s="165" t="s">
        <v>219</v>
      </c>
      <c r="E287" s="166" t="s">
        <v>1</v>
      </c>
      <c r="F287" s="167" t="s">
        <v>3313</v>
      </c>
      <c r="H287" s="168">
        <v>-1.2</v>
      </c>
      <c r="I287" s="169"/>
      <c r="L287" s="164"/>
      <c r="M287" s="170"/>
      <c r="T287" s="171"/>
      <c r="AT287" s="166" t="s">
        <v>219</v>
      </c>
      <c r="AU287" s="166" t="s">
        <v>88</v>
      </c>
      <c r="AV287" s="12" t="s">
        <v>88</v>
      </c>
      <c r="AW287" s="12" t="s">
        <v>31</v>
      </c>
      <c r="AX287" s="12" t="s">
        <v>75</v>
      </c>
      <c r="AY287" s="166" t="s">
        <v>205</v>
      </c>
    </row>
    <row r="288" spans="2:51" s="14" customFormat="1">
      <c r="B288" s="179"/>
      <c r="D288" s="165" t="s">
        <v>219</v>
      </c>
      <c r="E288" s="180" t="s">
        <v>1</v>
      </c>
      <c r="F288" s="181" t="s">
        <v>3406</v>
      </c>
      <c r="H288" s="180" t="s">
        <v>1</v>
      </c>
      <c r="I288" s="182"/>
      <c r="L288" s="179"/>
      <c r="M288" s="183"/>
      <c r="T288" s="184"/>
      <c r="AT288" s="180" t="s">
        <v>219</v>
      </c>
      <c r="AU288" s="180" t="s">
        <v>88</v>
      </c>
      <c r="AV288" s="14" t="s">
        <v>82</v>
      </c>
      <c r="AW288" s="14" t="s">
        <v>31</v>
      </c>
      <c r="AX288" s="14" t="s">
        <v>75</v>
      </c>
      <c r="AY288" s="180" t="s">
        <v>205</v>
      </c>
    </row>
    <row r="289" spans="2:51" s="12" customFormat="1">
      <c r="B289" s="164"/>
      <c r="D289" s="165" t="s">
        <v>219</v>
      </c>
      <c r="E289" s="166" t="s">
        <v>1</v>
      </c>
      <c r="F289" s="167" t="s">
        <v>3407</v>
      </c>
      <c r="H289" s="168">
        <v>9.2750000000000004</v>
      </c>
      <c r="I289" s="169"/>
      <c r="L289" s="164"/>
      <c r="M289" s="170"/>
      <c r="T289" s="171"/>
      <c r="AT289" s="166" t="s">
        <v>219</v>
      </c>
      <c r="AU289" s="166" t="s">
        <v>88</v>
      </c>
      <c r="AV289" s="12" t="s">
        <v>88</v>
      </c>
      <c r="AW289" s="12" t="s">
        <v>31</v>
      </c>
      <c r="AX289" s="12" t="s">
        <v>75</v>
      </c>
      <c r="AY289" s="166" t="s">
        <v>205</v>
      </c>
    </row>
    <row r="290" spans="2:51" s="15" customFormat="1">
      <c r="B290" s="185"/>
      <c r="D290" s="165" t="s">
        <v>219</v>
      </c>
      <c r="E290" s="186" t="s">
        <v>1</v>
      </c>
      <c r="F290" s="187" t="s">
        <v>3408</v>
      </c>
      <c r="H290" s="188">
        <v>28.416</v>
      </c>
      <c r="I290" s="189"/>
      <c r="L290" s="185"/>
      <c r="M290" s="190"/>
      <c r="T290" s="191"/>
      <c r="AT290" s="186" t="s">
        <v>219</v>
      </c>
      <c r="AU290" s="186" t="s">
        <v>88</v>
      </c>
      <c r="AV290" s="15" t="s">
        <v>222</v>
      </c>
      <c r="AW290" s="15" t="s">
        <v>31</v>
      </c>
      <c r="AX290" s="15" t="s">
        <v>75</v>
      </c>
      <c r="AY290" s="186" t="s">
        <v>205</v>
      </c>
    </row>
    <row r="291" spans="2:51" s="14" customFormat="1">
      <c r="B291" s="179"/>
      <c r="D291" s="165" t="s">
        <v>219</v>
      </c>
      <c r="E291" s="180" t="s">
        <v>1</v>
      </c>
      <c r="F291" s="181" t="s">
        <v>3409</v>
      </c>
      <c r="H291" s="180" t="s">
        <v>1</v>
      </c>
      <c r="I291" s="182"/>
      <c r="L291" s="179"/>
      <c r="M291" s="183"/>
      <c r="T291" s="184"/>
      <c r="AT291" s="180" t="s">
        <v>219</v>
      </c>
      <c r="AU291" s="180" t="s">
        <v>88</v>
      </c>
      <c r="AV291" s="14" t="s">
        <v>82</v>
      </c>
      <c r="AW291" s="14" t="s">
        <v>31</v>
      </c>
      <c r="AX291" s="14" t="s">
        <v>75</v>
      </c>
      <c r="AY291" s="180" t="s">
        <v>205</v>
      </c>
    </row>
    <row r="292" spans="2:51" s="12" customFormat="1">
      <c r="B292" s="164"/>
      <c r="D292" s="165" t="s">
        <v>219</v>
      </c>
      <c r="E292" s="166" t="s">
        <v>1</v>
      </c>
      <c r="F292" s="167" t="s">
        <v>3410</v>
      </c>
      <c r="H292" s="168">
        <v>26.163</v>
      </c>
      <c r="I292" s="169"/>
      <c r="L292" s="164"/>
      <c r="M292" s="170"/>
      <c r="T292" s="171"/>
      <c r="AT292" s="166" t="s">
        <v>219</v>
      </c>
      <c r="AU292" s="166" t="s">
        <v>88</v>
      </c>
      <c r="AV292" s="12" t="s">
        <v>88</v>
      </c>
      <c r="AW292" s="12" t="s">
        <v>31</v>
      </c>
      <c r="AX292" s="12" t="s">
        <v>75</v>
      </c>
      <c r="AY292" s="166" t="s">
        <v>205</v>
      </c>
    </row>
    <row r="293" spans="2:51" s="12" customFormat="1">
      <c r="B293" s="164"/>
      <c r="D293" s="165" t="s">
        <v>219</v>
      </c>
      <c r="E293" s="166" t="s">
        <v>1</v>
      </c>
      <c r="F293" s="167" t="s">
        <v>3411</v>
      </c>
      <c r="H293" s="168">
        <v>6.48</v>
      </c>
      <c r="I293" s="169"/>
      <c r="L293" s="164"/>
      <c r="M293" s="170"/>
      <c r="T293" s="171"/>
      <c r="AT293" s="166" t="s">
        <v>219</v>
      </c>
      <c r="AU293" s="166" t="s">
        <v>88</v>
      </c>
      <c r="AV293" s="12" t="s">
        <v>88</v>
      </c>
      <c r="AW293" s="12" t="s">
        <v>31</v>
      </c>
      <c r="AX293" s="12" t="s">
        <v>75</v>
      </c>
      <c r="AY293" s="166" t="s">
        <v>205</v>
      </c>
    </row>
    <row r="294" spans="2:51" s="15" customFormat="1">
      <c r="B294" s="185"/>
      <c r="D294" s="165" t="s">
        <v>219</v>
      </c>
      <c r="E294" s="186" t="s">
        <v>1</v>
      </c>
      <c r="F294" s="187" t="s">
        <v>3412</v>
      </c>
      <c r="H294" s="188">
        <v>32.643000000000001</v>
      </c>
      <c r="I294" s="189"/>
      <c r="L294" s="185"/>
      <c r="M294" s="190"/>
      <c r="T294" s="191"/>
      <c r="AT294" s="186" t="s">
        <v>219</v>
      </c>
      <c r="AU294" s="186" t="s">
        <v>88</v>
      </c>
      <c r="AV294" s="15" t="s">
        <v>222</v>
      </c>
      <c r="AW294" s="15" t="s">
        <v>31</v>
      </c>
      <c r="AX294" s="15" t="s">
        <v>75</v>
      </c>
      <c r="AY294" s="186" t="s">
        <v>205</v>
      </c>
    </row>
    <row r="295" spans="2:51" s="14" customFormat="1">
      <c r="B295" s="179"/>
      <c r="D295" s="165" t="s">
        <v>219</v>
      </c>
      <c r="E295" s="180" t="s">
        <v>1</v>
      </c>
      <c r="F295" s="181" t="s">
        <v>2082</v>
      </c>
      <c r="H295" s="180" t="s">
        <v>1</v>
      </c>
      <c r="I295" s="182"/>
      <c r="L295" s="179"/>
      <c r="M295" s="183"/>
      <c r="T295" s="184"/>
      <c r="AT295" s="180" t="s">
        <v>219</v>
      </c>
      <c r="AU295" s="180" t="s">
        <v>88</v>
      </c>
      <c r="AV295" s="14" t="s">
        <v>82</v>
      </c>
      <c r="AW295" s="14" t="s">
        <v>31</v>
      </c>
      <c r="AX295" s="14" t="s">
        <v>75</v>
      </c>
      <c r="AY295" s="180" t="s">
        <v>205</v>
      </c>
    </row>
    <row r="296" spans="2:51" s="12" customFormat="1">
      <c r="B296" s="164"/>
      <c r="D296" s="165" t="s">
        <v>219</v>
      </c>
      <c r="E296" s="166" t="s">
        <v>1</v>
      </c>
      <c r="F296" s="167" t="s">
        <v>3413</v>
      </c>
      <c r="H296" s="168">
        <v>237.6</v>
      </c>
      <c r="I296" s="169"/>
      <c r="L296" s="164"/>
      <c r="M296" s="170"/>
      <c r="T296" s="171"/>
      <c r="AT296" s="166" t="s">
        <v>219</v>
      </c>
      <c r="AU296" s="166" t="s">
        <v>88</v>
      </c>
      <c r="AV296" s="12" t="s">
        <v>88</v>
      </c>
      <c r="AW296" s="12" t="s">
        <v>31</v>
      </c>
      <c r="AX296" s="12" t="s">
        <v>75</v>
      </c>
      <c r="AY296" s="166" t="s">
        <v>205</v>
      </c>
    </row>
    <row r="297" spans="2:51" s="12" customFormat="1">
      <c r="B297" s="164"/>
      <c r="D297" s="165" t="s">
        <v>219</v>
      </c>
      <c r="E297" s="166" t="s">
        <v>1</v>
      </c>
      <c r="F297" s="167" t="s">
        <v>3414</v>
      </c>
      <c r="H297" s="168">
        <v>-48</v>
      </c>
      <c r="I297" s="169"/>
      <c r="L297" s="164"/>
      <c r="M297" s="170"/>
      <c r="T297" s="171"/>
      <c r="AT297" s="166" t="s">
        <v>219</v>
      </c>
      <c r="AU297" s="166" t="s">
        <v>88</v>
      </c>
      <c r="AV297" s="12" t="s">
        <v>88</v>
      </c>
      <c r="AW297" s="12" t="s">
        <v>31</v>
      </c>
      <c r="AX297" s="12" t="s">
        <v>75</v>
      </c>
      <c r="AY297" s="166" t="s">
        <v>205</v>
      </c>
    </row>
    <row r="298" spans="2:51" s="12" customFormat="1">
      <c r="B298" s="164"/>
      <c r="D298" s="165" t="s">
        <v>219</v>
      </c>
      <c r="E298" s="166" t="s">
        <v>1</v>
      </c>
      <c r="F298" s="167" t="s">
        <v>3415</v>
      </c>
      <c r="H298" s="168">
        <v>49.103999999999999</v>
      </c>
      <c r="I298" s="169"/>
      <c r="L298" s="164"/>
      <c r="M298" s="170"/>
      <c r="T298" s="171"/>
      <c r="AT298" s="166" t="s">
        <v>219</v>
      </c>
      <c r="AU298" s="166" t="s">
        <v>88</v>
      </c>
      <c r="AV298" s="12" t="s">
        <v>88</v>
      </c>
      <c r="AW298" s="12" t="s">
        <v>31</v>
      </c>
      <c r="AX298" s="12" t="s">
        <v>75</v>
      </c>
      <c r="AY298" s="166" t="s">
        <v>205</v>
      </c>
    </row>
    <row r="299" spans="2:51" s="12" customFormat="1">
      <c r="B299" s="164"/>
      <c r="D299" s="165" t="s">
        <v>219</v>
      </c>
      <c r="E299" s="166" t="s">
        <v>1</v>
      </c>
      <c r="F299" s="167" t="s">
        <v>3416</v>
      </c>
      <c r="H299" s="168">
        <v>-9.6</v>
      </c>
      <c r="I299" s="169"/>
      <c r="L299" s="164"/>
      <c r="M299" s="170"/>
      <c r="T299" s="171"/>
      <c r="AT299" s="166" t="s">
        <v>219</v>
      </c>
      <c r="AU299" s="166" t="s">
        <v>88</v>
      </c>
      <c r="AV299" s="12" t="s">
        <v>88</v>
      </c>
      <c r="AW299" s="12" t="s">
        <v>31</v>
      </c>
      <c r="AX299" s="12" t="s">
        <v>75</v>
      </c>
      <c r="AY299" s="166" t="s">
        <v>205</v>
      </c>
    </row>
    <row r="300" spans="2:51" s="12" customFormat="1">
      <c r="B300" s="164"/>
      <c r="D300" s="165" t="s">
        <v>219</v>
      </c>
      <c r="E300" s="166" t="s">
        <v>1</v>
      </c>
      <c r="F300" s="167" t="s">
        <v>3417</v>
      </c>
      <c r="H300" s="168">
        <v>-3.6</v>
      </c>
      <c r="I300" s="169"/>
      <c r="L300" s="164"/>
      <c r="M300" s="170"/>
      <c r="T300" s="171"/>
      <c r="AT300" s="166" t="s">
        <v>219</v>
      </c>
      <c r="AU300" s="166" t="s">
        <v>88</v>
      </c>
      <c r="AV300" s="12" t="s">
        <v>88</v>
      </c>
      <c r="AW300" s="12" t="s">
        <v>31</v>
      </c>
      <c r="AX300" s="12" t="s">
        <v>75</v>
      </c>
      <c r="AY300" s="166" t="s">
        <v>205</v>
      </c>
    </row>
    <row r="301" spans="2:51" s="12" customFormat="1">
      <c r="B301" s="164"/>
      <c r="D301" s="165" t="s">
        <v>219</v>
      </c>
      <c r="E301" s="166" t="s">
        <v>1</v>
      </c>
      <c r="F301" s="167" t="s">
        <v>3418</v>
      </c>
      <c r="H301" s="168">
        <v>190.08</v>
      </c>
      <c r="I301" s="169"/>
      <c r="L301" s="164"/>
      <c r="M301" s="170"/>
      <c r="T301" s="171"/>
      <c r="AT301" s="166" t="s">
        <v>219</v>
      </c>
      <c r="AU301" s="166" t="s">
        <v>88</v>
      </c>
      <c r="AV301" s="12" t="s">
        <v>88</v>
      </c>
      <c r="AW301" s="12" t="s">
        <v>31</v>
      </c>
      <c r="AX301" s="12" t="s">
        <v>75</v>
      </c>
      <c r="AY301" s="166" t="s">
        <v>205</v>
      </c>
    </row>
    <row r="302" spans="2:51" s="12" customFormat="1">
      <c r="B302" s="164"/>
      <c r="D302" s="165" t="s">
        <v>219</v>
      </c>
      <c r="E302" s="166" t="s">
        <v>1</v>
      </c>
      <c r="F302" s="167" t="s">
        <v>3419</v>
      </c>
      <c r="H302" s="168">
        <v>-115.2</v>
      </c>
      <c r="I302" s="169"/>
      <c r="L302" s="164"/>
      <c r="M302" s="170"/>
      <c r="T302" s="171"/>
      <c r="AT302" s="166" t="s">
        <v>219</v>
      </c>
      <c r="AU302" s="166" t="s">
        <v>88</v>
      </c>
      <c r="AV302" s="12" t="s">
        <v>88</v>
      </c>
      <c r="AW302" s="12" t="s">
        <v>31</v>
      </c>
      <c r="AX302" s="12" t="s">
        <v>75</v>
      </c>
      <c r="AY302" s="166" t="s">
        <v>205</v>
      </c>
    </row>
    <row r="303" spans="2:51" s="15" customFormat="1">
      <c r="B303" s="185"/>
      <c r="D303" s="165" t="s">
        <v>219</v>
      </c>
      <c r="E303" s="186" t="s">
        <v>1</v>
      </c>
      <c r="F303" s="187" t="s">
        <v>3420</v>
      </c>
      <c r="H303" s="188">
        <v>300.38400000000001</v>
      </c>
      <c r="I303" s="189"/>
      <c r="L303" s="185"/>
      <c r="M303" s="190"/>
      <c r="T303" s="191"/>
      <c r="AT303" s="186" t="s">
        <v>219</v>
      </c>
      <c r="AU303" s="186" t="s">
        <v>88</v>
      </c>
      <c r="AV303" s="15" t="s">
        <v>222</v>
      </c>
      <c r="AW303" s="15" t="s">
        <v>31</v>
      </c>
      <c r="AX303" s="15" t="s">
        <v>75</v>
      </c>
      <c r="AY303" s="186" t="s">
        <v>205</v>
      </c>
    </row>
    <row r="304" spans="2:51" s="14" customFormat="1">
      <c r="B304" s="179"/>
      <c r="D304" s="165" t="s">
        <v>219</v>
      </c>
      <c r="E304" s="180" t="s">
        <v>1</v>
      </c>
      <c r="F304" s="181" t="s">
        <v>2082</v>
      </c>
      <c r="H304" s="180" t="s">
        <v>1</v>
      </c>
      <c r="I304" s="182"/>
      <c r="L304" s="179"/>
      <c r="M304" s="183"/>
      <c r="T304" s="184"/>
      <c r="AT304" s="180" t="s">
        <v>219</v>
      </c>
      <c r="AU304" s="180" t="s">
        <v>88</v>
      </c>
      <c r="AV304" s="14" t="s">
        <v>82</v>
      </c>
      <c r="AW304" s="14" t="s">
        <v>31</v>
      </c>
      <c r="AX304" s="14" t="s">
        <v>75</v>
      </c>
      <c r="AY304" s="180" t="s">
        <v>205</v>
      </c>
    </row>
    <row r="305" spans="2:51" s="12" customFormat="1">
      <c r="B305" s="164"/>
      <c r="D305" s="165" t="s">
        <v>219</v>
      </c>
      <c r="E305" s="166" t="s">
        <v>1</v>
      </c>
      <c r="F305" s="167" t="s">
        <v>3413</v>
      </c>
      <c r="H305" s="168">
        <v>237.6</v>
      </c>
      <c r="I305" s="169"/>
      <c r="L305" s="164"/>
      <c r="M305" s="170"/>
      <c r="T305" s="171"/>
      <c r="AT305" s="166" t="s">
        <v>219</v>
      </c>
      <c r="AU305" s="166" t="s">
        <v>88</v>
      </c>
      <c r="AV305" s="12" t="s">
        <v>88</v>
      </c>
      <c r="AW305" s="12" t="s">
        <v>31</v>
      </c>
      <c r="AX305" s="12" t="s">
        <v>75</v>
      </c>
      <c r="AY305" s="166" t="s">
        <v>205</v>
      </c>
    </row>
    <row r="306" spans="2:51" s="12" customFormat="1">
      <c r="B306" s="164"/>
      <c r="D306" s="165" t="s">
        <v>219</v>
      </c>
      <c r="E306" s="166" t="s">
        <v>1</v>
      </c>
      <c r="F306" s="167" t="s">
        <v>3414</v>
      </c>
      <c r="H306" s="168">
        <v>-48</v>
      </c>
      <c r="I306" s="169"/>
      <c r="L306" s="164"/>
      <c r="M306" s="170"/>
      <c r="T306" s="171"/>
      <c r="AT306" s="166" t="s">
        <v>219</v>
      </c>
      <c r="AU306" s="166" t="s">
        <v>88</v>
      </c>
      <c r="AV306" s="12" t="s">
        <v>88</v>
      </c>
      <c r="AW306" s="12" t="s">
        <v>31</v>
      </c>
      <c r="AX306" s="12" t="s">
        <v>75</v>
      </c>
      <c r="AY306" s="166" t="s">
        <v>205</v>
      </c>
    </row>
    <row r="307" spans="2:51" s="12" customFormat="1">
      <c r="B307" s="164"/>
      <c r="D307" s="165" t="s">
        <v>219</v>
      </c>
      <c r="E307" s="166" t="s">
        <v>1</v>
      </c>
      <c r="F307" s="167" t="s">
        <v>3421</v>
      </c>
      <c r="H307" s="168">
        <v>49.103999999999999</v>
      </c>
      <c r="I307" s="169"/>
      <c r="L307" s="164"/>
      <c r="M307" s="170"/>
      <c r="T307" s="171"/>
      <c r="AT307" s="166" t="s">
        <v>219</v>
      </c>
      <c r="AU307" s="166" t="s">
        <v>88</v>
      </c>
      <c r="AV307" s="12" t="s">
        <v>88</v>
      </c>
      <c r="AW307" s="12" t="s">
        <v>31</v>
      </c>
      <c r="AX307" s="12" t="s">
        <v>75</v>
      </c>
      <c r="AY307" s="166" t="s">
        <v>205</v>
      </c>
    </row>
    <row r="308" spans="2:51" s="12" customFormat="1">
      <c r="B308" s="164"/>
      <c r="D308" s="165" t="s">
        <v>219</v>
      </c>
      <c r="E308" s="166" t="s">
        <v>1</v>
      </c>
      <c r="F308" s="167" t="s">
        <v>3416</v>
      </c>
      <c r="H308" s="168">
        <v>-9.6</v>
      </c>
      <c r="I308" s="169"/>
      <c r="L308" s="164"/>
      <c r="M308" s="170"/>
      <c r="T308" s="171"/>
      <c r="AT308" s="166" t="s">
        <v>219</v>
      </c>
      <c r="AU308" s="166" t="s">
        <v>88</v>
      </c>
      <c r="AV308" s="12" t="s">
        <v>88</v>
      </c>
      <c r="AW308" s="12" t="s">
        <v>31</v>
      </c>
      <c r="AX308" s="12" t="s">
        <v>75</v>
      </c>
      <c r="AY308" s="166" t="s">
        <v>205</v>
      </c>
    </row>
    <row r="309" spans="2:51" s="12" customFormat="1">
      <c r="B309" s="164"/>
      <c r="D309" s="165" t="s">
        <v>219</v>
      </c>
      <c r="E309" s="166" t="s">
        <v>1</v>
      </c>
      <c r="F309" s="167" t="s">
        <v>3417</v>
      </c>
      <c r="H309" s="168">
        <v>-3.6</v>
      </c>
      <c r="I309" s="169"/>
      <c r="L309" s="164"/>
      <c r="M309" s="170"/>
      <c r="T309" s="171"/>
      <c r="AT309" s="166" t="s">
        <v>219</v>
      </c>
      <c r="AU309" s="166" t="s">
        <v>88</v>
      </c>
      <c r="AV309" s="12" t="s">
        <v>88</v>
      </c>
      <c r="AW309" s="12" t="s">
        <v>31</v>
      </c>
      <c r="AX309" s="12" t="s">
        <v>75</v>
      </c>
      <c r="AY309" s="166" t="s">
        <v>205</v>
      </c>
    </row>
    <row r="310" spans="2:51" s="12" customFormat="1">
      <c r="B310" s="164"/>
      <c r="D310" s="165" t="s">
        <v>219</v>
      </c>
      <c r="E310" s="166" t="s">
        <v>1</v>
      </c>
      <c r="F310" s="167" t="s">
        <v>3422</v>
      </c>
      <c r="H310" s="168">
        <v>190.08</v>
      </c>
      <c r="I310" s="169"/>
      <c r="L310" s="164"/>
      <c r="M310" s="170"/>
      <c r="T310" s="171"/>
      <c r="AT310" s="166" t="s">
        <v>219</v>
      </c>
      <c r="AU310" s="166" t="s">
        <v>88</v>
      </c>
      <c r="AV310" s="12" t="s">
        <v>88</v>
      </c>
      <c r="AW310" s="12" t="s">
        <v>31</v>
      </c>
      <c r="AX310" s="12" t="s">
        <v>75</v>
      </c>
      <c r="AY310" s="166" t="s">
        <v>205</v>
      </c>
    </row>
    <row r="311" spans="2:51" s="12" customFormat="1">
      <c r="B311" s="164"/>
      <c r="D311" s="165" t="s">
        <v>219</v>
      </c>
      <c r="E311" s="166" t="s">
        <v>1</v>
      </c>
      <c r="F311" s="167" t="s">
        <v>3419</v>
      </c>
      <c r="H311" s="168">
        <v>-115.2</v>
      </c>
      <c r="I311" s="169"/>
      <c r="L311" s="164"/>
      <c r="M311" s="170"/>
      <c r="T311" s="171"/>
      <c r="AT311" s="166" t="s">
        <v>219</v>
      </c>
      <c r="AU311" s="166" t="s">
        <v>88</v>
      </c>
      <c r="AV311" s="12" t="s">
        <v>88</v>
      </c>
      <c r="AW311" s="12" t="s">
        <v>31</v>
      </c>
      <c r="AX311" s="12" t="s">
        <v>75</v>
      </c>
      <c r="AY311" s="166" t="s">
        <v>205</v>
      </c>
    </row>
    <row r="312" spans="2:51" s="14" customFormat="1">
      <c r="B312" s="179"/>
      <c r="D312" s="165" t="s">
        <v>219</v>
      </c>
      <c r="E312" s="180" t="s">
        <v>1</v>
      </c>
      <c r="F312" s="181" t="s">
        <v>3423</v>
      </c>
      <c r="H312" s="180" t="s">
        <v>1</v>
      </c>
      <c r="I312" s="182"/>
      <c r="L312" s="179"/>
      <c r="M312" s="183"/>
      <c r="T312" s="184"/>
      <c r="AT312" s="180" t="s">
        <v>219</v>
      </c>
      <c r="AU312" s="180" t="s">
        <v>88</v>
      </c>
      <c r="AV312" s="14" t="s">
        <v>82</v>
      </c>
      <c r="AW312" s="14" t="s">
        <v>31</v>
      </c>
      <c r="AX312" s="14" t="s">
        <v>75</v>
      </c>
      <c r="AY312" s="180" t="s">
        <v>205</v>
      </c>
    </row>
    <row r="313" spans="2:51" s="12" customFormat="1">
      <c r="B313" s="164"/>
      <c r="D313" s="165" t="s">
        <v>219</v>
      </c>
      <c r="E313" s="166" t="s">
        <v>1</v>
      </c>
      <c r="F313" s="167" t="s">
        <v>3424</v>
      </c>
      <c r="H313" s="168">
        <v>21</v>
      </c>
      <c r="I313" s="169"/>
      <c r="L313" s="164"/>
      <c r="M313" s="170"/>
      <c r="T313" s="171"/>
      <c r="AT313" s="166" t="s">
        <v>219</v>
      </c>
      <c r="AU313" s="166" t="s">
        <v>88</v>
      </c>
      <c r="AV313" s="12" t="s">
        <v>88</v>
      </c>
      <c r="AW313" s="12" t="s">
        <v>31</v>
      </c>
      <c r="AX313" s="12" t="s">
        <v>75</v>
      </c>
      <c r="AY313" s="166" t="s">
        <v>205</v>
      </c>
    </row>
    <row r="314" spans="2:51" s="15" customFormat="1">
      <c r="B314" s="185"/>
      <c r="D314" s="165" t="s">
        <v>219</v>
      </c>
      <c r="E314" s="186" t="s">
        <v>1</v>
      </c>
      <c r="F314" s="187" t="s">
        <v>3425</v>
      </c>
      <c r="H314" s="188">
        <v>321.38400000000001</v>
      </c>
      <c r="I314" s="189"/>
      <c r="L314" s="185"/>
      <c r="M314" s="190"/>
      <c r="T314" s="191"/>
      <c r="AT314" s="186" t="s">
        <v>219</v>
      </c>
      <c r="AU314" s="186" t="s">
        <v>88</v>
      </c>
      <c r="AV314" s="15" t="s">
        <v>222</v>
      </c>
      <c r="AW314" s="15" t="s">
        <v>31</v>
      </c>
      <c r="AX314" s="15" t="s">
        <v>75</v>
      </c>
      <c r="AY314" s="186" t="s">
        <v>205</v>
      </c>
    </row>
    <row r="315" spans="2:51" s="14" customFormat="1">
      <c r="B315" s="179"/>
      <c r="D315" s="165" t="s">
        <v>219</v>
      </c>
      <c r="E315" s="180" t="s">
        <v>1</v>
      </c>
      <c r="F315" s="181" t="s">
        <v>2082</v>
      </c>
      <c r="H315" s="180" t="s">
        <v>1</v>
      </c>
      <c r="I315" s="182"/>
      <c r="L315" s="179"/>
      <c r="M315" s="183"/>
      <c r="T315" s="184"/>
      <c r="AT315" s="180" t="s">
        <v>219</v>
      </c>
      <c r="AU315" s="180" t="s">
        <v>88</v>
      </c>
      <c r="AV315" s="14" t="s">
        <v>82</v>
      </c>
      <c r="AW315" s="14" t="s">
        <v>31</v>
      </c>
      <c r="AX315" s="14" t="s">
        <v>75</v>
      </c>
      <c r="AY315" s="180" t="s">
        <v>205</v>
      </c>
    </row>
    <row r="316" spans="2:51" s="12" customFormat="1">
      <c r="B316" s="164"/>
      <c r="D316" s="165" t="s">
        <v>219</v>
      </c>
      <c r="E316" s="166" t="s">
        <v>1</v>
      </c>
      <c r="F316" s="167" t="s">
        <v>3426</v>
      </c>
      <c r="H316" s="168">
        <v>105.6</v>
      </c>
      <c r="I316" s="169"/>
      <c r="L316" s="164"/>
      <c r="M316" s="170"/>
      <c r="T316" s="171"/>
      <c r="AT316" s="166" t="s">
        <v>219</v>
      </c>
      <c r="AU316" s="166" t="s">
        <v>88</v>
      </c>
      <c r="AV316" s="12" t="s">
        <v>88</v>
      </c>
      <c r="AW316" s="12" t="s">
        <v>31</v>
      </c>
      <c r="AX316" s="12" t="s">
        <v>75</v>
      </c>
      <c r="AY316" s="166" t="s">
        <v>205</v>
      </c>
    </row>
    <row r="317" spans="2:51" s="12" customFormat="1">
      <c r="B317" s="164"/>
      <c r="D317" s="165" t="s">
        <v>219</v>
      </c>
      <c r="E317" s="166" t="s">
        <v>1</v>
      </c>
      <c r="F317" s="167" t="s">
        <v>3427</v>
      </c>
      <c r="H317" s="168">
        <v>-32</v>
      </c>
      <c r="I317" s="169"/>
      <c r="L317" s="164"/>
      <c r="M317" s="170"/>
      <c r="T317" s="171"/>
      <c r="AT317" s="166" t="s">
        <v>219</v>
      </c>
      <c r="AU317" s="166" t="s">
        <v>88</v>
      </c>
      <c r="AV317" s="12" t="s">
        <v>88</v>
      </c>
      <c r="AW317" s="12" t="s">
        <v>31</v>
      </c>
      <c r="AX317" s="12" t="s">
        <v>75</v>
      </c>
      <c r="AY317" s="166" t="s">
        <v>205</v>
      </c>
    </row>
    <row r="318" spans="2:51" s="12" customFormat="1">
      <c r="B318" s="164"/>
      <c r="D318" s="165" t="s">
        <v>219</v>
      </c>
      <c r="E318" s="166" t="s">
        <v>1</v>
      </c>
      <c r="F318" s="167" t="s">
        <v>3428</v>
      </c>
      <c r="H318" s="168">
        <v>63.36</v>
      </c>
      <c r="I318" s="169"/>
      <c r="L318" s="164"/>
      <c r="M318" s="170"/>
      <c r="T318" s="171"/>
      <c r="AT318" s="166" t="s">
        <v>219</v>
      </c>
      <c r="AU318" s="166" t="s">
        <v>88</v>
      </c>
      <c r="AV318" s="12" t="s">
        <v>88</v>
      </c>
      <c r="AW318" s="12" t="s">
        <v>31</v>
      </c>
      <c r="AX318" s="12" t="s">
        <v>75</v>
      </c>
      <c r="AY318" s="166" t="s">
        <v>205</v>
      </c>
    </row>
    <row r="319" spans="2:51" s="12" customFormat="1">
      <c r="B319" s="164"/>
      <c r="D319" s="165" t="s">
        <v>219</v>
      </c>
      <c r="E319" s="166" t="s">
        <v>1</v>
      </c>
      <c r="F319" s="167" t="s">
        <v>3429</v>
      </c>
      <c r="H319" s="168">
        <v>-12.8</v>
      </c>
      <c r="I319" s="169"/>
      <c r="L319" s="164"/>
      <c r="M319" s="170"/>
      <c r="T319" s="171"/>
      <c r="AT319" s="166" t="s">
        <v>219</v>
      </c>
      <c r="AU319" s="166" t="s">
        <v>88</v>
      </c>
      <c r="AV319" s="12" t="s">
        <v>88</v>
      </c>
      <c r="AW319" s="12" t="s">
        <v>31</v>
      </c>
      <c r="AX319" s="12" t="s">
        <v>75</v>
      </c>
      <c r="AY319" s="166" t="s">
        <v>205</v>
      </c>
    </row>
    <row r="320" spans="2:51" s="14" customFormat="1">
      <c r="B320" s="179"/>
      <c r="D320" s="165" t="s">
        <v>219</v>
      </c>
      <c r="E320" s="180" t="s">
        <v>1</v>
      </c>
      <c r="F320" s="181" t="s">
        <v>3423</v>
      </c>
      <c r="H320" s="180" t="s">
        <v>1</v>
      </c>
      <c r="I320" s="182"/>
      <c r="L320" s="179"/>
      <c r="M320" s="183"/>
      <c r="T320" s="184"/>
      <c r="AT320" s="180" t="s">
        <v>219</v>
      </c>
      <c r="AU320" s="180" t="s">
        <v>88</v>
      </c>
      <c r="AV320" s="14" t="s">
        <v>82</v>
      </c>
      <c r="AW320" s="14" t="s">
        <v>31</v>
      </c>
      <c r="AX320" s="14" t="s">
        <v>75</v>
      </c>
      <c r="AY320" s="180" t="s">
        <v>205</v>
      </c>
    </row>
    <row r="321" spans="2:65" s="12" customFormat="1">
      <c r="B321" s="164"/>
      <c r="D321" s="165" t="s">
        <v>219</v>
      </c>
      <c r="E321" s="166" t="s">
        <v>1</v>
      </c>
      <c r="F321" s="167" t="s">
        <v>3424</v>
      </c>
      <c r="H321" s="168">
        <v>21</v>
      </c>
      <c r="I321" s="169"/>
      <c r="L321" s="164"/>
      <c r="M321" s="170"/>
      <c r="T321" s="171"/>
      <c r="AT321" s="166" t="s">
        <v>219</v>
      </c>
      <c r="AU321" s="166" t="s">
        <v>88</v>
      </c>
      <c r="AV321" s="12" t="s">
        <v>88</v>
      </c>
      <c r="AW321" s="12" t="s">
        <v>31</v>
      </c>
      <c r="AX321" s="12" t="s">
        <v>75</v>
      </c>
      <c r="AY321" s="166" t="s">
        <v>205</v>
      </c>
    </row>
    <row r="322" spans="2:65" s="15" customFormat="1">
      <c r="B322" s="185"/>
      <c r="D322" s="165" t="s">
        <v>219</v>
      </c>
      <c r="E322" s="186" t="s">
        <v>1</v>
      </c>
      <c r="F322" s="187" t="s">
        <v>3322</v>
      </c>
      <c r="H322" s="188">
        <v>145.16</v>
      </c>
      <c r="I322" s="189"/>
      <c r="L322" s="185"/>
      <c r="M322" s="190"/>
      <c r="T322" s="191"/>
      <c r="AT322" s="186" t="s">
        <v>219</v>
      </c>
      <c r="AU322" s="186" t="s">
        <v>88</v>
      </c>
      <c r="AV322" s="15" t="s">
        <v>222</v>
      </c>
      <c r="AW322" s="15" t="s">
        <v>31</v>
      </c>
      <c r="AX322" s="15" t="s">
        <v>75</v>
      </c>
      <c r="AY322" s="186" t="s">
        <v>205</v>
      </c>
    </row>
    <row r="323" spans="2:65" s="14" customFormat="1">
      <c r="B323" s="179"/>
      <c r="D323" s="165" t="s">
        <v>219</v>
      </c>
      <c r="E323" s="180" t="s">
        <v>1</v>
      </c>
      <c r="F323" s="181" t="s">
        <v>2082</v>
      </c>
      <c r="H323" s="180" t="s">
        <v>1</v>
      </c>
      <c r="I323" s="182"/>
      <c r="L323" s="179"/>
      <c r="M323" s="183"/>
      <c r="T323" s="184"/>
      <c r="AT323" s="180" t="s">
        <v>219</v>
      </c>
      <c r="AU323" s="180" t="s">
        <v>88</v>
      </c>
      <c r="AV323" s="14" t="s">
        <v>82</v>
      </c>
      <c r="AW323" s="14" t="s">
        <v>31</v>
      </c>
      <c r="AX323" s="14" t="s">
        <v>75</v>
      </c>
      <c r="AY323" s="180" t="s">
        <v>205</v>
      </c>
    </row>
    <row r="324" spans="2:65" s="12" customFormat="1">
      <c r="B324" s="164"/>
      <c r="D324" s="165" t="s">
        <v>219</v>
      </c>
      <c r="E324" s="166" t="s">
        <v>1</v>
      </c>
      <c r="F324" s="167" t="s">
        <v>3426</v>
      </c>
      <c r="H324" s="168">
        <v>105.6</v>
      </c>
      <c r="I324" s="169"/>
      <c r="L324" s="164"/>
      <c r="M324" s="170"/>
      <c r="T324" s="171"/>
      <c r="AT324" s="166" t="s">
        <v>219</v>
      </c>
      <c r="AU324" s="166" t="s">
        <v>88</v>
      </c>
      <c r="AV324" s="12" t="s">
        <v>88</v>
      </c>
      <c r="AW324" s="12" t="s">
        <v>31</v>
      </c>
      <c r="AX324" s="12" t="s">
        <v>75</v>
      </c>
      <c r="AY324" s="166" t="s">
        <v>205</v>
      </c>
    </row>
    <row r="325" spans="2:65" s="12" customFormat="1">
      <c r="B325" s="164"/>
      <c r="D325" s="165" t="s">
        <v>219</v>
      </c>
      <c r="E325" s="166" t="s">
        <v>1</v>
      </c>
      <c r="F325" s="167" t="s">
        <v>3427</v>
      </c>
      <c r="H325" s="168">
        <v>-32</v>
      </c>
      <c r="I325" s="169"/>
      <c r="L325" s="164"/>
      <c r="M325" s="170"/>
      <c r="T325" s="171"/>
      <c r="AT325" s="166" t="s">
        <v>219</v>
      </c>
      <c r="AU325" s="166" t="s">
        <v>88</v>
      </c>
      <c r="AV325" s="12" t="s">
        <v>88</v>
      </c>
      <c r="AW325" s="12" t="s">
        <v>31</v>
      </c>
      <c r="AX325" s="12" t="s">
        <v>75</v>
      </c>
      <c r="AY325" s="166" t="s">
        <v>205</v>
      </c>
    </row>
    <row r="326" spans="2:65" s="12" customFormat="1">
      <c r="B326" s="164"/>
      <c r="D326" s="165" t="s">
        <v>219</v>
      </c>
      <c r="E326" s="166" t="s">
        <v>1</v>
      </c>
      <c r="F326" s="167" t="s">
        <v>3428</v>
      </c>
      <c r="H326" s="168">
        <v>63.36</v>
      </c>
      <c r="I326" s="169"/>
      <c r="L326" s="164"/>
      <c r="M326" s="170"/>
      <c r="T326" s="171"/>
      <c r="AT326" s="166" t="s">
        <v>219</v>
      </c>
      <c r="AU326" s="166" t="s">
        <v>88</v>
      </c>
      <c r="AV326" s="12" t="s">
        <v>88</v>
      </c>
      <c r="AW326" s="12" t="s">
        <v>31</v>
      </c>
      <c r="AX326" s="12" t="s">
        <v>75</v>
      </c>
      <c r="AY326" s="166" t="s">
        <v>205</v>
      </c>
    </row>
    <row r="327" spans="2:65" s="12" customFormat="1">
      <c r="B327" s="164"/>
      <c r="D327" s="165" t="s">
        <v>219</v>
      </c>
      <c r="E327" s="166" t="s">
        <v>1</v>
      </c>
      <c r="F327" s="167" t="s">
        <v>3429</v>
      </c>
      <c r="H327" s="168">
        <v>-12.8</v>
      </c>
      <c r="I327" s="169"/>
      <c r="L327" s="164"/>
      <c r="M327" s="170"/>
      <c r="T327" s="171"/>
      <c r="AT327" s="166" t="s">
        <v>219</v>
      </c>
      <c r="AU327" s="166" t="s">
        <v>88</v>
      </c>
      <c r="AV327" s="12" t="s">
        <v>88</v>
      </c>
      <c r="AW327" s="12" t="s">
        <v>31</v>
      </c>
      <c r="AX327" s="12" t="s">
        <v>75</v>
      </c>
      <c r="AY327" s="166" t="s">
        <v>205</v>
      </c>
    </row>
    <row r="328" spans="2:65" s="14" customFormat="1">
      <c r="B328" s="179"/>
      <c r="D328" s="165" t="s">
        <v>219</v>
      </c>
      <c r="E328" s="180" t="s">
        <v>1</v>
      </c>
      <c r="F328" s="181" t="s">
        <v>3423</v>
      </c>
      <c r="H328" s="180" t="s">
        <v>1</v>
      </c>
      <c r="I328" s="182"/>
      <c r="L328" s="179"/>
      <c r="M328" s="183"/>
      <c r="T328" s="184"/>
      <c r="AT328" s="180" t="s">
        <v>219</v>
      </c>
      <c r="AU328" s="180" t="s">
        <v>88</v>
      </c>
      <c r="AV328" s="14" t="s">
        <v>82</v>
      </c>
      <c r="AW328" s="14" t="s">
        <v>31</v>
      </c>
      <c r="AX328" s="14" t="s">
        <v>75</v>
      </c>
      <c r="AY328" s="180" t="s">
        <v>205</v>
      </c>
    </row>
    <row r="329" spans="2:65" s="12" customFormat="1">
      <c r="B329" s="164"/>
      <c r="D329" s="165" t="s">
        <v>219</v>
      </c>
      <c r="E329" s="166" t="s">
        <v>1</v>
      </c>
      <c r="F329" s="167" t="s">
        <v>3424</v>
      </c>
      <c r="H329" s="168">
        <v>21</v>
      </c>
      <c r="I329" s="169"/>
      <c r="L329" s="164"/>
      <c r="M329" s="170"/>
      <c r="T329" s="171"/>
      <c r="AT329" s="166" t="s">
        <v>219</v>
      </c>
      <c r="AU329" s="166" t="s">
        <v>88</v>
      </c>
      <c r="AV329" s="12" t="s">
        <v>88</v>
      </c>
      <c r="AW329" s="12" t="s">
        <v>31</v>
      </c>
      <c r="AX329" s="12" t="s">
        <v>75</v>
      </c>
      <c r="AY329" s="166" t="s">
        <v>205</v>
      </c>
    </row>
    <row r="330" spans="2:65" s="15" customFormat="1">
      <c r="B330" s="185"/>
      <c r="D330" s="165" t="s">
        <v>219</v>
      </c>
      <c r="E330" s="186" t="s">
        <v>1</v>
      </c>
      <c r="F330" s="187" t="s">
        <v>3322</v>
      </c>
      <c r="H330" s="188">
        <v>145.16</v>
      </c>
      <c r="I330" s="189"/>
      <c r="L330" s="185"/>
      <c r="M330" s="190"/>
      <c r="T330" s="191"/>
      <c r="AT330" s="186" t="s">
        <v>219</v>
      </c>
      <c r="AU330" s="186" t="s">
        <v>88</v>
      </c>
      <c r="AV330" s="15" t="s">
        <v>222</v>
      </c>
      <c r="AW330" s="15" t="s">
        <v>31</v>
      </c>
      <c r="AX330" s="15" t="s">
        <v>75</v>
      </c>
      <c r="AY330" s="186" t="s">
        <v>205</v>
      </c>
    </row>
    <row r="331" spans="2:65" s="13" customFormat="1">
      <c r="B331" s="172"/>
      <c r="D331" s="165" t="s">
        <v>219</v>
      </c>
      <c r="E331" s="173" t="s">
        <v>3267</v>
      </c>
      <c r="F331" s="174" t="s">
        <v>221</v>
      </c>
      <c r="H331" s="175">
        <v>973.14700000000005</v>
      </c>
      <c r="I331" s="176"/>
      <c r="L331" s="172"/>
      <c r="M331" s="177"/>
      <c r="T331" s="178"/>
      <c r="AT331" s="173" t="s">
        <v>219</v>
      </c>
      <c r="AU331" s="173" t="s">
        <v>88</v>
      </c>
      <c r="AV331" s="13" t="s">
        <v>210</v>
      </c>
      <c r="AW331" s="13" t="s">
        <v>31</v>
      </c>
      <c r="AX331" s="13" t="s">
        <v>82</v>
      </c>
      <c r="AY331" s="173" t="s">
        <v>205</v>
      </c>
    </row>
    <row r="332" spans="2:65" s="1" customFormat="1" ht="24.2" customHeight="1">
      <c r="B332" s="136"/>
      <c r="C332" s="154" t="s">
        <v>322</v>
      </c>
      <c r="D332" s="154" t="s">
        <v>214</v>
      </c>
      <c r="E332" s="155" t="s">
        <v>3430</v>
      </c>
      <c r="F332" s="156" t="s">
        <v>3431</v>
      </c>
      <c r="G332" s="157" t="s">
        <v>165</v>
      </c>
      <c r="H332" s="158">
        <v>27.39</v>
      </c>
      <c r="I332" s="159"/>
      <c r="J332" s="160">
        <f>ROUND(I332*H332,2)</f>
        <v>0</v>
      </c>
      <c r="K332" s="161"/>
      <c r="L332" s="32"/>
      <c r="M332" s="162" t="s">
        <v>1</v>
      </c>
      <c r="N332" s="163" t="s">
        <v>41</v>
      </c>
      <c r="P332" s="148">
        <f>O332*H332</f>
        <v>0</v>
      </c>
      <c r="Q332" s="148">
        <v>1.89E-3</v>
      </c>
      <c r="R332" s="148">
        <f>Q332*H332</f>
        <v>5.1767100000000003E-2</v>
      </c>
      <c r="S332" s="148">
        <v>0</v>
      </c>
      <c r="T332" s="149">
        <f>S332*H332</f>
        <v>0</v>
      </c>
      <c r="AR332" s="150" t="s">
        <v>210</v>
      </c>
      <c r="AT332" s="150" t="s">
        <v>214</v>
      </c>
      <c r="AU332" s="150" t="s">
        <v>88</v>
      </c>
      <c r="AY332" s="17" t="s">
        <v>205</v>
      </c>
      <c r="BE332" s="151">
        <f>IF(N332="základná",J332,0)</f>
        <v>0</v>
      </c>
      <c r="BF332" s="151">
        <f>IF(N332="znížená",J332,0)</f>
        <v>0</v>
      </c>
      <c r="BG332" s="151">
        <f>IF(N332="zákl. prenesená",J332,0)</f>
        <v>0</v>
      </c>
      <c r="BH332" s="151">
        <f>IF(N332="zníž. prenesená",J332,0)</f>
        <v>0</v>
      </c>
      <c r="BI332" s="151">
        <f>IF(N332="nulová",J332,0)</f>
        <v>0</v>
      </c>
      <c r="BJ332" s="17" t="s">
        <v>88</v>
      </c>
      <c r="BK332" s="151">
        <f>ROUND(I332*H332,2)</f>
        <v>0</v>
      </c>
      <c r="BL332" s="17" t="s">
        <v>210</v>
      </c>
      <c r="BM332" s="150" t="s">
        <v>3432</v>
      </c>
    </row>
    <row r="333" spans="2:65" s="14" customFormat="1">
      <c r="B333" s="179"/>
      <c r="D333" s="165" t="s">
        <v>219</v>
      </c>
      <c r="E333" s="180" t="s">
        <v>1</v>
      </c>
      <c r="F333" s="181" t="s">
        <v>2082</v>
      </c>
      <c r="H333" s="180" t="s">
        <v>1</v>
      </c>
      <c r="I333" s="182"/>
      <c r="L333" s="179"/>
      <c r="M333" s="183"/>
      <c r="T333" s="184"/>
      <c r="AT333" s="180" t="s">
        <v>219</v>
      </c>
      <c r="AU333" s="180" t="s">
        <v>88</v>
      </c>
      <c r="AV333" s="14" t="s">
        <v>82</v>
      </c>
      <c r="AW333" s="14" t="s">
        <v>31</v>
      </c>
      <c r="AX333" s="14" t="s">
        <v>75</v>
      </c>
      <c r="AY333" s="180" t="s">
        <v>205</v>
      </c>
    </row>
    <row r="334" spans="2:65" s="12" customFormat="1">
      <c r="B334" s="164"/>
      <c r="D334" s="165" t="s">
        <v>219</v>
      </c>
      <c r="E334" s="166" t="s">
        <v>1</v>
      </c>
      <c r="F334" s="167" t="s">
        <v>3246</v>
      </c>
      <c r="H334" s="168">
        <v>27.39</v>
      </c>
      <c r="I334" s="169"/>
      <c r="L334" s="164"/>
      <c r="M334" s="170"/>
      <c r="T334" s="171"/>
      <c r="AT334" s="166" t="s">
        <v>219</v>
      </c>
      <c r="AU334" s="166" t="s">
        <v>88</v>
      </c>
      <c r="AV334" s="12" t="s">
        <v>88</v>
      </c>
      <c r="AW334" s="12" t="s">
        <v>31</v>
      </c>
      <c r="AX334" s="12" t="s">
        <v>75</v>
      </c>
      <c r="AY334" s="166" t="s">
        <v>205</v>
      </c>
    </row>
    <row r="335" spans="2:65" s="13" customFormat="1">
      <c r="B335" s="172"/>
      <c r="D335" s="165" t="s">
        <v>219</v>
      </c>
      <c r="E335" s="173" t="s">
        <v>1</v>
      </c>
      <c r="F335" s="174" t="s">
        <v>221</v>
      </c>
      <c r="H335" s="175">
        <v>27.39</v>
      </c>
      <c r="I335" s="176"/>
      <c r="L335" s="172"/>
      <c r="M335" s="177"/>
      <c r="T335" s="178"/>
      <c r="AT335" s="173" t="s">
        <v>219</v>
      </c>
      <c r="AU335" s="173" t="s">
        <v>88</v>
      </c>
      <c r="AV335" s="13" t="s">
        <v>210</v>
      </c>
      <c r="AW335" s="13" t="s">
        <v>31</v>
      </c>
      <c r="AX335" s="13" t="s">
        <v>82</v>
      </c>
      <c r="AY335" s="173" t="s">
        <v>205</v>
      </c>
    </row>
    <row r="336" spans="2:65" s="1" customFormat="1" ht="24.2" customHeight="1">
      <c r="B336" s="136"/>
      <c r="C336" s="154" t="s">
        <v>326</v>
      </c>
      <c r="D336" s="154" t="s">
        <v>214</v>
      </c>
      <c r="E336" s="155" t="s">
        <v>3433</v>
      </c>
      <c r="F336" s="156" t="s">
        <v>3434</v>
      </c>
      <c r="G336" s="157" t="s">
        <v>165</v>
      </c>
      <c r="H336" s="158">
        <v>426.08800000000002</v>
      </c>
      <c r="I336" s="159"/>
      <c r="J336" s="160">
        <f>ROUND(I336*H336,2)</f>
        <v>0</v>
      </c>
      <c r="K336" s="161"/>
      <c r="L336" s="32"/>
      <c r="M336" s="162" t="s">
        <v>1</v>
      </c>
      <c r="N336" s="163" t="s">
        <v>41</v>
      </c>
      <c r="P336" s="148">
        <f>O336*H336</f>
        <v>0</v>
      </c>
      <c r="Q336" s="148">
        <v>4.2000000000000002E-4</v>
      </c>
      <c r="R336" s="148">
        <f>Q336*H336</f>
        <v>0.17895696000000003</v>
      </c>
      <c r="S336" s="148">
        <v>0</v>
      </c>
      <c r="T336" s="149">
        <f>S336*H336</f>
        <v>0</v>
      </c>
      <c r="AR336" s="150" t="s">
        <v>210</v>
      </c>
      <c r="AT336" s="150" t="s">
        <v>214</v>
      </c>
      <c r="AU336" s="150" t="s">
        <v>88</v>
      </c>
      <c r="AY336" s="17" t="s">
        <v>205</v>
      </c>
      <c r="BE336" s="151">
        <f>IF(N336="základná",J336,0)</f>
        <v>0</v>
      </c>
      <c r="BF336" s="151">
        <f>IF(N336="znížená",J336,0)</f>
        <v>0</v>
      </c>
      <c r="BG336" s="151">
        <f>IF(N336="zákl. prenesená",J336,0)</f>
        <v>0</v>
      </c>
      <c r="BH336" s="151">
        <f>IF(N336="zníž. prenesená",J336,0)</f>
        <v>0</v>
      </c>
      <c r="BI336" s="151">
        <f>IF(N336="nulová",J336,0)</f>
        <v>0</v>
      </c>
      <c r="BJ336" s="17" t="s">
        <v>88</v>
      </c>
      <c r="BK336" s="151">
        <f>ROUND(I336*H336,2)</f>
        <v>0</v>
      </c>
      <c r="BL336" s="17" t="s">
        <v>210</v>
      </c>
      <c r="BM336" s="150" t="s">
        <v>3435</v>
      </c>
    </row>
    <row r="337" spans="2:65" s="14" customFormat="1">
      <c r="B337" s="179"/>
      <c r="D337" s="165" t="s">
        <v>219</v>
      </c>
      <c r="E337" s="180" t="s">
        <v>1</v>
      </c>
      <c r="F337" s="181" t="s">
        <v>3436</v>
      </c>
      <c r="H337" s="180" t="s">
        <v>1</v>
      </c>
      <c r="I337" s="182"/>
      <c r="L337" s="179"/>
      <c r="M337" s="183"/>
      <c r="T337" s="184"/>
      <c r="AT337" s="180" t="s">
        <v>219</v>
      </c>
      <c r="AU337" s="180" t="s">
        <v>88</v>
      </c>
      <c r="AV337" s="14" t="s">
        <v>82</v>
      </c>
      <c r="AW337" s="14" t="s">
        <v>31</v>
      </c>
      <c r="AX337" s="14" t="s">
        <v>75</v>
      </c>
      <c r="AY337" s="180" t="s">
        <v>205</v>
      </c>
    </row>
    <row r="338" spans="2:65" s="14" customFormat="1">
      <c r="B338" s="179"/>
      <c r="D338" s="165" t="s">
        <v>219</v>
      </c>
      <c r="E338" s="180" t="s">
        <v>1</v>
      </c>
      <c r="F338" s="181" t="s">
        <v>3437</v>
      </c>
      <c r="H338" s="180" t="s">
        <v>1</v>
      </c>
      <c r="I338" s="182"/>
      <c r="L338" s="179"/>
      <c r="M338" s="183"/>
      <c r="T338" s="184"/>
      <c r="AT338" s="180" t="s">
        <v>219</v>
      </c>
      <c r="AU338" s="180" t="s">
        <v>88</v>
      </c>
      <c r="AV338" s="14" t="s">
        <v>82</v>
      </c>
      <c r="AW338" s="14" t="s">
        <v>31</v>
      </c>
      <c r="AX338" s="14" t="s">
        <v>75</v>
      </c>
      <c r="AY338" s="180" t="s">
        <v>205</v>
      </c>
    </row>
    <row r="339" spans="2:65" s="12" customFormat="1">
      <c r="B339" s="164"/>
      <c r="D339" s="165" t="s">
        <v>219</v>
      </c>
      <c r="E339" s="166" t="s">
        <v>1</v>
      </c>
      <c r="F339" s="167" t="s">
        <v>3438</v>
      </c>
      <c r="H339" s="168">
        <v>263.97800000000001</v>
      </c>
      <c r="I339" s="169"/>
      <c r="L339" s="164"/>
      <c r="M339" s="170"/>
      <c r="T339" s="171"/>
      <c r="AT339" s="166" t="s">
        <v>219</v>
      </c>
      <c r="AU339" s="166" t="s">
        <v>88</v>
      </c>
      <c r="AV339" s="12" t="s">
        <v>88</v>
      </c>
      <c r="AW339" s="12" t="s">
        <v>31</v>
      </c>
      <c r="AX339" s="12" t="s">
        <v>75</v>
      </c>
      <c r="AY339" s="166" t="s">
        <v>205</v>
      </c>
    </row>
    <row r="340" spans="2:65" s="12" customFormat="1">
      <c r="B340" s="164"/>
      <c r="D340" s="165" t="s">
        <v>219</v>
      </c>
      <c r="E340" s="166" t="s">
        <v>1</v>
      </c>
      <c r="F340" s="167" t="s">
        <v>3439</v>
      </c>
      <c r="H340" s="168">
        <v>-1.8</v>
      </c>
      <c r="I340" s="169"/>
      <c r="L340" s="164"/>
      <c r="M340" s="170"/>
      <c r="T340" s="171"/>
      <c r="AT340" s="166" t="s">
        <v>219</v>
      </c>
      <c r="AU340" s="166" t="s">
        <v>88</v>
      </c>
      <c r="AV340" s="12" t="s">
        <v>88</v>
      </c>
      <c r="AW340" s="12" t="s">
        <v>31</v>
      </c>
      <c r="AX340" s="12" t="s">
        <v>75</v>
      </c>
      <c r="AY340" s="166" t="s">
        <v>205</v>
      </c>
    </row>
    <row r="341" spans="2:65" s="14" customFormat="1">
      <c r="B341" s="179"/>
      <c r="D341" s="165" t="s">
        <v>219</v>
      </c>
      <c r="E341" s="180" t="s">
        <v>1</v>
      </c>
      <c r="F341" s="181" t="s">
        <v>3440</v>
      </c>
      <c r="H341" s="180" t="s">
        <v>1</v>
      </c>
      <c r="I341" s="182"/>
      <c r="L341" s="179"/>
      <c r="M341" s="183"/>
      <c r="T341" s="184"/>
      <c r="AT341" s="180" t="s">
        <v>219</v>
      </c>
      <c r="AU341" s="180" t="s">
        <v>88</v>
      </c>
      <c r="AV341" s="14" t="s">
        <v>82</v>
      </c>
      <c r="AW341" s="14" t="s">
        <v>31</v>
      </c>
      <c r="AX341" s="14" t="s">
        <v>75</v>
      </c>
      <c r="AY341" s="180" t="s">
        <v>205</v>
      </c>
    </row>
    <row r="342" spans="2:65" s="12" customFormat="1">
      <c r="B342" s="164"/>
      <c r="D342" s="165" t="s">
        <v>219</v>
      </c>
      <c r="E342" s="166" t="s">
        <v>1</v>
      </c>
      <c r="F342" s="167" t="s">
        <v>3441</v>
      </c>
      <c r="H342" s="168">
        <v>4.76</v>
      </c>
      <c r="I342" s="169"/>
      <c r="L342" s="164"/>
      <c r="M342" s="170"/>
      <c r="T342" s="171"/>
      <c r="AT342" s="166" t="s">
        <v>219</v>
      </c>
      <c r="AU342" s="166" t="s">
        <v>88</v>
      </c>
      <c r="AV342" s="12" t="s">
        <v>88</v>
      </c>
      <c r="AW342" s="12" t="s">
        <v>31</v>
      </c>
      <c r="AX342" s="12" t="s">
        <v>75</v>
      </c>
      <c r="AY342" s="166" t="s">
        <v>205</v>
      </c>
    </row>
    <row r="343" spans="2:65" s="15" customFormat="1">
      <c r="B343" s="185"/>
      <c r="D343" s="165" t="s">
        <v>219</v>
      </c>
      <c r="E343" s="186" t="s">
        <v>1</v>
      </c>
      <c r="F343" s="187" t="s">
        <v>404</v>
      </c>
      <c r="H343" s="188">
        <v>266.93799999999999</v>
      </c>
      <c r="I343" s="189"/>
      <c r="L343" s="185"/>
      <c r="M343" s="190"/>
      <c r="T343" s="191"/>
      <c r="AT343" s="186" t="s">
        <v>219</v>
      </c>
      <c r="AU343" s="186" t="s">
        <v>88</v>
      </c>
      <c r="AV343" s="15" t="s">
        <v>222</v>
      </c>
      <c r="AW343" s="15" t="s">
        <v>31</v>
      </c>
      <c r="AX343" s="15" t="s">
        <v>75</v>
      </c>
      <c r="AY343" s="186" t="s">
        <v>205</v>
      </c>
    </row>
    <row r="344" spans="2:65" s="12" customFormat="1">
      <c r="B344" s="164"/>
      <c r="D344" s="165" t="s">
        <v>219</v>
      </c>
      <c r="E344" s="166" t="s">
        <v>1</v>
      </c>
      <c r="F344" s="167" t="s">
        <v>3442</v>
      </c>
      <c r="H344" s="168">
        <v>173.1</v>
      </c>
      <c r="I344" s="169"/>
      <c r="L344" s="164"/>
      <c r="M344" s="170"/>
      <c r="T344" s="171"/>
      <c r="AT344" s="166" t="s">
        <v>219</v>
      </c>
      <c r="AU344" s="166" t="s">
        <v>88</v>
      </c>
      <c r="AV344" s="12" t="s">
        <v>88</v>
      </c>
      <c r="AW344" s="12" t="s">
        <v>31</v>
      </c>
      <c r="AX344" s="12" t="s">
        <v>75</v>
      </c>
      <c r="AY344" s="166" t="s">
        <v>205</v>
      </c>
    </row>
    <row r="345" spans="2:65" s="12" customFormat="1">
      <c r="B345" s="164"/>
      <c r="D345" s="165" t="s">
        <v>219</v>
      </c>
      <c r="E345" s="166" t="s">
        <v>1</v>
      </c>
      <c r="F345" s="167" t="s">
        <v>3443</v>
      </c>
      <c r="H345" s="168">
        <v>-16.2</v>
      </c>
      <c r="I345" s="169"/>
      <c r="L345" s="164"/>
      <c r="M345" s="170"/>
      <c r="T345" s="171"/>
      <c r="AT345" s="166" t="s">
        <v>219</v>
      </c>
      <c r="AU345" s="166" t="s">
        <v>88</v>
      </c>
      <c r="AV345" s="12" t="s">
        <v>88</v>
      </c>
      <c r="AW345" s="12" t="s">
        <v>31</v>
      </c>
      <c r="AX345" s="12" t="s">
        <v>75</v>
      </c>
      <c r="AY345" s="166" t="s">
        <v>205</v>
      </c>
    </row>
    <row r="346" spans="2:65" s="14" customFormat="1">
      <c r="B346" s="179"/>
      <c r="D346" s="165" t="s">
        <v>219</v>
      </c>
      <c r="E346" s="180" t="s">
        <v>1</v>
      </c>
      <c r="F346" s="181" t="s">
        <v>3440</v>
      </c>
      <c r="H346" s="180" t="s">
        <v>1</v>
      </c>
      <c r="I346" s="182"/>
      <c r="L346" s="179"/>
      <c r="M346" s="183"/>
      <c r="T346" s="184"/>
      <c r="AT346" s="180" t="s">
        <v>219</v>
      </c>
      <c r="AU346" s="180" t="s">
        <v>88</v>
      </c>
      <c r="AV346" s="14" t="s">
        <v>82</v>
      </c>
      <c r="AW346" s="14" t="s">
        <v>31</v>
      </c>
      <c r="AX346" s="14" t="s">
        <v>75</v>
      </c>
      <c r="AY346" s="180" t="s">
        <v>205</v>
      </c>
    </row>
    <row r="347" spans="2:65" s="12" customFormat="1">
      <c r="B347" s="164"/>
      <c r="D347" s="165" t="s">
        <v>219</v>
      </c>
      <c r="E347" s="166" t="s">
        <v>1</v>
      </c>
      <c r="F347" s="167" t="s">
        <v>3444</v>
      </c>
      <c r="H347" s="168">
        <v>2.25</v>
      </c>
      <c r="I347" s="169"/>
      <c r="L347" s="164"/>
      <c r="M347" s="170"/>
      <c r="T347" s="171"/>
      <c r="AT347" s="166" t="s">
        <v>219</v>
      </c>
      <c r="AU347" s="166" t="s">
        <v>88</v>
      </c>
      <c r="AV347" s="12" t="s">
        <v>88</v>
      </c>
      <c r="AW347" s="12" t="s">
        <v>31</v>
      </c>
      <c r="AX347" s="12" t="s">
        <v>75</v>
      </c>
      <c r="AY347" s="166" t="s">
        <v>205</v>
      </c>
    </row>
    <row r="348" spans="2:65" s="15" customFormat="1">
      <c r="B348" s="185"/>
      <c r="D348" s="165" t="s">
        <v>219</v>
      </c>
      <c r="E348" s="186" t="s">
        <v>1</v>
      </c>
      <c r="F348" s="187" t="s">
        <v>404</v>
      </c>
      <c r="H348" s="188">
        <v>159.15</v>
      </c>
      <c r="I348" s="189"/>
      <c r="L348" s="185"/>
      <c r="M348" s="190"/>
      <c r="T348" s="191"/>
      <c r="AT348" s="186" t="s">
        <v>219</v>
      </c>
      <c r="AU348" s="186" t="s">
        <v>88</v>
      </c>
      <c r="AV348" s="15" t="s">
        <v>222</v>
      </c>
      <c r="AW348" s="15" t="s">
        <v>31</v>
      </c>
      <c r="AX348" s="15" t="s">
        <v>75</v>
      </c>
      <c r="AY348" s="186" t="s">
        <v>205</v>
      </c>
    </row>
    <row r="349" spans="2:65" s="13" customFormat="1">
      <c r="B349" s="172"/>
      <c r="D349" s="165" t="s">
        <v>219</v>
      </c>
      <c r="E349" s="173" t="s">
        <v>1</v>
      </c>
      <c r="F349" s="174" t="s">
        <v>221</v>
      </c>
      <c r="H349" s="175">
        <v>426.08800000000002</v>
      </c>
      <c r="I349" s="176"/>
      <c r="L349" s="172"/>
      <c r="M349" s="177"/>
      <c r="T349" s="178"/>
      <c r="AT349" s="173" t="s">
        <v>219</v>
      </c>
      <c r="AU349" s="173" t="s">
        <v>88</v>
      </c>
      <c r="AV349" s="13" t="s">
        <v>210</v>
      </c>
      <c r="AW349" s="13" t="s">
        <v>31</v>
      </c>
      <c r="AX349" s="13" t="s">
        <v>82</v>
      </c>
      <c r="AY349" s="173" t="s">
        <v>205</v>
      </c>
    </row>
    <row r="350" spans="2:65" s="1" customFormat="1" ht="24.2" customHeight="1">
      <c r="B350" s="136"/>
      <c r="C350" s="154" t="s">
        <v>330</v>
      </c>
      <c r="D350" s="154" t="s">
        <v>214</v>
      </c>
      <c r="E350" s="155" t="s">
        <v>3445</v>
      </c>
      <c r="F350" s="156" t="s">
        <v>3446</v>
      </c>
      <c r="G350" s="157" t="s">
        <v>370</v>
      </c>
      <c r="H350" s="158">
        <v>20.34</v>
      </c>
      <c r="I350" s="159"/>
      <c r="J350" s="160">
        <f>ROUND(I350*H350,2)</f>
        <v>0</v>
      </c>
      <c r="K350" s="161"/>
      <c r="L350" s="32"/>
      <c r="M350" s="162" t="s">
        <v>1</v>
      </c>
      <c r="N350" s="163" t="s">
        <v>41</v>
      </c>
      <c r="P350" s="148">
        <f>O350*H350</f>
        <v>0</v>
      </c>
      <c r="Q350" s="148">
        <v>1.7700000000000001E-3</v>
      </c>
      <c r="R350" s="148">
        <f>Q350*H350</f>
        <v>3.60018E-2</v>
      </c>
      <c r="S350" s="148">
        <v>0</v>
      </c>
      <c r="T350" s="149">
        <f>S350*H350</f>
        <v>0</v>
      </c>
      <c r="AR350" s="150" t="s">
        <v>210</v>
      </c>
      <c r="AT350" s="150" t="s">
        <v>214</v>
      </c>
      <c r="AU350" s="150" t="s">
        <v>88</v>
      </c>
      <c r="AY350" s="17" t="s">
        <v>205</v>
      </c>
      <c r="BE350" s="151">
        <f>IF(N350="základná",J350,0)</f>
        <v>0</v>
      </c>
      <c r="BF350" s="151">
        <f>IF(N350="znížená",J350,0)</f>
        <v>0</v>
      </c>
      <c r="BG350" s="151">
        <f>IF(N350="zákl. prenesená",J350,0)</f>
        <v>0</v>
      </c>
      <c r="BH350" s="151">
        <f>IF(N350="zníž. prenesená",J350,0)</f>
        <v>0</v>
      </c>
      <c r="BI350" s="151">
        <f>IF(N350="nulová",J350,0)</f>
        <v>0</v>
      </c>
      <c r="BJ350" s="17" t="s">
        <v>88</v>
      </c>
      <c r="BK350" s="151">
        <f>ROUND(I350*H350,2)</f>
        <v>0</v>
      </c>
      <c r="BL350" s="17" t="s">
        <v>210</v>
      </c>
      <c r="BM350" s="150" t="s">
        <v>3447</v>
      </c>
    </row>
    <row r="351" spans="2:65" s="14" customFormat="1">
      <c r="B351" s="179"/>
      <c r="D351" s="165" t="s">
        <v>219</v>
      </c>
      <c r="E351" s="180" t="s">
        <v>1</v>
      </c>
      <c r="F351" s="181" t="s">
        <v>3448</v>
      </c>
      <c r="H351" s="180" t="s">
        <v>1</v>
      </c>
      <c r="I351" s="182"/>
      <c r="L351" s="179"/>
      <c r="M351" s="183"/>
      <c r="T351" s="184"/>
      <c r="AT351" s="180" t="s">
        <v>219</v>
      </c>
      <c r="AU351" s="180" t="s">
        <v>88</v>
      </c>
      <c r="AV351" s="14" t="s">
        <v>82</v>
      </c>
      <c r="AW351" s="14" t="s">
        <v>31</v>
      </c>
      <c r="AX351" s="14" t="s">
        <v>75</v>
      </c>
      <c r="AY351" s="180" t="s">
        <v>205</v>
      </c>
    </row>
    <row r="352" spans="2:65" s="14" customFormat="1">
      <c r="B352" s="179"/>
      <c r="D352" s="165" t="s">
        <v>219</v>
      </c>
      <c r="E352" s="180" t="s">
        <v>1</v>
      </c>
      <c r="F352" s="181" t="s">
        <v>3449</v>
      </c>
      <c r="H352" s="180" t="s">
        <v>1</v>
      </c>
      <c r="I352" s="182"/>
      <c r="L352" s="179"/>
      <c r="M352" s="183"/>
      <c r="T352" s="184"/>
      <c r="AT352" s="180" t="s">
        <v>219</v>
      </c>
      <c r="AU352" s="180" t="s">
        <v>88</v>
      </c>
      <c r="AV352" s="14" t="s">
        <v>82</v>
      </c>
      <c r="AW352" s="14" t="s">
        <v>31</v>
      </c>
      <c r="AX352" s="14" t="s">
        <v>75</v>
      </c>
      <c r="AY352" s="180" t="s">
        <v>205</v>
      </c>
    </row>
    <row r="353" spans="2:65" s="12" customFormat="1">
      <c r="B353" s="164"/>
      <c r="D353" s="165" t="s">
        <v>219</v>
      </c>
      <c r="E353" s="166" t="s">
        <v>1</v>
      </c>
      <c r="F353" s="167" t="s">
        <v>3450</v>
      </c>
      <c r="H353" s="168">
        <v>15.84</v>
      </c>
      <c r="I353" s="169"/>
      <c r="L353" s="164"/>
      <c r="M353" s="170"/>
      <c r="T353" s="171"/>
      <c r="AT353" s="166" t="s">
        <v>219</v>
      </c>
      <c r="AU353" s="166" t="s">
        <v>88</v>
      </c>
      <c r="AV353" s="12" t="s">
        <v>88</v>
      </c>
      <c r="AW353" s="12" t="s">
        <v>31</v>
      </c>
      <c r="AX353" s="12" t="s">
        <v>75</v>
      </c>
      <c r="AY353" s="166" t="s">
        <v>205</v>
      </c>
    </row>
    <row r="354" spans="2:65" s="12" customFormat="1">
      <c r="B354" s="164"/>
      <c r="D354" s="165" t="s">
        <v>219</v>
      </c>
      <c r="E354" s="166" t="s">
        <v>1</v>
      </c>
      <c r="F354" s="167" t="s">
        <v>3451</v>
      </c>
      <c r="H354" s="168">
        <v>4.5</v>
      </c>
      <c r="I354" s="169"/>
      <c r="L354" s="164"/>
      <c r="M354" s="170"/>
      <c r="T354" s="171"/>
      <c r="AT354" s="166" t="s">
        <v>219</v>
      </c>
      <c r="AU354" s="166" t="s">
        <v>88</v>
      </c>
      <c r="AV354" s="12" t="s">
        <v>88</v>
      </c>
      <c r="AW354" s="12" t="s">
        <v>31</v>
      </c>
      <c r="AX354" s="12" t="s">
        <v>75</v>
      </c>
      <c r="AY354" s="166" t="s">
        <v>205</v>
      </c>
    </row>
    <row r="355" spans="2:65" s="13" customFormat="1">
      <c r="B355" s="172"/>
      <c r="D355" s="165" t="s">
        <v>219</v>
      </c>
      <c r="E355" s="173" t="s">
        <v>1</v>
      </c>
      <c r="F355" s="174" t="s">
        <v>3452</v>
      </c>
      <c r="H355" s="175">
        <v>20.34</v>
      </c>
      <c r="I355" s="176"/>
      <c r="L355" s="172"/>
      <c r="M355" s="177"/>
      <c r="T355" s="178"/>
      <c r="AT355" s="173" t="s">
        <v>219</v>
      </c>
      <c r="AU355" s="173" t="s">
        <v>88</v>
      </c>
      <c r="AV355" s="13" t="s">
        <v>210</v>
      </c>
      <c r="AW355" s="13" t="s">
        <v>31</v>
      </c>
      <c r="AX355" s="13" t="s">
        <v>82</v>
      </c>
      <c r="AY355" s="173" t="s">
        <v>205</v>
      </c>
    </row>
    <row r="356" spans="2:65" s="11" customFormat="1" ht="22.9" customHeight="1">
      <c r="B356" s="126"/>
      <c r="D356" s="127" t="s">
        <v>74</v>
      </c>
      <c r="E356" s="152" t="s">
        <v>3453</v>
      </c>
      <c r="F356" s="152" t="s">
        <v>425</v>
      </c>
      <c r="I356" s="129"/>
      <c r="J356" s="153">
        <f>BK356</f>
        <v>0</v>
      </c>
      <c r="L356" s="126"/>
      <c r="M356" s="131"/>
      <c r="P356" s="132">
        <f>SUM(P357:P651)</f>
        <v>0</v>
      </c>
      <c r="R356" s="132">
        <f>SUM(R357:R651)</f>
        <v>236.97442615000003</v>
      </c>
      <c r="T356" s="133">
        <f>SUM(T357:T651)</f>
        <v>0</v>
      </c>
      <c r="AR356" s="127" t="s">
        <v>82</v>
      </c>
      <c r="AT356" s="134" t="s">
        <v>74</v>
      </c>
      <c r="AU356" s="134" t="s">
        <v>82</v>
      </c>
      <c r="AY356" s="127" t="s">
        <v>205</v>
      </c>
      <c r="BK356" s="135">
        <f>SUM(BK357:BK651)</f>
        <v>0</v>
      </c>
    </row>
    <row r="357" spans="2:65" s="1" customFormat="1" ht="33" customHeight="1">
      <c r="B357" s="136"/>
      <c r="C357" s="154" t="s">
        <v>233</v>
      </c>
      <c r="D357" s="154" t="s">
        <v>214</v>
      </c>
      <c r="E357" s="155" t="s">
        <v>3454</v>
      </c>
      <c r="F357" s="156" t="s">
        <v>3455</v>
      </c>
      <c r="G357" s="157" t="s">
        <v>165</v>
      </c>
      <c r="H357" s="158">
        <v>179.55</v>
      </c>
      <c r="I357" s="159"/>
      <c r="J357" s="160">
        <f>ROUND(I357*H357,2)</f>
        <v>0</v>
      </c>
      <c r="K357" s="161"/>
      <c r="L357" s="32"/>
      <c r="M357" s="162" t="s">
        <v>1</v>
      </c>
      <c r="N357" s="163" t="s">
        <v>41</v>
      </c>
      <c r="P357" s="148">
        <f>O357*H357</f>
        <v>0</v>
      </c>
      <c r="Q357" s="148">
        <v>4.2999999999999999E-4</v>
      </c>
      <c r="R357" s="148">
        <f>Q357*H357</f>
        <v>7.7206499999999997E-2</v>
      </c>
      <c r="S357" s="148">
        <v>0</v>
      </c>
      <c r="T357" s="149">
        <f>S357*H357</f>
        <v>0</v>
      </c>
      <c r="AR357" s="150" t="s">
        <v>210</v>
      </c>
      <c r="AT357" s="150" t="s">
        <v>214</v>
      </c>
      <c r="AU357" s="150" t="s">
        <v>88</v>
      </c>
      <c r="AY357" s="17" t="s">
        <v>205</v>
      </c>
      <c r="BE357" s="151">
        <f>IF(N357="základná",J357,0)</f>
        <v>0</v>
      </c>
      <c r="BF357" s="151">
        <f>IF(N357="znížená",J357,0)</f>
        <v>0</v>
      </c>
      <c r="BG357" s="151">
        <f>IF(N357="zákl. prenesená",J357,0)</f>
        <v>0</v>
      </c>
      <c r="BH357" s="151">
        <f>IF(N357="zníž. prenesená",J357,0)</f>
        <v>0</v>
      </c>
      <c r="BI357" s="151">
        <f>IF(N357="nulová",J357,0)</f>
        <v>0</v>
      </c>
      <c r="BJ357" s="17" t="s">
        <v>88</v>
      </c>
      <c r="BK357" s="151">
        <f>ROUND(I357*H357,2)</f>
        <v>0</v>
      </c>
      <c r="BL357" s="17" t="s">
        <v>210</v>
      </c>
      <c r="BM357" s="150" t="s">
        <v>3456</v>
      </c>
    </row>
    <row r="358" spans="2:65" s="12" customFormat="1">
      <c r="B358" s="164"/>
      <c r="D358" s="165" t="s">
        <v>219</v>
      </c>
      <c r="E358" s="166" t="s">
        <v>1</v>
      </c>
      <c r="F358" s="167" t="s">
        <v>3231</v>
      </c>
      <c r="H358" s="168">
        <v>179.55</v>
      </c>
      <c r="I358" s="169"/>
      <c r="L358" s="164"/>
      <c r="M358" s="170"/>
      <c r="T358" s="171"/>
      <c r="AT358" s="166" t="s">
        <v>219</v>
      </c>
      <c r="AU358" s="166" t="s">
        <v>88</v>
      </c>
      <c r="AV358" s="12" t="s">
        <v>88</v>
      </c>
      <c r="AW358" s="12" t="s">
        <v>31</v>
      </c>
      <c r="AX358" s="12" t="s">
        <v>75</v>
      </c>
      <c r="AY358" s="166" t="s">
        <v>205</v>
      </c>
    </row>
    <row r="359" spans="2:65" s="13" customFormat="1">
      <c r="B359" s="172"/>
      <c r="D359" s="165" t="s">
        <v>219</v>
      </c>
      <c r="E359" s="173" t="s">
        <v>1</v>
      </c>
      <c r="F359" s="174" t="s">
        <v>221</v>
      </c>
      <c r="H359" s="175">
        <v>179.55</v>
      </c>
      <c r="I359" s="176"/>
      <c r="L359" s="172"/>
      <c r="M359" s="177"/>
      <c r="T359" s="178"/>
      <c r="AT359" s="173" t="s">
        <v>219</v>
      </c>
      <c r="AU359" s="173" t="s">
        <v>88</v>
      </c>
      <c r="AV359" s="13" t="s">
        <v>210</v>
      </c>
      <c r="AW359" s="13" t="s">
        <v>31</v>
      </c>
      <c r="AX359" s="13" t="s">
        <v>82</v>
      </c>
      <c r="AY359" s="173" t="s">
        <v>205</v>
      </c>
    </row>
    <row r="360" spans="2:65" s="1" customFormat="1" ht="24.2" customHeight="1">
      <c r="B360" s="136"/>
      <c r="C360" s="154" t="s">
        <v>340</v>
      </c>
      <c r="D360" s="154" t="s">
        <v>214</v>
      </c>
      <c r="E360" s="155" t="s">
        <v>3457</v>
      </c>
      <c r="F360" s="156" t="s">
        <v>3458</v>
      </c>
      <c r="G360" s="157" t="s">
        <v>165</v>
      </c>
      <c r="H360" s="158">
        <v>179.55</v>
      </c>
      <c r="I360" s="159"/>
      <c r="J360" s="160">
        <f>ROUND(I360*H360,2)</f>
        <v>0</v>
      </c>
      <c r="K360" s="161"/>
      <c r="L360" s="32"/>
      <c r="M360" s="162" t="s">
        <v>1</v>
      </c>
      <c r="N360" s="163" t="s">
        <v>41</v>
      </c>
      <c r="P360" s="148">
        <f>O360*H360</f>
        <v>0</v>
      </c>
      <c r="Q360" s="148">
        <v>1.32E-3</v>
      </c>
      <c r="R360" s="148">
        <f>Q360*H360</f>
        <v>0.23700600000000002</v>
      </c>
      <c r="S360" s="148">
        <v>0</v>
      </c>
      <c r="T360" s="149">
        <f>S360*H360</f>
        <v>0</v>
      </c>
      <c r="AR360" s="150" t="s">
        <v>210</v>
      </c>
      <c r="AT360" s="150" t="s">
        <v>214</v>
      </c>
      <c r="AU360" s="150" t="s">
        <v>88</v>
      </c>
      <c r="AY360" s="17" t="s">
        <v>205</v>
      </c>
      <c r="BE360" s="151">
        <f>IF(N360="základná",J360,0)</f>
        <v>0</v>
      </c>
      <c r="BF360" s="151">
        <f>IF(N360="znížená",J360,0)</f>
        <v>0</v>
      </c>
      <c r="BG360" s="151">
        <f>IF(N360="zákl. prenesená",J360,0)</f>
        <v>0</v>
      </c>
      <c r="BH360" s="151">
        <f>IF(N360="zníž. prenesená",J360,0)</f>
        <v>0</v>
      </c>
      <c r="BI360" s="151">
        <f>IF(N360="nulová",J360,0)</f>
        <v>0</v>
      </c>
      <c r="BJ360" s="17" t="s">
        <v>88</v>
      </c>
      <c r="BK360" s="151">
        <f>ROUND(I360*H360,2)</f>
        <v>0</v>
      </c>
      <c r="BL360" s="17" t="s">
        <v>210</v>
      </c>
      <c r="BM360" s="150" t="s">
        <v>3459</v>
      </c>
    </row>
    <row r="361" spans="2:65" s="14" customFormat="1">
      <c r="B361" s="179"/>
      <c r="D361" s="165" t="s">
        <v>219</v>
      </c>
      <c r="E361" s="180" t="s">
        <v>1</v>
      </c>
      <c r="F361" s="181" t="s">
        <v>3460</v>
      </c>
      <c r="H361" s="180" t="s">
        <v>1</v>
      </c>
      <c r="I361" s="182"/>
      <c r="L361" s="179"/>
      <c r="M361" s="183"/>
      <c r="T361" s="184"/>
      <c r="AT361" s="180" t="s">
        <v>219</v>
      </c>
      <c r="AU361" s="180" t="s">
        <v>88</v>
      </c>
      <c r="AV361" s="14" t="s">
        <v>82</v>
      </c>
      <c r="AW361" s="14" t="s">
        <v>31</v>
      </c>
      <c r="AX361" s="14" t="s">
        <v>75</v>
      </c>
      <c r="AY361" s="180" t="s">
        <v>205</v>
      </c>
    </row>
    <row r="362" spans="2:65" s="12" customFormat="1">
      <c r="B362" s="164"/>
      <c r="D362" s="165" t="s">
        <v>219</v>
      </c>
      <c r="E362" s="166" t="s">
        <v>1</v>
      </c>
      <c r="F362" s="167" t="s">
        <v>3461</v>
      </c>
      <c r="H362" s="168">
        <v>130.94999999999999</v>
      </c>
      <c r="I362" s="169"/>
      <c r="L362" s="164"/>
      <c r="M362" s="170"/>
      <c r="T362" s="171"/>
      <c r="AT362" s="166" t="s">
        <v>219</v>
      </c>
      <c r="AU362" s="166" t="s">
        <v>88</v>
      </c>
      <c r="AV362" s="12" t="s">
        <v>88</v>
      </c>
      <c r="AW362" s="12" t="s">
        <v>31</v>
      </c>
      <c r="AX362" s="12" t="s">
        <v>75</v>
      </c>
      <c r="AY362" s="166" t="s">
        <v>205</v>
      </c>
    </row>
    <row r="363" spans="2:65" s="12" customFormat="1">
      <c r="B363" s="164"/>
      <c r="D363" s="165" t="s">
        <v>219</v>
      </c>
      <c r="E363" s="166" t="s">
        <v>1</v>
      </c>
      <c r="F363" s="167" t="s">
        <v>3462</v>
      </c>
      <c r="H363" s="168">
        <v>48.6</v>
      </c>
      <c r="I363" s="169"/>
      <c r="L363" s="164"/>
      <c r="M363" s="170"/>
      <c r="T363" s="171"/>
      <c r="AT363" s="166" t="s">
        <v>219</v>
      </c>
      <c r="AU363" s="166" t="s">
        <v>88</v>
      </c>
      <c r="AV363" s="12" t="s">
        <v>88</v>
      </c>
      <c r="AW363" s="12" t="s">
        <v>31</v>
      </c>
      <c r="AX363" s="12" t="s">
        <v>75</v>
      </c>
      <c r="AY363" s="166" t="s">
        <v>205</v>
      </c>
    </row>
    <row r="364" spans="2:65" s="15" customFormat="1">
      <c r="B364" s="185"/>
      <c r="D364" s="165" t="s">
        <v>219</v>
      </c>
      <c r="E364" s="186" t="s">
        <v>1</v>
      </c>
      <c r="F364" s="187" t="s">
        <v>3463</v>
      </c>
      <c r="H364" s="188">
        <v>179.55</v>
      </c>
      <c r="I364" s="189"/>
      <c r="L364" s="185"/>
      <c r="M364" s="190"/>
      <c r="T364" s="191"/>
      <c r="AT364" s="186" t="s">
        <v>219</v>
      </c>
      <c r="AU364" s="186" t="s">
        <v>88</v>
      </c>
      <c r="AV364" s="15" t="s">
        <v>222</v>
      </c>
      <c r="AW364" s="15" t="s">
        <v>31</v>
      </c>
      <c r="AX364" s="15" t="s">
        <v>75</v>
      </c>
      <c r="AY364" s="186" t="s">
        <v>205</v>
      </c>
    </row>
    <row r="365" spans="2:65" s="13" customFormat="1">
      <c r="B365" s="172"/>
      <c r="D365" s="165" t="s">
        <v>219</v>
      </c>
      <c r="E365" s="173" t="s">
        <v>3231</v>
      </c>
      <c r="F365" s="174" t="s">
        <v>221</v>
      </c>
      <c r="H365" s="175">
        <v>179.55</v>
      </c>
      <c r="I365" s="176"/>
      <c r="L365" s="172"/>
      <c r="M365" s="177"/>
      <c r="T365" s="178"/>
      <c r="AT365" s="173" t="s">
        <v>219</v>
      </c>
      <c r="AU365" s="173" t="s">
        <v>88</v>
      </c>
      <c r="AV365" s="13" t="s">
        <v>210</v>
      </c>
      <c r="AW365" s="13" t="s">
        <v>31</v>
      </c>
      <c r="AX365" s="13" t="s">
        <v>82</v>
      </c>
      <c r="AY365" s="173" t="s">
        <v>205</v>
      </c>
    </row>
    <row r="366" spans="2:65" s="1" customFormat="1" ht="21.75" customHeight="1">
      <c r="B366" s="136"/>
      <c r="C366" s="154" t="s">
        <v>344</v>
      </c>
      <c r="D366" s="154" t="s">
        <v>214</v>
      </c>
      <c r="E366" s="155" t="s">
        <v>3464</v>
      </c>
      <c r="F366" s="156" t="s">
        <v>3465</v>
      </c>
      <c r="G366" s="157" t="s">
        <v>165</v>
      </c>
      <c r="H366" s="158">
        <v>7002.97</v>
      </c>
      <c r="I366" s="159"/>
      <c r="J366" s="160">
        <f>ROUND(I366*H366,2)</f>
        <v>0</v>
      </c>
      <c r="K366" s="161"/>
      <c r="L366" s="32"/>
      <c r="M366" s="162" t="s">
        <v>1</v>
      </c>
      <c r="N366" s="163" t="s">
        <v>41</v>
      </c>
      <c r="P366" s="148">
        <f>O366*H366</f>
        <v>0</v>
      </c>
      <c r="Q366" s="148">
        <v>1.4999999999999999E-4</v>
      </c>
      <c r="R366" s="148">
        <f>Q366*H366</f>
        <v>1.0504454999999999</v>
      </c>
      <c r="S366" s="148">
        <v>0</v>
      </c>
      <c r="T366" s="149">
        <f>S366*H366</f>
        <v>0</v>
      </c>
      <c r="AR366" s="150" t="s">
        <v>210</v>
      </c>
      <c r="AT366" s="150" t="s">
        <v>214</v>
      </c>
      <c r="AU366" s="150" t="s">
        <v>88</v>
      </c>
      <c r="AY366" s="17" t="s">
        <v>205</v>
      </c>
      <c r="BE366" s="151">
        <f>IF(N366="základná",J366,0)</f>
        <v>0</v>
      </c>
      <c r="BF366" s="151">
        <f>IF(N366="znížená",J366,0)</f>
        <v>0</v>
      </c>
      <c r="BG366" s="151">
        <f>IF(N366="zákl. prenesená",J366,0)</f>
        <v>0</v>
      </c>
      <c r="BH366" s="151">
        <f>IF(N366="zníž. prenesená",J366,0)</f>
        <v>0</v>
      </c>
      <c r="BI366" s="151">
        <f>IF(N366="nulová",J366,0)</f>
        <v>0</v>
      </c>
      <c r="BJ366" s="17" t="s">
        <v>88</v>
      </c>
      <c r="BK366" s="151">
        <f>ROUND(I366*H366,2)</f>
        <v>0</v>
      </c>
      <c r="BL366" s="17" t="s">
        <v>210</v>
      </c>
      <c r="BM366" s="150" t="s">
        <v>3466</v>
      </c>
    </row>
    <row r="367" spans="2:65" s="14" customFormat="1">
      <c r="B367" s="179"/>
      <c r="D367" s="165" t="s">
        <v>219</v>
      </c>
      <c r="E367" s="180" t="s">
        <v>1</v>
      </c>
      <c r="F367" s="181" t="s">
        <v>3467</v>
      </c>
      <c r="H367" s="180" t="s">
        <v>1</v>
      </c>
      <c r="I367" s="182"/>
      <c r="L367" s="179"/>
      <c r="M367" s="183"/>
      <c r="T367" s="184"/>
      <c r="AT367" s="180" t="s">
        <v>219</v>
      </c>
      <c r="AU367" s="180" t="s">
        <v>88</v>
      </c>
      <c r="AV367" s="14" t="s">
        <v>82</v>
      </c>
      <c r="AW367" s="14" t="s">
        <v>31</v>
      </c>
      <c r="AX367" s="14" t="s">
        <v>75</v>
      </c>
      <c r="AY367" s="180" t="s">
        <v>205</v>
      </c>
    </row>
    <row r="368" spans="2:65" s="12" customFormat="1">
      <c r="B368" s="164"/>
      <c r="D368" s="165" t="s">
        <v>219</v>
      </c>
      <c r="E368" s="166" t="s">
        <v>1</v>
      </c>
      <c r="F368" s="167" t="s">
        <v>3234</v>
      </c>
      <c r="H368" s="168">
        <v>7002.97</v>
      </c>
      <c r="I368" s="169"/>
      <c r="L368" s="164"/>
      <c r="M368" s="170"/>
      <c r="T368" s="171"/>
      <c r="AT368" s="166" t="s">
        <v>219</v>
      </c>
      <c r="AU368" s="166" t="s">
        <v>88</v>
      </c>
      <c r="AV368" s="12" t="s">
        <v>88</v>
      </c>
      <c r="AW368" s="12" t="s">
        <v>31</v>
      </c>
      <c r="AX368" s="12" t="s">
        <v>75</v>
      </c>
      <c r="AY368" s="166" t="s">
        <v>205</v>
      </c>
    </row>
    <row r="369" spans="2:65" s="15" customFormat="1">
      <c r="B369" s="185"/>
      <c r="D369" s="165" t="s">
        <v>219</v>
      </c>
      <c r="E369" s="186" t="s">
        <v>1</v>
      </c>
      <c r="F369" s="187" t="s">
        <v>404</v>
      </c>
      <c r="H369" s="188">
        <v>7002.97</v>
      </c>
      <c r="I369" s="189"/>
      <c r="L369" s="185"/>
      <c r="M369" s="190"/>
      <c r="T369" s="191"/>
      <c r="AT369" s="186" t="s">
        <v>219</v>
      </c>
      <c r="AU369" s="186" t="s">
        <v>88</v>
      </c>
      <c r="AV369" s="15" t="s">
        <v>222</v>
      </c>
      <c r="AW369" s="15" t="s">
        <v>31</v>
      </c>
      <c r="AX369" s="15" t="s">
        <v>75</v>
      </c>
      <c r="AY369" s="186" t="s">
        <v>205</v>
      </c>
    </row>
    <row r="370" spans="2:65" s="13" customFormat="1">
      <c r="B370" s="172"/>
      <c r="D370" s="165" t="s">
        <v>219</v>
      </c>
      <c r="E370" s="173" t="s">
        <v>1</v>
      </c>
      <c r="F370" s="174" t="s">
        <v>221</v>
      </c>
      <c r="H370" s="175">
        <v>7002.97</v>
      </c>
      <c r="I370" s="176"/>
      <c r="L370" s="172"/>
      <c r="M370" s="177"/>
      <c r="T370" s="178"/>
      <c r="AT370" s="173" t="s">
        <v>219</v>
      </c>
      <c r="AU370" s="173" t="s">
        <v>88</v>
      </c>
      <c r="AV370" s="13" t="s">
        <v>210</v>
      </c>
      <c r="AW370" s="13" t="s">
        <v>31</v>
      </c>
      <c r="AX370" s="13" t="s">
        <v>82</v>
      </c>
      <c r="AY370" s="173" t="s">
        <v>205</v>
      </c>
    </row>
    <row r="371" spans="2:65" s="1" customFormat="1" ht="24.2" customHeight="1">
      <c r="B371" s="136"/>
      <c r="C371" s="154" t="s">
        <v>348</v>
      </c>
      <c r="D371" s="154" t="s">
        <v>214</v>
      </c>
      <c r="E371" s="155" t="s">
        <v>3468</v>
      </c>
      <c r="F371" s="156" t="s">
        <v>3469</v>
      </c>
      <c r="G371" s="157" t="s">
        <v>165</v>
      </c>
      <c r="H371" s="158">
        <v>7002.97</v>
      </c>
      <c r="I371" s="159"/>
      <c r="J371" s="160">
        <f>ROUND(I371*H371,2)</f>
        <v>0</v>
      </c>
      <c r="K371" s="161"/>
      <c r="L371" s="32"/>
      <c r="M371" s="162" t="s">
        <v>1</v>
      </c>
      <c r="N371" s="163" t="s">
        <v>41</v>
      </c>
      <c r="P371" s="148">
        <f>O371*H371</f>
        <v>0</v>
      </c>
      <c r="Q371" s="148">
        <v>4.0000000000000002E-4</v>
      </c>
      <c r="R371" s="148">
        <f>Q371*H371</f>
        <v>2.8011880000000002</v>
      </c>
      <c r="S371" s="148">
        <v>0</v>
      </c>
      <c r="T371" s="149">
        <f>S371*H371</f>
        <v>0</v>
      </c>
      <c r="AR371" s="150" t="s">
        <v>210</v>
      </c>
      <c r="AT371" s="150" t="s">
        <v>214</v>
      </c>
      <c r="AU371" s="150" t="s">
        <v>88</v>
      </c>
      <c r="AY371" s="17" t="s">
        <v>205</v>
      </c>
      <c r="BE371" s="151">
        <f>IF(N371="základná",J371,0)</f>
        <v>0</v>
      </c>
      <c r="BF371" s="151">
        <f>IF(N371="znížená",J371,0)</f>
        <v>0</v>
      </c>
      <c r="BG371" s="151">
        <f>IF(N371="zákl. prenesená",J371,0)</f>
        <v>0</v>
      </c>
      <c r="BH371" s="151">
        <f>IF(N371="zníž. prenesená",J371,0)</f>
        <v>0</v>
      </c>
      <c r="BI371" s="151">
        <f>IF(N371="nulová",J371,0)</f>
        <v>0</v>
      </c>
      <c r="BJ371" s="17" t="s">
        <v>88</v>
      </c>
      <c r="BK371" s="151">
        <f>ROUND(I371*H371,2)</f>
        <v>0</v>
      </c>
      <c r="BL371" s="17" t="s">
        <v>210</v>
      </c>
      <c r="BM371" s="150" t="s">
        <v>3470</v>
      </c>
    </row>
    <row r="372" spans="2:65" s="14" customFormat="1">
      <c r="B372" s="179"/>
      <c r="D372" s="165" t="s">
        <v>219</v>
      </c>
      <c r="E372" s="180" t="s">
        <v>1</v>
      </c>
      <c r="F372" s="181" t="s">
        <v>3471</v>
      </c>
      <c r="H372" s="180" t="s">
        <v>1</v>
      </c>
      <c r="I372" s="182"/>
      <c r="L372" s="179"/>
      <c r="M372" s="183"/>
      <c r="T372" s="184"/>
      <c r="AT372" s="180" t="s">
        <v>219</v>
      </c>
      <c r="AU372" s="180" t="s">
        <v>88</v>
      </c>
      <c r="AV372" s="14" t="s">
        <v>82</v>
      </c>
      <c r="AW372" s="14" t="s">
        <v>31</v>
      </c>
      <c r="AX372" s="14" t="s">
        <v>75</v>
      </c>
      <c r="AY372" s="180" t="s">
        <v>205</v>
      </c>
    </row>
    <row r="373" spans="2:65" s="14" customFormat="1">
      <c r="B373" s="179"/>
      <c r="D373" s="165" t="s">
        <v>219</v>
      </c>
      <c r="E373" s="180" t="s">
        <v>1</v>
      </c>
      <c r="F373" s="181" t="s">
        <v>3472</v>
      </c>
      <c r="H373" s="180" t="s">
        <v>1</v>
      </c>
      <c r="I373" s="182"/>
      <c r="L373" s="179"/>
      <c r="M373" s="183"/>
      <c r="T373" s="184"/>
      <c r="AT373" s="180" t="s">
        <v>219</v>
      </c>
      <c r="AU373" s="180" t="s">
        <v>88</v>
      </c>
      <c r="AV373" s="14" t="s">
        <v>82</v>
      </c>
      <c r="AW373" s="14" t="s">
        <v>31</v>
      </c>
      <c r="AX373" s="14" t="s">
        <v>75</v>
      </c>
      <c r="AY373" s="180" t="s">
        <v>205</v>
      </c>
    </row>
    <row r="374" spans="2:65" s="14" customFormat="1">
      <c r="B374" s="179"/>
      <c r="D374" s="165" t="s">
        <v>219</v>
      </c>
      <c r="E374" s="180" t="s">
        <v>1</v>
      </c>
      <c r="F374" s="181" t="s">
        <v>3473</v>
      </c>
      <c r="H374" s="180" t="s">
        <v>1</v>
      </c>
      <c r="I374" s="182"/>
      <c r="L374" s="179"/>
      <c r="M374" s="183"/>
      <c r="T374" s="184"/>
      <c r="AT374" s="180" t="s">
        <v>219</v>
      </c>
      <c r="AU374" s="180" t="s">
        <v>88</v>
      </c>
      <c r="AV374" s="14" t="s">
        <v>82</v>
      </c>
      <c r="AW374" s="14" t="s">
        <v>31</v>
      </c>
      <c r="AX374" s="14" t="s">
        <v>75</v>
      </c>
      <c r="AY374" s="180" t="s">
        <v>205</v>
      </c>
    </row>
    <row r="375" spans="2:65" s="14" customFormat="1">
      <c r="B375" s="179"/>
      <c r="D375" s="165" t="s">
        <v>219</v>
      </c>
      <c r="E375" s="180" t="s">
        <v>1</v>
      </c>
      <c r="F375" s="181" t="s">
        <v>3474</v>
      </c>
      <c r="H375" s="180" t="s">
        <v>1</v>
      </c>
      <c r="I375" s="182"/>
      <c r="L375" s="179"/>
      <c r="M375" s="183"/>
      <c r="T375" s="184"/>
      <c r="AT375" s="180" t="s">
        <v>219</v>
      </c>
      <c r="AU375" s="180" t="s">
        <v>88</v>
      </c>
      <c r="AV375" s="14" t="s">
        <v>82</v>
      </c>
      <c r="AW375" s="14" t="s">
        <v>31</v>
      </c>
      <c r="AX375" s="14" t="s">
        <v>75</v>
      </c>
      <c r="AY375" s="180" t="s">
        <v>205</v>
      </c>
    </row>
    <row r="376" spans="2:65" s="14" customFormat="1">
      <c r="B376" s="179"/>
      <c r="D376" s="165" t="s">
        <v>219</v>
      </c>
      <c r="E376" s="180" t="s">
        <v>1</v>
      </c>
      <c r="F376" s="181" t="s">
        <v>3475</v>
      </c>
      <c r="H376" s="180" t="s">
        <v>1</v>
      </c>
      <c r="I376" s="182"/>
      <c r="L376" s="179"/>
      <c r="M376" s="183"/>
      <c r="T376" s="184"/>
      <c r="AT376" s="180" t="s">
        <v>219</v>
      </c>
      <c r="AU376" s="180" t="s">
        <v>88</v>
      </c>
      <c r="AV376" s="14" t="s">
        <v>82</v>
      </c>
      <c r="AW376" s="14" t="s">
        <v>31</v>
      </c>
      <c r="AX376" s="14" t="s">
        <v>75</v>
      </c>
      <c r="AY376" s="180" t="s">
        <v>205</v>
      </c>
    </row>
    <row r="377" spans="2:65" s="14" customFormat="1">
      <c r="B377" s="179"/>
      <c r="D377" s="165" t="s">
        <v>219</v>
      </c>
      <c r="E377" s="180" t="s">
        <v>1</v>
      </c>
      <c r="F377" s="181" t="s">
        <v>3476</v>
      </c>
      <c r="H377" s="180" t="s">
        <v>1</v>
      </c>
      <c r="I377" s="182"/>
      <c r="L377" s="179"/>
      <c r="M377" s="183"/>
      <c r="T377" s="184"/>
      <c r="AT377" s="180" t="s">
        <v>219</v>
      </c>
      <c r="AU377" s="180" t="s">
        <v>88</v>
      </c>
      <c r="AV377" s="14" t="s">
        <v>82</v>
      </c>
      <c r="AW377" s="14" t="s">
        <v>31</v>
      </c>
      <c r="AX377" s="14" t="s">
        <v>75</v>
      </c>
      <c r="AY377" s="180" t="s">
        <v>205</v>
      </c>
    </row>
    <row r="378" spans="2:65" s="14" customFormat="1">
      <c r="B378" s="179"/>
      <c r="D378" s="165" t="s">
        <v>219</v>
      </c>
      <c r="E378" s="180" t="s">
        <v>1</v>
      </c>
      <c r="F378" s="181" t="s">
        <v>3477</v>
      </c>
      <c r="H378" s="180" t="s">
        <v>1</v>
      </c>
      <c r="I378" s="182"/>
      <c r="L378" s="179"/>
      <c r="M378" s="183"/>
      <c r="T378" s="184"/>
      <c r="AT378" s="180" t="s">
        <v>219</v>
      </c>
      <c r="AU378" s="180" t="s">
        <v>88</v>
      </c>
      <c r="AV378" s="14" t="s">
        <v>82</v>
      </c>
      <c r="AW378" s="14" t="s">
        <v>31</v>
      </c>
      <c r="AX378" s="14" t="s">
        <v>75</v>
      </c>
      <c r="AY378" s="180" t="s">
        <v>205</v>
      </c>
    </row>
    <row r="379" spans="2:65" s="14" customFormat="1">
      <c r="B379" s="179"/>
      <c r="D379" s="165" t="s">
        <v>219</v>
      </c>
      <c r="E379" s="180" t="s">
        <v>1</v>
      </c>
      <c r="F379" s="181" t="s">
        <v>3478</v>
      </c>
      <c r="H379" s="180" t="s">
        <v>1</v>
      </c>
      <c r="I379" s="182"/>
      <c r="L379" s="179"/>
      <c r="M379" s="183"/>
      <c r="T379" s="184"/>
      <c r="AT379" s="180" t="s">
        <v>219</v>
      </c>
      <c r="AU379" s="180" t="s">
        <v>88</v>
      </c>
      <c r="AV379" s="14" t="s">
        <v>82</v>
      </c>
      <c r="AW379" s="14" t="s">
        <v>31</v>
      </c>
      <c r="AX379" s="14" t="s">
        <v>75</v>
      </c>
      <c r="AY379" s="180" t="s">
        <v>205</v>
      </c>
    </row>
    <row r="380" spans="2:65" s="12" customFormat="1">
      <c r="B380" s="164"/>
      <c r="D380" s="165" t="s">
        <v>219</v>
      </c>
      <c r="E380" s="166" t="s">
        <v>1</v>
      </c>
      <c r="F380" s="167" t="s">
        <v>3479</v>
      </c>
      <c r="H380" s="168">
        <v>88.66</v>
      </c>
      <c r="I380" s="169"/>
      <c r="L380" s="164"/>
      <c r="M380" s="170"/>
      <c r="T380" s="171"/>
      <c r="AT380" s="166" t="s">
        <v>219</v>
      </c>
      <c r="AU380" s="166" t="s">
        <v>88</v>
      </c>
      <c r="AV380" s="12" t="s">
        <v>88</v>
      </c>
      <c r="AW380" s="12" t="s">
        <v>31</v>
      </c>
      <c r="AX380" s="12" t="s">
        <v>75</v>
      </c>
      <c r="AY380" s="166" t="s">
        <v>205</v>
      </c>
    </row>
    <row r="381" spans="2:65" s="12" customFormat="1" ht="22.5">
      <c r="B381" s="164"/>
      <c r="D381" s="165" t="s">
        <v>219</v>
      </c>
      <c r="E381" s="166" t="s">
        <v>1</v>
      </c>
      <c r="F381" s="167" t="s">
        <v>3480</v>
      </c>
      <c r="H381" s="168">
        <v>157.07</v>
      </c>
      <c r="I381" s="169"/>
      <c r="L381" s="164"/>
      <c r="M381" s="170"/>
      <c r="T381" s="171"/>
      <c r="AT381" s="166" t="s">
        <v>219</v>
      </c>
      <c r="AU381" s="166" t="s">
        <v>88</v>
      </c>
      <c r="AV381" s="12" t="s">
        <v>88</v>
      </c>
      <c r="AW381" s="12" t="s">
        <v>31</v>
      </c>
      <c r="AX381" s="12" t="s">
        <v>75</v>
      </c>
      <c r="AY381" s="166" t="s">
        <v>205</v>
      </c>
    </row>
    <row r="382" spans="2:65" s="12" customFormat="1">
      <c r="B382" s="164"/>
      <c r="D382" s="165" t="s">
        <v>219</v>
      </c>
      <c r="E382" s="166" t="s">
        <v>1</v>
      </c>
      <c r="F382" s="167" t="s">
        <v>3481</v>
      </c>
      <c r="H382" s="168">
        <v>136.31</v>
      </c>
      <c r="I382" s="169"/>
      <c r="L382" s="164"/>
      <c r="M382" s="170"/>
      <c r="T382" s="171"/>
      <c r="AT382" s="166" t="s">
        <v>219</v>
      </c>
      <c r="AU382" s="166" t="s">
        <v>88</v>
      </c>
      <c r="AV382" s="12" t="s">
        <v>88</v>
      </c>
      <c r="AW382" s="12" t="s">
        <v>31</v>
      </c>
      <c r="AX382" s="12" t="s">
        <v>75</v>
      </c>
      <c r="AY382" s="166" t="s">
        <v>205</v>
      </c>
    </row>
    <row r="383" spans="2:65" s="15" customFormat="1">
      <c r="B383" s="185"/>
      <c r="D383" s="165" t="s">
        <v>219</v>
      </c>
      <c r="E383" s="186" t="s">
        <v>1</v>
      </c>
      <c r="F383" s="187" t="s">
        <v>3482</v>
      </c>
      <c r="H383" s="188">
        <v>382.04</v>
      </c>
      <c r="I383" s="189"/>
      <c r="L383" s="185"/>
      <c r="M383" s="190"/>
      <c r="T383" s="191"/>
      <c r="AT383" s="186" t="s">
        <v>219</v>
      </c>
      <c r="AU383" s="186" t="s">
        <v>88</v>
      </c>
      <c r="AV383" s="15" t="s">
        <v>222</v>
      </c>
      <c r="AW383" s="15" t="s">
        <v>31</v>
      </c>
      <c r="AX383" s="15" t="s">
        <v>75</v>
      </c>
      <c r="AY383" s="186" t="s">
        <v>205</v>
      </c>
    </row>
    <row r="384" spans="2:65" s="14" customFormat="1">
      <c r="B384" s="179"/>
      <c r="D384" s="165" t="s">
        <v>219</v>
      </c>
      <c r="E384" s="180" t="s">
        <v>1</v>
      </c>
      <c r="F384" s="181" t="s">
        <v>2078</v>
      </c>
      <c r="H384" s="180" t="s">
        <v>1</v>
      </c>
      <c r="I384" s="182"/>
      <c r="L384" s="179"/>
      <c r="M384" s="183"/>
      <c r="T384" s="184"/>
      <c r="AT384" s="180" t="s">
        <v>219</v>
      </c>
      <c r="AU384" s="180" t="s">
        <v>88</v>
      </c>
      <c r="AV384" s="14" t="s">
        <v>82</v>
      </c>
      <c r="AW384" s="14" t="s">
        <v>31</v>
      </c>
      <c r="AX384" s="14" t="s">
        <v>75</v>
      </c>
      <c r="AY384" s="180" t="s">
        <v>205</v>
      </c>
    </row>
    <row r="385" spans="2:51" s="12" customFormat="1">
      <c r="B385" s="164"/>
      <c r="D385" s="165" t="s">
        <v>219</v>
      </c>
      <c r="E385" s="166" t="s">
        <v>1</v>
      </c>
      <c r="F385" s="167" t="s">
        <v>3483</v>
      </c>
      <c r="H385" s="168">
        <v>1916.64</v>
      </c>
      <c r="I385" s="169"/>
      <c r="L385" s="164"/>
      <c r="M385" s="170"/>
      <c r="T385" s="171"/>
      <c r="AT385" s="166" t="s">
        <v>219</v>
      </c>
      <c r="AU385" s="166" t="s">
        <v>88</v>
      </c>
      <c r="AV385" s="12" t="s">
        <v>88</v>
      </c>
      <c r="AW385" s="12" t="s">
        <v>31</v>
      </c>
      <c r="AX385" s="12" t="s">
        <v>75</v>
      </c>
      <c r="AY385" s="166" t="s">
        <v>205</v>
      </c>
    </row>
    <row r="386" spans="2:51" s="14" customFormat="1">
      <c r="B386" s="179"/>
      <c r="D386" s="165" t="s">
        <v>219</v>
      </c>
      <c r="E386" s="180" t="s">
        <v>1</v>
      </c>
      <c r="F386" s="181" t="s">
        <v>2078</v>
      </c>
      <c r="H386" s="180" t="s">
        <v>1</v>
      </c>
      <c r="I386" s="182"/>
      <c r="L386" s="179"/>
      <c r="M386" s="183"/>
      <c r="T386" s="184"/>
      <c r="AT386" s="180" t="s">
        <v>219</v>
      </c>
      <c r="AU386" s="180" t="s">
        <v>88</v>
      </c>
      <c r="AV386" s="14" t="s">
        <v>82</v>
      </c>
      <c r="AW386" s="14" t="s">
        <v>31</v>
      </c>
      <c r="AX386" s="14" t="s">
        <v>75</v>
      </c>
      <c r="AY386" s="180" t="s">
        <v>205</v>
      </c>
    </row>
    <row r="387" spans="2:51" s="12" customFormat="1">
      <c r="B387" s="164"/>
      <c r="D387" s="165" t="s">
        <v>219</v>
      </c>
      <c r="E387" s="166" t="s">
        <v>1</v>
      </c>
      <c r="F387" s="167" t="s">
        <v>3484</v>
      </c>
      <c r="H387" s="168">
        <v>1073.04</v>
      </c>
      <c r="I387" s="169"/>
      <c r="L387" s="164"/>
      <c r="M387" s="170"/>
      <c r="T387" s="171"/>
      <c r="AT387" s="166" t="s">
        <v>219</v>
      </c>
      <c r="AU387" s="166" t="s">
        <v>88</v>
      </c>
      <c r="AV387" s="12" t="s">
        <v>88</v>
      </c>
      <c r="AW387" s="12" t="s">
        <v>31</v>
      </c>
      <c r="AX387" s="12" t="s">
        <v>75</v>
      </c>
      <c r="AY387" s="166" t="s">
        <v>205</v>
      </c>
    </row>
    <row r="388" spans="2:51" s="15" customFormat="1">
      <c r="B388" s="185"/>
      <c r="D388" s="165" t="s">
        <v>219</v>
      </c>
      <c r="E388" s="186" t="s">
        <v>1</v>
      </c>
      <c r="F388" s="187" t="s">
        <v>3485</v>
      </c>
      <c r="H388" s="188">
        <v>2989.68</v>
      </c>
      <c r="I388" s="189"/>
      <c r="L388" s="185"/>
      <c r="M388" s="190"/>
      <c r="T388" s="191"/>
      <c r="AT388" s="186" t="s">
        <v>219</v>
      </c>
      <c r="AU388" s="186" t="s">
        <v>88</v>
      </c>
      <c r="AV388" s="15" t="s">
        <v>222</v>
      </c>
      <c r="AW388" s="15" t="s">
        <v>31</v>
      </c>
      <c r="AX388" s="15" t="s">
        <v>75</v>
      </c>
      <c r="AY388" s="186" t="s">
        <v>205</v>
      </c>
    </row>
    <row r="389" spans="2:51" s="14" customFormat="1">
      <c r="B389" s="179"/>
      <c r="D389" s="165" t="s">
        <v>219</v>
      </c>
      <c r="E389" s="180" t="s">
        <v>1</v>
      </c>
      <c r="F389" s="181" t="s">
        <v>3486</v>
      </c>
      <c r="H389" s="180" t="s">
        <v>1</v>
      </c>
      <c r="I389" s="182"/>
      <c r="L389" s="179"/>
      <c r="M389" s="183"/>
      <c r="T389" s="184"/>
      <c r="AT389" s="180" t="s">
        <v>219</v>
      </c>
      <c r="AU389" s="180" t="s">
        <v>88</v>
      </c>
      <c r="AV389" s="14" t="s">
        <v>82</v>
      </c>
      <c r="AW389" s="14" t="s">
        <v>31</v>
      </c>
      <c r="AX389" s="14" t="s">
        <v>75</v>
      </c>
      <c r="AY389" s="180" t="s">
        <v>205</v>
      </c>
    </row>
    <row r="390" spans="2:51" s="14" customFormat="1">
      <c r="B390" s="179"/>
      <c r="D390" s="165" t="s">
        <v>219</v>
      </c>
      <c r="E390" s="180" t="s">
        <v>1</v>
      </c>
      <c r="F390" s="181" t="s">
        <v>3487</v>
      </c>
      <c r="H390" s="180" t="s">
        <v>1</v>
      </c>
      <c r="I390" s="182"/>
      <c r="L390" s="179"/>
      <c r="M390" s="183"/>
      <c r="T390" s="184"/>
      <c r="AT390" s="180" t="s">
        <v>219</v>
      </c>
      <c r="AU390" s="180" t="s">
        <v>88</v>
      </c>
      <c r="AV390" s="14" t="s">
        <v>82</v>
      </c>
      <c r="AW390" s="14" t="s">
        <v>31</v>
      </c>
      <c r="AX390" s="14" t="s">
        <v>75</v>
      </c>
      <c r="AY390" s="180" t="s">
        <v>205</v>
      </c>
    </row>
    <row r="391" spans="2:51" s="12" customFormat="1">
      <c r="B391" s="164"/>
      <c r="D391" s="165" t="s">
        <v>219</v>
      </c>
      <c r="E391" s="166" t="s">
        <v>1</v>
      </c>
      <c r="F391" s="167" t="s">
        <v>3488</v>
      </c>
      <c r="H391" s="168">
        <v>276.45</v>
      </c>
      <c r="I391" s="169"/>
      <c r="L391" s="164"/>
      <c r="M391" s="170"/>
      <c r="T391" s="171"/>
      <c r="AT391" s="166" t="s">
        <v>219</v>
      </c>
      <c r="AU391" s="166" t="s">
        <v>88</v>
      </c>
      <c r="AV391" s="12" t="s">
        <v>88</v>
      </c>
      <c r="AW391" s="12" t="s">
        <v>31</v>
      </c>
      <c r="AX391" s="12" t="s">
        <v>75</v>
      </c>
      <c r="AY391" s="166" t="s">
        <v>205</v>
      </c>
    </row>
    <row r="392" spans="2:51" s="12" customFormat="1">
      <c r="B392" s="164"/>
      <c r="D392" s="165" t="s">
        <v>219</v>
      </c>
      <c r="E392" s="166" t="s">
        <v>1</v>
      </c>
      <c r="F392" s="167" t="s">
        <v>3489</v>
      </c>
      <c r="H392" s="168">
        <v>129.66</v>
      </c>
      <c r="I392" s="169"/>
      <c r="L392" s="164"/>
      <c r="M392" s="170"/>
      <c r="T392" s="171"/>
      <c r="AT392" s="166" t="s">
        <v>219</v>
      </c>
      <c r="AU392" s="166" t="s">
        <v>88</v>
      </c>
      <c r="AV392" s="12" t="s">
        <v>88</v>
      </c>
      <c r="AW392" s="12" t="s">
        <v>31</v>
      </c>
      <c r="AX392" s="12" t="s">
        <v>75</v>
      </c>
      <c r="AY392" s="166" t="s">
        <v>205</v>
      </c>
    </row>
    <row r="393" spans="2:51" s="12" customFormat="1" ht="22.5">
      <c r="B393" s="164"/>
      <c r="D393" s="165" t="s">
        <v>219</v>
      </c>
      <c r="E393" s="166" t="s">
        <v>1</v>
      </c>
      <c r="F393" s="167" t="s">
        <v>3480</v>
      </c>
      <c r="H393" s="168">
        <v>157.07</v>
      </c>
      <c r="I393" s="169"/>
      <c r="L393" s="164"/>
      <c r="M393" s="170"/>
      <c r="T393" s="171"/>
      <c r="AT393" s="166" t="s">
        <v>219</v>
      </c>
      <c r="AU393" s="166" t="s">
        <v>88</v>
      </c>
      <c r="AV393" s="12" t="s">
        <v>88</v>
      </c>
      <c r="AW393" s="12" t="s">
        <v>31</v>
      </c>
      <c r="AX393" s="12" t="s">
        <v>75</v>
      </c>
      <c r="AY393" s="166" t="s">
        <v>205</v>
      </c>
    </row>
    <row r="394" spans="2:51" s="15" customFormat="1">
      <c r="B394" s="185"/>
      <c r="D394" s="165" t="s">
        <v>219</v>
      </c>
      <c r="E394" s="186" t="s">
        <v>1</v>
      </c>
      <c r="F394" s="187" t="s">
        <v>3482</v>
      </c>
      <c r="H394" s="188">
        <v>563.17999999999995</v>
      </c>
      <c r="I394" s="189"/>
      <c r="L394" s="185"/>
      <c r="M394" s="190"/>
      <c r="T394" s="191"/>
      <c r="AT394" s="186" t="s">
        <v>219</v>
      </c>
      <c r="AU394" s="186" t="s">
        <v>88</v>
      </c>
      <c r="AV394" s="15" t="s">
        <v>222</v>
      </c>
      <c r="AW394" s="15" t="s">
        <v>31</v>
      </c>
      <c r="AX394" s="15" t="s">
        <v>75</v>
      </c>
      <c r="AY394" s="186" t="s">
        <v>205</v>
      </c>
    </row>
    <row r="395" spans="2:51" s="14" customFormat="1">
      <c r="B395" s="179"/>
      <c r="D395" s="165" t="s">
        <v>219</v>
      </c>
      <c r="E395" s="180" t="s">
        <v>1</v>
      </c>
      <c r="F395" s="181" t="s">
        <v>3490</v>
      </c>
      <c r="H395" s="180" t="s">
        <v>1</v>
      </c>
      <c r="I395" s="182"/>
      <c r="L395" s="179"/>
      <c r="M395" s="183"/>
      <c r="T395" s="184"/>
      <c r="AT395" s="180" t="s">
        <v>219</v>
      </c>
      <c r="AU395" s="180" t="s">
        <v>88</v>
      </c>
      <c r="AV395" s="14" t="s">
        <v>82</v>
      </c>
      <c r="AW395" s="14" t="s">
        <v>31</v>
      </c>
      <c r="AX395" s="14" t="s">
        <v>75</v>
      </c>
      <c r="AY395" s="180" t="s">
        <v>205</v>
      </c>
    </row>
    <row r="396" spans="2:51" s="12" customFormat="1">
      <c r="B396" s="164"/>
      <c r="D396" s="165" t="s">
        <v>219</v>
      </c>
      <c r="E396" s="166" t="s">
        <v>1</v>
      </c>
      <c r="F396" s="167" t="s">
        <v>3491</v>
      </c>
      <c r="H396" s="168">
        <v>240.75</v>
      </c>
      <c r="I396" s="169"/>
      <c r="L396" s="164"/>
      <c r="M396" s="170"/>
      <c r="T396" s="171"/>
      <c r="AT396" s="166" t="s">
        <v>219</v>
      </c>
      <c r="AU396" s="166" t="s">
        <v>88</v>
      </c>
      <c r="AV396" s="12" t="s">
        <v>88</v>
      </c>
      <c r="AW396" s="12" t="s">
        <v>31</v>
      </c>
      <c r="AX396" s="12" t="s">
        <v>75</v>
      </c>
      <c r="AY396" s="166" t="s">
        <v>205</v>
      </c>
    </row>
    <row r="397" spans="2:51" s="12" customFormat="1">
      <c r="B397" s="164"/>
      <c r="D397" s="165" t="s">
        <v>219</v>
      </c>
      <c r="E397" s="166" t="s">
        <v>1</v>
      </c>
      <c r="F397" s="167" t="s">
        <v>3492</v>
      </c>
      <c r="H397" s="168">
        <v>302.88</v>
      </c>
      <c r="I397" s="169"/>
      <c r="L397" s="164"/>
      <c r="M397" s="170"/>
      <c r="T397" s="171"/>
      <c r="AT397" s="166" t="s">
        <v>219</v>
      </c>
      <c r="AU397" s="166" t="s">
        <v>88</v>
      </c>
      <c r="AV397" s="12" t="s">
        <v>88</v>
      </c>
      <c r="AW397" s="12" t="s">
        <v>31</v>
      </c>
      <c r="AX397" s="12" t="s">
        <v>75</v>
      </c>
      <c r="AY397" s="166" t="s">
        <v>205</v>
      </c>
    </row>
    <row r="398" spans="2:51" s="12" customFormat="1">
      <c r="B398" s="164"/>
      <c r="D398" s="165" t="s">
        <v>219</v>
      </c>
      <c r="E398" s="166" t="s">
        <v>1</v>
      </c>
      <c r="F398" s="167" t="s">
        <v>3493</v>
      </c>
      <c r="H398" s="168">
        <v>187.74</v>
      </c>
      <c r="I398" s="169"/>
      <c r="L398" s="164"/>
      <c r="M398" s="170"/>
      <c r="T398" s="171"/>
      <c r="AT398" s="166" t="s">
        <v>219</v>
      </c>
      <c r="AU398" s="166" t="s">
        <v>88</v>
      </c>
      <c r="AV398" s="12" t="s">
        <v>88</v>
      </c>
      <c r="AW398" s="12" t="s">
        <v>31</v>
      </c>
      <c r="AX398" s="12" t="s">
        <v>75</v>
      </c>
      <c r="AY398" s="166" t="s">
        <v>205</v>
      </c>
    </row>
    <row r="399" spans="2:51" s="12" customFormat="1">
      <c r="B399" s="164"/>
      <c r="D399" s="165" t="s">
        <v>219</v>
      </c>
      <c r="E399" s="166" t="s">
        <v>1</v>
      </c>
      <c r="F399" s="167" t="s">
        <v>3494</v>
      </c>
      <c r="H399" s="168">
        <v>210.3</v>
      </c>
      <c r="I399" s="169"/>
      <c r="L399" s="164"/>
      <c r="M399" s="170"/>
      <c r="T399" s="171"/>
      <c r="AT399" s="166" t="s">
        <v>219</v>
      </c>
      <c r="AU399" s="166" t="s">
        <v>88</v>
      </c>
      <c r="AV399" s="12" t="s">
        <v>88</v>
      </c>
      <c r="AW399" s="12" t="s">
        <v>31</v>
      </c>
      <c r="AX399" s="12" t="s">
        <v>75</v>
      </c>
      <c r="AY399" s="166" t="s">
        <v>205</v>
      </c>
    </row>
    <row r="400" spans="2:51" s="12" customFormat="1">
      <c r="B400" s="164"/>
      <c r="D400" s="165" t="s">
        <v>219</v>
      </c>
      <c r="E400" s="166" t="s">
        <v>1</v>
      </c>
      <c r="F400" s="167" t="s">
        <v>3495</v>
      </c>
      <c r="H400" s="168">
        <v>175.41</v>
      </c>
      <c r="I400" s="169"/>
      <c r="L400" s="164"/>
      <c r="M400" s="170"/>
      <c r="T400" s="171"/>
      <c r="AT400" s="166" t="s">
        <v>219</v>
      </c>
      <c r="AU400" s="166" t="s">
        <v>88</v>
      </c>
      <c r="AV400" s="12" t="s">
        <v>88</v>
      </c>
      <c r="AW400" s="12" t="s">
        <v>31</v>
      </c>
      <c r="AX400" s="12" t="s">
        <v>75</v>
      </c>
      <c r="AY400" s="166" t="s">
        <v>205</v>
      </c>
    </row>
    <row r="401" spans="2:51" s="15" customFormat="1">
      <c r="B401" s="185"/>
      <c r="D401" s="165" t="s">
        <v>219</v>
      </c>
      <c r="E401" s="186" t="s">
        <v>1</v>
      </c>
      <c r="F401" s="187" t="s">
        <v>3485</v>
      </c>
      <c r="H401" s="188">
        <v>1117.08</v>
      </c>
      <c r="I401" s="189"/>
      <c r="L401" s="185"/>
      <c r="M401" s="190"/>
      <c r="T401" s="191"/>
      <c r="AT401" s="186" t="s">
        <v>219</v>
      </c>
      <c r="AU401" s="186" t="s">
        <v>88</v>
      </c>
      <c r="AV401" s="15" t="s">
        <v>222</v>
      </c>
      <c r="AW401" s="15" t="s">
        <v>31</v>
      </c>
      <c r="AX401" s="15" t="s">
        <v>75</v>
      </c>
      <c r="AY401" s="186" t="s">
        <v>205</v>
      </c>
    </row>
    <row r="402" spans="2:51" s="14" customFormat="1">
      <c r="B402" s="179"/>
      <c r="D402" s="165" t="s">
        <v>219</v>
      </c>
      <c r="E402" s="180" t="s">
        <v>1</v>
      </c>
      <c r="F402" s="181" t="s">
        <v>3496</v>
      </c>
      <c r="H402" s="180" t="s">
        <v>1</v>
      </c>
      <c r="I402" s="182"/>
      <c r="L402" s="179"/>
      <c r="M402" s="183"/>
      <c r="T402" s="184"/>
      <c r="AT402" s="180" t="s">
        <v>219</v>
      </c>
      <c r="AU402" s="180" t="s">
        <v>88</v>
      </c>
      <c r="AV402" s="14" t="s">
        <v>82</v>
      </c>
      <c r="AW402" s="14" t="s">
        <v>31</v>
      </c>
      <c r="AX402" s="14" t="s">
        <v>75</v>
      </c>
      <c r="AY402" s="180" t="s">
        <v>205</v>
      </c>
    </row>
    <row r="403" spans="2:51" s="12" customFormat="1">
      <c r="B403" s="164"/>
      <c r="D403" s="165" t="s">
        <v>219</v>
      </c>
      <c r="E403" s="166" t="s">
        <v>1</v>
      </c>
      <c r="F403" s="167" t="s">
        <v>3497</v>
      </c>
      <c r="H403" s="168">
        <v>333.6</v>
      </c>
      <c r="I403" s="169"/>
      <c r="L403" s="164"/>
      <c r="M403" s="170"/>
      <c r="T403" s="171"/>
      <c r="AT403" s="166" t="s">
        <v>219</v>
      </c>
      <c r="AU403" s="166" t="s">
        <v>88</v>
      </c>
      <c r="AV403" s="12" t="s">
        <v>88</v>
      </c>
      <c r="AW403" s="12" t="s">
        <v>31</v>
      </c>
      <c r="AX403" s="12" t="s">
        <v>75</v>
      </c>
      <c r="AY403" s="166" t="s">
        <v>205</v>
      </c>
    </row>
    <row r="404" spans="2:51" s="12" customFormat="1">
      <c r="B404" s="164"/>
      <c r="D404" s="165" t="s">
        <v>219</v>
      </c>
      <c r="E404" s="166" t="s">
        <v>1</v>
      </c>
      <c r="F404" s="167" t="s">
        <v>3498</v>
      </c>
      <c r="H404" s="168">
        <v>204.72</v>
      </c>
      <c r="I404" s="169"/>
      <c r="L404" s="164"/>
      <c r="M404" s="170"/>
      <c r="T404" s="171"/>
      <c r="AT404" s="166" t="s">
        <v>219</v>
      </c>
      <c r="AU404" s="166" t="s">
        <v>88</v>
      </c>
      <c r="AV404" s="12" t="s">
        <v>88</v>
      </c>
      <c r="AW404" s="12" t="s">
        <v>31</v>
      </c>
      <c r="AX404" s="12" t="s">
        <v>75</v>
      </c>
      <c r="AY404" s="166" t="s">
        <v>205</v>
      </c>
    </row>
    <row r="405" spans="2:51" s="12" customFormat="1">
      <c r="B405" s="164"/>
      <c r="D405" s="165" t="s">
        <v>219</v>
      </c>
      <c r="E405" s="166" t="s">
        <v>1</v>
      </c>
      <c r="F405" s="167" t="s">
        <v>3499</v>
      </c>
      <c r="H405" s="168">
        <v>250.74</v>
      </c>
      <c r="I405" s="169"/>
      <c r="L405" s="164"/>
      <c r="M405" s="170"/>
      <c r="T405" s="171"/>
      <c r="AT405" s="166" t="s">
        <v>219</v>
      </c>
      <c r="AU405" s="166" t="s">
        <v>88</v>
      </c>
      <c r="AV405" s="12" t="s">
        <v>88</v>
      </c>
      <c r="AW405" s="12" t="s">
        <v>31</v>
      </c>
      <c r="AX405" s="12" t="s">
        <v>75</v>
      </c>
      <c r="AY405" s="166" t="s">
        <v>205</v>
      </c>
    </row>
    <row r="406" spans="2:51" s="12" customFormat="1">
      <c r="B406" s="164"/>
      <c r="D406" s="165" t="s">
        <v>219</v>
      </c>
      <c r="E406" s="166" t="s">
        <v>1</v>
      </c>
      <c r="F406" s="167" t="s">
        <v>3494</v>
      </c>
      <c r="H406" s="168">
        <v>210.3</v>
      </c>
      <c r="I406" s="169"/>
      <c r="L406" s="164"/>
      <c r="M406" s="170"/>
      <c r="T406" s="171"/>
      <c r="AT406" s="166" t="s">
        <v>219</v>
      </c>
      <c r="AU406" s="166" t="s">
        <v>88</v>
      </c>
      <c r="AV406" s="12" t="s">
        <v>88</v>
      </c>
      <c r="AW406" s="12" t="s">
        <v>31</v>
      </c>
      <c r="AX406" s="12" t="s">
        <v>75</v>
      </c>
      <c r="AY406" s="166" t="s">
        <v>205</v>
      </c>
    </row>
    <row r="407" spans="2:51" s="12" customFormat="1">
      <c r="B407" s="164"/>
      <c r="D407" s="165" t="s">
        <v>219</v>
      </c>
      <c r="E407" s="166" t="s">
        <v>1</v>
      </c>
      <c r="F407" s="167" t="s">
        <v>3500</v>
      </c>
      <c r="H407" s="168">
        <v>181.68</v>
      </c>
      <c r="I407" s="169"/>
      <c r="L407" s="164"/>
      <c r="M407" s="170"/>
      <c r="T407" s="171"/>
      <c r="AT407" s="166" t="s">
        <v>219</v>
      </c>
      <c r="AU407" s="166" t="s">
        <v>88</v>
      </c>
      <c r="AV407" s="12" t="s">
        <v>88</v>
      </c>
      <c r="AW407" s="12" t="s">
        <v>31</v>
      </c>
      <c r="AX407" s="12" t="s">
        <v>75</v>
      </c>
      <c r="AY407" s="166" t="s">
        <v>205</v>
      </c>
    </row>
    <row r="408" spans="2:51" s="15" customFormat="1">
      <c r="B408" s="185"/>
      <c r="D408" s="165" t="s">
        <v>219</v>
      </c>
      <c r="E408" s="186" t="s">
        <v>1</v>
      </c>
      <c r="F408" s="187" t="s">
        <v>3501</v>
      </c>
      <c r="H408" s="188">
        <v>1181.04</v>
      </c>
      <c r="I408" s="189"/>
      <c r="L408" s="185"/>
      <c r="M408" s="190"/>
      <c r="T408" s="191"/>
      <c r="AT408" s="186" t="s">
        <v>219</v>
      </c>
      <c r="AU408" s="186" t="s">
        <v>88</v>
      </c>
      <c r="AV408" s="15" t="s">
        <v>222</v>
      </c>
      <c r="AW408" s="15" t="s">
        <v>31</v>
      </c>
      <c r="AX408" s="15" t="s">
        <v>75</v>
      </c>
      <c r="AY408" s="186" t="s">
        <v>205</v>
      </c>
    </row>
    <row r="409" spans="2:51" s="14" customFormat="1">
      <c r="B409" s="179"/>
      <c r="D409" s="165" t="s">
        <v>219</v>
      </c>
      <c r="E409" s="180" t="s">
        <v>1</v>
      </c>
      <c r="F409" s="181" t="s">
        <v>3502</v>
      </c>
      <c r="H409" s="180" t="s">
        <v>1</v>
      </c>
      <c r="I409" s="182"/>
      <c r="L409" s="179"/>
      <c r="M409" s="183"/>
      <c r="T409" s="184"/>
      <c r="AT409" s="180" t="s">
        <v>219</v>
      </c>
      <c r="AU409" s="180" t="s">
        <v>88</v>
      </c>
      <c r="AV409" s="14" t="s">
        <v>82</v>
      </c>
      <c r="AW409" s="14" t="s">
        <v>31</v>
      </c>
      <c r="AX409" s="14" t="s">
        <v>75</v>
      </c>
      <c r="AY409" s="180" t="s">
        <v>205</v>
      </c>
    </row>
    <row r="410" spans="2:51" s="12" customFormat="1">
      <c r="B410" s="164"/>
      <c r="D410" s="165" t="s">
        <v>219</v>
      </c>
      <c r="E410" s="166" t="s">
        <v>1</v>
      </c>
      <c r="F410" s="167" t="s">
        <v>3503</v>
      </c>
      <c r="H410" s="168">
        <v>64.2</v>
      </c>
      <c r="I410" s="169"/>
      <c r="L410" s="164"/>
      <c r="M410" s="170"/>
      <c r="T410" s="171"/>
      <c r="AT410" s="166" t="s">
        <v>219</v>
      </c>
      <c r="AU410" s="166" t="s">
        <v>88</v>
      </c>
      <c r="AV410" s="12" t="s">
        <v>88</v>
      </c>
      <c r="AW410" s="12" t="s">
        <v>31</v>
      </c>
      <c r="AX410" s="12" t="s">
        <v>75</v>
      </c>
      <c r="AY410" s="166" t="s">
        <v>205</v>
      </c>
    </row>
    <row r="411" spans="2:51" s="12" customFormat="1">
      <c r="B411" s="164"/>
      <c r="D411" s="165" t="s">
        <v>219</v>
      </c>
      <c r="E411" s="166" t="s">
        <v>1</v>
      </c>
      <c r="F411" s="167" t="s">
        <v>3504</v>
      </c>
      <c r="H411" s="168">
        <v>110.1</v>
      </c>
      <c r="I411" s="169"/>
      <c r="L411" s="164"/>
      <c r="M411" s="170"/>
      <c r="T411" s="171"/>
      <c r="AT411" s="166" t="s">
        <v>219</v>
      </c>
      <c r="AU411" s="166" t="s">
        <v>88</v>
      </c>
      <c r="AV411" s="12" t="s">
        <v>88</v>
      </c>
      <c r="AW411" s="12" t="s">
        <v>31</v>
      </c>
      <c r="AX411" s="12" t="s">
        <v>75</v>
      </c>
      <c r="AY411" s="166" t="s">
        <v>205</v>
      </c>
    </row>
    <row r="412" spans="2:51" s="12" customFormat="1">
      <c r="B412" s="164"/>
      <c r="D412" s="165" t="s">
        <v>219</v>
      </c>
      <c r="E412" s="166" t="s">
        <v>1</v>
      </c>
      <c r="F412" s="167" t="s">
        <v>3505</v>
      </c>
      <c r="H412" s="168">
        <v>160.97</v>
      </c>
      <c r="I412" s="169"/>
      <c r="L412" s="164"/>
      <c r="M412" s="170"/>
      <c r="T412" s="171"/>
      <c r="AT412" s="166" t="s">
        <v>219</v>
      </c>
      <c r="AU412" s="166" t="s">
        <v>88</v>
      </c>
      <c r="AV412" s="12" t="s">
        <v>88</v>
      </c>
      <c r="AW412" s="12" t="s">
        <v>31</v>
      </c>
      <c r="AX412" s="12" t="s">
        <v>75</v>
      </c>
      <c r="AY412" s="166" t="s">
        <v>205</v>
      </c>
    </row>
    <row r="413" spans="2:51" s="15" customFormat="1">
      <c r="B413" s="185"/>
      <c r="D413" s="165" t="s">
        <v>219</v>
      </c>
      <c r="E413" s="186" t="s">
        <v>1</v>
      </c>
      <c r="F413" s="187" t="s">
        <v>3506</v>
      </c>
      <c r="H413" s="188">
        <v>335.27</v>
      </c>
      <c r="I413" s="189"/>
      <c r="L413" s="185"/>
      <c r="M413" s="190"/>
      <c r="T413" s="191"/>
      <c r="AT413" s="186" t="s">
        <v>219</v>
      </c>
      <c r="AU413" s="186" t="s">
        <v>88</v>
      </c>
      <c r="AV413" s="15" t="s">
        <v>222</v>
      </c>
      <c r="AW413" s="15" t="s">
        <v>31</v>
      </c>
      <c r="AX413" s="15" t="s">
        <v>75</v>
      </c>
      <c r="AY413" s="186" t="s">
        <v>205</v>
      </c>
    </row>
    <row r="414" spans="2:51" s="14" customFormat="1">
      <c r="B414" s="179"/>
      <c r="D414" s="165" t="s">
        <v>219</v>
      </c>
      <c r="E414" s="180" t="s">
        <v>1</v>
      </c>
      <c r="F414" s="181" t="s">
        <v>3507</v>
      </c>
      <c r="H414" s="180" t="s">
        <v>1</v>
      </c>
      <c r="I414" s="182"/>
      <c r="L414" s="179"/>
      <c r="M414" s="183"/>
      <c r="T414" s="184"/>
      <c r="AT414" s="180" t="s">
        <v>219</v>
      </c>
      <c r="AU414" s="180" t="s">
        <v>88</v>
      </c>
      <c r="AV414" s="14" t="s">
        <v>82</v>
      </c>
      <c r="AW414" s="14" t="s">
        <v>31</v>
      </c>
      <c r="AX414" s="14" t="s">
        <v>75</v>
      </c>
      <c r="AY414" s="180" t="s">
        <v>205</v>
      </c>
    </row>
    <row r="415" spans="2:51" s="12" customFormat="1" ht="33.75">
      <c r="B415" s="164"/>
      <c r="D415" s="165" t="s">
        <v>219</v>
      </c>
      <c r="E415" s="166" t="s">
        <v>1</v>
      </c>
      <c r="F415" s="167" t="s">
        <v>3508</v>
      </c>
      <c r="H415" s="168">
        <v>204.44</v>
      </c>
      <c r="I415" s="169"/>
      <c r="L415" s="164"/>
      <c r="M415" s="170"/>
      <c r="T415" s="171"/>
      <c r="AT415" s="166" t="s">
        <v>219</v>
      </c>
      <c r="AU415" s="166" t="s">
        <v>88</v>
      </c>
      <c r="AV415" s="12" t="s">
        <v>88</v>
      </c>
      <c r="AW415" s="12" t="s">
        <v>31</v>
      </c>
      <c r="AX415" s="12" t="s">
        <v>75</v>
      </c>
      <c r="AY415" s="166" t="s">
        <v>205</v>
      </c>
    </row>
    <row r="416" spans="2:51" s="12" customFormat="1" ht="22.5">
      <c r="B416" s="164"/>
      <c r="D416" s="165" t="s">
        <v>219</v>
      </c>
      <c r="E416" s="166" t="s">
        <v>1</v>
      </c>
      <c r="F416" s="167" t="s">
        <v>3509</v>
      </c>
      <c r="H416" s="168">
        <v>230.24</v>
      </c>
      <c r="I416" s="169"/>
      <c r="L416" s="164"/>
      <c r="M416" s="170"/>
      <c r="T416" s="171"/>
      <c r="AT416" s="166" t="s">
        <v>219</v>
      </c>
      <c r="AU416" s="166" t="s">
        <v>88</v>
      </c>
      <c r="AV416" s="12" t="s">
        <v>88</v>
      </c>
      <c r="AW416" s="12" t="s">
        <v>31</v>
      </c>
      <c r="AX416" s="12" t="s">
        <v>75</v>
      </c>
      <c r="AY416" s="166" t="s">
        <v>205</v>
      </c>
    </row>
    <row r="417" spans="2:65" s="15" customFormat="1">
      <c r="B417" s="185"/>
      <c r="D417" s="165" t="s">
        <v>219</v>
      </c>
      <c r="E417" s="186" t="s">
        <v>1</v>
      </c>
      <c r="F417" s="187" t="s">
        <v>3510</v>
      </c>
      <c r="H417" s="188">
        <v>434.68</v>
      </c>
      <c r="I417" s="189"/>
      <c r="L417" s="185"/>
      <c r="M417" s="190"/>
      <c r="T417" s="191"/>
      <c r="AT417" s="186" t="s">
        <v>219</v>
      </c>
      <c r="AU417" s="186" t="s">
        <v>88</v>
      </c>
      <c r="AV417" s="15" t="s">
        <v>222</v>
      </c>
      <c r="AW417" s="15" t="s">
        <v>31</v>
      </c>
      <c r="AX417" s="15" t="s">
        <v>75</v>
      </c>
      <c r="AY417" s="186" t="s">
        <v>205</v>
      </c>
    </row>
    <row r="418" spans="2:65" s="13" customFormat="1">
      <c r="B418" s="172"/>
      <c r="D418" s="165" t="s">
        <v>219</v>
      </c>
      <c r="E418" s="173" t="s">
        <v>3234</v>
      </c>
      <c r="F418" s="174" t="s">
        <v>221</v>
      </c>
      <c r="H418" s="175">
        <v>7002.97</v>
      </c>
      <c r="I418" s="176"/>
      <c r="L418" s="172"/>
      <c r="M418" s="177"/>
      <c r="T418" s="178"/>
      <c r="AT418" s="173" t="s">
        <v>219</v>
      </c>
      <c r="AU418" s="173" t="s">
        <v>88</v>
      </c>
      <c r="AV418" s="13" t="s">
        <v>210</v>
      </c>
      <c r="AW418" s="13" t="s">
        <v>31</v>
      </c>
      <c r="AX418" s="13" t="s">
        <v>82</v>
      </c>
      <c r="AY418" s="173" t="s">
        <v>205</v>
      </c>
    </row>
    <row r="419" spans="2:65" s="1" customFormat="1" ht="24.2" customHeight="1">
      <c r="B419" s="136"/>
      <c r="C419" s="154" t="s">
        <v>7</v>
      </c>
      <c r="D419" s="154" t="s">
        <v>214</v>
      </c>
      <c r="E419" s="155" t="s">
        <v>3511</v>
      </c>
      <c r="F419" s="156" t="s">
        <v>3512</v>
      </c>
      <c r="G419" s="157" t="s">
        <v>165</v>
      </c>
      <c r="H419" s="158">
        <v>7002.97</v>
      </c>
      <c r="I419" s="159"/>
      <c r="J419" s="160">
        <f>ROUND(I419*H419,2)</f>
        <v>0</v>
      </c>
      <c r="K419" s="161"/>
      <c r="L419" s="32"/>
      <c r="M419" s="162" t="s">
        <v>1</v>
      </c>
      <c r="N419" s="163" t="s">
        <v>41</v>
      </c>
      <c r="P419" s="148">
        <f>O419*H419</f>
        <v>0</v>
      </c>
      <c r="Q419" s="148">
        <v>1.0999999999999999E-2</v>
      </c>
      <c r="R419" s="148">
        <f>Q419*H419</f>
        <v>77.032669999999996</v>
      </c>
      <c r="S419" s="148">
        <v>0</v>
      </c>
      <c r="T419" s="149">
        <f>S419*H419</f>
        <v>0</v>
      </c>
      <c r="AR419" s="150" t="s">
        <v>210</v>
      </c>
      <c r="AT419" s="150" t="s">
        <v>214</v>
      </c>
      <c r="AU419" s="150" t="s">
        <v>88</v>
      </c>
      <c r="AY419" s="17" t="s">
        <v>205</v>
      </c>
      <c r="BE419" s="151">
        <f>IF(N419="základná",J419,0)</f>
        <v>0</v>
      </c>
      <c r="BF419" s="151">
        <f>IF(N419="znížená",J419,0)</f>
        <v>0</v>
      </c>
      <c r="BG419" s="151">
        <f>IF(N419="zákl. prenesená",J419,0)</f>
        <v>0</v>
      </c>
      <c r="BH419" s="151">
        <f>IF(N419="zníž. prenesená",J419,0)</f>
        <v>0</v>
      </c>
      <c r="BI419" s="151">
        <f>IF(N419="nulová",J419,0)</f>
        <v>0</v>
      </c>
      <c r="BJ419" s="17" t="s">
        <v>88</v>
      </c>
      <c r="BK419" s="151">
        <f>ROUND(I419*H419,2)</f>
        <v>0</v>
      </c>
      <c r="BL419" s="17" t="s">
        <v>210</v>
      </c>
      <c r="BM419" s="150" t="s">
        <v>3513</v>
      </c>
    </row>
    <row r="420" spans="2:65" s="14" customFormat="1">
      <c r="B420" s="179"/>
      <c r="D420" s="165" t="s">
        <v>219</v>
      </c>
      <c r="E420" s="180" t="s">
        <v>1</v>
      </c>
      <c r="F420" s="181" t="s">
        <v>3514</v>
      </c>
      <c r="H420" s="180" t="s">
        <v>1</v>
      </c>
      <c r="I420" s="182"/>
      <c r="L420" s="179"/>
      <c r="M420" s="183"/>
      <c r="T420" s="184"/>
      <c r="AT420" s="180" t="s">
        <v>219</v>
      </c>
      <c r="AU420" s="180" t="s">
        <v>88</v>
      </c>
      <c r="AV420" s="14" t="s">
        <v>82</v>
      </c>
      <c r="AW420" s="14" t="s">
        <v>31</v>
      </c>
      <c r="AX420" s="14" t="s">
        <v>75</v>
      </c>
      <c r="AY420" s="180" t="s">
        <v>205</v>
      </c>
    </row>
    <row r="421" spans="2:65" s="12" customFormat="1">
      <c r="B421" s="164"/>
      <c r="D421" s="165" t="s">
        <v>219</v>
      </c>
      <c r="E421" s="166" t="s">
        <v>1</v>
      </c>
      <c r="F421" s="167" t="s">
        <v>3234</v>
      </c>
      <c r="H421" s="168">
        <v>7002.97</v>
      </c>
      <c r="I421" s="169"/>
      <c r="L421" s="164"/>
      <c r="M421" s="170"/>
      <c r="T421" s="171"/>
      <c r="AT421" s="166" t="s">
        <v>219</v>
      </c>
      <c r="AU421" s="166" t="s">
        <v>88</v>
      </c>
      <c r="AV421" s="12" t="s">
        <v>88</v>
      </c>
      <c r="AW421" s="12" t="s">
        <v>31</v>
      </c>
      <c r="AX421" s="12" t="s">
        <v>75</v>
      </c>
      <c r="AY421" s="166" t="s">
        <v>205</v>
      </c>
    </row>
    <row r="422" spans="2:65" s="13" customFormat="1">
      <c r="B422" s="172"/>
      <c r="D422" s="165" t="s">
        <v>219</v>
      </c>
      <c r="E422" s="173" t="s">
        <v>1</v>
      </c>
      <c r="F422" s="174" t="s">
        <v>221</v>
      </c>
      <c r="H422" s="175">
        <v>7002.97</v>
      </c>
      <c r="I422" s="176"/>
      <c r="L422" s="172"/>
      <c r="M422" s="177"/>
      <c r="T422" s="178"/>
      <c r="AT422" s="173" t="s">
        <v>219</v>
      </c>
      <c r="AU422" s="173" t="s">
        <v>88</v>
      </c>
      <c r="AV422" s="13" t="s">
        <v>210</v>
      </c>
      <c r="AW422" s="13" t="s">
        <v>31</v>
      </c>
      <c r="AX422" s="13" t="s">
        <v>82</v>
      </c>
      <c r="AY422" s="173" t="s">
        <v>205</v>
      </c>
    </row>
    <row r="423" spans="2:65" s="1" customFormat="1" ht="24.2" customHeight="1">
      <c r="B423" s="136"/>
      <c r="C423" s="154" t="s">
        <v>362</v>
      </c>
      <c r="D423" s="154" t="s">
        <v>214</v>
      </c>
      <c r="E423" s="155" t="s">
        <v>3515</v>
      </c>
      <c r="F423" s="156" t="s">
        <v>3516</v>
      </c>
      <c r="G423" s="157" t="s">
        <v>165</v>
      </c>
      <c r="H423" s="158">
        <v>14284.815000000001</v>
      </c>
      <c r="I423" s="159"/>
      <c r="J423" s="160">
        <f>ROUND(I423*H423,2)</f>
        <v>0</v>
      </c>
      <c r="K423" s="161"/>
      <c r="L423" s="32"/>
      <c r="M423" s="162" t="s">
        <v>1</v>
      </c>
      <c r="N423" s="163" t="s">
        <v>41</v>
      </c>
      <c r="P423" s="148">
        <f>O423*H423</f>
        <v>0</v>
      </c>
      <c r="Q423" s="148">
        <v>4.2999999999999999E-4</v>
      </c>
      <c r="R423" s="148">
        <f>Q423*H423</f>
        <v>6.1424704500000002</v>
      </c>
      <c r="S423" s="148">
        <v>0</v>
      </c>
      <c r="T423" s="149">
        <f>S423*H423</f>
        <v>0</v>
      </c>
      <c r="AR423" s="150" t="s">
        <v>210</v>
      </c>
      <c r="AT423" s="150" t="s">
        <v>214</v>
      </c>
      <c r="AU423" s="150" t="s">
        <v>88</v>
      </c>
      <c r="AY423" s="17" t="s">
        <v>205</v>
      </c>
      <c r="BE423" s="151">
        <f>IF(N423="základná",J423,0)</f>
        <v>0</v>
      </c>
      <c r="BF423" s="151">
        <f>IF(N423="znížená",J423,0)</f>
        <v>0</v>
      </c>
      <c r="BG423" s="151">
        <f>IF(N423="zákl. prenesená",J423,0)</f>
        <v>0</v>
      </c>
      <c r="BH423" s="151">
        <f>IF(N423="zníž. prenesená",J423,0)</f>
        <v>0</v>
      </c>
      <c r="BI423" s="151">
        <f>IF(N423="nulová",J423,0)</f>
        <v>0</v>
      </c>
      <c r="BJ423" s="17" t="s">
        <v>88</v>
      </c>
      <c r="BK423" s="151">
        <f>ROUND(I423*H423,2)</f>
        <v>0</v>
      </c>
      <c r="BL423" s="17" t="s">
        <v>210</v>
      </c>
      <c r="BM423" s="150" t="s">
        <v>3517</v>
      </c>
    </row>
    <row r="424" spans="2:65" s="12" customFormat="1">
      <c r="B424" s="164"/>
      <c r="D424" s="165" t="s">
        <v>219</v>
      </c>
      <c r="E424" s="166" t="s">
        <v>1</v>
      </c>
      <c r="F424" s="167" t="s">
        <v>3255</v>
      </c>
      <c r="H424" s="168">
        <v>14284.815000000001</v>
      </c>
      <c r="I424" s="169"/>
      <c r="L424" s="164"/>
      <c r="M424" s="170"/>
      <c r="T424" s="171"/>
      <c r="AT424" s="166" t="s">
        <v>219</v>
      </c>
      <c r="AU424" s="166" t="s">
        <v>88</v>
      </c>
      <c r="AV424" s="12" t="s">
        <v>88</v>
      </c>
      <c r="AW424" s="12" t="s">
        <v>31</v>
      </c>
      <c r="AX424" s="12" t="s">
        <v>75</v>
      </c>
      <c r="AY424" s="166" t="s">
        <v>205</v>
      </c>
    </row>
    <row r="425" spans="2:65" s="13" customFormat="1">
      <c r="B425" s="172"/>
      <c r="D425" s="165" t="s">
        <v>219</v>
      </c>
      <c r="E425" s="173" t="s">
        <v>1</v>
      </c>
      <c r="F425" s="174" t="s">
        <v>221</v>
      </c>
      <c r="H425" s="175">
        <v>14284.815000000001</v>
      </c>
      <c r="I425" s="176"/>
      <c r="L425" s="172"/>
      <c r="M425" s="177"/>
      <c r="T425" s="178"/>
      <c r="AT425" s="173" t="s">
        <v>219</v>
      </c>
      <c r="AU425" s="173" t="s">
        <v>88</v>
      </c>
      <c r="AV425" s="13" t="s">
        <v>210</v>
      </c>
      <c r="AW425" s="13" t="s">
        <v>31</v>
      </c>
      <c r="AX425" s="13" t="s">
        <v>82</v>
      </c>
      <c r="AY425" s="173" t="s">
        <v>205</v>
      </c>
    </row>
    <row r="426" spans="2:65" s="1" customFormat="1" ht="24.2" customHeight="1">
      <c r="B426" s="136"/>
      <c r="C426" s="154" t="s">
        <v>364</v>
      </c>
      <c r="D426" s="154" t="s">
        <v>214</v>
      </c>
      <c r="E426" s="155" t="s">
        <v>3518</v>
      </c>
      <c r="F426" s="156" t="s">
        <v>3519</v>
      </c>
      <c r="G426" s="157" t="s">
        <v>165</v>
      </c>
      <c r="H426" s="158">
        <v>14284.815000000001</v>
      </c>
      <c r="I426" s="159"/>
      <c r="J426" s="160">
        <f>ROUND(I426*H426,2)</f>
        <v>0</v>
      </c>
      <c r="K426" s="161"/>
      <c r="L426" s="32"/>
      <c r="M426" s="162" t="s">
        <v>1</v>
      </c>
      <c r="N426" s="163" t="s">
        <v>41</v>
      </c>
      <c r="P426" s="148">
        <f>O426*H426</f>
        <v>0</v>
      </c>
      <c r="Q426" s="148">
        <v>8.9300000000000004E-3</v>
      </c>
      <c r="R426" s="148">
        <f>Q426*H426</f>
        <v>127.56339795000001</v>
      </c>
      <c r="S426" s="148">
        <v>0</v>
      </c>
      <c r="T426" s="149">
        <f>S426*H426</f>
        <v>0</v>
      </c>
      <c r="AR426" s="150" t="s">
        <v>210</v>
      </c>
      <c r="AT426" s="150" t="s">
        <v>214</v>
      </c>
      <c r="AU426" s="150" t="s">
        <v>88</v>
      </c>
      <c r="AY426" s="17" t="s">
        <v>205</v>
      </c>
      <c r="BE426" s="151">
        <f>IF(N426="základná",J426,0)</f>
        <v>0</v>
      </c>
      <c r="BF426" s="151">
        <f>IF(N426="znížená",J426,0)</f>
        <v>0</v>
      </c>
      <c r="BG426" s="151">
        <f>IF(N426="zákl. prenesená",J426,0)</f>
        <v>0</v>
      </c>
      <c r="BH426" s="151">
        <f>IF(N426="zníž. prenesená",J426,0)</f>
        <v>0</v>
      </c>
      <c r="BI426" s="151">
        <f>IF(N426="nulová",J426,0)</f>
        <v>0</v>
      </c>
      <c r="BJ426" s="17" t="s">
        <v>88</v>
      </c>
      <c r="BK426" s="151">
        <f>ROUND(I426*H426,2)</f>
        <v>0</v>
      </c>
      <c r="BL426" s="17" t="s">
        <v>210</v>
      </c>
      <c r="BM426" s="150" t="s">
        <v>3520</v>
      </c>
    </row>
    <row r="427" spans="2:65" s="14" customFormat="1">
      <c r="B427" s="179"/>
      <c r="D427" s="165" t="s">
        <v>219</v>
      </c>
      <c r="E427" s="180" t="s">
        <v>1</v>
      </c>
      <c r="F427" s="181" t="s">
        <v>3521</v>
      </c>
      <c r="H427" s="180" t="s">
        <v>1</v>
      </c>
      <c r="I427" s="182"/>
      <c r="L427" s="179"/>
      <c r="M427" s="183"/>
      <c r="T427" s="184"/>
      <c r="AT427" s="180" t="s">
        <v>219</v>
      </c>
      <c r="AU427" s="180" t="s">
        <v>88</v>
      </c>
      <c r="AV427" s="14" t="s">
        <v>82</v>
      </c>
      <c r="AW427" s="14" t="s">
        <v>31</v>
      </c>
      <c r="AX427" s="14" t="s">
        <v>75</v>
      </c>
      <c r="AY427" s="180" t="s">
        <v>205</v>
      </c>
    </row>
    <row r="428" spans="2:65" s="14" customFormat="1">
      <c r="B428" s="179"/>
      <c r="D428" s="165" t="s">
        <v>219</v>
      </c>
      <c r="E428" s="180" t="s">
        <v>1</v>
      </c>
      <c r="F428" s="181" t="s">
        <v>3522</v>
      </c>
      <c r="H428" s="180" t="s">
        <v>1</v>
      </c>
      <c r="I428" s="182"/>
      <c r="L428" s="179"/>
      <c r="M428" s="183"/>
      <c r="T428" s="184"/>
      <c r="AT428" s="180" t="s">
        <v>219</v>
      </c>
      <c r="AU428" s="180" t="s">
        <v>88</v>
      </c>
      <c r="AV428" s="14" t="s">
        <v>82</v>
      </c>
      <c r="AW428" s="14" t="s">
        <v>31</v>
      </c>
      <c r="AX428" s="14" t="s">
        <v>75</v>
      </c>
      <c r="AY428" s="180" t="s">
        <v>205</v>
      </c>
    </row>
    <row r="429" spans="2:65" s="14" customFormat="1">
      <c r="B429" s="179"/>
      <c r="D429" s="165" t="s">
        <v>219</v>
      </c>
      <c r="E429" s="180" t="s">
        <v>1</v>
      </c>
      <c r="F429" s="181" t="s">
        <v>3523</v>
      </c>
      <c r="H429" s="180" t="s">
        <v>1</v>
      </c>
      <c r="I429" s="182"/>
      <c r="L429" s="179"/>
      <c r="M429" s="183"/>
      <c r="T429" s="184"/>
      <c r="AT429" s="180" t="s">
        <v>219</v>
      </c>
      <c r="AU429" s="180" t="s">
        <v>88</v>
      </c>
      <c r="AV429" s="14" t="s">
        <v>82</v>
      </c>
      <c r="AW429" s="14" t="s">
        <v>31</v>
      </c>
      <c r="AX429" s="14" t="s">
        <v>75</v>
      </c>
      <c r="AY429" s="180" t="s">
        <v>205</v>
      </c>
    </row>
    <row r="430" spans="2:65" s="14" customFormat="1">
      <c r="B430" s="179"/>
      <c r="D430" s="165" t="s">
        <v>219</v>
      </c>
      <c r="E430" s="180" t="s">
        <v>1</v>
      </c>
      <c r="F430" s="181" t="s">
        <v>3524</v>
      </c>
      <c r="H430" s="180" t="s">
        <v>1</v>
      </c>
      <c r="I430" s="182"/>
      <c r="L430" s="179"/>
      <c r="M430" s="183"/>
      <c r="T430" s="184"/>
      <c r="AT430" s="180" t="s">
        <v>219</v>
      </c>
      <c r="AU430" s="180" t="s">
        <v>88</v>
      </c>
      <c r="AV430" s="14" t="s">
        <v>82</v>
      </c>
      <c r="AW430" s="14" t="s">
        <v>31</v>
      </c>
      <c r="AX430" s="14" t="s">
        <v>75</v>
      </c>
      <c r="AY430" s="180" t="s">
        <v>205</v>
      </c>
    </row>
    <row r="431" spans="2:65" s="14" customFormat="1" ht="22.5">
      <c r="B431" s="179"/>
      <c r="D431" s="165" t="s">
        <v>219</v>
      </c>
      <c r="E431" s="180" t="s">
        <v>1</v>
      </c>
      <c r="F431" s="181" t="s">
        <v>3525</v>
      </c>
      <c r="H431" s="180" t="s">
        <v>1</v>
      </c>
      <c r="I431" s="182"/>
      <c r="L431" s="179"/>
      <c r="M431" s="183"/>
      <c r="T431" s="184"/>
      <c r="AT431" s="180" t="s">
        <v>219</v>
      </c>
      <c r="AU431" s="180" t="s">
        <v>88</v>
      </c>
      <c r="AV431" s="14" t="s">
        <v>82</v>
      </c>
      <c r="AW431" s="14" t="s">
        <v>31</v>
      </c>
      <c r="AX431" s="14" t="s">
        <v>75</v>
      </c>
      <c r="AY431" s="180" t="s">
        <v>205</v>
      </c>
    </row>
    <row r="432" spans="2:65" s="14" customFormat="1">
      <c r="B432" s="179"/>
      <c r="D432" s="165" t="s">
        <v>219</v>
      </c>
      <c r="E432" s="180" t="s">
        <v>1</v>
      </c>
      <c r="F432" s="181" t="s">
        <v>3526</v>
      </c>
      <c r="H432" s="180" t="s">
        <v>1</v>
      </c>
      <c r="I432" s="182"/>
      <c r="L432" s="179"/>
      <c r="M432" s="183"/>
      <c r="T432" s="184"/>
      <c r="AT432" s="180" t="s">
        <v>219</v>
      </c>
      <c r="AU432" s="180" t="s">
        <v>88</v>
      </c>
      <c r="AV432" s="14" t="s">
        <v>82</v>
      </c>
      <c r="AW432" s="14" t="s">
        <v>31</v>
      </c>
      <c r="AX432" s="14" t="s">
        <v>75</v>
      </c>
      <c r="AY432" s="180" t="s">
        <v>205</v>
      </c>
    </row>
    <row r="433" spans="2:51" s="14" customFormat="1">
      <c r="B433" s="179"/>
      <c r="D433" s="165" t="s">
        <v>219</v>
      </c>
      <c r="E433" s="180" t="s">
        <v>1</v>
      </c>
      <c r="F433" s="181" t="s">
        <v>3527</v>
      </c>
      <c r="H433" s="180" t="s">
        <v>1</v>
      </c>
      <c r="I433" s="182"/>
      <c r="L433" s="179"/>
      <c r="M433" s="183"/>
      <c r="T433" s="184"/>
      <c r="AT433" s="180" t="s">
        <v>219</v>
      </c>
      <c r="AU433" s="180" t="s">
        <v>88</v>
      </c>
      <c r="AV433" s="14" t="s">
        <v>82</v>
      </c>
      <c r="AW433" s="14" t="s">
        <v>31</v>
      </c>
      <c r="AX433" s="14" t="s">
        <v>75</v>
      </c>
      <c r="AY433" s="180" t="s">
        <v>205</v>
      </c>
    </row>
    <row r="434" spans="2:51" s="14" customFormat="1">
      <c r="B434" s="179"/>
      <c r="D434" s="165" t="s">
        <v>219</v>
      </c>
      <c r="E434" s="180" t="s">
        <v>1</v>
      </c>
      <c r="F434" s="181" t="s">
        <v>3528</v>
      </c>
      <c r="H434" s="180" t="s">
        <v>1</v>
      </c>
      <c r="I434" s="182"/>
      <c r="L434" s="179"/>
      <c r="M434" s="183"/>
      <c r="T434" s="184"/>
      <c r="AT434" s="180" t="s">
        <v>219</v>
      </c>
      <c r="AU434" s="180" t="s">
        <v>88</v>
      </c>
      <c r="AV434" s="14" t="s">
        <v>82</v>
      </c>
      <c r="AW434" s="14" t="s">
        <v>31</v>
      </c>
      <c r="AX434" s="14" t="s">
        <v>75</v>
      </c>
      <c r="AY434" s="180" t="s">
        <v>205</v>
      </c>
    </row>
    <row r="435" spans="2:51" s="14" customFormat="1" ht="22.5">
      <c r="B435" s="179"/>
      <c r="D435" s="165" t="s">
        <v>219</v>
      </c>
      <c r="E435" s="180" t="s">
        <v>1</v>
      </c>
      <c r="F435" s="181" t="s">
        <v>3529</v>
      </c>
      <c r="H435" s="180" t="s">
        <v>1</v>
      </c>
      <c r="I435" s="182"/>
      <c r="L435" s="179"/>
      <c r="M435" s="183"/>
      <c r="T435" s="184"/>
      <c r="AT435" s="180" t="s">
        <v>219</v>
      </c>
      <c r="AU435" s="180" t="s">
        <v>88</v>
      </c>
      <c r="AV435" s="14" t="s">
        <v>82</v>
      </c>
      <c r="AW435" s="14" t="s">
        <v>31</v>
      </c>
      <c r="AX435" s="14" t="s">
        <v>75</v>
      </c>
      <c r="AY435" s="180" t="s">
        <v>205</v>
      </c>
    </row>
    <row r="436" spans="2:51" s="14" customFormat="1">
      <c r="B436" s="179"/>
      <c r="D436" s="165" t="s">
        <v>219</v>
      </c>
      <c r="E436" s="180" t="s">
        <v>1</v>
      </c>
      <c r="F436" s="181" t="s">
        <v>3530</v>
      </c>
      <c r="H436" s="180" t="s">
        <v>1</v>
      </c>
      <c r="I436" s="182"/>
      <c r="L436" s="179"/>
      <c r="M436" s="183"/>
      <c r="T436" s="184"/>
      <c r="AT436" s="180" t="s">
        <v>219</v>
      </c>
      <c r="AU436" s="180" t="s">
        <v>88</v>
      </c>
      <c r="AV436" s="14" t="s">
        <v>82</v>
      </c>
      <c r="AW436" s="14" t="s">
        <v>31</v>
      </c>
      <c r="AX436" s="14" t="s">
        <v>75</v>
      </c>
      <c r="AY436" s="180" t="s">
        <v>205</v>
      </c>
    </row>
    <row r="437" spans="2:51" s="14" customFormat="1">
      <c r="B437" s="179"/>
      <c r="D437" s="165" t="s">
        <v>219</v>
      </c>
      <c r="E437" s="180" t="s">
        <v>1</v>
      </c>
      <c r="F437" s="181" t="s">
        <v>3531</v>
      </c>
      <c r="H437" s="180" t="s">
        <v>1</v>
      </c>
      <c r="I437" s="182"/>
      <c r="L437" s="179"/>
      <c r="M437" s="183"/>
      <c r="T437" s="184"/>
      <c r="AT437" s="180" t="s">
        <v>219</v>
      </c>
      <c r="AU437" s="180" t="s">
        <v>88</v>
      </c>
      <c r="AV437" s="14" t="s">
        <v>82</v>
      </c>
      <c r="AW437" s="14" t="s">
        <v>31</v>
      </c>
      <c r="AX437" s="14" t="s">
        <v>75</v>
      </c>
      <c r="AY437" s="180" t="s">
        <v>205</v>
      </c>
    </row>
    <row r="438" spans="2:51" s="14" customFormat="1">
      <c r="B438" s="179"/>
      <c r="D438" s="165" t="s">
        <v>219</v>
      </c>
      <c r="E438" s="180" t="s">
        <v>1</v>
      </c>
      <c r="F438" s="181" t="s">
        <v>3532</v>
      </c>
      <c r="H438" s="180" t="s">
        <v>1</v>
      </c>
      <c r="I438" s="182"/>
      <c r="L438" s="179"/>
      <c r="M438" s="183"/>
      <c r="T438" s="184"/>
      <c r="AT438" s="180" t="s">
        <v>219</v>
      </c>
      <c r="AU438" s="180" t="s">
        <v>88</v>
      </c>
      <c r="AV438" s="14" t="s">
        <v>82</v>
      </c>
      <c r="AW438" s="14" t="s">
        <v>31</v>
      </c>
      <c r="AX438" s="14" t="s">
        <v>75</v>
      </c>
      <c r="AY438" s="180" t="s">
        <v>205</v>
      </c>
    </row>
    <row r="439" spans="2:51" s="14" customFormat="1">
      <c r="B439" s="179"/>
      <c r="D439" s="165" t="s">
        <v>219</v>
      </c>
      <c r="E439" s="180" t="s">
        <v>1</v>
      </c>
      <c r="F439" s="181" t="s">
        <v>3533</v>
      </c>
      <c r="H439" s="180" t="s">
        <v>1</v>
      </c>
      <c r="I439" s="182"/>
      <c r="L439" s="179"/>
      <c r="M439" s="183"/>
      <c r="T439" s="184"/>
      <c r="AT439" s="180" t="s">
        <v>219</v>
      </c>
      <c r="AU439" s="180" t="s">
        <v>88</v>
      </c>
      <c r="AV439" s="14" t="s">
        <v>82</v>
      </c>
      <c r="AW439" s="14" t="s">
        <v>31</v>
      </c>
      <c r="AX439" s="14" t="s">
        <v>75</v>
      </c>
      <c r="AY439" s="180" t="s">
        <v>205</v>
      </c>
    </row>
    <row r="440" spans="2:51" s="12" customFormat="1" ht="22.5">
      <c r="B440" s="164"/>
      <c r="D440" s="165" t="s">
        <v>219</v>
      </c>
      <c r="E440" s="166" t="s">
        <v>1</v>
      </c>
      <c r="F440" s="167" t="s">
        <v>3534</v>
      </c>
      <c r="H440" s="168">
        <v>790.495</v>
      </c>
      <c r="I440" s="169"/>
      <c r="L440" s="164"/>
      <c r="M440" s="170"/>
      <c r="T440" s="171"/>
      <c r="AT440" s="166" t="s">
        <v>219</v>
      </c>
      <c r="AU440" s="166" t="s">
        <v>88</v>
      </c>
      <c r="AV440" s="12" t="s">
        <v>88</v>
      </c>
      <c r="AW440" s="12" t="s">
        <v>31</v>
      </c>
      <c r="AX440" s="12" t="s">
        <v>75</v>
      </c>
      <c r="AY440" s="166" t="s">
        <v>205</v>
      </c>
    </row>
    <row r="441" spans="2:51" s="12" customFormat="1">
      <c r="B441" s="164"/>
      <c r="D441" s="165" t="s">
        <v>219</v>
      </c>
      <c r="E441" s="166" t="s">
        <v>1</v>
      </c>
      <c r="F441" s="167" t="s">
        <v>3535</v>
      </c>
      <c r="H441" s="168">
        <v>-42.75</v>
      </c>
      <c r="I441" s="169"/>
      <c r="L441" s="164"/>
      <c r="M441" s="170"/>
      <c r="T441" s="171"/>
      <c r="AT441" s="166" t="s">
        <v>219</v>
      </c>
      <c r="AU441" s="166" t="s">
        <v>88</v>
      </c>
      <c r="AV441" s="12" t="s">
        <v>88</v>
      </c>
      <c r="AW441" s="12" t="s">
        <v>31</v>
      </c>
      <c r="AX441" s="12" t="s">
        <v>75</v>
      </c>
      <c r="AY441" s="166" t="s">
        <v>205</v>
      </c>
    </row>
    <row r="442" spans="2:51" s="12" customFormat="1">
      <c r="B442" s="164"/>
      <c r="D442" s="165" t="s">
        <v>219</v>
      </c>
      <c r="E442" s="166" t="s">
        <v>1</v>
      </c>
      <c r="F442" s="167" t="s">
        <v>3536</v>
      </c>
      <c r="H442" s="168">
        <v>-29.943999999999999</v>
      </c>
      <c r="I442" s="169"/>
      <c r="L442" s="164"/>
      <c r="M442" s="170"/>
      <c r="T442" s="171"/>
      <c r="AT442" s="166" t="s">
        <v>219</v>
      </c>
      <c r="AU442" s="166" t="s">
        <v>88</v>
      </c>
      <c r="AV442" s="12" t="s">
        <v>88</v>
      </c>
      <c r="AW442" s="12" t="s">
        <v>31</v>
      </c>
      <c r="AX442" s="12" t="s">
        <v>75</v>
      </c>
      <c r="AY442" s="166" t="s">
        <v>205</v>
      </c>
    </row>
    <row r="443" spans="2:51" s="12" customFormat="1">
      <c r="B443" s="164"/>
      <c r="D443" s="165" t="s">
        <v>219</v>
      </c>
      <c r="E443" s="166" t="s">
        <v>1</v>
      </c>
      <c r="F443" s="167" t="s">
        <v>3537</v>
      </c>
      <c r="H443" s="168">
        <v>29.945</v>
      </c>
      <c r="I443" s="169"/>
      <c r="L443" s="164"/>
      <c r="M443" s="170"/>
      <c r="T443" s="171"/>
      <c r="AT443" s="166" t="s">
        <v>219</v>
      </c>
      <c r="AU443" s="166" t="s">
        <v>88</v>
      </c>
      <c r="AV443" s="12" t="s">
        <v>88</v>
      </c>
      <c r="AW443" s="12" t="s">
        <v>31</v>
      </c>
      <c r="AX443" s="12" t="s">
        <v>75</v>
      </c>
      <c r="AY443" s="166" t="s">
        <v>205</v>
      </c>
    </row>
    <row r="444" spans="2:51" s="12" customFormat="1">
      <c r="B444" s="164"/>
      <c r="D444" s="165" t="s">
        <v>219</v>
      </c>
      <c r="E444" s="166" t="s">
        <v>1</v>
      </c>
      <c r="F444" s="167" t="s">
        <v>3538</v>
      </c>
      <c r="H444" s="168">
        <v>-1.35</v>
      </c>
      <c r="I444" s="169"/>
      <c r="L444" s="164"/>
      <c r="M444" s="170"/>
      <c r="T444" s="171"/>
      <c r="AT444" s="166" t="s">
        <v>219</v>
      </c>
      <c r="AU444" s="166" t="s">
        <v>88</v>
      </c>
      <c r="AV444" s="12" t="s">
        <v>88</v>
      </c>
      <c r="AW444" s="12" t="s">
        <v>31</v>
      </c>
      <c r="AX444" s="12" t="s">
        <v>75</v>
      </c>
      <c r="AY444" s="166" t="s">
        <v>205</v>
      </c>
    </row>
    <row r="445" spans="2:51" s="12" customFormat="1">
      <c r="B445" s="164"/>
      <c r="D445" s="165" t="s">
        <v>219</v>
      </c>
      <c r="E445" s="166" t="s">
        <v>1</v>
      </c>
      <c r="F445" s="167" t="s">
        <v>3539</v>
      </c>
      <c r="H445" s="168">
        <v>-1.5760000000000001</v>
      </c>
      <c r="I445" s="169"/>
      <c r="L445" s="164"/>
      <c r="M445" s="170"/>
      <c r="T445" s="171"/>
      <c r="AT445" s="166" t="s">
        <v>219</v>
      </c>
      <c r="AU445" s="166" t="s">
        <v>88</v>
      </c>
      <c r="AV445" s="12" t="s">
        <v>88</v>
      </c>
      <c r="AW445" s="12" t="s">
        <v>31</v>
      </c>
      <c r="AX445" s="12" t="s">
        <v>75</v>
      </c>
      <c r="AY445" s="166" t="s">
        <v>205</v>
      </c>
    </row>
    <row r="446" spans="2:51" s="12" customFormat="1">
      <c r="B446" s="164"/>
      <c r="D446" s="165" t="s">
        <v>219</v>
      </c>
      <c r="E446" s="166" t="s">
        <v>1</v>
      </c>
      <c r="F446" s="167" t="s">
        <v>3540</v>
      </c>
      <c r="H446" s="168">
        <v>26.928000000000001</v>
      </c>
      <c r="I446" s="169"/>
      <c r="L446" s="164"/>
      <c r="M446" s="170"/>
      <c r="T446" s="171"/>
      <c r="AT446" s="166" t="s">
        <v>219</v>
      </c>
      <c r="AU446" s="166" t="s">
        <v>88</v>
      </c>
      <c r="AV446" s="12" t="s">
        <v>88</v>
      </c>
      <c r="AW446" s="12" t="s">
        <v>31</v>
      </c>
      <c r="AX446" s="12" t="s">
        <v>75</v>
      </c>
      <c r="AY446" s="166" t="s">
        <v>205</v>
      </c>
    </row>
    <row r="447" spans="2:51" s="12" customFormat="1">
      <c r="B447" s="164"/>
      <c r="D447" s="165" t="s">
        <v>219</v>
      </c>
      <c r="E447" s="166" t="s">
        <v>1</v>
      </c>
      <c r="F447" s="167" t="s">
        <v>3539</v>
      </c>
      <c r="H447" s="168">
        <v>-1.5760000000000001</v>
      </c>
      <c r="I447" s="169"/>
      <c r="L447" s="164"/>
      <c r="M447" s="170"/>
      <c r="T447" s="171"/>
      <c r="AT447" s="166" t="s">
        <v>219</v>
      </c>
      <c r="AU447" s="166" t="s">
        <v>88</v>
      </c>
      <c r="AV447" s="12" t="s">
        <v>88</v>
      </c>
      <c r="AW447" s="12" t="s">
        <v>31</v>
      </c>
      <c r="AX447" s="12" t="s">
        <v>75</v>
      </c>
      <c r="AY447" s="166" t="s">
        <v>205</v>
      </c>
    </row>
    <row r="448" spans="2:51" s="12" customFormat="1">
      <c r="B448" s="164"/>
      <c r="D448" s="165" t="s">
        <v>219</v>
      </c>
      <c r="E448" s="166" t="s">
        <v>1</v>
      </c>
      <c r="F448" s="167" t="s">
        <v>3539</v>
      </c>
      <c r="H448" s="168">
        <v>-1.5760000000000001</v>
      </c>
      <c r="I448" s="169"/>
      <c r="L448" s="164"/>
      <c r="M448" s="170"/>
      <c r="T448" s="171"/>
      <c r="AT448" s="166" t="s">
        <v>219</v>
      </c>
      <c r="AU448" s="166" t="s">
        <v>88</v>
      </c>
      <c r="AV448" s="12" t="s">
        <v>88</v>
      </c>
      <c r="AW448" s="12" t="s">
        <v>31</v>
      </c>
      <c r="AX448" s="12" t="s">
        <v>75</v>
      </c>
      <c r="AY448" s="166" t="s">
        <v>205</v>
      </c>
    </row>
    <row r="449" spans="2:51" s="12" customFormat="1">
      <c r="B449" s="164"/>
      <c r="D449" s="165" t="s">
        <v>219</v>
      </c>
      <c r="E449" s="166" t="s">
        <v>1</v>
      </c>
      <c r="F449" s="167" t="s">
        <v>3541</v>
      </c>
      <c r="H449" s="168">
        <v>-1.1819999999999999</v>
      </c>
      <c r="I449" s="169"/>
      <c r="L449" s="164"/>
      <c r="M449" s="170"/>
      <c r="T449" s="171"/>
      <c r="AT449" s="166" t="s">
        <v>219</v>
      </c>
      <c r="AU449" s="166" t="s">
        <v>88</v>
      </c>
      <c r="AV449" s="12" t="s">
        <v>88</v>
      </c>
      <c r="AW449" s="12" t="s">
        <v>31</v>
      </c>
      <c r="AX449" s="12" t="s">
        <v>75</v>
      </c>
      <c r="AY449" s="166" t="s">
        <v>205</v>
      </c>
    </row>
    <row r="450" spans="2:51" s="14" customFormat="1">
      <c r="B450" s="179"/>
      <c r="D450" s="165" t="s">
        <v>219</v>
      </c>
      <c r="E450" s="180" t="s">
        <v>1</v>
      </c>
      <c r="F450" s="181" t="s">
        <v>3542</v>
      </c>
      <c r="H450" s="180" t="s">
        <v>1</v>
      </c>
      <c r="I450" s="182"/>
      <c r="L450" s="179"/>
      <c r="M450" s="183"/>
      <c r="T450" s="184"/>
      <c r="AT450" s="180" t="s">
        <v>219</v>
      </c>
      <c r="AU450" s="180" t="s">
        <v>88</v>
      </c>
      <c r="AV450" s="14" t="s">
        <v>82</v>
      </c>
      <c r="AW450" s="14" t="s">
        <v>31</v>
      </c>
      <c r="AX450" s="14" t="s">
        <v>75</v>
      </c>
      <c r="AY450" s="180" t="s">
        <v>205</v>
      </c>
    </row>
    <row r="451" spans="2:51" s="12" customFormat="1" ht="22.5">
      <c r="B451" s="164"/>
      <c r="D451" s="165" t="s">
        <v>219</v>
      </c>
      <c r="E451" s="166" t="s">
        <v>1</v>
      </c>
      <c r="F451" s="167" t="s">
        <v>3543</v>
      </c>
      <c r="H451" s="168">
        <v>529.20000000000005</v>
      </c>
      <c r="I451" s="169"/>
      <c r="L451" s="164"/>
      <c r="M451" s="170"/>
      <c r="T451" s="171"/>
      <c r="AT451" s="166" t="s">
        <v>219</v>
      </c>
      <c r="AU451" s="166" t="s">
        <v>88</v>
      </c>
      <c r="AV451" s="12" t="s">
        <v>88</v>
      </c>
      <c r="AW451" s="12" t="s">
        <v>31</v>
      </c>
      <c r="AX451" s="12" t="s">
        <v>75</v>
      </c>
      <c r="AY451" s="166" t="s">
        <v>205</v>
      </c>
    </row>
    <row r="452" spans="2:51" s="12" customFormat="1">
      <c r="B452" s="164"/>
      <c r="D452" s="165" t="s">
        <v>219</v>
      </c>
      <c r="E452" s="166" t="s">
        <v>1</v>
      </c>
      <c r="F452" s="167" t="s">
        <v>3538</v>
      </c>
      <c r="H452" s="168">
        <v>-1.35</v>
      </c>
      <c r="I452" s="169"/>
      <c r="L452" s="164"/>
      <c r="M452" s="170"/>
      <c r="T452" s="171"/>
      <c r="AT452" s="166" t="s">
        <v>219</v>
      </c>
      <c r="AU452" s="166" t="s">
        <v>88</v>
      </c>
      <c r="AV452" s="12" t="s">
        <v>88</v>
      </c>
      <c r="AW452" s="12" t="s">
        <v>31</v>
      </c>
      <c r="AX452" s="12" t="s">
        <v>75</v>
      </c>
      <c r="AY452" s="166" t="s">
        <v>205</v>
      </c>
    </row>
    <row r="453" spans="2:51" s="12" customFormat="1">
      <c r="B453" s="164"/>
      <c r="D453" s="165" t="s">
        <v>219</v>
      </c>
      <c r="E453" s="166" t="s">
        <v>1</v>
      </c>
      <c r="F453" s="167" t="s">
        <v>3544</v>
      </c>
      <c r="H453" s="168">
        <v>-3.15</v>
      </c>
      <c r="I453" s="169"/>
      <c r="L453" s="164"/>
      <c r="M453" s="170"/>
      <c r="T453" s="171"/>
      <c r="AT453" s="166" t="s">
        <v>219</v>
      </c>
      <c r="AU453" s="166" t="s">
        <v>88</v>
      </c>
      <c r="AV453" s="12" t="s">
        <v>88</v>
      </c>
      <c r="AW453" s="12" t="s">
        <v>31</v>
      </c>
      <c r="AX453" s="12" t="s">
        <v>75</v>
      </c>
      <c r="AY453" s="166" t="s">
        <v>205</v>
      </c>
    </row>
    <row r="454" spans="2:51" s="12" customFormat="1">
      <c r="B454" s="164"/>
      <c r="D454" s="165" t="s">
        <v>219</v>
      </c>
      <c r="E454" s="166" t="s">
        <v>1</v>
      </c>
      <c r="F454" s="167" t="s">
        <v>3539</v>
      </c>
      <c r="H454" s="168">
        <v>-1.5760000000000001</v>
      </c>
      <c r="I454" s="169"/>
      <c r="L454" s="164"/>
      <c r="M454" s="170"/>
      <c r="T454" s="171"/>
      <c r="AT454" s="166" t="s">
        <v>219</v>
      </c>
      <c r="AU454" s="166" t="s">
        <v>88</v>
      </c>
      <c r="AV454" s="12" t="s">
        <v>88</v>
      </c>
      <c r="AW454" s="12" t="s">
        <v>31</v>
      </c>
      <c r="AX454" s="12" t="s">
        <v>75</v>
      </c>
      <c r="AY454" s="166" t="s">
        <v>205</v>
      </c>
    </row>
    <row r="455" spans="2:51" s="12" customFormat="1">
      <c r="B455" s="164"/>
      <c r="D455" s="165" t="s">
        <v>219</v>
      </c>
      <c r="E455" s="166" t="s">
        <v>1</v>
      </c>
      <c r="F455" s="167" t="s">
        <v>3545</v>
      </c>
      <c r="H455" s="168">
        <v>-3.28</v>
      </c>
      <c r="I455" s="169"/>
      <c r="L455" s="164"/>
      <c r="M455" s="170"/>
      <c r="T455" s="171"/>
      <c r="AT455" s="166" t="s">
        <v>219</v>
      </c>
      <c r="AU455" s="166" t="s">
        <v>88</v>
      </c>
      <c r="AV455" s="12" t="s">
        <v>88</v>
      </c>
      <c r="AW455" s="12" t="s">
        <v>31</v>
      </c>
      <c r="AX455" s="12" t="s">
        <v>75</v>
      </c>
      <c r="AY455" s="166" t="s">
        <v>205</v>
      </c>
    </row>
    <row r="456" spans="2:51" s="12" customFormat="1">
      <c r="B456" s="164"/>
      <c r="D456" s="165" t="s">
        <v>219</v>
      </c>
      <c r="E456" s="166" t="s">
        <v>1</v>
      </c>
      <c r="F456" s="167" t="s">
        <v>3546</v>
      </c>
      <c r="H456" s="168">
        <v>361.15199999999999</v>
      </c>
      <c r="I456" s="169"/>
      <c r="L456" s="164"/>
      <c r="M456" s="170"/>
      <c r="T456" s="171"/>
      <c r="AT456" s="166" t="s">
        <v>219</v>
      </c>
      <c r="AU456" s="166" t="s">
        <v>88</v>
      </c>
      <c r="AV456" s="12" t="s">
        <v>88</v>
      </c>
      <c r="AW456" s="12" t="s">
        <v>31</v>
      </c>
      <c r="AX456" s="12" t="s">
        <v>75</v>
      </c>
      <c r="AY456" s="166" t="s">
        <v>205</v>
      </c>
    </row>
    <row r="457" spans="2:51" s="12" customFormat="1">
      <c r="B457" s="164"/>
      <c r="D457" s="165" t="s">
        <v>219</v>
      </c>
      <c r="E457" s="166" t="s">
        <v>1</v>
      </c>
      <c r="F457" s="167" t="s">
        <v>3536</v>
      </c>
      <c r="H457" s="168">
        <v>-29.943999999999999</v>
      </c>
      <c r="I457" s="169"/>
      <c r="L457" s="164"/>
      <c r="M457" s="170"/>
      <c r="T457" s="171"/>
      <c r="AT457" s="166" t="s">
        <v>219</v>
      </c>
      <c r="AU457" s="166" t="s">
        <v>88</v>
      </c>
      <c r="AV457" s="12" t="s">
        <v>88</v>
      </c>
      <c r="AW457" s="12" t="s">
        <v>31</v>
      </c>
      <c r="AX457" s="12" t="s">
        <v>75</v>
      </c>
      <c r="AY457" s="166" t="s">
        <v>205</v>
      </c>
    </row>
    <row r="458" spans="2:51" s="12" customFormat="1">
      <c r="B458" s="164"/>
      <c r="D458" s="165" t="s">
        <v>219</v>
      </c>
      <c r="E458" s="166" t="s">
        <v>1</v>
      </c>
      <c r="F458" s="167" t="s">
        <v>3547</v>
      </c>
      <c r="H458" s="168">
        <v>-22.95</v>
      </c>
      <c r="I458" s="169"/>
      <c r="L458" s="164"/>
      <c r="M458" s="170"/>
      <c r="T458" s="171"/>
      <c r="AT458" s="166" t="s">
        <v>219</v>
      </c>
      <c r="AU458" s="166" t="s">
        <v>88</v>
      </c>
      <c r="AV458" s="12" t="s">
        <v>88</v>
      </c>
      <c r="AW458" s="12" t="s">
        <v>31</v>
      </c>
      <c r="AX458" s="12" t="s">
        <v>75</v>
      </c>
      <c r="AY458" s="166" t="s">
        <v>205</v>
      </c>
    </row>
    <row r="459" spans="2:51" s="12" customFormat="1">
      <c r="B459" s="164"/>
      <c r="D459" s="165" t="s">
        <v>219</v>
      </c>
      <c r="E459" s="166" t="s">
        <v>1</v>
      </c>
      <c r="F459" s="167" t="s">
        <v>3375</v>
      </c>
      <c r="H459" s="168">
        <v>-1.8</v>
      </c>
      <c r="I459" s="169"/>
      <c r="L459" s="164"/>
      <c r="M459" s="170"/>
      <c r="T459" s="171"/>
      <c r="AT459" s="166" t="s">
        <v>219</v>
      </c>
      <c r="AU459" s="166" t="s">
        <v>88</v>
      </c>
      <c r="AV459" s="12" t="s">
        <v>88</v>
      </c>
      <c r="AW459" s="12" t="s">
        <v>31</v>
      </c>
      <c r="AX459" s="12" t="s">
        <v>75</v>
      </c>
      <c r="AY459" s="166" t="s">
        <v>205</v>
      </c>
    </row>
    <row r="460" spans="2:51" s="14" customFormat="1">
      <c r="B460" s="179"/>
      <c r="D460" s="165" t="s">
        <v>219</v>
      </c>
      <c r="E460" s="180" t="s">
        <v>1</v>
      </c>
      <c r="F460" s="181" t="s">
        <v>3548</v>
      </c>
      <c r="H460" s="180" t="s">
        <v>1</v>
      </c>
      <c r="I460" s="182"/>
      <c r="L460" s="179"/>
      <c r="M460" s="183"/>
      <c r="T460" s="184"/>
      <c r="AT460" s="180" t="s">
        <v>219</v>
      </c>
      <c r="AU460" s="180" t="s">
        <v>88</v>
      </c>
      <c r="AV460" s="14" t="s">
        <v>82</v>
      </c>
      <c r="AW460" s="14" t="s">
        <v>31</v>
      </c>
      <c r="AX460" s="14" t="s">
        <v>75</v>
      </c>
      <c r="AY460" s="180" t="s">
        <v>205</v>
      </c>
    </row>
    <row r="461" spans="2:51" s="12" customFormat="1">
      <c r="B461" s="164"/>
      <c r="D461" s="165" t="s">
        <v>219</v>
      </c>
      <c r="E461" s="166" t="s">
        <v>1</v>
      </c>
      <c r="F461" s="167" t="s">
        <v>3549</v>
      </c>
      <c r="H461" s="168">
        <v>109.35</v>
      </c>
      <c r="I461" s="169"/>
      <c r="L461" s="164"/>
      <c r="M461" s="170"/>
      <c r="T461" s="171"/>
      <c r="AT461" s="166" t="s">
        <v>219</v>
      </c>
      <c r="AU461" s="166" t="s">
        <v>88</v>
      </c>
      <c r="AV461" s="12" t="s">
        <v>88</v>
      </c>
      <c r="AW461" s="12" t="s">
        <v>31</v>
      </c>
      <c r="AX461" s="12" t="s">
        <v>75</v>
      </c>
      <c r="AY461" s="166" t="s">
        <v>205</v>
      </c>
    </row>
    <row r="462" spans="2:51" s="12" customFormat="1">
      <c r="B462" s="164"/>
      <c r="D462" s="165" t="s">
        <v>219</v>
      </c>
      <c r="E462" s="166" t="s">
        <v>1</v>
      </c>
      <c r="F462" s="167" t="s">
        <v>3550</v>
      </c>
      <c r="H462" s="168">
        <v>46.125</v>
      </c>
      <c r="I462" s="169"/>
      <c r="L462" s="164"/>
      <c r="M462" s="170"/>
      <c r="T462" s="171"/>
      <c r="AT462" s="166" t="s">
        <v>219</v>
      </c>
      <c r="AU462" s="166" t="s">
        <v>88</v>
      </c>
      <c r="AV462" s="12" t="s">
        <v>88</v>
      </c>
      <c r="AW462" s="12" t="s">
        <v>31</v>
      </c>
      <c r="AX462" s="12" t="s">
        <v>75</v>
      </c>
      <c r="AY462" s="166" t="s">
        <v>205</v>
      </c>
    </row>
    <row r="463" spans="2:51" s="12" customFormat="1">
      <c r="B463" s="164"/>
      <c r="D463" s="165" t="s">
        <v>219</v>
      </c>
      <c r="E463" s="166" t="s">
        <v>1</v>
      </c>
      <c r="F463" s="167" t="s">
        <v>3551</v>
      </c>
      <c r="H463" s="168">
        <v>-3.9</v>
      </c>
      <c r="I463" s="169"/>
      <c r="L463" s="164"/>
      <c r="M463" s="170"/>
      <c r="T463" s="171"/>
      <c r="AT463" s="166" t="s">
        <v>219</v>
      </c>
      <c r="AU463" s="166" t="s">
        <v>88</v>
      </c>
      <c r="AV463" s="12" t="s">
        <v>88</v>
      </c>
      <c r="AW463" s="12" t="s">
        <v>31</v>
      </c>
      <c r="AX463" s="12" t="s">
        <v>75</v>
      </c>
      <c r="AY463" s="166" t="s">
        <v>205</v>
      </c>
    </row>
    <row r="464" spans="2:51" s="12" customFormat="1">
      <c r="B464" s="164"/>
      <c r="D464" s="165" t="s">
        <v>219</v>
      </c>
      <c r="E464" s="166" t="s">
        <v>1</v>
      </c>
      <c r="F464" s="167" t="s">
        <v>2124</v>
      </c>
      <c r="H464" s="168">
        <v>29.937999999999999</v>
      </c>
      <c r="I464" s="169"/>
      <c r="L464" s="164"/>
      <c r="M464" s="170"/>
      <c r="T464" s="171"/>
      <c r="AT464" s="166" t="s">
        <v>219</v>
      </c>
      <c r="AU464" s="166" t="s">
        <v>88</v>
      </c>
      <c r="AV464" s="12" t="s">
        <v>88</v>
      </c>
      <c r="AW464" s="12" t="s">
        <v>31</v>
      </c>
      <c r="AX464" s="12" t="s">
        <v>75</v>
      </c>
      <c r="AY464" s="166" t="s">
        <v>205</v>
      </c>
    </row>
    <row r="465" spans="2:51" s="12" customFormat="1">
      <c r="B465" s="164"/>
      <c r="D465" s="165" t="s">
        <v>219</v>
      </c>
      <c r="E465" s="166" t="s">
        <v>1</v>
      </c>
      <c r="F465" s="167" t="s">
        <v>3552</v>
      </c>
      <c r="H465" s="168">
        <v>-2.25</v>
      </c>
      <c r="I465" s="169"/>
      <c r="L465" s="164"/>
      <c r="M465" s="170"/>
      <c r="T465" s="171"/>
      <c r="AT465" s="166" t="s">
        <v>219</v>
      </c>
      <c r="AU465" s="166" t="s">
        <v>88</v>
      </c>
      <c r="AV465" s="12" t="s">
        <v>88</v>
      </c>
      <c r="AW465" s="12" t="s">
        <v>31</v>
      </c>
      <c r="AX465" s="12" t="s">
        <v>75</v>
      </c>
      <c r="AY465" s="166" t="s">
        <v>205</v>
      </c>
    </row>
    <row r="466" spans="2:51" s="12" customFormat="1">
      <c r="B466" s="164"/>
      <c r="D466" s="165" t="s">
        <v>219</v>
      </c>
      <c r="E466" s="166" t="s">
        <v>1</v>
      </c>
      <c r="F466" s="167" t="s">
        <v>3553</v>
      </c>
      <c r="H466" s="168">
        <v>-3.1520000000000001</v>
      </c>
      <c r="I466" s="169"/>
      <c r="L466" s="164"/>
      <c r="M466" s="170"/>
      <c r="T466" s="171"/>
      <c r="AT466" s="166" t="s">
        <v>219</v>
      </c>
      <c r="AU466" s="166" t="s">
        <v>88</v>
      </c>
      <c r="AV466" s="12" t="s">
        <v>88</v>
      </c>
      <c r="AW466" s="12" t="s">
        <v>31</v>
      </c>
      <c r="AX466" s="12" t="s">
        <v>75</v>
      </c>
      <c r="AY466" s="166" t="s">
        <v>205</v>
      </c>
    </row>
    <row r="467" spans="2:51" s="12" customFormat="1">
      <c r="B467" s="164"/>
      <c r="D467" s="165" t="s">
        <v>219</v>
      </c>
      <c r="E467" s="166" t="s">
        <v>1</v>
      </c>
      <c r="F467" s="167" t="s">
        <v>3554</v>
      </c>
      <c r="H467" s="168">
        <v>16.297999999999998</v>
      </c>
      <c r="I467" s="169"/>
      <c r="L467" s="164"/>
      <c r="M467" s="170"/>
      <c r="T467" s="171"/>
      <c r="AT467" s="166" t="s">
        <v>219</v>
      </c>
      <c r="AU467" s="166" t="s">
        <v>88</v>
      </c>
      <c r="AV467" s="12" t="s">
        <v>88</v>
      </c>
      <c r="AW467" s="12" t="s">
        <v>31</v>
      </c>
      <c r="AX467" s="12" t="s">
        <v>75</v>
      </c>
      <c r="AY467" s="166" t="s">
        <v>205</v>
      </c>
    </row>
    <row r="468" spans="2:51" s="12" customFormat="1">
      <c r="B468" s="164"/>
      <c r="D468" s="165" t="s">
        <v>219</v>
      </c>
      <c r="E468" s="166" t="s">
        <v>1</v>
      </c>
      <c r="F468" s="167" t="s">
        <v>3553</v>
      </c>
      <c r="H468" s="168">
        <v>-3.1520000000000001</v>
      </c>
      <c r="I468" s="169"/>
      <c r="L468" s="164"/>
      <c r="M468" s="170"/>
      <c r="T468" s="171"/>
      <c r="AT468" s="166" t="s">
        <v>219</v>
      </c>
      <c r="AU468" s="166" t="s">
        <v>88</v>
      </c>
      <c r="AV468" s="12" t="s">
        <v>88</v>
      </c>
      <c r="AW468" s="12" t="s">
        <v>31</v>
      </c>
      <c r="AX468" s="12" t="s">
        <v>75</v>
      </c>
      <c r="AY468" s="166" t="s">
        <v>205</v>
      </c>
    </row>
    <row r="469" spans="2:51" s="12" customFormat="1">
      <c r="B469" s="164"/>
      <c r="D469" s="165" t="s">
        <v>219</v>
      </c>
      <c r="E469" s="166" t="s">
        <v>1</v>
      </c>
      <c r="F469" s="167" t="s">
        <v>3555</v>
      </c>
      <c r="H469" s="168">
        <v>49.79</v>
      </c>
      <c r="I469" s="169"/>
      <c r="L469" s="164"/>
      <c r="M469" s="170"/>
      <c r="T469" s="171"/>
      <c r="AT469" s="166" t="s">
        <v>219</v>
      </c>
      <c r="AU469" s="166" t="s">
        <v>88</v>
      </c>
      <c r="AV469" s="12" t="s">
        <v>88</v>
      </c>
      <c r="AW469" s="12" t="s">
        <v>31</v>
      </c>
      <c r="AX469" s="12" t="s">
        <v>75</v>
      </c>
      <c r="AY469" s="166" t="s">
        <v>205</v>
      </c>
    </row>
    <row r="470" spans="2:51" s="12" customFormat="1">
      <c r="B470" s="164"/>
      <c r="D470" s="165" t="s">
        <v>219</v>
      </c>
      <c r="E470" s="166" t="s">
        <v>1</v>
      </c>
      <c r="F470" s="167" t="s">
        <v>3556</v>
      </c>
      <c r="H470" s="168">
        <v>-4.5</v>
      </c>
      <c r="I470" s="169"/>
      <c r="L470" s="164"/>
      <c r="M470" s="170"/>
      <c r="T470" s="171"/>
      <c r="AT470" s="166" t="s">
        <v>219</v>
      </c>
      <c r="AU470" s="166" t="s">
        <v>88</v>
      </c>
      <c r="AV470" s="12" t="s">
        <v>88</v>
      </c>
      <c r="AW470" s="12" t="s">
        <v>31</v>
      </c>
      <c r="AX470" s="12" t="s">
        <v>75</v>
      </c>
      <c r="AY470" s="166" t="s">
        <v>205</v>
      </c>
    </row>
    <row r="471" spans="2:51" s="12" customFormat="1">
      <c r="B471" s="164"/>
      <c r="D471" s="165" t="s">
        <v>219</v>
      </c>
      <c r="E471" s="166" t="s">
        <v>1</v>
      </c>
      <c r="F471" s="167" t="s">
        <v>3539</v>
      </c>
      <c r="H471" s="168">
        <v>-1.5760000000000001</v>
      </c>
      <c r="I471" s="169"/>
      <c r="L471" s="164"/>
      <c r="M471" s="170"/>
      <c r="T471" s="171"/>
      <c r="AT471" s="166" t="s">
        <v>219</v>
      </c>
      <c r="AU471" s="166" t="s">
        <v>88</v>
      </c>
      <c r="AV471" s="12" t="s">
        <v>88</v>
      </c>
      <c r="AW471" s="12" t="s">
        <v>31</v>
      </c>
      <c r="AX471" s="12" t="s">
        <v>75</v>
      </c>
      <c r="AY471" s="166" t="s">
        <v>205</v>
      </c>
    </row>
    <row r="472" spans="2:51" s="12" customFormat="1">
      <c r="B472" s="164"/>
      <c r="D472" s="165" t="s">
        <v>219</v>
      </c>
      <c r="E472" s="166" t="s">
        <v>1</v>
      </c>
      <c r="F472" s="167" t="s">
        <v>3557</v>
      </c>
      <c r="H472" s="168">
        <v>17.225000000000001</v>
      </c>
      <c r="I472" s="169"/>
      <c r="L472" s="164"/>
      <c r="M472" s="170"/>
      <c r="T472" s="171"/>
      <c r="AT472" s="166" t="s">
        <v>219</v>
      </c>
      <c r="AU472" s="166" t="s">
        <v>88</v>
      </c>
      <c r="AV472" s="12" t="s">
        <v>88</v>
      </c>
      <c r="AW472" s="12" t="s">
        <v>31</v>
      </c>
      <c r="AX472" s="12" t="s">
        <v>75</v>
      </c>
      <c r="AY472" s="166" t="s">
        <v>205</v>
      </c>
    </row>
    <row r="473" spans="2:51" s="12" customFormat="1">
      <c r="B473" s="164"/>
      <c r="D473" s="165" t="s">
        <v>219</v>
      </c>
      <c r="E473" s="166" t="s">
        <v>1</v>
      </c>
      <c r="F473" s="167" t="s">
        <v>3539</v>
      </c>
      <c r="H473" s="168">
        <v>-1.5760000000000001</v>
      </c>
      <c r="I473" s="169"/>
      <c r="L473" s="164"/>
      <c r="M473" s="170"/>
      <c r="T473" s="171"/>
      <c r="AT473" s="166" t="s">
        <v>219</v>
      </c>
      <c r="AU473" s="166" t="s">
        <v>88</v>
      </c>
      <c r="AV473" s="12" t="s">
        <v>88</v>
      </c>
      <c r="AW473" s="12" t="s">
        <v>31</v>
      </c>
      <c r="AX473" s="12" t="s">
        <v>75</v>
      </c>
      <c r="AY473" s="166" t="s">
        <v>205</v>
      </c>
    </row>
    <row r="474" spans="2:51" s="12" customFormat="1">
      <c r="B474" s="164"/>
      <c r="D474" s="165" t="s">
        <v>219</v>
      </c>
      <c r="E474" s="166" t="s">
        <v>1</v>
      </c>
      <c r="F474" s="167" t="s">
        <v>3558</v>
      </c>
      <c r="H474" s="168">
        <v>40.021999999999998</v>
      </c>
      <c r="I474" s="169"/>
      <c r="L474" s="164"/>
      <c r="M474" s="170"/>
      <c r="T474" s="171"/>
      <c r="AT474" s="166" t="s">
        <v>219</v>
      </c>
      <c r="AU474" s="166" t="s">
        <v>88</v>
      </c>
      <c r="AV474" s="12" t="s">
        <v>88</v>
      </c>
      <c r="AW474" s="12" t="s">
        <v>31</v>
      </c>
      <c r="AX474" s="12" t="s">
        <v>75</v>
      </c>
      <c r="AY474" s="166" t="s">
        <v>205</v>
      </c>
    </row>
    <row r="475" spans="2:51" s="12" customFormat="1">
      <c r="B475" s="164"/>
      <c r="D475" s="165" t="s">
        <v>219</v>
      </c>
      <c r="E475" s="166" t="s">
        <v>1</v>
      </c>
      <c r="F475" s="167" t="s">
        <v>3539</v>
      </c>
      <c r="H475" s="168">
        <v>-1.5760000000000001</v>
      </c>
      <c r="I475" s="169"/>
      <c r="L475" s="164"/>
      <c r="M475" s="170"/>
      <c r="T475" s="171"/>
      <c r="AT475" s="166" t="s">
        <v>219</v>
      </c>
      <c r="AU475" s="166" t="s">
        <v>88</v>
      </c>
      <c r="AV475" s="12" t="s">
        <v>88</v>
      </c>
      <c r="AW475" s="12" t="s">
        <v>31</v>
      </c>
      <c r="AX475" s="12" t="s">
        <v>75</v>
      </c>
      <c r="AY475" s="166" t="s">
        <v>205</v>
      </c>
    </row>
    <row r="476" spans="2:51" s="12" customFormat="1">
      <c r="B476" s="164"/>
      <c r="D476" s="165" t="s">
        <v>219</v>
      </c>
      <c r="E476" s="166" t="s">
        <v>1</v>
      </c>
      <c r="F476" s="167" t="s">
        <v>3559</v>
      </c>
      <c r="H476" s="168">
        <v>24.815999999999999</v>
      </c>
      <c r="I476" s="169"/>
      <c r="L476" s="164"/>
      <c r="M476" s="170"/>
      <c r="T476" s="171"/>
      <c r="AT476" s="166" t="s">
        <v>219</v>
      </c>
      <c r="AU476" s="166" t="s">
        <v>88</v>
      </c>
      <c r="AV476" s="12" t="s">
        <v>88</v>
      </c>
      <c r="AW476" s="12" t="s">
        <v>31</v>
      </c>
      <c r="AX476" s="12" t="s">
        <v>75</v>
      </c>
      <c r="AY476" s="166" t="s">
        <v>205</v>
      </c>
    </row>
    <row r="477" spans="2:51" s="12" customFormat="1">
      <c r="B477" s="164"/>
      <c r="D477" s="165" t="s">
        <v>219</v>
      </c>
      <c r="E477" s="166" t="s">
        <v>1</v>
      </c>
      <c r="F477" s="167" t="s">
        <v>3560</v>
      </c>
      <c r="H477" s="168">
        <v>-1.1819999999999999</v>
      </c>
      <c r="I477" s="169"/>
      <c r="L477" s="164"/>
      <c r="M477" s="170"/>
      <c r="T477" s="171"/>
      <c r="AT477" s="166" t="s">
        <v>219</v>
      </c>
      <c r="AU477" s="166" t="s">
        <v>88</v>
      </c>
      <c r="AV477" s="12" t="s">
        <v>88</v>
      </c>
      <c r="AW477" s="12" t="s">
        <v>31</v>
      </c>
      <c r="AX477" s="12" t="s">
        <v>75</v>
      </c>
      <c r="AY477" s="166" t="s">
        <v>205</v>
      </c>
    </row>
    <row r="478" spans="2:51" s="12" customFormat="1">
      <c r="B478" s="164"/>
      <c r="D478" s="165" t="s">
        <v>219</v>
      </c>
      <c r="E478" s="166" t="s">
        <v>1</v>
      </c>
      <c r="F478" s="167" t="s">
        <v>3561</v>
      </c>
      <c r="H478" s="168">
        <v>-0.36</v>
      </c>
      <c r="I478" s="169"/>
      <c r="L478" s="164"/>
      <c r="M478" s="170"/>
      <c r="T478" s="171"/>
      <c r="AT478" s="166" t="s">
        <v>219</v>
      </c>
      <c r="AU478" s="166" t="s">
        <v>88</v>
      </c>
      <c r="AV478" s="12" t="s">
        <v>88</v>
      </c>
      <c r="AW478" s="12" t="s">
        <v>31</v>
      </c>
      <c r="AX478" s="12" t="s">
        <v>75</v>
      </c>
      <c r="AY478" s="166" t="s">
        <v>205</v>
      </c>
    </row>
    <row r="479" spans="2:51" s="12" customFormat="1">
      <c r="B479" s="164"/>
      <c r="D479" s="165" t="s">
        <v>219</v>
      </c>
      <c r="E479" s="166" t="s">
        <v>1</v>
      </c>
      <c r="F479" s="167" t="s">
        <v>3562</v>
      </c>
      <c r="H479" s="168">
        <v>37.630000000000003</v>
      </c>
      <c r="I479" s="169"/>
      <c r="L479" s="164"/>
      <c r="M479" s="170"/>
      <c r="T479" s="171"/>
      <c r="AT479" s="166" t="s">
        <v>219</v>
      </c>
      <c r="AU479" s="166" t="s">
        <v>88</v>
      </c>
      <c r="AV479" s="12" t="s">
        <v>88</v>
      </c>
      <c r="AW479" s="12" t="s">
        <v>31</v>
      </c>
      <c r="AX479" s="12" t="s">
        <v>75</v>
      </c>
      <c r="AY479" s="166" t="s">
        <v>205</v>
      </c>
    </row>
    <row r="480" spans="2:51" s="12" customFormat="1">
      <c r="B480" s="164"/>
      <c r="D480" s="165" t="s">
        <v>219</v>
      </c>
      <c r="E480" s="166" t="s">
        <v>1</v>
      </c>
      <c r="F480" s="167" t="s">
        <v>3563</v>
      </c>
      <c r="H480" s="168">
        <v>-6.3040000000000003</v>
      </c>
      <c r="I480" s="169"/>
      <c r="L480" s="164"/>
      <c r="M480" s="170"/>
      <c r="T480" s="171"/>
      <c r="AT480" s="166" t="s">
        <v>219</v>
      </c>
      <c r="AU480" s="166" t="s">
        <v>88</v>
      </c>
      <c r="AV480" s="12" t="s">
        <v>88</v>
      </c>
      <c r="AW480" s="12" t="s">
        <v>31</v>
      </c>
      <c r="AX480" s="12" t="s">
        <v>75</v>
      </c>
      <c r="AY480" s="166" t="s">
        <v>205</v>
      </c>
    </row>
    <row r="481" spans="2:51" s="12" customFormat="1">
      <c r="B481" s="164"/>
      <c r="D481" s="165" t="s">
        <v>219</v>
      </c>
      <c r="E481" s="166" t="s">
        <v>1</v>
      </c>
      <c r="F481" s="167" t="s">
        <v>3564</v>
      </c>
      <c r="H481" s="168">
        <v>-2.3639999999999999</v>
      </c>
      <c r="I481" s="169"/>
      <c r="L481" s="164"/>
      <c r="M481" s="170"/>
      <c r="T481" s="171"/>
      <c r="AT481" s="166" t="s">
        <v>219</v>
      </c>
      <c r="AU481" s="166" t="s">
        <v>88</v>
      </c>
      <c r="AV481" s="12" t="s">
        <v>88</v>
      </c>
      <c r="AW481" s="12" t="s">
        <v>31</v>
      </c>
      <c r="AX481" s="12" t="s">
        <v>75</v>
      </c>
      <c r="AY481" s="166" t="s">
        <v>205</v>
      </c>
    </row>
    <row r="482" spans="2:51" s="12" customFormat="1">
      <c r="B482" s="164"/>
      <c r="D482" s="165" t="s">
        <v>219</v>
      </c>
      <c r="E482" s="166" t="s">
        <v>1</v>
      </c>
      <c r="F482" s="167" t="s">
        <v>3565</v>
      </c>
      <c r="H482" s="168">
        <v>19.8</v>
      </c>
      <c r="I482" s="169"/>
      <c r="L482" s="164"/>
      <c r="M482" s="170"/>
      <c r="T482" s="171"/>
      <c r="AT482" s="166" t="s">
        <v>219</v>
      </c>
      <c r="AU482" s="166" t="s">
        <v>88</v>
      </c>
      <c r="AV482" s="12" t="s">
        <v>88</v>
      </c>
      <c r="AW482" s="12" t="s">
        <v>31</v>
      </c>
      <c r="AX482" s="12" t="s">
        <v>75</v>
      </c>
      <c r="AY482" s="166" t="s">
        <v>205</v>
      </c>
    </row>
    <row r="483" spans="2:51" s="12" customFormat="1">
      <c r="B483" s="164"/>
      <c r="D483" s="165" t="s">
        <v>219</v>
      </c>
      <c r="E483" s="166" t="s">
        <v>1</v>
      </c>
      <c r="F483" s="167" t="s">
        <v>3566</v>
      </c>
      <c r="H483" s="168">
        <v>28.902999999999999</v>
      </c>
      <c r="I483" s="169"/>
      <c r="L483" s="164"/>
      <c r="M483" s="170"/>
      <c r="T483" s="171"/>
      <c r="AT483" s="166" t="s">
        <v>219</v>
      </c>
      <c r="AU483" s="166" t="s">
        <v>88</v>
      </c>
      <c r="AV483" s="12" t="s">
        <v>88</v>
      </c>
      <c r="AW483" s="12" t="s">
        <v>31</v>
      </c>
      <c r="AX483" s="12" t="s">
        <v>75</v>
      </c>
      <c r="AY483" s="166" t="s">
        <v>205</v>
      </c>
    </row>
    <row r="484" spans="2:51" s="12" customFormat="1">
      <c r="B484" s="164"/>
      <c r="D484" s="165" t="s">
        <v>219</v>
      </c>
      <c r="E484" s="166" t="s">
        <v>1</v>
      </c>
      <c r="F484" s="167" t="s">
        <v>3552</v>
      </c>
      <c r="H484" s="168">
        <v>-2.25</v>
      </c>
      <c r="I484" s="169"/>
      <c r="L484" s="164"/>
      <c r="M484" s="170"/>
      <c r="T484" s="171"/>
      <c r="AT484" s="166" t="s">
        <v>219</v>
      </c>
      <c r="AU484" s="166" t="s">
        <v>88</v>
      </c>
      <c r="AV484" s="12" t="s">
        <v>88</v>
      </c>
      <c r="AW484" s="12" t="s">
        <v>31</v>
      </c>
      <c r="AX484" s="12" t="s">
        <v>75</v>
      </c>
      <c r="AY484" s="166" t="s">
        <v>205</v>
      </c>
    </row>
    <row r="485" spans="2:51" s="12" customFormat="1">
      <c r="B485" s="164"/>
      <c r="D485" s="165" t="s">
        <v>219</v>
      </c>
      <c r="E485" s="166" t="s">
        <v>1</v>
      </c>
      <c r="F485" s="167" t="s">
        <v>3567</v>
      </c>
      <c r="H485" s="168">
        <v>41.58</v>
      </c>
      <c r="I485" s="169"/>
      <c r="L485" s="164"/>
      <c r="M485" s="170"/>
      <c r="T485" s="171"/>
      <c r="AT485" s="166" t="s">
        <v>219</v>
      </c>
      <c r="AU485" s="166" t="s">
        <v>88</v>
      </c>
      <c r="AV485" s="12" t="s">
        <v>88</v>
      </c>
      <c r="AW485" s="12" t="s">
        <v>31</v>
      </c>
      <c r="AX485" s="12" t="s">
        <v>75</v>
      </c>
      <c r="AY485" s="166" t="s">
        <v>205</v>
      </c>
    </row>
    <row r="486" spans="2:51" s="12" customFormat="1">
      <c r="B486" s="164"/>
      <c r="D486" s="165" t="s">
        <v>219</v>
      </c>
      <c r="E486" s="166" t="s">
        <v>1</v>
      </c>
      <c r="F486" s="167" t="s">
        <v>3556</v>
      </c>
      <c r="H486" s="168">
        <v>-4.5</v>
      </c>
      <c r="I486" s="169"/>
      <c r="L486" s="164"/>
      <c r="M486" s="170"/>
      <c r="T486" s="171"/>
      <c r="AT486" s="166" t="s">
        <v>219</v>
      </c>
      <c r="AU486" s="166" t="s">
        <v>88</v>
      </c>
      <c r="AV486" s="12" t="s">
        <v>88</v>
      </c>
      <c r="AW486" s="12" t="s">
        <v>31</v>
      </c>
      <c r="AX486" s="12" t="s">
        <v>75</v>
      </c>
      <c r="AY486" s="166" t="s">
        <v>205</v>
      </c>
    </row>
    <row r="487" spans="2:51" s="12" customFormat="1">
      <c r="B487" s="164"/>
      <c r="D487" s="165" t="s">
        <v>219</v>
      </c>
      <c r="E487" s="166" t="s">
        <v>1</v>
      </c>
      <c r="F487" s="167" t="s">
        <v>3568</v>
      </c>
      <c r="H487" s="168">
        <v>-1.5760000000000001</v>
      </c>
      <c r="I487" s="169"/>
      <c r="L487" s="164"/>
      <c r="M487" s="170"/>
      <c r="T487" s="171"/>
      <c r="AT487" s="166" t="s">
        <v>219</v>
      </c>
      <c r="AU487" s="166" t="s">
        <v>88</v>
      </c>
      <c r="AV487" s="12" t="s">
        <v>88</v>
      </c>
      <c r="AW487" s="12" t="s">
        <v>31</v>
      </c>
      <c r="AX487" s="12" t="s">
        <v>75</v>
      </c>
      <c r="AY487" s="166" t="s">
        <v>205</v>
      </c>
    </row>
    <row r="488" spans="2:51" s="12" customFormat="1">
      <c r="B488" s="164"/>
      <c r="D488" s="165" t="s">
        <v>219</v>
      </c>
      <c r="E488" s="166" t="s">
        <v>1</v>
      </c>
      <c r="F488" s="167" t="s">
        <v>3569</v>
      </c>
      <c r="H488" s="168">
        <v>51.744</v>
      </c>
      <c r="I488" s="169"/>
      <c r="L488" s="164"/>
      <c r="M488" s="170"/>
      <c r="T488" s="171"/>
      <c r="AT488" s="166" t="s">
        <v>219</v>
      </c>
      <c r="AU488" s="166" t="s">
        <v>88</v>
      </c>
      <c r="AV488" s="12" t="s">
        <v>88</v>
      </c>
      <c r="AW488" s="12" t="s">
        <v>31</v>
      </c>
      <c r="AX488" s="12" t="s">
        <v>75</v>
      </c>
      <c r="AY488" s="166" t="s">
        <v>205</v>
      </c>
    </row>
    <row r="489" spans="2:51" s="12" customFormat="1">
      <c r="B489" s="164"/>
      <c r="D489" s="165" t="s">
        <v>219</v>
      </c>
      <c r="E489" s="166" t="s">
        <v>1</v>
      </c>
      <c r="F489" s="167" t="s">
        <v>3570</v>
      </c>
      <c r="H489" s="168">
        <v>21.12</v>
      </c>
      <c r="I489" s="169"/>
      <c r="L489" s="164"/>
      <c r="M489" s="170"/>
      <c r="T489" s="171"/>
      <c r="AT489" s="166" t="s">
        <v>219</v>
      </c>
      <c r="AU489" s="166" t="s">
        <v>88</v>
      </c>
      <c r="AV489" s="12" t="s">
        <v>88</v>
      </c>
      <c r="AW489" s="12" t="s">
        <v>31</v>
      </c>
      <c r="AX489" s="12" t="s">
        <v>75</v>
      </c>
      <c r="AY489" s="166" t="s">
        <v>205</v>
      </c>
    </row>
    <row r="490" spans="2:51" s="12" customFormat="1">
      <c r="B490" s="164"/>
      <c r="D490" s="165" t="s">
        <v>219</v>
      </c>
      <c r="E490" s="166" t="s">
        <v>1</v>
      </c>
      <c r="F490" s="167" t="s">
        <v>3571</v>
      </c>
      <c r="H490" s="168">
        <v>-7.8</v>
      </c>
      <c r="I490" s="169"/>
      <c r="L490" s="164"/>
      <c r="M490" s="170"/>
      <c r="T490" s="171"/>
      <c r="AT490" s="166" t="s">
        <v>219</v>
      </c>
      <c r="AU490" s="166" t="s">
        <v>88</v>
      </c>
      <c r="AV490" s="12" t="s">
        <v>88</v>
      </c>
      <c r="AW490" s="12" t="s">
        <v>31</v>
      </c>
      <c r="AX490" s="12" t="s">
        <v>75</v>
      </c>
      <c r="AY490" s="166" t="s">
        <v>205</v>
      </c>
    </row>
    <row r="491" spans="2:51" s="12" customFormat="1">
      <c r="B491" s="164"/>
      <c r="D491" s="165" t="s">
        <v>219</v>
      </c>
      <c r="E491" s="166" t="s">
        <v>1</v>
      </c>
      <c r="F491" s="167" t="s">
        <v>3572</v>
      </c>
      <c r="H491" s="168">
        <v>21.12</v>
      </c>
      <c r="I491" s="169"/>
      <c r="L491" s="164"/>
      <c r="M491" s="170"/>
      <c r="T491" s="171"/>
      <c r="AT491" s="166" t="s">
        <v>219</v>
      </c>
      <c r="AU491" s="166" t="s">
        <v>88</v>
      </c>
      <c r="AV491" s="12" t="s">
        <v>88</v>
      </c>
      <c r="AW491" s="12" t="s">
        <v>31</v>
      </c>
      <c r="AX491" s="12" t="s">
        <v>75</v>
      </c>
      <c r="AY491" s="166" t="s">
        <v>205</v>
      </c>
    </row>
    <row r="492" spans="2:51" s="12" customFormat="1">
      <c r="B492" s="164"/>
      <c r="D492" s="165" t="s">
        <v>219</v>
      </c>
      <c r="E492" s="166" t="s">
        <v>1</v>
      </c>
      <c r="F492" s="167" t="s">
        <v>3561</v>
      </c>
      <c r="H492" s="168">
        <v>-0.36</v>
      </c>
      <c r="I492" s="169"/>
      <c r="L492" s="164"/>
      <c r="M492" s="170"/>
      <c r="T492" s="171"/>
      <c r="AT492" s="166" t="s">
        <v>219</v>
      </c>
      <c r="AU492" s="166" t="s">
        <v>88</v>
      </c>
      <c r="AV492" s="12" t="s">
        <v>88</v>
      </c>
      <c r="AW492" s="12" t="s">
        <v>31</v>
      </c>
      <c r="AX492" s="12" t="s">
        <v>75</v>
      </c>
      <c r="AY492" s="166" t="s">
        <v>205</v>
      </c>
    </row>
    <row r="493" spans="2:51" s="12" customFormat="1">
      <c r="B493" s="164"/>
      <c r="D493" s="165" t="s">
        <v>219</v>
      </c>
      <c r="E493" s="166" t="s">
        <v>1</v>
      </c>
      <c r="F493" s="167" t="s">
        <v>3560</v>
      </c>
      <c r="H493" s="168">
        <v>-1.1819999999999999</v>
      </c>
      <c r="I493" s="169"/>
      <c r="L493" s="164"/>
      <c r="M493" s="170"/>
      <c r="T493" s="171"/>
      <c r="AT493" s="166" t="s">
        <v>219</v>
      </c>
      <c r="AU493" s="166" t="s">
        <v>88</v>
      </c>
      <c r="AV493" s="12" t="s">
        <v>88</v>
      </c>
      <c r="AW493" s="12" t="s">
        <v>31</v>
      </c>
      <c r="AX493" s="12" t="s">
        <v>75</v>
      </c>
      <c r="AY493" s="166" t="s">
        <v>205</v>
      </c>
    </row>
    <row r="494" spans="2:51" s="12" customFormat="1">
      <c r="B494" s="164"/>
      <c r="D494" s="165" t="s">
        <v>219</v>
      </c>
      <c r="E494" s="166" t="s">
        <v>1</v>
      </c>
      <c r="F494" s="167" t="s">
        <v>3573</v>
      </c>
      <c r="H494" s="168">
        <v>34.979999999999997</v>
      </c>
      <c r="I494" s="169"/>
      <c r="L494" s="164"/>
      <c r="M494" s="170"/>
      <c r="T494" s="171"/>
      <c r="AT494" s="166" t="s">
        <v>219</v>
      </c>
      <c r="AU494" s="166" t="s">
        <v>88</v>
      </c>
      <c r="AV494" s="12" t="s">
        <v>88</v>
      </c>
      <c r="AW494" s="12" t="s">
        <v>31</v>
      </c>
      <c r="AX494" s="12" t="s">
        <v>75</v>
      </c>
      <c r="AY494" s="166" t="s">
        <v>205</v>
      </c>
    </row>
    <row r="495" spans="2:51" s="12" customFormat="1">
      <c r="B495" s="164"/>
      <c r="D495" s="165" t="s">
        <v>219</v>
      </c>
      <c r="E495" s="166" t="s">
        <v>1</v>
      </c>
      <c r="F495" s="167" t="s">
        <v>3574</v>
      </c>
      <c r="H495" s="168">
        <v>1.5760000000000001</v>
      </c>
      <c r="I495" s="169"/>
      <c r="L495" s="164"/>
      <c r="M495" s="170"/>
      <c r="T495" s="171"/>
      <c r="AT495" s="166" t="s">
        <v>219</v>
      </c>
      <c r="AU495" s="166" t="s">
        <v>88</v>
      </c>
      <c r="AV495" s="12" t="s">
        <v>88</v>
      </c>
      <c r="AW495" s="12" t="s">
        <v>31</v>
      </c>
      <c r="AX495" s="12" t="s">
        <v>75</v>
      </c>
      <c r="AY495" s="166" t="s">
        <v>205</v>
      </c>
    </row>
    <row r="496" spans="2:51" s="12" customFormat="1">
      <c r="B496" s="164"/>
      <c r="D496" s="165" t="s">
        <v>219</v>
      </c>
      <c r="E496" s="166" t="s">
        <v>1</v>
      </c>
      <c r="F496" s="167" t="s">
        <v>3552</v>
      </c>
      <c r="H496" s="168">
        <v>-2.25</v>
      </c>
      <c r="I496" s="169"/>
      <c r="L496" s="164"/>
      <c r="M496" s="170"/>
      <c r="T496" s="171"/>
      <c r="AT496" s="166" t="s">
        <v>219</v>
      </c>
      <c r="AU496" s="166" t="s">
        <v>88</v>
      </c>
      <c r="AV496" s="12" t="s">
        <v>88</v>
      </c>
      <c r="AW496" s="12" t="s">
        <v>31</v>
      </c>
      <c r="AX496" s="12" t="s">
        <v>75</v>
      </c>
      <c r="AY496" s="166" t="s">
        <v>205</v>
      </c>
    </row>
    <row r="497" spans="2:51" s="14" customFormat="1">
      <c r="B497" s="179"/>
      <c r="D497" s="165" t="s">
        <v>219</v>
      </c>
      <c r="E497" s="180" t="s">
        <v>1</v>
      </c>
      <c r="F497" s="181" t="s">
        <v>2078</v>
      </c>
      <c r="H497" s="180" t="s">
        <v>1</v>
      </c>
      <c r="I497" s="182"/>
      <c r="L497" s="179"/>
      <c r="M497" s="183"/>
      <c r="T497" s="184"/>
      <c r="AT497" s="180" t="s">
        <v>219</v>
      </c>
      <c r="AU497" s="180" t="s">
        <v>88</v>
      </c>
      <c r="AV497" s="14" t="s">
        <v>82</v>
      </c>
      <c r="AW497" s="14" t="s">
        <v>31</v>
      </c>
      <c r="AX497" s="14" t="s">
        <v>75</v>
      </c>
      <c r="AY497" s="180" t="s">
        <v>205</v>
      </c>
    </row>
    <row r="498" spans="2:51" s="12" customFormat="1">
      <c r="B498" s="164"/>
      <c r="D498" s="165" t="s">
        <v>219</v>
      </c>
      <c r="E498" s="166" t="s">
        <v>1</v>
      </c>
      <c r="F498" s="167" t="s">
        <v>3575</v>
      </c>
      <c r="H498" s="168">
        <v>45.792000000000002</v>
      </c>
      <c r="I498" s="169"/>
      <c r="L498" s="164"/>
      <c r="M498" s="170"/>
      <c r="T498" s="171"/>
      <c r="AT498" s="166" t="s">
        <v>219</v>
      </c>
      <c r="AU498" s="166" t="s">
        <v>88</v>
      </c>
      <c r="AV498" s="12" t="s">
        <v>88</v>
      </c>
      <c r="AW498" s="12" t="s">
        <v>31</v>
      </c>
      <c r="AX498" s="12" t="s">
        <v>75</v>
      </c>
      <c r="AY498" s="166" t="s">
        <v>205</v>
      </c>
    </row>
    <row r="499" spans="2:51" s="12" customFormat="1">
      <c r="B499" s="164"/>
      <c r="D499" s="165" t="s">
        <v>219</v>
      </c>
      <c r="E499" s="166" t="s">
        <v>1</v>
      </c>
      <c r="F499" s="167" t="s">
        <v>3556</v>
      </c>
      <c r="H499" s="168">
        <v>-4.5</v>
      </c>
      <c r="I499" s="169"/>
      <c r="L499" s="164"/>
      <c r="M499" s="170"/>
      <c r="T499" s="171"/>
      <c r="AT499" s="166" t="s">
        <v>219</v>
      </c>
      <c r="AU499" s="166" t="s">
        <v>88</v>
      </c>
      <c r="AV499" s="12" t="s">
        <v>88</v>
      </c>
      <c r="AW499" s="12" t="s">
        <v>31</v>
      </c>
      <c r="AX499" s="12" t="s">
        <v>75</v>
      </c>
      <c r="AY499" s="166" t="s">
        <v>205</v>
      </c>
    </row>
    <row r="500" spans="2:51" s="12" customFormat="1">
      <c r="B500" s="164"/>
      <c r="D500" s="165" t="s">
        <v>219</v>
      </c>
      <c r="E500" s="166" t="s">
        <v>1</v>
      </c>
      <c r="F500" s="167" t="s">
        <v>3576</v>
      </c>
      <c r="H500" s="168">
        <v>92.4</v>
      </c>
      <c r="I500" s="169"/>
      <c r="L500" s="164"/>
      <c r="M500" s="170"/>
      <c r="T500" s="171"/>
      <c r="AT500" s="166" t="s">
        <v>219</v>
      </c>
      <c r="AU500" s="166" t="s">
        <v>88</v>
      </c>
      <c r="AV500" s="12" t="s">
        <v>88</v>
      </c>
      <c r="AW500" s="12" t="s">
        <v>31</v>
      </c>
      <c r="AX500" s="12" t="s">
        <v>75</v>
      </c>
      <c r="AY500" s="166" t="s">
        <v>205</v>
      </c>
    </row>
    <row r="501" spans="2:51" s="12" customFormat="1">
      <c r="B501" s="164"/>
      <c r="D501" s="165" t="s">
        <v>219</v>
      </c>
      <c r="E501" s="166" t="s">
        <v>1</v>
      </c>
      <c r="F501" s="167" t="s">
        <v>3577</v>
      </c>
      <c r="H501" s="168">
        <v>-5.4</v>
      </c>
      <c r="I501" s="169"/>
      <c r="L501" s="164"/>
      <c r="M501" s="170"/>
      <c r="T501" s="171"/>
      <c r="AT501" s="166" t="s">
        <v>219</v>
      </c>
      <c r="AU501" s="166" t="s">
        <v>88</v>
      </c>
      <c r="AV501" s="12" t="s">
        <v>88</v>
      </c>
      <c r="AW501" s="12" t="s">
        <v>31</v>
      </c>
      <c r="AX501" s="12" t="s">
        <v>75</v>
      </c>
      <c r="AY501" s="166" t="s">
        <v>205</v>
      </c>
    </row>
    <row r="502" spans="2:51" s="12" customFormat="1">
      <c r="B502" s="164"/>
      <c r="D502" s="165" t="s">
        <v>219</v>
      </c>
      <c r="E502" s="166" t="s">
        <v>1</v>
      </c>
      <c r="F502" s="167" t="s">
        <v>3578</v>
      </c>
      <c r="H502" s="168">
        <v>-2</v>
      </c>
      <c r="I502" s="169"/>
      <c r="L502" s="164"/>
      <c r="M502" s="170"/>
      <c r="T502" s="171"/>
      <c r="AT502" s="166" t="s">
        <v>219</v>
      </c>
      <c r="AU502" s="166" t="s">
        <v>88</v>
      </c>
      <c r="AV502" s="12" t="s">
        <v>88</v>
      </c>
      <c r="AW502" s="12" t="s">
        <v>31</v>
      </c>
      <c r="AX502" s="12" t="s">
        <v>75</v>
      </c>
      <c r="AY502" s="166" t="s">
        <v>205</v>
      </c>
    </row>
    <row r="503" spans="2:51" s="12" customFormat="1">
      <c r="B503" s="164"/>
      <c r="D503" s="165" t="s">
        <v>219</v>
      </c>
      <c r="E503" s="166" t="s">
        <v>1</v>
      </c>
      <c r="F503" s="167" t="s">
        <v>3579</v>
      </c>
      <c r="H503" s="168">
        <v>92.664000000000001</v>
      </c>
      <c r="I503" s="169"/>
      <c r="L503" s="164"/>
      <c r="M503" s="170"/>
      <c r="T503" s="171"/>
      <c r="AT503" s="166" t="s">
        <v>219</v>
      </c>
      <c r="AU503" s="166" t="s">
        <v>88</v>
      </c>
      <c r="AV503" s="12" t="s">
        <v>88</v>
      </c>
      <c r="AW503" s="12" t="s">
        <v>31</v>
      </c>
      <c r="AX503" s="12" t="s">
        <v>75</v>
      </c>
      <c r="AY503" s="166" t="s">
        <v>205</v>
      </c>
    </row>
    <row r="504" spans="2:51" s="12" customFormat="1">
      <c r="B504" s="164"/>
      <c r="D504" s="165" t="s">
        <v>219</v>
      </c>
      <c r="E504" s="166" t="s">
        <v>1</v>
      </c>
      <c r="F504" s="167" t="s">
        <v>3580</v>
      </c>
      <c r="H504" s="168">
        <v>21.6</v>
      </c>
      <c r="I504" s="169"/>
      <c r="L504" s="164"/>
      <c r="M504" s="170"/>
      <c r="T504" s="171"/>
      <c r="AT504" s="166" t="s">
        <v>219</v>
      </c>
      <c r="AU504" s="166" t="s">
        <v>88</v>
      </c>
      <c r="AV504" s="12" t="s">
        <v>88</v>
      </c>
      <c r="AW504" s="12" t="s">
        <v>31</v>
      </c>
      <c r="AX504" s="12" t="s">
        <v>75</v>
      </c>
      <c r="AY504" s="166" t="s">
        <v>205</v>
      </c>
    </row>
    <row r="505" spans="2:51" s="12" customFormat="1">
      <c r="B505" s="164"/>
      <c r="D505" s="165" t="s">
        <v>219</v>
      </c>
      <c r="E505" s="166" t="s">
        <v>1</v>
      </c>
      <c r="F505" s="167" t="s">
        <v>3539</v>
      </c>
      <c r="H505" s="168">
        <v>-1.5760000000000001</v>
      </c>
      <c r="I505" s="169"/>
      <c r="L505" s="164"/>
      <c r="M505" s="170"/>
      <c r="T505" s="171"/>
      <c r="AT505" s="166" t="s">
        <v>219</v>
      </c>
      <c r="AU505" s="166" t="s">
        <v>88</v>
      </c>
      <c r="AV505" s="12" t="s">
        <v>88</v>
      </c>
      <c r="AW505" s="12" t="s">
        <v>31</v>
      </c>
      <c r="AX505" s="12" t="s">
        <v>75</v>
      </c>
      <c r="AY505" s="166" t="s">
        <v>205</v>
      </c>
    </row>
    <row r="506" spans="2:51" s="12" customFormat="1">
      <c r="B506" s="164"/>
      <c r="D506" s="165" t="s">
        <v>219</v>
      </c>
      <c r="E506" s="166" t="s">
        <v>1</v>
      </c>
      <c r="F506" s="167" t="s">
        <v>3581</v>
      </c>
      <c r="H506" s="168">
        <v>-1.8</v>
      </c>
      <c r="I506" s="169"/>
      <c r="L506" s="164"/>
      <c r="M506" s="170"/>
      <c r="T506" s="171"/>
      <c r="AT506" s="166" t="s">
        <v>219</v>
      </c>
      <c r="AU506" s="166" t="s">
        <v>88</v>
      </c>
      <c r="AV506" s="12" t="s">
        <v>88</v>
      </c>
      <c r="AW506" s="12" t="s">
        <v>31</v>
      </c>
      <c r="AX506" s="12" t="s">
        <v>75</v>
      </c>
      <c r="AY506" s="166" t="s">
        <v>205</v>
      </c>
    </row>
    <row r="507" spans="2:51" s="15" customFormat="1">
      <c r="B507" s="185"/>
      <c r="D507" s="165" t="s">
        <v>219</v>
      </c>
      <c r="E507" s="186" t="s">
        <v>1</v>
      </c>
      <c r="F507" s="187" t="s">
        <v>3582</v>
      </c>
      <c r="H507" s="188">
        <v>2371.1030000000001</v>
      </c>
      <c r="I507" s="189"/>
      <c r="L507" s="185"/>
      <c r="M507" s="190"/>
      <c r="T507" s="191"/>
      <c r="AT507" s="186" t="s">
        <v>219</v>
      </c>
      <c r="AU507" s="186" t="s">
        <v>88</v>
      </c>
      <c r="AV507" s="15" t="s">
        <v>222</v>
      </c>
      <c r="AW507" s="15" t="s">
        <v>31</v>
      </c>
      <c r="AX507" s="15" t="s">
        <v>75</v>
      </c>
      <c r="AY507" s="186" t="s">
        <v>205</v>
      </c>
    </row>
    <row r="508" spans="2:51" s="14" customFormat="1">
      <c r="B508" s="179"/>
      <c r="D508" s="165" t="s">
        <v>219</v>
      </c>
      <c r="E508" s="180" t="s">
        <v>1</v>
      </c>
      <c r="F508" s="181" t="s">
        <v>3583</v>
      </c>
      <c r="H508" s="180" t="s">
        <v>1</v>
      </c>
      <c r="I508" s="182"/>
      <c r="L508" s="179"/>
      <c r="M508" s="183"/>
      <c r="T508" s="184"/>
      <c r="AT508" s="180" t="s">
        <v>219</v>
      </c>
      <c r="AU508" s="180" t="s">
        <v>88</v>
      </c>
      <c r="AV508" s="14" t="s">
        <v>82</v>
      </c>
      <c r="AW508" s="14" t="s">
        <v>31</v>
      </c>
      <c r="AX508" s="14" t="s">
        <v>75</v>
      </c>
      <c r="AY508" s="180" t="s">
        <v>205</v>
      </c>
    </row>
    <row r="509" spans="2:51" s="12" customFormat="1">
      <c r="B509" s="164"/>
      <c r="D509" s="165" t="s">
        <v>219</v>
      </c>
      <c r="E509" s="166" t="s">
        <v>1</v>
      </c>
      <c r="F509" s="167" t="s">
        <v>3584</v>
      </c>
      <c r="H509" s="168">
        <v>100.32</v>
      </c>
      <c r="I509" s="169"/>
      <c r="L509" s="164"/>
      <c r="M509" s="170"/>
      <c r="T509" s="171"/>
      <c r="AT509" s="166" t="s">
        <v>219</v>
      </c>
      <c r="AU509" s="166" t="s">
        <v>88</v>
      </c>
      <c r="AV509" s="12" t="s">
        <v>88</v>
      </c>
      <c r="AW509" s="12" t="s">
        <v>31</v>
      </c>
      <c r="AX509" s="12" t="s">
        <v>75</v>
      </c>
      <c r="AY509" s="166" t="s">
        <v>205</v>
      </c>
    </row>
    <row r="510" spans="2:51" s="12" customFormat="1">
      <c r="B510" s="164"/>
      <c r="D510" s="165" t="s">
        <v>219</v>
      </c>
      <c r="E510" s="166" t="s">
        <v>1</v>
      </c>
      <c r="F510" s="167" t="s">
        <v>3585</v>
      </c>
      <c r="H510" s="168">
        <v>557.56799999999998</v>
      </c>
      <c r="I510" s="169"/>
      <c r="L510" s="164"/>
      <c r="M510" s="170"/>
      <c r="T510" s="171"/>
      <c r="AT510" s="166" t="s">
        <v>219</v>
      </c>
      <c r="AU510" s="166" t="s">
        <v>88</v>
      </c>
      <c r="AV510" s="12" t="s">
        <v>88</v>
      </c>
      <c r="AW510" s="12" t="s">
        <v>31</v>
      </c>
      <c r="AX510" s="12" t="s">
        <v>75</v>
      </c>
      <c r="AY510" s="166" t="s">
        <v>205</v>
      </c>
    </row>
    <row r="511" spans="2:51" s="12" customFormat="1">
      <c r="B511" s="164"/>
      <c r="D511" s="165" t="s">
        <v>219</v>
      </c>
      <c r="E511" s="166" t="s">
        <v>1</v>
      </c>
      <c r="F511" s="167" t="s">
        <v>3586</v>
      </c>
      <c r="H511" s="168">
        <v>898.92</v>
      </c>
      <c r="I511" s="169"/>
      <c r="L511" s="164"/>
      <c r="M511" s="170"/>
      <c r="T511" s="171"/>
      <c r="AT511" s="166" t="s">
        <v>219</v>
      </c>
      <c r="AU511" s="166" t="s">
        <v>88</v>
      </c>
      <c r="AV511" s="12" t="s">
        <v>88</v>
      </c>
      <c r="AW511" s="12" t="s">
        <v>31</v>
      </c>
      <c r="AX511" s="12" t="s">
        <v>75</v>
      </c>
      <c r="AY511" s="166" t="s">
        <v>205</v>
      </c>
    </row>
    <row r="512" spans="2:51" s="12" customFormat="1">
      <c r="B512" s="164"/>
      <c r="D512" s="165" t="s">
        <v>219</v>
      </c>
      <c r="E512" s="166" t="s">
        <v>1</v>
      </c>
      <c r="F512" s="167" t="s">
        <v>3587</v>
      </c>
      <c r="H512" s="168">
        <v>54.45</v>
      </c>
      <c r="I512" s="169"/>
      <c r="L512" s="164"/>
      <c r="M512" s="170"/>
      <c r="T512" s="171"/>
      <c r="AT512" s="166" t="s">
        <v>219</v>
      </c>
      <c r="AU512" s="166" t="s">
        <v>88</v>
      </c>
      <c r="AV512" s="12" t="s">
        <v>88</v>
      </c>
      <c r="AW512" s="12" t="s">
        <v>31</v>
      </c>
      <c r="AX512" s="12" t="s">
        <v>75</v>
      </c>
      <c r="AY512" s="166" t="s">
        <v>205</v>
      </c>
    </row>
    <row r="513" spans="2:51" s="12" customFormat="1">
      <c r="B513" s="164"/>
      <c r="D513" s="165" t="s">
        <v>219</v>
      </c>
      <c r="E513" s="166" t="s">
        <v>1</v>
      </c>
      <c r="F513" s="167" t="s">
        <v>3588</v>
      </c>
      <c r="H513" s="168">
        <v>912.38400000000001</v>
      </c>
      <c r="I513" s="169"/>
      <c r="L513" s="164"/>
      <c r="M513" s="170"/>
      <c r="T513" s="171"/>
      <c r="AT513" s="166" t="s">
        <v>219</v>
      </c>
      <c r="AU513" s="166" t="s">
        <v>88</v>
      </c>
      <c r="AV513" s="12" t="s">
        <v>88</v>
      </c>
      <c r="AW513" s="12" t="s">
        <v>31</v>
      </c>
      <c r="AX513" s="12" t="s">
        <v>75</v>
      </c>
      <c r="AY513" s="166" t="s">
        <v>205</v>
      </c>
    </row>
    <row r="514" spans="2:51" s="12" customFormat="1">
      <c r="B514" s="164"/>
      <c r="D514" s="165" t="s">
        <v>219</v>
      </c>
      <c r="E514" s="166" t="s">
        <v>1</v>
      </c>
      <c r="F514" s="167" t="s">
        <v>3589</v>
      </c>
      <c r="H514" s="168">
        <v>-16.8</v>
      </c>
      <c r="I514" s="169"/>
      <c r="L514" s="164"/>
      <c r="M514" s="170"/>
      <c r="T514" s="171"/>
      <c r="AT514" s="166" t="s">
        <v>219</v>
      </c>
      <c r="AU514" s="166" t="s">
        <v>88</v>
      </c>
      <c r="AV514" s="12" t="s">
        <v>88</v>
      </c>
      <c r="AW514" s="12" t="s">
        <v>31</v>
      </c>
      <c r="AX514" s="12" t="s">
        <v>75</v>
      </c>
      <c r="AY514" s="166" t="s">
        <v>205</v>
      </c>
    </row>
    <row r="515" spans="2:51" s="12" customFormat="1">
      <c r="B515" s="164"/>
      <c r="D515" s="165" t="s">
        <v>219</v>
      </c>
      <c r="E515" s="166" t="s">
        <v>1</v>
      </c>
      <c r="F515" s="167" t="s">
        <v>3590</v>
      </c>
      <c r="H515" s="168">
        <v>-12.608000000000001</v>
      </c>
      <c r="I515" s="169"/>
      <c r="L515" s="164"/>
      <c r="M515" s="170"/>
      <c r="T515" s="171"/>
      <c r="AT515" s="166" t="s">
        <v>219</v>
      </c>
      <c r="AU515" s="166" t="s">
        <v>88</v>
      </c>
      <c r="AV515" s="12" t="s">
        <v>88</v>
      </c>
      <c r="AW515" s="12" t="s">
        <v>31</v>
      </c>
      <c r="AX515" s="12" t="s">
        <v>75</v>
      </c>
      <c r="AY515" s="166" t="s">
        <v>205</v>
      </c>
    </row>
    <row r="516" spans="2:51" s="12" customFormat="1">
      <c r="B516" s="164"/>
      <c r="D516" s="165" t="s">
        <v>219</v>
      </c>
      <c r="E516" s="166" t="s">
        <v>1</v>
      </c>
      <c r="F516" s="167" t="s">
        <v>3591</v>
      </c>
      <c r="H516" s="168">
        <v>77.299000000000007</v>
      </c>
      <c r="I516" s="169"/>
      <c r="L516" s="164"/>
      <c r="M516" s="170"/>
      <c r="T516" s="171"/>
      <c r="AT516" s="166" t="s">
        <v>219</v>
      </c>
      <c r="AU516" s="166" t="s">
        <v>88</v>
      </c>
      <c r="AV516" s="12" t="s">
        <v>88</v>
      </c>
      <c r="AW516" s="12" t="s">
        <v>31</v>
      </c>
      <c r="AX516" s="12" t="s">
        <v>75</v>
      </c>
      <c r="AY516" s="166" t="s">
        <v>205</v>
      </c>
    </row>
    <row r="517" spans="2:51" s="12" customFormat="1">
      <c r="B517" s="164"/>
      <c r="D517" s="165" t="s">
        <v>219</v>
      </c>
      <c r="E517" s="166" t="s">
        <v>1</v>
      </c>
      <c r="F517" s="167" t="s">
        <v>3592</v>
      </c>
      <c r="H517" s="168">
        <v>-13.5</v>
      </c>
      <c r="I517" s="169"/>
      <c r="L517" s="164"/>
      <c r="M517" s="170"/>
      <c r="T517" s="171"/>
      <c r="AT517" s="166" t="s">
        <v>219</v>
      </c>
      <c r="AU517" s="166" t="s">
        <v>88</v>
      </c>
      <c r="AV517" s="12" t="s">
        <v>88</v>
      </c>
      <c r="AW517" s="12" t="s">
        <v>31</v>
      </c>
      <c r="AX517" s="12" t="s">
        <v>75</v>
      </c>
      <c r="AY517" s="166" t="s">
        <v>205</v>
      </c>
    </row>
    <row r="518" spans="2:51" s="12" customFormat="1">
      <c r="B518" s="164"/>
      <c r="D518" s="165" t="s">
        <v>219</v>
      </c>
      <c r="E518" s="166" t="s">
        <v>1</v>
      </c>
      <c r="F518" s="167" t="s">
        <v>3416</v>
      </c>
      <c r="H518" s="168">
        <v>-9.6</v>
      </c>
      <c r="I518" s="169"/>
      <c r="L518" s="164"/>
      <c r="M518" s="170"/>
      <c r="T518" s="171"/>
      <c r="AT518" s="166" t="s">
        <v>219</v>
      </c>
      <c r="AU518" s="166" t="s">
        <v>88</v>
      </c>
      <c r="AV518" s="12" t="s">
        <v>88</v>
      </c>
      <c r="AW518" s="12" t="s">
        <v>31</v>
      </c>
      <c r="AX518" s="12" t="s">
        <v>75</v>
      </c>
      <c r="AY518" s="166" t="s">
        <v>205</v>
      </c>
    </row>
    <row r="519" spans="2:51" s="12" customFormat="1">
      <c r="B519" s="164"/>
      <c r="D519" s="165" t="s">
        <v>219</v>
      </c>
      <c r="E519" s="166" t="s">
        <v>1</v>
      </c>
      <c r="F519" s="167" t="s">
        <v>3591</v>
      </c>
      <c r="H519" s="168">
        <v>77.299000000000007</v>
      </c>
      <c r="I519" s="169"/>
      <c r="L519" s="164"/>
      <c r="M519" s="170"/>
      <c r="T519" s="171"/>
      <c r="AT519" s="166" t="s">
        <v>219</v>
      </c>
      <c r="AU519" s="166" t="s">
        <v>88</v>
      </c>
      <c r="AV519" s="12" t="s">
        <v>88</v>
      </c>
      <c r="AW519" s="12" t="s">
        <v>31</v>
      </c>
      <c r="AX519" s="12" t="s">
        <v>75</v>
      </c>
      <c r="AY519" s="166" t="s">
        <v>205</v>
      </c>
    </row>
    <row r="520" spans="2:51" s="12" customFormat="1">
      <c r="B520" s="164"/>
      <c r="D520" s="165" t="s">
        <v>219</v>
      </c>
      <c r="E520" s="166" t="s">
        <v>1</v>
      </c>
      <c r="F520" s="167" t="s">
        <v>3592</v>
      </c>
      <c r="H520" s="168">
        <v>-13.5</v>
      </c>
      <c r="I520" s="169"/>
      <c r="L520" s="164"/>
      <c r="M520" s="170"/>
      <c r="T520" s="171"/>
      <c r="AT520" s="166" t="s">
        <v>219</v>
      </c>
      <c r="AU520" s="166" t="s">
        <v>88</v>
      </c>
      <c r="AV520" s="12" t="s">
        <v>88</v>
      </c>
      <c r="AW520" s="12" t="s">
        <v>31</v>
      </c>
      <c r="AX520" s="12" t="s">
        <v>75</v>
      </c>
      <c r="AY520" s="166" t="s">
        <v>205</v>
      </c>
    </row>
    <row r="521" spans="2:51" s="12" customFormat="1">
      <c r="B521" s="164"/>
      <c r="D521" s="165" t="s">
        <v>219</v>
      </c>
      <c r="E521" s="166" t="s">
        <v>1</v>
      </c>
      <c r="F521" s="167" t="s">
        <v>3593</v>
      </c>
      <c r="H521" s="168">
        <v>-4.8</v>
      </c>
      <c r="I521" s="169"/>
      <c r="L521" s="164"/>
      <c r="M521" s="170"/>
      <c r="T521" s="171"/>
      <c r="AT521" s="166" t="s">
        <v>219</v>
      </c>
      <c r="AU521" s="166" t="s">
        <v>88</v>
      </c>
      <c r="AV521" s="12" t="s">
        <v>88</v>
      </c>
      <c r="AW521" s="12" t="s">
        <v>31</v>
      </c>
      <c r="AX521" s="12" t="s">
        <v>75</v>
      </c>
      <c r="AY521" s="166" t="s">
        <v>205</v>
      </c>
    </row>
    <row r="522" spans="2:51" s="12" customFormat="1">
      <c r="B522" s="164"/>
      <c r="D522" s="165" t="s">
        <v>219</v>
      </c>
      <c r="E522" s="166" t="s">
        <v>1</v>
      </c>
      <c r="F522" s="167" t="s">
        <v>3594</v>
      </c>
      <c r="H522" s="168">
        <v>133.05600000000001</v>
      </c>
      <c r="I522" s="169"/>
      <c r="L522" s="164"/>
      <c r="M522" s="170"/>
      <c r="T522" s="171"/>
      <c r="AT522" s="166" t="s">
        <v>219</v>
      </c>
      <c r="AU522" s="166" t="s">
        <v>88</v>
      </c>
      <c r="AV522" s="12" t="s">
        <v>88</v>
      </c>
      <c r="AW522" s="12" t="s">
        <v>31</v>
      </c>
      <c r="AX522" s="12" t="s">
        <v>75</v>
      </c>
      <c r="AY522" s="166" t="s">
        <v>205</v>
      </c>
    </row>
    <row r="523" spans="2:51" s="12" customFormat="1">
      <c r="B523" s="164"/>
      <c r="D523" s="165" t="s">
        <v>219</v>
      </c>
      <c r="E523" s="166" t="s">
        <v>1</v>
      </c>
      <c r="F523" s="167" t="s">
        <v>3595</v>
      </c>
      <c r="H523" s="168">
        <v>-4.3499999999999996</v>
      </c>
      <c r="I523" s="169"/>
      <c r="L523" s="164"/>
      <c r="M523" s="170"/>
      <c r="T523" s="171"/>
      <c r="AT523" s="166" t="s">
        <v>219</v>
      </c>
      <c r="AU523" s="166" t="s">
        <v>88</v>
      </c>
      <c r="AV523" s="12" t="s">
        <v>88</v>
      </c>
      <c r="AW523" s="12" t="s">
        <v>31</v>
      </c>
      <c r="AX523" s="12" t="s">
        <v>75</v>
      </c>
      <c r="AY523" s="166" t="s">
        <v>205</v>
      </c>
    </row>
    <row r="524" spans="2:51" s="12" customFormat="1">
      <c r="B524" s="164"/>
      <c r="D524" s="165" t="s">
        <v>219</v>
      </c>
      <c r="E524" s="166" t="s">
        <v>1</v>
      </c>
      <c r="F524" s="167" t="s">
        <v>3596</v>
      </c>
      <c r="H524" s="168">
        <v>136.858</v>
      </c>
      <c r="I524" s="169"/>
      <c r="L524" s="164"/>
      <c r="M524" s="170"/>
      <c r="T524" s="171"/>
      <c r="AT524" s="166" t="s">
        <v>219</v>
      </c>
      <c r="AU524" s="166" t="s">
        <v>88</v>
      </c>
      <c r="AV524" s="12" t="s">
        <v>88</v>
      </c>
      <c r="AW524" s="12" t="s">
        <v>31</v>
      </c>
      <c r="AX524" s="12" t="s">
        <v>75</v>
      </c>
      <c r="AY524" s="166" t="s">
        <v>205</v>
      </c>
    </row>
    <row r="525" spans="2:51" s="12" customFormat="1">
      <c r="B525" s="164"/>
      <c r="D525" s="165" t="s">
        <v>219</v>
      </c>
      <c r="E525" s="166" t="s">
        <v>1</v>
      </c>
      <c r="F525" s="167" t="s">
        <v>3597</v>
      </c>
      <c r="H525" s="168">
        <v>64.8</v>
      </c>
      <c r="I525" s="169"/>
      <c r="L525" s="164"/>
      <c r="M525" s="170"/>
      <c r="T525" s="171"/>
      <c r="AT525" s="166" t="s">
        <v>219</v>
      </c>
      <c r="AU525" s="166" t="s">
        <v>88</v>
      </c>
      <c r="AV525" s="12" t="s">
        <v>88</v>
      </c>
      <c r="AW525" s="12" t="s">
        <v>31</v>
      </c>
      <c r="AX525" s="12" t="s">
        <v>75</v>
      </c>
      <c r="AY525" s="166" t="s">
        <v>205</v>
      </c>
    </row>
    <row r="526" spans="2:51" s="12" customFormat="1">
      <c r="B526" s="164"/>
      <c r="D526" s="165" t="s">
        <v>219</v>
      </c>
      <c r="E526" s="166" t="s">
        <v>1</v>
      </c>
      <c r="F526" s="167" t="s">
        <v>3595</v>
      </c>
      <c r="H526" s="168">
        <v>-4.3499999999999996</v>
      </c>
      <c r="I526" s="169"/>
      <c r="L526" s="164"/>
      <c r="M526" s="170"/>
      <c r="T526" s="171"/>
      <c r="AT526" s="166" t="s">
        <v>219</v>
      </c>
      <c r="AU526" s="166" t="s">
        <v>88</v>
      </c>
      <c r="AV526" s="12" t="s">
        <v>88</v>
      </c>
      <c r="AW526" s="12" t="s">
        <v>31</v>
      </c>
      <c r="AX526" s="12" t="s">
        <v>75</v>
      </c>
      <c r="AY526" s="166" t="s">
        <v>205</v>
      </c>
    </row>
    <row r="527" spans="2:51" s="12" customFormat="1">
      <c r="B527" s="164"/>
      <c r="D527" s="165" t="s">
        <v>219</v>
      </c>
      <c r="E527" s="166" t="s">
        <v>1</v>
      </c>
      <c r="F527" s="167" t="s">
        <v>3539</v>
      </c>
      <c r="H527" s="168">
        <v>-1.5760000000000001</v>
      </c>
      <c r="I527" s="169"/>
      <c r="L527" s="164"/>
      <c r="M527" s="170"/>
      <c r="T527" s="171"/>
      <c r="AT527" s="166" t="s">
        <v>219</v>
      </c>
      <c r="AU527" s="166" t="s">
        <v>88</v>
      </c>
      <c r="AV527" s="12" t="s">
        <v>88</v>
      </c>
      <c r="AW527" s="12" t="s">
        <v>31</v>
      </c>
      <c r="AX527" s="12" t="s">
        <v>75</v>
      </c>
      <c r="AY527" s="166" t="s">
        <v>205</v>
      </c>
    </row>
    <row r="528" spans="2:51" s="15" customFormat="1">
      <c r="B528" s="185"/>
      <c r="D528" s="165" t="s">
        <v>219</v>
      </c>
      <c r="E528" s="186" t="s">
        <v>1</v>
      </c>
      <c r="F528" s="187" t="s">
        <v>3598</v>
      </c>
      <c r="H528" s="188">
        <v>2931.87</v>
      </c>
      <c r="I528" s="189"/>
      <c r="L528" s="185"/>
      <c r="M528" s="190"/>
      <c r="T528" s="191"/>
      <c r="AT528" s="186" t="s">
        <v>219</v>
      </c>
      <c r="AU528" s="186" t="s">
        <v>88</v>
      </c>
      <c r="AV528" s="15" t="s">
        <v>222</v>
      </c>
      <c r="AW528" s="15" t="s">
        <v>31</v>
      </c>
      <c r="AX528" s="15" t="s">
        <v>75</v>
      </c>
      <c r="AY528" s="186" t="s">
        <v>205</v>
      </c>
    </row>
    <row r="529" spans="2:51" s="14" customFormat="1">
      <c r="B529" s="179"/>
      <c r="D529" s="165" t="s">
        <v>219</v>
      </c>
      <c r="E529" s="180" t="s">
        <v>1</v>
      </c>
      <c r="F529" s="181" t="s">
        <v>3599</v>
      </c>
      <c r="H529" s="180" t="s">
        <v>1</v>
      </c>
      <c r="I529" s="182"/>
      <c r="L529" s="179"/>
      <c r="M529" s="183"/>
      <c r="T529" s="184"/>
      <c r="AT529" s="180" t="s">
        <v>219</v>
      </c>
      <c r="AU529" s="180" t="s">
        <v>88</v>
      </c>
      <c r="AV529" s="14" t="s">
        <v>82</v>
      </c>
      <c r="AW529" s="14" t="s">
        <v>31</v>
      </c>
      <c r="AX529" s="14" t="s">
        <v>75</v>
      </c>
      <c r="AY529" s="180" t="s">
        <v>205</v>
      </c>
    </row>
    <row r="530" spans="2:51" s="12" customFormat="1">
      <c r="B530" s="164"/>
      <c r="D530" s="165" t="s">
        <v>219</v>
      </c>
      <c r="E530" s="166" t="s">
        <v>1</v>
      </c>
      <c r="F530" s="167" t="s">
        <v>3600</v>
      </c>
      <c r="H530" s="168">
        <v>150.47999999999999</v>
      </c>
      <c r="I530" s="169"/>
      <c r="L530" s="164"/>
      <c r="M530" s="170"/>
      <c r="T530" s="171"/>
      <c r="AT530" s="166" t="s">
        <v>219</v>
      </c>
      <c r="AU530" s="166" t="s">
        <v>88</v>
      </c>
      <c r="AV530" s="12" t="s">
        <v>88</v>
      </c>
      <c r="AW530" s="12" t="s">
        <v>31</v>
      </c>
      <c r="AX530" s="12" t="s">
        <v>75</v>
      </c>
      <c r="AY530" s="166" t="s">
        <v>205</v>
      </c>
    </row>
    <row r="531" spans="2:51" s="12" customFormat="1">
      <c r="B531" s="164"/>
      <c r="D531" s="165" t="s">
        <v>219</v>
      </c>
      <c r="E531" s="166" t="s">
        <v>1</v>
      </c>
      <c r="F531" s="167" t="s">
        <v>3601</v>
      </c>
      <c r="H531" s="168">
        <v>1061.28</v>
      </c>
      <c r="I531" s="169"/>
      <c r="L531" s="164"/>
      <c r="M531" s="170"/>
      <c r="T531" s="171"/>
      <c r="AT531" s="166" t="s">
        <v>219</v>
      </c>
      <c r="AU531" s="166" t="s">
        <v>88</v>
      </c>
      <c r="AV531" s="12" t="s">
        <v>88</v>
      </c>
      <c r="AW531" s="12" t="s">
        <v>31</v>
      </c>
      <c r="AX531" s="12" t="s">
        <v>75</v>
      </c>
      <c r="AY531" s="166" t="s">
        <v>205</v>
      </c>
    </row>
    <row r="532" spans="2:51" s="12" customFormat="1">
      <c r="B532" s="164"/>
      <c r="D532" s="165" t="s">
        <v>219</v>
      </c>
      <c r="E532" s="166" t="s">
        <v>1</v>
      </c>
      <c r="F532" s="167" t="s">
        <v>3602</v>
      </c>
      <c r="H532" s="168">
        <v>-63</v>
      </c>
      <c r="I532" s="169"/>
      <c r="L532" s="164"/>
      <c r="M532" s="170"/>
      <c r="T532" s="171"/>
      <c r="AT532" s="166" t="s">
        <v>219</v>
      </c>
      <c r="AU532" s="166" t="s">
        <v>88</v>
      </c>
      <c r="AV532" s="12" t="s">
        <v>88</v>
      </c>
      <c r="AW532" s="12" t="s">
        <v>31</v>
      </c>
      <c r="AX532" s="12" t="s">
        <v>75</v>
      </c>
      <c r="AY532" s="166" t="s">
        <v>205</v>
      </c>
    </row>
    <row r="533" spans="2:51" s="12" customFormat="1">
      <c r="B533" s="164"/>
      <c r="D533" s="165" t="s">
        <v>219</v>
      </c>
      <c r="E533" s="166" t="s">
        <v>1</v>
      </c>
      <c r="F533" s="167" t="s">
        <v>3603</v>
      </c>
      <c r="H533" s="168">
        <v>-47.207999999999998</v>
      </c>
      <c r="I533" s="169"/>
      <c r="L533" s="164"/>
      <c r="M533" s="170"/>
      <c r="T533" s="171"/>
      <c r="AT533" s="166" t="s">
        <v>219</v>
      </c>
      <c r="AU533" s="166" t="s">
        <v>88</v>
      </c>
      <c r="AV533" s="12" t="s">
        <v>88</v>
      </c>
      <c r="AW533" s="12" t="s">
        <v>31</v>
      </c>
      <c r="AX533" s="12" t="s">
        <v>75</v>
      </c>
      <c r="AY533" s="166" t="s">
        <v>205</v>
      </c>
    </row>
    <row r="534" spans="2:51" s="12" customFormat="1">
      <c r="B534" s="164"/>
      <c r="D534" s="165" t="s">
        <v>219</v>
      </c>
      <c r="E534" s="166" t="s">
        <v>1</v>
      </c>
      <c r="F534" s="167" t="s">
        <v>3604</v>
      </c>
      <c r="H534" s="168">
        <v>785.66399999999999</v>
      </c>
      <c r="I534" s="169"/>
      <c r="L534" s="164"/>
      <c r="M534" s="170"/>
      <c r="T534" s="171"/>
      <c r="AT534" s="166" t="s">
        <v>219</v>
      </c>
      <c r="AU534" s="166" t="s">
        <v>88</v>
      </c>
      <c r="AV534" s="12" t="s">
        <v>88</v>
      </c>
      <c r="AW534" s="12" t="s">
        <v>31</v>
      </c>
      <c r="AX534" s="12" t="s">
        <v>75</v>
      </c>
      <c r="AY534" s="166" t="s">
        <v>205</v>
      </c>
    </row>
    <row r="535" spans="2:51" s="12" customFormat="1">
      <c r="B535" s="164"/>
      <c r="D535" s="165" t="s">
        <v>219</v>
      </c>
      <c r="E535" s="166" t="s">
        <v>1</v>
      </c>
      <c r="F535" s="167" t="s">
        <v>3605</v>
      </c>
      <c r="H535" s="168">
        <v>43.11</v>
      </c>
      <c r="I535" s="169"/>
      <c r="L535" s="164"/>
      <c r="M535" s="170"/>
      <c r="T535" s="171"/>
      <c r="AT535" s="166" t="s">
        <v>219</v>
      </c>
      <c r="AU535" s="166" t="s">
        <v>88</v>
      </c>
      <c r="AV535" s="12" t="s">
        <v>88</v>
      </c>
      <c r="AW535" s="12" t="s">
        <v>31</v>
      </c>
      <c r="AX535" s="12" t="s">
        <v>75</v>
      </c>
      <c r="AY535" s="166" t="s">
        <v>205</v>
      </c>
    </row>
    <row r="536" spans="2:51" s="12" customFormat="1">
      <c r="B536" s="164"/>
      <c r="D536" s="165" t="s">
        <v>219</v>
      </c>
      <c r="E536" s="166" t="s">
        <v>1</v>
      </c>
      <c r="F536" s="167" t="s">
        <v>3606</v>
      </c>
      <c r="H536" s="168">
        <v>25.765999999999998</v>
      </c>
      <c r="I536" s="169"/>
      <c r="L536" s="164"/>
      <c r="M536" s="170"/>
      <c r="T536" s="171"/>
      <c r="AT536" s="166" t="s">
        <v>219</v>
      </c>
      <c r="AU536" s="166" t="s">
        <v>88</v>
      </c>
      <c r="AV536" s="12" t="s">
        <v>88</v>
      </c>
      <c r="AW536" s="12" t="s">
        <v>31</v>
      </c>
      <c r="AX536" s="12" t="s">
        <v>75</v>
      </c>
      <c r="AY536" s="166" t="s">
        <v>205</v>
      </c>
    </row>
    <row r="537" spans="2:51" s="12" customFormat="1">
      <c r="B537" s="164"/>
      <c r="D537" s="165" t="s">
        <v>219</v>
      </c>
      <c r="E537" s="166" t="s">
        <v>1</v>
      </c>
      <c r="F537" s="167" t="s">
        <v>3607</v>
      </c>
      <c r="H537" s="168">
        <v>-9.4559999999999995</v>
      </c>
      <c r="I537" s="169"/>
      <c r="L537" s="164"/>
      <c r="M537" s="170"/>
      <c r="T537" s="171"/>
      <c r="AT537" s="166" t="s">
        <v>219</v>
      </c>
      <c r="AU537" s="166" t="s">
        <v>88</v>
      </c>
      <c r="AV537" s="12" t="s">
        <v>88</v>
      </c>
      <c r="AW537" s="12" t="s">
        <v>31</v>
      </c>
      <c r="AX537" s="12" t="s">
        <v>75</v>
      </c>
      <c r="AY537" s="166" t="s">
        <v>205</v>
      </c>
    </row>
    <row r="538" spans="2:51" s="12" customFormat="1">
      <c r="B538" s="164"/>
      <c r="D538" s="165" t="s">
        <v>219</v>
      </c>
      <c r="E538" s="166" t="s">
        <v>1</v>
      </c>
      <c r="F538" s="167" t="s">
        <v>3608</v>
      </c>
      <c r="H538" s="168">
        <v>-27</v>
      </c>
      <c r="I538" s="169"/>
      <c r="L538" s="164"/>
      <c r="M538" s="170"/>
      <c r="T538" s="171"/>
      <c r="AT538" s="166" t="s">
        <v>219</v>
      </c>
      <c r="AU538" s="166" t="s">
        <v>88</v>
      </c>
      <c r="AV538" s="12" t="s">
        <v>88</v>
      </c>
      <c r="AW538" s="12" t="s">
        <v>31</v>
      </c>
      <c r="AX538" s="12" t="s">
        <v>75</v>
      </c>
      <c r="AY538" s="166" t="s">
        <v>205</v>
      </c>
    </row>
    <row r="539" spans="2:51" s="12" customFormat="1">
      <c r="B539" s="164"/>
      <c r="D539" s="165" t="s">
        <v>219</v>
      </c>
      <c r="E539" s="166" t="s">
        <v>1</v>
      </c>
      <c r="F539" s="167" t="s">
        <v>3609</v>
      </c>
      <c r="H539" s="168">
        <v>266.11200000000002</v>
      </c>
      <c r="I539" s="169"/>
      <c r="L539" s="164"/>
      <c r="M539" s="170"/>
      <c r="T539" s="171"/>
      <c r="AT539" s="166" t="s">
        <v>219</v>
      </c>
      <c r="AU539" s="166" t="s">
        <v>88</v>
      </c>
      <c r="AV539" s="12" t="s">
        <v>88</v>
      </c>
      <c r="AW539" s="12" t="s">
        <v>31</v>
      </c>
      <c r="AX539" s="12" t="s">
        <v>75</v>
      </c>
      <c r="AY539" s="166" t="s">
        <v>205</v>
      </c>
    </row>
    <row r="540" spans="2:51" s="12" customFormat="1">
      <c r="B540" s="164"/>
      <c r="D540" s="165" t="s">
        <v>219</v>
      </c>
      <c r="E540" s="166" t="s">
        <v>1</v>
      </c>
      <c r="F540" s="167" t="s">
        <v>3610</v>
      </c>
      <c r="H540" s="168">
        <v>-26.1</v>
      </c>
      <c r="I540" s="169"/>
      <c r="L540" s="164"/>
      <c r="M540" s="170"/>
      <c r="T540" s="171"/>
      <c r="AT540" s="166" t="s">
        <v>219</v>
      </c>
      <c r="AU540" s="166" t="s">
        <v>88</v>
      </c>
      <c r="AV540" s="12" t="s">
        <v>88</v>
      </c>
      <c r="AW540" s="12" t="s">
        <v>31</v>
      </c>
      <c r="AX540" s="12" t="s">
        <v>75</v>
      </c>
      <c r="AY540" s="166" t="s">
        <v>205</v>
      </c>
    </row>
    <row r="541" spans="2:51" s="12" customFormat="1">
      <c r="B541" s="164"/>
      <c r="D541" s="165" t="s">
        <v>219</v>
      </c>
      <c r="E541" s="166" t="s">
        <v>1</v>
      </c>
      <c r="F541" s="167" t="s">
        <v>3611</v>
      </c>
      <c r="H541" s="168">
        <v>209.08799999999999</v>
      </c>
      <c r="I541" s="169"/>
      <c r="L541" s="164"/>
      <c r="M541" s="170"/>
      <c r="T541" s="171"/>
      <c r="AT541" s="166" t="s">
        <v>219</v>
      </c>
      <c r="AU541" s="166" t="s">
        <v>88</v>
      </c>
      <c r="AV541" s="12" t="s">
        <v>88</v>
      </c>
      <c r="AW541" s="12" t="s">
        <v>31</v>
      </c>
      <c r="AX541" s="12" t="s">
        <v>75</v>
      </c>
      <c r="AY541" s="166" t="s">
        <v>205</v>
      </c>
    </row>
    <row r="542" spans="2:51" s="12" customFormat="1">
      <c r="B542" s="164"/>
      <c r="D542" s="165" t="s">
        <v>219</v>
      </c>
      <c r="E542" s="166" t="s">
        <v>1</v>
      </c>
      <c r="F542" s="167" t="s">
        <v>3612</v>
      </c>
      <c r="H542" s="168">
        <v>-54</v>
      </c>
      <c r="I542" s="169"/>
      <c r="L542" s="164"/>
      <c r="M542" s="170"/>
      <c r="T542" s="171"/>
      <c r="AT542" s="166" t="s">
        <v>219</v>
      </c>
      <c r="AU542" s="166" t="s">
        <v>88</v>
      </c>
      <c r="AV542" s="12" t="s">
        <v>88</v>
      </c>
      <c r="AW542" s="12" t="s">
        <v>31</v>
      </c>
      <c r="AX542" s="12" t="s">
        <v>75</v>
      </c>
      <c r="AY542" s="166" t="s">
        <v>205</v>
      </c>
    </row>
    <row r="543" spans="2:51" s="12" customFormat="1">
      <c r="B543" s="164"/>
      <c r="D543" s="165" t="s">
        <v>219</v>
      </c>
      <c r="E543" s="166" t="s">
        <v>1</v>
      </c>
      <c r="F543" s="167" t="s">
        <v>3613</v>
      </c>
      <c r="H543" s="168">
        <v>-7.32</v>
      </c>
      <c r="I543" s="169"/>
      <c r="L543" s="164"/>
      <c r="M543" s="170"/>
      <c r="T543" s="171"/>
      <c r="AT543" s="166" t="s">
        <v>219</v>
      </c>
      <c r="AU543" s="166" t="s">
        <v>88</v>
      </c>
      <c r="AV543" s="12" t="s">
        <v>88</v>
      </c>
      <c r="AW543" s="12" t="s">
        <v>31</v>
      </c>
      <c r="AX543" s="12" t="s">
        <v>75</v>
      </c>
      <c r="AY543" s="166" t="s">
        <v>205</v>
      </c>
    </row>
    <row r="544" spans="2:51" s="12" customFormat="1">
      <c r="B544" s="164"/>
      <c r="D544" s="165" t="s">
        <v>219</v>
      </c>
      <c r="E544" s="166" t="s">
        <v>1</v>
      </c>
      <c r="F544" s="167" t="s">
        <v>3614</v>
      </c>
      <c r="H544" s="168">
        <v>109.45399999999999</v>
      </c>
      <c r="I544" s="169"/>
      <c r="L544" s="164"/>
      <c r="M544" s="170"/>
      <c r="T544" s="171"/>
      <c r="AT544" s="166" t="s">
        <v>219</v>
      </c>
      <c r="AU544" s="166" t="s">
        <v>88</v>
      </c>
      <c r="AV544" s="12" t="s">
        <v>88</v>
      </c>
      <c r="AW544" s="12" t="s">
        <v>31</v>
      </c>
      <c r="AX544" s="12" t="s">
        <v>75</v>
      </c>
      <c r="AY544" s="166" t="s">
        <v>205</v>
      </c>
    </row>
    <row r="545" spans="2:51" s="12" customFormat="1">
      <c r="B545" s="164"/>
      <c r="D545" s="165" t="s">
        <v>219</v>
      </c>
      <c r="E545" s="166" t="s">
        <v>1</v>
      </c>
      <c r="F545" s="167" t="s">
        <v>3597</v>
      </c>
      <c r="H545" s="168">
        <v>64.8</v>
      </c>
      <c r="I545" s="169"/>
      <c r="L545" s="164"/>
      <c r="M545" s="170"/>
      <c r="T545" s="171"/>
      <c r="AT545" s="166" t="s">
        <v>219</v>
      </c>
      <c r="AU545" s="166" t="s">
        <v>88</v>
      </c>
      <c r="AV545" s="12" t="s">
        <v>88</v>
      </c>
      <c r="AW545" s="12" t="s">
        <v>31</v>
      </c>
      <c r="AX545" s="12" t="s">
        <v>75</v>
      </c>
      <c r="AY545" s="166" t="s">
        <v>205</v>
      </c>
    </row>
    <row r="546" spans="2:51" s="12" customFormat="1">
      <c r="B546" s="164"/>
      <c r="D546" s="165" t="s">
        <v>219</v>
      </c>
      <c r="E546" s="166" t="s">
        <v>1</v>
      </c>
      <c r="F546" s="167" t="s">
        <v>3615</v>
      </c>
      <c r="H546" s="168">
        <v>-27</v>
      </c>
      <c r="I546" s="169"/>
      <c r="L546" s="164"/>
      <c r="M546" s="170"/>
      <c r="T546" s="171"/>
      <c r="AT546" s="166" t="s">
        <v>219</v>
      </c>
      <c r="AU546" s="166" t="s">
        <v>88</v>
      </c>
      <c r="AV546" s="12" t="s">
        <v>88</v>
      </c>
      <c r="AW546" s="12" t="s">
        <v>31</v>
      </c>
      <c r="AX546" s="12" t="s">
        <v>75</v>
      </c>
      <c r="AY546" s="166" t="s">
        <v>205</v>
      </c>
    </row>
    <row r="547" spans="2:51" s="12" customFormat="1">
      <c r="B547" s="164"/>
      <c r="D547" s="165" t="s">
        <v>219</v>
      </c>
      <c r="E547" s="166" t="s">
        <v>1</v>
      </c>
      <c r="F547" s="167" t="s">
        <v>3613</v>
      </c>
      <c r="H547" s="168">
        <v>-7.32</v>
      </c>
      <c r="I547" s="169"/>
      <c r="L547" s="164"/>
      <c r="M547" s="170"/>
      <c r="T547" s="171"/>
      <c r="AT547" s="166" t="s">
        <v>219</v>
      </c>
      <c r="AU547" s="166" t="s">
        <v>88</v>
      </c>
      <c r="AV547" s="12" t="s">
        <v>88</v>
      </c>
      <c r="AW547" s="12" t="s">
        <v>31</v>
      </c>
      <c r="AX547" s="12" t="s">
        <v>75</v>
      </c>
      <c r="AY547" s="166" t="s">
        <v>205</v>
      </c>
    </row>
    <row r="548" spans="2:51" s="15" customFormat="1">
      <c r="B548" s="185"/>
      <c r="D548" s="165" t="s">
        <v>219</v>
      </c>
      <c r="E548" s="186" t="s">
        <v>1</v>
      </c>
      <c r="F548" s="187" t="s">
        <v>3616</v>
      </c>
      <c r="H548" s="188">
        <v>2447.35</v>
      </c>
      <c r="I548" s="189"/>
      <c r="L548" s="185"/>
      <c r="M548" s="190"/>
      <c r="T548" s="191"/>
      <c r="AT548" s="186" t="s">
        <v>219</v>
      </c>
      <c r="AU548" s="186" t="s">
        <v>88</v>
      </c>
      <c r="AV548" s="15" t="s">
        <v>222</v>
      </c>
      <c r="AW548" s="15" t="s">
        <v>31</v>
      </c>
      <c r="AX548" s="15" t="s">
        <v>75</v>
      </c>
      <c r="AY548" s="186" t="s">
        <v>205</v>
      </c>
    </row>
    <row r="549" spans="2:51" s="14" customFormat="1">
      <c r="B549" s="179"/>
      <c r="D549" s="165" t="s">
        <v>219</v>
      </c>
      <c r="E549" s="180" t="s">
        <v>1</v>
      </c>
      <c r="F549" s="181" t="s">
        <v>3617</v>
      </c>
      <c r="H549" s="180" t="s">
        <v>1</v>
      </c>
      <c r="I549" s="182"/>
      <c r="L549" s="179"/>
      <c r="M549" s="183"/>
      <c r="T549" s="184"/>
      <c r="AT549" s="180" t="s">
        <v>219</v>
      </c>
      <c r="AU549" s="180" t="s">
        <v>88</v>
      </c>
      <c r="AV549" s="14" t="s">
        <v>82</v>
      </c>
      <c r="AW549" s="14" t="s">
        <v>31</v>
      </c>
      <c r="AX549" s="14" t="s">
        <v>75</v>
      </c>
      <c r="AY549" s="180" t="s">
        <v>205</v>
      </c>
    </row>
    <row r="550" spans="2:51" s="12" customFormat="1">
      <c r="B550" s="164"/>
      <c r="D550" s="165" t="s">
        <v>219</v>
      </c>
      <c r="E550" s="166" t="s">
        <v>1</v>
      </c>
      <c r="F550" s="167" t="s">
        <v>3618</v>
      </c>
      <c r="H550" s="168">
        <v>406.56</v>
      </c>
      <c r="I550" s="169"/>
      <c r="L550" s="164"/>
      <c r="M550" s="170"/>
      <c r="T550" s="171"/>
      <c r="AT550" s="166" t="s">
        <v>219</v>
      </c>
      <c r="AU550" s="166" t="s">
        <v>88</v>
      </c>
      <c r="AV550" s="12" t="s">
        <v>88</v>
      </c>
      <c r="AW550" s="12" t="s">
        <v>31</v>
      </c>
      <c r="AX550" s="12" t="s">
        <v>75</v>
      </c>
      <c r="AY550" s="166" t="s">
        <v>205</v>
      </c>
    </row>
    <row r="551" spans="2:51" s="12" customFormat="1">
      <c r="B551" s="164"/>
      <c r="D551" s="165" t="s">
        <v>219</v>
      </c>
      <c r="E551" s="166" t="s">
        <v>1</v>
      </c>
      <c r="F551" s="167" t="s">
        <v>3619</v>
      </c>
      <c r="H551" s="168">
        <v>16.649999999999999</v>
      </c>
      <c r="I551" s="169"/>
      <c r="L551" s="164"/>
      <c r="M551" s="170"/>
      <c r="T551" s="171"/>
      <c r="AT551" s="166" t="s">
        <v>219</v>
      </c>
      <c r="AU551" s="166" t="s">
        <v>88</v>
      </c>
      <c r="AV551" s="12" t="s">
        <v>88</v>
      </c>
      <c r="AW551" s="12" t="s">
        <v>31</v>
      </c>
      <c r="AX551" s="12" t="s">
        <v>75</v>
      </c>
      <c r="AY551" s="166" t="s">
        <v>205</v>
      </c>
    </row>
    <row r="552" spans="2:51" s="12" customFormat="1">
      <c r="B552" s="164"/>
      <c r="D552" s="165" t="s">
        <v>219</v>
      </c>
      <c r="E552" s="166" t="s">
        <v>1</v>
      </c>
      <c r="F552" s="167" t="s">
        <v>3620</v>
      </c>
      <c r="H552" s="168">
        <v>190.08</v>
      </c>
      <c r="I552" s="169"/>
      <c r="L552" s="164"/>
      <c r="M552" s="170"/>
      <c r="T552" s="171"/>
      <c r="AT552" s="166" t="s">
        <v>219</v>
      </c>
      <c r="AU552" s="166" t="s">
        <v>88</v>
      </c>
      <c r="AV552" s="12" t="s">
        <v>88</v>
      </c>
      <c r="AW552" s="12" t="s">
        <v>31</v>
      </c>
      <c r="AX552" s="12" t="s">
        <v>75</v>
      </c>
      <c r="AY552" s="166" t="s">
        <v>205</v>
      </c>
    </row>
    <row r="553" spans="2:51" s="12" customFormat="1">
      <c r="B553" s="164"/>
      <c r="D553" s="165" t="s">
        <v>219</v>
      </c>
      <c r="E553" s="166" t="s">
        <v>1</v>
      </c>
      <c r="F553" s="167" t="s">
        <v>3621</v>
      </c>
      <c r="H553" s="168">
        <v>-37.823999999999998</v>
      </c>
      <c r="I553" s="169"/>
      <c r="L553" s="164"/>
      <c r="M553" s="170"/>
      <c r="T553" s="171"/>
      <c r="AT553" s="166" t="s">
        <v>219</v>
      </c>
      <c r="AU553" s="166" t="s">
        <v>88</v>
      </c>
      <c r="AV553" s="12" t="s">
        <v>88</v>
      </c>
      <c r="AW553" s="12" t="s">
        <v>31</v>
      </c>
      <c r="AX553" s="12" t="s">
        <v>75</v>
      </c>
      <c r="AY553" s="166" t="s">
        <v>205</v>
      </c>
    </row>
    <row r="554" spans="2:51" s="12" customFormat="1">
      <c r="B554" s="164"/>
      <c r="D554" s="165" t="s">
        <v>219</v>
      </c>
      <c r="E554" s="166" t="s">
        <v>1</v>
      </c>
      <c r="F554" s="167" t="s">
        <v>3622</v>
      </c>
      <c r="H554" s="168">
        <v>261.88799999999998</v>
      </c>
      <c r="I554" s="169"/>
      <c r="L554" s="164"/>
      <c r="M554" s="170"/>
      <c r="T554" s="171"/>
      <c r="AT554" s="166" t="s">
        <v>219</v>
      </c>
      <c r="AU554" s="166" t="s">
        <v>88</v>
      </c>
      <c r="AV554" s="12" t="s">
        <v>88</v>
      </c>
      <c r="AW554" s="12" t="s">
        <v>31</v>
      </c>
      <c r="AX554" s="12" t="s">
        <v>75</v>
      </c>
      <c r="AY554" s="166" t="s">
        <v>205</v>
      </c>
    </row>
    <row r="555" spans="2:51" s="12" customFormat="1">
      <c r="B555" s="164"/>
      <c r="D555" s="165" t="s">
        <v>219</v>
      </c>
      <c r="E555" s="166" t="s">
        <v>1</v>
      </c>
      <c r="F555" s="167" t="s">
        <v>3623</v>
      </c>
      <c r="H555" s="168">
        <v>12.87</v>
      </c>
      <c r="I555" s="169"/>
      <c r="L555" s="164"/>
      <c r="M555" s="170"/>
      <c r="T555" s="171"/>
      <c r="AT555" s="166" t="s">
        <v>219</v>
      </c>
      <c r="AU555" s="166" t="s">
        <v>88</v>
      </c>
      <c r="AV555" s="12" t="s">
        <v>88</v>
      </c>
      <c r="AW555" s="12" t="s">
        <v>31</v>
      </c>
      <c r="AX555" s="12" t="s">
        <v>75</v>
      </c>
      <c r="AY555" s="166" t="s">
        <v>205</v>
      </c>
    </row>
    <row r="556" spans="2:51" s="12" customFormat="1">
      <c r="B556" s="164"/>
      <c r="D556" s="165" t="s">
        <v>219</v>
      </c>
      <c r="E556" s="166" t="s">
        <v>1</v>
      </c>
      <c r="F556" s="167" t="s">
        <v>3624</v>
      </c>
      <c r="H556" s="168">
        <v>91.872</v>
      </c>
      <c r="I556" s="169"/>
      <c r="L556" s="164"/>
      <c r="M556" s="170"/>
      <c r="T556" s="171"/>
      <c r="AT556" s="166" t="s">
        <v>219</v>
      </c>
      <c r="AU556" s="166" t="s">
        <v>88</v>
      </c>
      <c r="AV556" s="12" t="s">
        <v>88</v>
      </c>
      <c r="AW556" s="12" t="s">
        <v>31</v>
      </c>
      <c r="AX556" s="12" t="s">
        <v>75</v>
      </c>
      <c r="AY556" s="166" t="s">
        <v>205</v>
      </c>
    </row>
    <row r="557" spans="2:51" s="12" customFormat="1">
      <c r="B557" s="164"/>
      <c r="D557" s="165" t="s">
        <v>219</v>
      </c>
      <c r="E557" s="166" t="s">
        <v>1</v>
      </c>
      <c r="F557" s="167" t="s">
        <v>3625</v>
      </c>
      <c r="H557" s="168">
        <v>25.765999999999998</v>
      </c>
      <c r="I557" s="169"/>
      <c r="L557" s="164"/>
      <c r="M557" s="170"/>
      <c r="T557" s="171"/>
      <c r="AT557" s="166" t="s">
        <v>219</v>
      </c>
      <c r="AU557" s="166" t="s">
        <v>88</v>
      </c>
      <c r="AV557" s="12" t="s">
        <v>88</v>
      </c>
      <c r="AW557" s="12" t="s">
        <v>31</v>
      </c>
      <c r="AX557" s="12" t="s">
        <v>75</v>
      </c>
      <c r="AY557" s="166" t="s">
        <v>205</v>
      </c>
    </row>
    <row r="558" spans="2:51" s="12" customFormat="1">
      <c r="B558" s="164"/>
      <c r="D558" s="165" t="s">
        <v>219</v>
      </c>
      <c r="E558" s="166" t="s">
        <v>1</v>
      </c>
      <c r="F558" s="167" t="s">
        <v>3539</v>
      </c>
      <c r="H558" s="168">
        <v>-1.5760000000000001</v>
      </c>
      <c r="I558" s="169"/>
      <c r="L558" s="164"/>
      <c r="M558" s="170"/>
      <c r="T558" s="171"/>
      <c r="AT558" s="166" t="s">
        <v>219</v>
      </c>
      <c r="AU558" s="166" t="s">
        <v>88</v>
      </c>
      <c r="AV558" s="12" t="s">
        <v>88</v>
      </c>
      <c r="AW558" s="12" t="s">
        <v>31</v>
      </c>
      <c r="AX558" s="12" t="s">
        <v>75</v>
      </c>
      <c r="AY558" s="166" t="s">
        <v>205</v>
      </c>
    </row>
    <row r="559" spans="2:51" s="12" customFormat="1">
      <c r="B559" s="164"/>
      <c r="D559" s="165" t="s">
        <v>219</v>
      </c>
      <c r="E559" s="166" t="s">
        <v>1</v>
      </c>
      <c r="F559" s="167" t="s">
        <v>3626</v>
      </c>
      <c r="H559" s="168">
        <v>-4.5</v>
      </c>
      <c r="I559" s="169"/>
      <c r="L559" s="164"/>
      <c r="M559" s="170"/>
      <c r="T559" s="171"/>
      <c r="AT559" s="166" t="s">
        <v>219</v>
      </c>
      <c r="AU559" s="166" t="s">
        <v>88</v>
      </c>
      <c r="AV559" s="12" t="s">
        <v>88</v>
      </c>
      <c r="AW559" s="12" t="s">
        <v>31</v>
      </c>
      <c r="AX559" s="12" t="s">
        <v>75</v>
      </c>
      <c r="AY559" s="166" t="s">
        <v>205</v>
      </c>
    </row>
    <row r="560" spans="2:51" s="12" customFormat="1">
      <c r="B560" s="164"/>
      <c r="D560" s="165" t="s">
        <v>219</v>
      </c>
      <c r="E560" s="166" t="s">
        <v>1</v>
      </c>
      <c r="F560" s="167" t="s">
        <v>3627</v>
      </c>
      <c r="H560" s="168">
        <v>25.765999999999998</v>
      </c>
      <c r="I560" s="169"/>
      <c r="L560" s="164"/>
      <c r="M560" s="170"/>
      <c r="T560" s="171"/>
      <c r="AT560" s="166" t="s">
        <v>219</v>
      </c>
      <c r="AU560" s="166" t="s">
        <v>88</v>
      </c>
      <c r="AV560" s="12" t="s">
        <v>88</v>
      </c>
      <c r="AW560" s="12" t="s">
        <v>31</v>
      </c>
      <c r="AX560" s="12" t="s">
        <v>75</v>
      </c>
      <c r="AY560" s="166" t="s">
        <v>205</v>
      </c>
    </row>
    <row r="561" spans="2:51" s="12" customFormat="1">
      <c r="B561" s="164"/>
      <c r="D561" s="165" t="s">
        <v>219</v>
      </c>
      <c r="E561" s="166" t="s">
        <v>1</v>
      </c>
      <c r="F561" s="167" t="s">
        <v>3539</v>
      </c>
      <c r="H561" s="168">
        <v>-1.5760000000000001</v>
      </c>
      <c r="I561" s="169"/>
      <c r="L561" s="164"/>
      <c r="M561" s="170"/>
      <c r="T561" s="171"/>
      <c r="AT561" s="166" t="s">
        <v>219</v>
      </c>
      <c r="AU561" s="166" t="s">
        <v>88</v>
      </c>
      <c r="AV561" s="12" t="s">
        <v>88</v>
      </c>
      <c r="AW561" s="12" t="s">
        <v>31</v>
      </c>
      <c r="AX561" s="12" t="s">
        <v>75</v>
      </c>
      <c r="AY561" s="166" t="s">
        <v>205</v>
      </c>
    </row>
    <row r="562" spans="2:51" s="12" customFormat="1">
      <c r="B562" s="164"/>
      <c r="D562" s="165" t="s">
        <v>219</v>
      </c>
      <c r="E562" s="166" t="s">
        <v>1</v>
      </c>
      <c r="F562" s="167" t="s">
        <v>3628</v>
      </c>
      <c r="H562" s="168">
        <v>-4.5</v>
      </c>
      <c r="I562" s="169"/>
      <c r="L562" s="164"/>
      <c r="M562" s="170"/>
      <c r="T562" s="171"/>
      <c r="AT562" s="166" t="s">
        <v>219</v>
      </c>
      <c r="AU562" s="166" t="s">
        <v>88</v>
      </c>
      <c r="AV562" s="12" t="s">
        <v>88</v>
      </c>
      <c r="AW562" s="12" t="s">
        <v>31</v>
      </c>
      <c r="AX562" s="12" t="s">
        <v>75</v>
      </c>
      <c r="AY562" s="166" t="s">
        <v>205</v>
      </c>
    </row>
    <row r="563" spans="2:51" s="12" customFormat="1">
      <c r="B563" s="164"/>
      <c r="D563" s="165" t="s">
        <v>219</v>
      </c>
      <c r="E563" s="166" t="s">
        <v>1</v>
      </c>
      <c r="F563" s="167" t="s">
        <v>3629</v>
      </c>
      <c r="H563" s="168">
        <v>44.351999999999997</v>
      </c>
      <c r="I563" s="169"/>
      <c r="L563" s="164"/>
      <c r="M563" s="170"/>
      <c r="T563" s="171"/>
      <c r="AT563" s="166" t="s">
        <v>219</v>
      </c>
      <c r="AU563" s="166" t="s">
        <v>88</v>
      </c>
      <c r="AV563" s="12" t="s">
        <v>88</v>
      </c>
      <c r="AW563" s="12" t="s">
        <v>31</v>
      </c>
      <c r="AX563" s="12" t="s">
        <v>75</v>
      </c>
      <c r="AY563" s="166" t="s">
        <v>205</v>
      </c>
    </row>
    <row r="564" spans="2:51" s="12" customFormat="1">
      <c r="B564" s="164"/>
      <c r="D564" s="165" t="s">
        <v>219</v>
      </c>
      <c r="E564" s="166" t="s">
        <v>1</v>
      </c>
      <c r="F564" s="167" t="s">
        <v>3628</v>
      </c>
      <c r="H564" s="168">
        <v>-4.5</v>
      </c>
      <c r="I564" s="169"/>
      <c r="L564" s="164"/>
      <c r="M564" s="170"/>
      <c r="T564" s="171"/>
      <c r="AT564" s="166" t="s">
        <v>219</v>
      </c>
      <c r="AU564" s="166" t="s">
        <v>88</v>
      </c>
      <c r="AV564" s="12" t="s">
        <v>88</v>
      </c>
      <c r="AW564" s="12" t="s">
        <v>31</v>
      </c>
      <c r="AX564" s="12" t="s">
        <v>75</v>
      </c>
      <c r="AY564" s="166" t="s">
        <v>205</v>
      </c>
    </row>
    <row r="565" spans="2:51" s="12" customFormat="1">
      <c r="B565" s="164"/>
      <c r="D565" s="165" t="s">
        <v>219</v>
      </c>
      <c r="E565" s="166" t="s">
        <v>1</v>
      </c>
      <c r="F565" s="167" t="s">
        <v>3337</v>
      </c>
      <c r="H565" s="168">
        <v>-1.6</v>
      </c>
      <c r="I565" s="169"/>
      <c r="L565" s="164"/>
      <c r="M565" s="170"/>
      <c r="T565" s="171"/>
      <c r="AT565" s="166" t="s">
        <v>219</v>
      </c>
      <c r="AU565" s="166" t="s">
        <v>88</v>
      </c>
      <c r="AV565" s="12" t="s">
        <v>88</v>
      </c>
      <c r="AW565" s="12" t="s">
        <v>31</v>
      </c>
      <c r="AX565" s="12" t="s">
        <v>75</v>
      </c>
      <c r="AY565" s="166" t="s">
        <v>205</v>
      </c>
    </row>
    <row r="566" spans="2:51" s="12" customFormat="1">
      <c r="B566" s="164"/>
      <c r="D566" s="165" t="s">
        <v>219</v>
      </c>
      <c r="E566" s="166" t="s">
        <v>1</v>
      </c>
      <c r="F566" s="167" t="s">
        <v>3630</v>
      </c>
      <c r="H566" s="168">
        <v>44.351999999999997</v>
      </c>
      <c r="I566" s="169"/>
      <c r="L566" s="164"/>
      <c r="M566" s="170"/>
      <c r="T566" s="171"/>
      <c r="AT566" s="166" t="s">
        <v>219</v>
      </c>
      <c r="AU566" s="166" t="s">
        <v>88</v>
      </c>
      <c r="AV566" s="12" t="s">
        <v>88</v>
      </c>
      <c r="AW566" s="12" t="s">
        <v>31</v>
      </c>
      <c r="AX566" s="12" t="s">
        <v>75</v>
      </c>
      <c r="AY566" s="166" t="s">
        <v>205</v>
      </c>
    </row>
    <row r="567" spans="2:51" s="12" customFormat="1">
      <c r="B567" s="164"/>
      <c r="D567" s="165" t="s">
        <v>219</v>
      </c>
      <c r="E567" s="166" t="s">
        <v>1</v>
      </c>
      <c r="F567" s="167" t="s">
        <v>3628</v>
      </c>
      <c r="H567" s="168">
        <v>-4.5</v>
      </c>
      <c r="I567" s="169"/>
      <c r="L567" s="164"/>
      <c r="M567" s="170"/>
      <c r="T567" s="171"/>
      <c r="AT567" s="166" t="s">
        <v>219</v>
      </c>
      <c r="AU567" s="166" t="s">
        <v>88</v>
      </c>
      <c r="AV567" s="12" t="s">
        <v>88</v>
      </c>
      <c r="AW567" s="12" t="s">
        <v>31</v>
      </c>
      <c r="AX567" s="12" t="s">
        <v>75</v>
      </c>
      <c r="AY567" s="166" t="s">
        <v>205</v>
      </c>
    </row>
    <row r="568" spans="2:51" s="12" customFormat="1">
      <c r="B568" s="164"/>
      <c r="D568" s="165" t="s">
        <v>219</v>
      </c>
      <c r="E568" s="166" t="s">
        <v>1</v>
      </c>
      <c r="F568" s="167" t="s">
        <v>3539</v>
      </c>
      <c r="H568" s="168">
        <v>-1.5760000000000001</v>
      </c>
      <c r="I568" s="169"/>
      <c r="L568" s="164"/>
      <c r="M568" s="170"/>
      <c r="T568" s="171"/>
      <c r="AT568" s="166" t="s">
        <v>219</v>
      </c>
      <c r="AU568" s="166" t="s">
        <v>88</v>
      </c>
      <c r="AV568" s="12" t="s">
        <v>88</v>
      </c>
      <c r="AW568" s="12" t="s">
        <v>31</v>
      </c>
      <c r="AX568" s="12" t="s">
        <v>75</v>
      </c>
      <c r="AY568" s="166" t="s">
        <v>205</v>
      </c>
    </row>
    <row r="569" spans="2:51" s="12" customFormat="1">
      <c r="B569" s="164"/>
      <c r="D569" s="165" t="s">
        <v>219</v>
      </c>
      <c r="E569" s="166" t="s">
        <v>1</v>
      </c>
      <c r="F569" s="167" t="s">
        <v>3611</v>
      </c>
      <c r="H569" s="168">
        <v>209.08799999999999</v>
      </c>
      <c r="I569" s="169"/>
      <c r="L569" s="164"/>
      <c r="M569" s="170"/>
      <c r="T569" s="171"/>
      <c r="AT569" s="166" t="s">
        <v>219</v>
      </c>
      <c r="AU569" s="166" t="s">
        <v>88</v>
      </c>
      <c r="AV569" s="12" t="s">
        <v>88</v>
      </c>
      <c r="AW569" s="12" t="s">
        <v>31</v>
      </c>
      <c r="AX569" s="12" t="s">
        <v>75</v>
      </c>
      <c r="AY569" s="166" t="s">
        <v>205</v>
      </c>
    </row>
    <row r="570" spans="2:51" s="12" customFormat="1">
      <c r="B570" s="164"/>
      <c r="D570" s="165" t="s">
        <v>219</v>
      </c>
      <c r="E570" s="166" t="s">
        <v>1</v>
      </c>
      <c r="F570" s="167" t="s">
        <v>3612</v>
      </c>
      <c r="H570" s="168">
        <v>-54</v>
      </c>
      <c r="I570" s="169"/>
      <c r="L570" s="164"/>
      <c r="M570" s="170"/>
      <c r="T570" s="171"/>
      <c r="AT570" s="166" t="s">
        <v>219</v>
      </c>
      <c r="AU570" s="166" t="s">
        <v>88</v>
      </c>
      <c r="AV570" s="12" t="s">
        <v>88</v>
      </c>
      <c r="AW570" s="12" t="s">
        <v>31</v>
      </c>
      <c r="AX570" s="12" t="s">
        <v>75</v>
      </c>
      <c r="AY570" s="166" t="s">
        <v>205</v>
      </c>
    </row>
    <row r="571" spans="2:51" s="12" customFormat="1">
      <c r="B571" s="164"/>
      <c r="D571" s="165" t="s">
        <v>219</v>
      </c>
      <c r="E571" s="166" t="s">
        <v>1</v>
      </c>
      <c r="F571" s="167" t="s">
        <v>3613</v>
      </c>
      <c r="H571" s="168">
        <v>-7.32</v>
      </c>
      <c r="I571" s="169"/>
      <c r="L571" s="164"/>
      <c r="M571" s="170"/>
      <c r="T571" s="171"/>
      <c r="AT571" s="166" t="s">
        <v>219</v>
      </c>
      <c r="AU571" s="166" t="s">
        <v>88</v>
      </c>
      <c r="AV571" s="12" t="s">
        <v>88</v>
      </c>
      <c r="AW571" s="12" t="s">
        <v>31</v>
      </c>
      <c r="AX571" s="12" t="s">
        <v>75</v>
      </c>
      <c r="AY571" s="166" t="s">
        <v>205</v>
      </c>
    </row>
    <row r="572" spans="2:51" s="12" customFormat="1">
      <c r="B572" s="164"/>
      <c r="D572" s="165" t="s">
        <v>219</v>
      </c>
      <c r="E572" s="166" t="s">
        <v>1</v>
      </c>
      <c r="F572" s="167" t="s">
        <v>3614</v>
      </c>
      <c r="H572" s="168">
        <v>109.45399999999999</v>
      </c>
      <c r="I572" s="169"/>
      <c r="L572" s="164"/>
      <c r="M572" s="170"/>
      <c r="T572" s="171"/>
      <c r="AT572" s="166" t="s">
        <v>219</v>
      </c>
      <c r="AU572" s="166" t="s">
        <v>88</v>
      </c>
      <c r="AV572" s="12" t="s">
        <v>88</v>
      </c>
      <c r="AW572" s="12" t="s">
        <v>31</v>
      </c>
      <c r="AX572" s="12" t="s">
        <v>75</v>
      </c>
      <c r="AY572" s="166" t="s">
        <v>205</v>
      </c>
    </row>
    <row r="573" spans="2:51" s="12" customFormat="1">
      <c r="B573" s="164"/>
      <c r="D573" s="165" t="s">
        <v>219</v>
      </c>
      <c r="E573" s="166" t="s">
        <v>1</v>
      </c>
      <c r="F573" s="167" t="s">
        <v>3580</v>
      </c>
      <c r="H573" s="168">
        <v>21.6</v>
      </c>
      <c r="I573" s="169"/>
      <c r="L573" s="164"/>
      <c r="M573" s="170"/>
      <c r="T573" s="171"/>
      <c r="AT573" s="166" t="s">
        <v>219</v>
      </c>
      <c r="AU573" s="166" t="s">
        <v>88</v>
      </c>
      <c r="AV573" s="12" t="s">
        <v>88</v>
      </c>
      <c r="AW573" s="12" t="s">
        <v>31</v>
      </c>
      <c r="AX573" s="12" t="s">
        <v>75</v>
      </c>
      <c r="AY573" s="166" t="s">
        <v>205</v>
      </c>
    </row>
    <row r="574" spans="2:51" s="12" customFormat="1">
      <c r="B574" s="164"/>
      <c r="D574" s="165" t="s">
        <v>219</v>
      </c>
      <c r="E574" s="166" t="s">
        <v>1</v>
      </c>
      <c r="F574" s="167" t="s">
        <v>3615</v>
      </c>
      <c r="H574" s="168">
        <v>-27</v>
      </c>
      <c r="I574" s="169"/>
      <c r="L574" s="164"/>
      <c r="M574" s="170"/>
      <c r="T574" s="171"/>
      <c r="AT574" s="166" t="s">
        <v>219</v>
      </c>
      <c r="AU574" s="166" t="s">
        <v>88</v>
      </c>
      <c r="AV574" s="12" t="s">
        <v>88</v>
      </c>
      <c r="AW574" s="12" t="s">
        <v>31</v>
      </c>
      <c r="AX574" s="12" t="s">
        <v>75</v>
      </c>
      <c r="AY574" s="166" t="s">
        <v>205</v>
      </c>
    </row>
    <row r="575" spans="2:51" s="12" customFormat="1">
      <c r="B575" s="164"/>
      <c r="D575" s="165" t="s">
        <v>219</v>
      </c>
      <c r="E575" s="166" t="s">
        <v>1</v>
      </c>
      <c r="F575" s="167" t="s">
        <v>3613</v>
      </c>
      <c r="H575" s="168">
        <v>-7.32</v>
      </c>
      <c r="I575" s="169"/>
      <c r="L575" s="164"/>
      <c r="M575" s="170"/>
      <c r="T575" s="171"/>
      <c r="AT575" s="166" t="s">
        <v>219</v>
      </c>
      <c r="AU575" s="166" t="s">
        <v>88</v>
      </c>
      <c r="AV575" s="12" t="s">
        <v>88</v>
      </c>
      <c r="AW575" s="12" t="s">
        <v>31</v>
      </c>
      <c r="AX575" s="12" t="s">
        <v>75</v>
      </c>
      <c r="AY575" s="166" t="s">
        <v>205</v>
      </c>
    </row>
    <row r="576" spans="2:51" s="15" customFormat="1">
      <c r="B576" s="185"/>
      <c r="D576" s="165" t="s">
        <v>219</v>
      </c>
      <c r="E576" s="186" t="s">
        <v>1</v>
      </c>
      <c r="F576" s="187" t="s">
        <v>3631</v>
      </c>
      <c r="H576" s="188">
        <v>1302.5060000000001</v>
      </c>
      <c r="I576" s="189"/>
      <c r="L576" s="185"/>
      <c r="M576" s="190"/>
      <c r="T576" s="191"/>
      <c r="AT576" s="186" t="s">
        <v>219</v>
      </c>
      <c r="AU576" s="186" t="s">
        <v>88</v>
      </c>
      <c r="AV576" s="15" t="s">
        <v>222</v>
      </c>
      <c r="AW576" s="15" t="s">
        <v>31</v>
      </c>
      <c r="AX576" s="15" t="s">
        <v>75</v>
      </c>
      <c r="AY576" s="186" t="s">
        <v>205</v>
      </c>
    </row>
    <row r="577" spans="2:51" s="14" customFormat="1">
      <c r="B577" s="179"/>
      <c r="D577" s="165" t="s">
        <v>219</v>
      </c>
      <c r="E577" s="180" t="s">
        <v>1</v>
      </c>
      <c r="F577" s="181" t="s">
        <v>3632</v>
      </c>
      <c r="H577" s="180" t="s">
        <v>1</v>
      </c>
      <c r="I577" s="182"/>
      <c r="L577" s="179"/>
      <c r="M577" s="183"/>
      <c r="T577" s="184"/>
      <c r="AT577" s="180" t="s">
        <v>219</v>
      </c>
      <c r="AU577" s="180" t="s">
        <v>88</v>
      </c>
      <c r="AV577" s="14" t="s">
        <v>82</v>
      </c>
      <c r="AW577" s="14" t="s">
        <v>31</v>
      </c>
      <c r="AX577" s="14" t="s">
        <v>75</v>
      </c>
      <c r="AY577" s="180" t="s">
        <v>205</v>
      </c>
    </row>
    <row r="578" spans="2:51" s="12" customFormat="1">
      <c r="B578" s="164"/>
      <c r="D578" s="165" t="s">
        <v>219</v>
      </c>
      <c r="E578" s="166" t="s">
        <v>1</v>
      </c>
      <c r="F578" s="167" t="s">
        <v>3633</v>
      </c>
      <c r="H578" s="168">
        <v>45.936</v>
      </c>
      <c r="I578" s="169"/>
      <c r="L578" s="164"/>
      <c r="M578" s="170"/>
      <c r="T578" s="171"/>
      <c r="AT578" s="166" t="s">
        <v>219</v>
      </c>
      <c r="AU578" s="166" t="s">
        <v>88</v>
      </c>
      <c r="AV578" s="12" t="s">
        <v>88</v>
      </c>
      <c r="AW578" s="12" t="s">
        <v>31</v>
      </c>
      <c r="AX578" s="12" t="s">
        <v>75</v>
      </c>
      <c r="AY578" s="166" t="s">
        <v>205</v>
      </c>
    </row>
    <row r="579" spans="2:51" s="12" customFormat="1">
      <c r="B579" s="164"/>
      <c r="D579" s="165" t="s">
        <v>219</v>
      </c>
      <c r="E579" s="166" t="s">
        <v>1</v>
      </c>
      <c r="F579" s="167" t="s">
        <v>3634</v>
      </c>
      <c r="H579" s="168">
        <v>-2.1</v>
      </c>
      <c r="I579" s="169"/>
      <c r="L579" s="164"/>
      <c r="M579" s="170"/>
      <c r="T579" s="171"/>
      <c r="AT579" s="166" t="s">
        <v>219</v>
      </c>
      <c r="AU579" s="166" t="s">
        <v>88</v>
      </c>
      <c r="AV579" s="12" t="s">
        <v>88</v>
      </c>
      <c r="AW579" s="12" t="s">
        <v>31</v>
      </c>
      <c r="AX579" s="12" t="s">
        <v>75</v>
      </c>
      <c r="AY579" s="166" t="s">
        <v>205</v>
      </c>
    </row>
    <row r="580" spans="2:51" s="12" customFormat="1">
      <c r="B580" s="164"/>
      <c r="D580" s="165" t="s">
        <v>219</v>
      </c>
      <c r="E580" s="166" t="s">
        <v>1</v>
      </c>
      <c r="F580" s="167" t="s">
        <v>3560</v>
      </c>
      <c r="H580" s="168">
        <v>-1.1819999999999999</v>
      </c>
      <c r="I580" s="169"/>
      <c r="L580" s="164"/>
      <c r="M580" s="170"/>
      <c r="T580" s="171"/>
      <c r="AT580" s="166" t="s">
        <v>219</v>
      </c>
      <c r="AU580" s="166" t="s">
        <v>88</v>
      </c>
      <c r="AV580" s="12" t="s">
        <v>88</v>
      </c>
      <c r="AW580" s="12" t="s">
        <v>31</v>
      </c>
      <c r="AX580" s="12" t="s">
        <v>75</v>
      </c>
      <c r="AY580" s="166" t="s">
        <v>205</v>
      </c>
    </row>
    <row r="581" spans="2:51" s="12" customFormat="1">
      <c r="B581" s="164"/>
      <c r="D581" s="165" t="s">
        <v>219</v>
      </c>
      <c r="E581" s="166" t="s">
        <v>1</v>
      </c>
      <c r="F581" s="167" t="s">
        <v>3375</v>
      </c>
      <c r="H581" s="168">
        <v>-1.8</v>
      </c>
      <c r="I581" s="169"/>
      <c r="L581" s="164"/>
      <c r="M581" s="170"/>
      <c r="T581" s="171"/>
      <c r="AT581" s="166" t="s">
        <v>219</v>
      </c>
      <c r="AU581" s="166" t="s">
        <v>88</v>
      </c>
      <c r="AV581" s="12" t="s">
        <v>88</v>
      </c>
      <c r="AW581" s="12" t="s">
        <v>31</v>
      </c>
      <c r="AX581" s="12" t="s">
        <v>75</v>
      </c>
      <c r="AY581" s="166" t="s">
        <v>205</v>
      </c>
    </row>
    <row r="582" spans="2:51" s="12" customFormat="1">
      <c r="B582" s="164"/>
      <c r="D582" s="165" t="s">
        <v>219</v>
      </c>
      <c r="E582" s="166" t="s">
        <v>1</v>
      </c>
      <c r="F582" s="167" t="s">
        <v>3635</v>
      </c>
      <c r="H582" s="168">
        <v>47.52</v>
      </c>
      <c r="I582" s="169"/>
      <c r="L582" s="164"/>
      <c r="M582" s="170"/>
      <c r="T582" s="171"/>
      <c r="AT582" s="166" t="s">
        <v>219</v>
      </c>
      <c r="AU582" s="166" t="s">
        <v>88</v>
      </c>
      <c r="AV582" s="12" t="s">
        <v>88</v>
      </c>
      <c r="AW582" s="12" t="s">
        <v>31</v>
      </c>
      <c r="AX582" s="12" t="s">
        <v>75</v>
      </c>
      <c r="AY582" s="166" t="s">
        <v>205</v>
      </c>
    </row>
    <row r="583" spans="2:51" s="12" customFormat="1">
      <c r="B583" s="164"/>
      <c r="D583" s="165" t="s">
        <v>219</v>
      </c>
      <c r="E583" s="166" t="s">
        <v>1</v>
      </c>
      <c r="F583" s="167" t="s">
        <v>3636</v>
      </c>
      <c r="H583" s="168">
        <v>-4.2</v>
      </c>
      <c r="I583" s="169"/>
      <c r="L583" s="164"/>
      <c r="M583" s="170"/>
      <c r="T583" s="171"/>
      <c r="AT583" s="166" t="s">
        <v>219</v>
      </c>
      <c r="AU583" s="166" t="s">
        <v>88</v>
      </c>
      <c r="AV583" s="12" t="s">
        <v>88</v>
      </c>
      <c r="AW583" s="12" t="s">
        <v>31</v>
      </c>
      <c r="AX583" s="12" t="s">
        <v>75</v>
      </c>
      <c r="AY583" s="166" t="s">
        <v>205</v>
      </c>
    </row>
    <row r="584" spans="2:51" s="12" customFormat="1">
      <c r="B584" s="164"/>
      <c r="D584" s="165" t="s">
        <v>219</v>
      </c>
      <c r="E584" s="166" t="s">
        <v>1</v>
      </c>
      <c r="F584" s="167" t="s">
        <v>3637</v>
      </c>
      <c r="H584" s="168">
        <v>38.015999999999998</v>
      </c>
      <c r="I584" s="169"/>
      <c r="L584" s="164"/>
      <c r="M584" s="170"/>
      <c r="T584" s="171"/>
      <c r="AT584" s="166" t="s">
        <v>219</v>
      </c>
      <c r="AU584" s="166" t="s">
        <v>88</v>
      </c>
      <c r="AV584" s="12" t="s">
        <v>88</v>
      </c>
      <c r="AW584" s="12" t="s">
        <v>31</v>
      </c>
      <c r="AX584" s="12" t="s">
        <v>75</v>
      </c>
      <c r="AY584" s="166" t="s">
        <v>205</v>
      </c>
    </row>
    <row r="585" spans="2:51" s="12" customFormat="1">
      <c r="B585" s="164"/>
      <c r="D585" s="165" t="s">
        <v>219</v>
      </c>
      <c r="E585" s="166" t="s">
        <v>1</v>
      </c>
      <c r="F585" s="167" t="s">
        <v>3634</v>
      </c>
      <c r="H585" s="168">
        <v>-2.1</v>
      </c>
      <c r="I585" s="169"/>
      <c r="L585" s="164"/>
      <c r="M585" s="170"/>
      <c r="T585" s="171"/>
      <c r="AT585" s="166" t="s">
        <v>219</v>
      </c>
      <c r="AU585" s="166" t="s">
        <v>88</v>
      </c>
      <c r="AV585" s="12" t="s">
        <v>88</v>
      </c>
      <c r="AW585" s="12" t="s">
        <v>31</v>
      </c>
      <c r="AX585" s="12" t="s">
        <v>75</v>
      </c>
      <c r="AY585" s="166" t="s">
        <v>205</v>
      </c>
    </row>
    <row r="586" spans="2:51" s="12" customFormat="1">
      <c r="B586" s="164"/>
      <c r="D586" s="165" t="s">
        <v>219</v>
      </c>
      <c r="E586" s="166" t="s">
        <v>1</v>
      </c>
      <c r="F586" s="167" t="s">
        <v>3539</v>
      </c>
      <c r="H586" s="168">
        <v>-1.5760000000000001</v>
      </c>
      <c r="I586" s="169"/>
      <c r="L586" s="164"/>
      <c r="M586" s="170"/>
      <c r="T586" s="171"/>
      <c r="AT586" s="166" t="s">
        <v>219</v>
      </c>
      <c r="AU586" s="166" t="s">
        <v>88</v>
      </c>
      <c r="AV586" s="12" t="s">
        <v>88</v>
      </c>
      <c r="AW586" s="12" t="s">
        <v>31</v>
      </c>
      <c r="AX586" s="12" t="s">
        <v>75</v>
      </c>
      <c r="AY586" s="166" t="s">
        <v>205</v>
      </c>
    </row>
    <row r="587" spans="2:51" s="12" customFormat="1">
      <c r="B587" s="164"/>
      <c r="D587" s="165" t="s">
        <v>219</v>
      </c>
      <c r="E587" s="166" t="s">
        <v>1</v>
      </c>
      <c r="F587" s="167" t="s">
        <v>3638</v>
      </c>
      <c r="H587" s="168">
        <v>81.311999999999998</v>
      </c>
      <c r="I587" s="169"/>
      <c r="L587" s="164"/>
      <c r="M587" s="170"/>
      <c r="T587" s="171"/>
      <c r="AT587" s="166" t="s">
        <v>219</v>
      </c>
      <c r="AU587" s="166" t="s">
        <v>88</v>
      </c>
      <c r="AV587" s="12" t="s">
        <v>88</v>
      </c>
      <c r="AW587" s="12" t="s">
        <v>31</v>
      </c>
      <c r="AX587" s="12" t="s">
        <v>75</v>
      </c>
      <c r="AY587" s="166" t="s">
        <v>205</v>
      </c>
    </row>
    <row r="588" spans="2:51" s="12" customFormat="1">
      <c r="B588" s="164"/>
      <c r="D588" s="165" t="s">
        <v>219</v>
      </c>
      <c r="E588" s="166" t="s">
        <v>1</v>
      </c>
      <c r="F588" s="167" t="s">
        <v>3639</v>
      </c>
      <c r="H588" s="168">
        <v>1.53</v>
      </c>
      <c r="I588" s="169"/>
      <c r="L588" s="164"/>
      <c r="M588" s="170"/>
      <c r="T588" s="171"/>
      <c r="AT588" s="166" t="s">
        <v>219</v>
      </c>
      <c r="AU588" s="166" t="s">
        <v>88</v>
      </c>
      <c r="AV588" s="12" t="s">
        <v>88</v>
      </c>
      <c r="AW588" s="12" t="s">
        <v>31</v>
      </c>
      <c r="AX588" s="12" t="s">
        <v>75</v>
      </c>
      <c r="AY588" s="166" t="s">
        <v>205</v>
      </c>
    </row>
    <row r="589" spans="2:51" s="12" customFormat="1">
      <c r="B589" s="164"/>
      <c r="D589" s="165" t="s">
        <v>219</v>
      </c>
      <c r="E589" s="166" t="s">
        <v>1</v>
      </c>
      <c r="F589" s="167" t="s">
        <v>3640</v>
      </c>
      <c r="H589" s="168">
        <v>154.59800000000001</v>
      </c>
      <c r="I589" s="169"/>
      <c r="L589" s="164"/>
      <c r="M589" s="170"/>
      <c r="T589" s="171"/>
      <c r="AT589" s="166" t="s">
        <v>219</v>
      </c>
      <c r="AU589" s="166" t="s">
        <v>88</v>
      </c>
      <c r="AV589" s="12" t="s">
        <v>88</v>
      </c>
      <c r="AW589" s="12" t="s">
        <v>31</v>
      </c>
      <c r="AX589" s="12" t="s">
        <v>75</v>
      </c>
      <c r="AY589" s="166" t="s">
        <v>205</v>
      </c>
    </row>
    <row r="590" spans="2:51" s="12" customFormat="1">
      <c r="B590" s="164"/>
      <c r="D590" s="165" t="s">
        <v>219</v>
      </c>
      <c r="E590" s="166" t="s">
        <v>1</v>
      </c>
      <c r="F590" s="167" t="s">
        <v>3553</v>
      </c>
      <c r="H590" s="168">
        <v>-3.1520000000000001</v>
      </c>
      <c r="I590" s="169"/>
      <c r="L590" s="164"/>
      <c r="M590" s="170"/>
      <c r="T590" s="171"/>
      <c r="AT590" s="166" t="s">
        <v>219</v>
      </c>
      <c r="AU590" s="166" t="s">
        <v>88</v>
      </c>
      <c r="AV590" s="12" t="s">
        <v>88</v>
      </c>
      <c r="AW590" s="12" t="s">
        <v>31</v>
      </c>
      <c r="AX590" s="12" t="s">
        <v>75</v>
      </c>
      <c r="AY590" s="166" t="s">
        <v>205</v>
      </c>
    </row>
    <row r="591" spans="2:51" s="12" customFormat="1">
      <c r="B591" s="164"/>
      <c r="D591" s="165" t="s">
        <v>219</v>
      </c>
      <c r="E591" s="166" t="s">
        <v>1</v>
      </c>
      <c r="F591" s="167" t="s">
        <v>3375</v>
      </c>
      <c r="H591" s="168">
        <v>-1.8</v>
      </c>
      <c r="I591" s="169"/>
      <c r="L591" s="164"/>
      <c r="M591" s="170"/>
      <c r="T591" s="171"/>
      <c r="AT591" s="166" t="s">
        <v>219</v>
      </c>
      <c r="AU591" s="166" t="s">
        <v>88</v>
      </c>
      <c r="AV591" s="12" t="s">
        <v>88</v>
      </c>
      <c r="AW591" s="12" t="s">
        <v>31</v>
      </c>
      <c r="AX591" s="12" t="s">
        <v>75</v>
      </c>
      <c r="AY591" s="166" t="s">
        <v>205</v>
      </c>
    </row>
    <row r="592" spans="2:51" s="12" customFormat="1">
      <c r="B592" s="164"/>
      <c r="D592" s="165" t="s">
        <v>219</v>
      </c>
      <c r="E592" s="166" t="s">
        <v>1</v>
      </c>
      <c r="F592" s="167" t="s">
        <v>3641</v>
      </c>
      <c r="H592" s="168">
        <v>33.792000000000002</v>
      </c>
      <c r="I592" s="169"/>
      <c r="L592" s="164"/>
      <c r="M592" s="170"/>
      <c r="T592" s="171"/>
      <c r="AT592" s="166" t="s">
        <v>219</v>
      </c>
      <c r="AU592" s="166" t="s">
        <v>88</v>
      </c>
      <c r="AV592" s="12" t="s">
        <v>88</v>
      </c>
      <c r="AW592" s="12" t="s">
        <v>31</v>
      </c>
      <c r="AX592" s="12" t="s">
        <v>75</v>
      </c>
      <c r="AY592" s="166" t="s">
        <v>205</v>
      </c>
    </row>
    <row r="593" spans="2:51" s="12" customFormat="1">
      <c r="B593" s="164"/>
      <c r="D593" s="165" t="s">
        <v>219</v>
      </c>
      <c r="E593" s="166" t="s">
        <v>1</v>
      </c>
      <c r="F593" s="167" t="s">
        <v>3642</v>
      </c>
      <c r="H593" s="168">
        <v>-0.36</v>
      </c>
      <c r="I593" s="169"/>
      <c r="L593" s="164"/>
      <c r="M593" s="170"/>
      <c r="T593" s="171"/>
      <c r="AT593" s="166" t="s">
        <v>219</v>
      </c>
      <c r="AU593" s="166" t="s">
        <v>88</v>
      </c>
      <c r="AV593" s="12" t="s">
        <v>88</v>
      </c>
      <c r="AW593" s="12" t="s">
        <v>31</v>
      </c>
      <c r="AX593" s="12" t="s">
        <v>75</v>
      </c>
      <c r="AY593" s="166" t="s">
        <v>205</v>
      </c>
    </row>
    <row r="594" spans="2:51" s="12" customFormat="1">
      <c r="B594" s="164"/>
      <c r="D594" s="165" t="s">
        <v>219</v>
      </c>
      <c r="E594" s="166" t="s">
        <v>1</v>
      </c>
      <c r="F594" s="167" t="s">
        <v>3539</v>
      </c>
      <c r="H594" s="168">
        <v>-1.5760000000000001</v>
      </c>
      <c r="I594" s="169"/>
      <c r="L594" s="164"/>
      <c r="M594" s="170"/>
      <c r="T594" s="171"/>
      <c r="AT594" s="166" t="s">
        <v>219</v>
      </c>
      <c r="AU594" s="166" t="s">
        <v>88</v>
      </c>
      <c r="AV594" s="12" t="s">
        <v>88</v>
      </c>
      <c r="AW594" s="12" t="s">
        <v>31</v>
      </c>
      <c r="AX594" s="12" t="s">
        <v>75</v>
      </c>
      <c r="AY594" s="166" t="s">
        <v>205</v>
      </c>
    </row>
    <row r="595" spans="2:51" s="12" customFormat="1">
      <c r="B595" s="164"/>
      <c r="D595" s="165" t="s">
        <v>219</v>
      </c>
      <c r="E595" s="166" t="s">
        <v>1</v>
      </c>
      <c r="F595" s="167" t="s">
        <v>3643</v>
      </c>
      <c r="H595" s="168">
        <v>321.55200000000002</v>
      </c>
      <c r="I595" s="169"/>
      <c r="L595" s="164"/>
      <c r="M595" s="170"/>
      <c r="T595" s="171"/>
      <c r="AT595" s="166" t="s">
        <v>219</v>
      </c>
      <c r="AU595" s="166" t="s">
        <v>88</v>
      </c>
      <c r="AV595" s="12" t="s">
        <v>88</v>
      </c>
      <c r="AW595" s="12" t="s">
        <v>31</v>
      </c>
      <c r="AX595" s="12" t="s">
        <v>75</v>
      </c>
      <c r="AY595" s="166" t="s">
        <v>205</v>
      </c>
    </row>
    <row r="596" spans="2:51" s="12" customFormat="1">
      <c r="B596" s="164"/>
      <c r="D596" s="165" t="s">
        <v>219</v>
      </c>
      <c r="E596" s="166" t="s">
        <v>1</v>
      </c>
      <c r="F596" s="167" t="s">
        <v>3644</v>
      </c>
      <c r="H596" s="168">
        <v>-14.7</v>
      </c>
      <c r="I596" s="169"/>
      <c r="L596" s="164"/>
      <c r="M596" s="170"/>
      <c r="T596" s="171"/>
      <c r="AT596" s="166" t="s">
        <v>219</v>
      </c>
      <c r="AU596" s="166" t="s">
        <v>88</v>
      </c>
      <c r="AV596" s="12" t="s">
        <v>88</v>
      </c>
      <c r="AW596" s="12" t="s">
        <v>31</v>
      </c>
      <c r="AX596" s="12" t="s">
        <v>75</v>
      </c>
      <c r="AY596" s="166" t="s">
        <v>205</v>
      </c>
    </row>
    <row r="597" spans="2:51" s="12" customFormat="1">
      <c r="B597" s="164"/>
      <c r="D597" s="165" t="s">
        <v>219</v>
      </c>
      <c r="E597" s="166" t="s">
        <v>1</v>
      </c>
      <c r="F597" s="167" t="s">
        <v>3645</v>
      </c>
      <c r="H597" s="168">
        <v>-12.6</v>
      </c>
      <c r="I597" s="169"/>
      <c r="L597" s="164"/>
      <c r="M597" s="170"/>
      <c r="T597" s="171"/>
      <c r="AT597" s="166" t="s">
        <v>219</v>
      </c>
      <c r="AU597" s="166" t="s">
        <v>88</v>
      </c>
      <c r="AV597" s="12" t="s">
        <v>88</v>
      </c>
      <c r="AW597" s="12" t="s">
        <v>31</v>
      </c>
      <c r="AX597" s="12" t="s">
        <v>75</v>
      </c>
      <c r="AY597" s="166" t="s">
        <v>205</v>
      </c>
    </row>
    <row r="598" spans="2:51" s="12" customFormat="1">
      <c r="B598" s="164"/>
      <c r="D598" s="165" t="s">
        <v>219</v>
      </c>
      <c r="E598" s="166" t="s">
        <v>1</v>
      </c>
      <c r="F598" s="167" t="s">
        <v>3646</v>
      </c>
      <c r="H598" s="168">
        <v>270.33600000000001</v>
      </c>
      <c r="I598" s="169"/>
      <c r="L598" s="164"/>
      <c r="M598" s="170"/>
      <c r="T598" s="171"/>
      <c r="AT598" s="166" t="s">
        <v>219</v>
      </c>
      <c r="AU598" s="166" t="s">
        <v>88</v>
      </c>
      <c r="AV598" s="12" t="s">
        <v>88</v>
      </c>
      <c r="AW598" s="12" t="s">
        <v>31</v>
      </c>
      <c r="AX598" s="12" t="s">
        <v>75</v>
      </c>
      <c r="AY598" s="166" t="s">
        <v>205</v>
      </c>
    </row>
    <row r="599" spans="2:51" s="12" customFormat="1">
      <c r="B599" s="164"/>
      <c r="D599" s="165" t="s">
        <v>219</v>
      </c>
      <c r="E599" s="166" t="s">
        <v>1</v>
      </c>
      <c r="F599" s="167" t="s">
        <v>3429</v>
      </c>
      <c r="H599" s="168">
        <v>-12.8</v>
      </c>
      <c r="I599" s="169"/>
      <c r="L599" s="164"/>
      <c r="M599" s="170"/>
      <c r="T599" s="171"/>
      <c r="AT599" s="166" t="s">
        <v>219</v>
      </c>
      <c r="AU599" s="166" t="s">
        <v>88</v>
      </c>
      <c r="AV599" s="12" t="s">
        <v>88</v>
      </c>
      <c r="AW599" s="12" t="s">
        <v>31</v>
      </c>
      <c r="AX599" s="12" t="s">
        <v>75</v>
      </c>
      <c r="AY599" s="166" t="s">
        <v>205</v>
      </c>
    </row>
    <row r="600" spans="2:51" s="12" customFormat="1">
      <c r="B600" s="164"/>
      <c r="D600" s="165" t="s">
        <v>219</v>
      </c>
      <c r="E600" s="166" t="s">
        <v>1</v>
      </c>
      <c r="F600" s="167" t="s">
        <v>3623</v>
      </c>
      <c r="H600" s="168">
        <v>12.87</v>
      </c>
      <c r="I600" s="169"/>
      <c r="L600" s="164"/>
      <c r="M600" s="170"/>
      <c r="T600" s="171"/>
      <c r="AT600" s="166" t="s">
        <v>219</v>
      </c>
      <c r="AU600" s="166" t="s">
        <v>88</v>
      </c>
      <c r="AV600" s="12" t="s">
        <v>88</v>
      </c>
      <c r="AW600" s="12" t="s">
        <v>31</v>
      </c>
      <c r="AX600" s="12" t="s">
        <v>75</v>
      </c>
      <c r="AY600" s="166" t="s">
        <v>205</v>
      </c>
    </row>
    <row r="601" spans="2:51" s="12" customFormat="1">
      <c r="B601" s="164"/>
      <c r="D601" s="165" t="s">
        <v>219</v>
      </c>
      <c r="E601" s="166" t="s">
        <v>1</v>
      </c>
      <c r="F601" s="167" t="s">
        <v>3647</v>
      </c>
      <c r="H601" s="168">
        <v>91.872</v>
      </c>
      <c r="I601" s="169"/>
      <c r="L601" s="164"/>
      <c r="M601" s="170"/>
      <c r="T601" s="171"/>
      <c r="AT601" s="166" t="s">
        <v>219</v>
      </c>
      <c r="AU601" s="166" t="s">
        <v>88</v>
      </c>
      <c r="AV601" s="12" t="s">
        <v>88</v>
      </c>
      <c r="AW601" s="12" t="s">
        <v>31</v>
      </c>
      <c r="AX601" s="12" t="s">
        <v>75</v>
      </c>
      <c r="AY601" s="166" t="s">
        <v>205</v>
      </c>
    </row>
    <row r="602" spans="2:51" s="12" customFormat="1">
      <c r="B602" s="164"/>
      <c r="D602" s="165" t="s">
        <v>219</v>
      </c>
      <c r="E602" s="166" t="s">
        <v>1</v>
      </c>
      <c r="F602" s="167" t="s">
        <v>3648</v>
      </c>
      <c r="H602" s="168">
        <v>-9</v>
      </c>
      <c r="I602" s="169"/>
      <c r="L602" s="164"/>
      <c r="M602" s="170"/>
      <c r="T602" s="171"/>
      <c r="AT602" s="166" t="s">
        <v>219</v>
      </c>
      <c r="AU602" s="166" t="s">
        <v>88</v>
      </c>
      <c r="AV602" s="12" t="s">
        <v>88</v>
      </c>
      <c r="AW602" s="12" t="s">
        <v>31</v>
      </c>
      <c r="AX602" s="12" t="s">
        <v>75</v>
      </c>
      <c r="AY602" s="166" t="s">
        <v>205</v>
      </c>
    </row>
    <row r="603" spans="2:51" s="12" customFormat="1">
      <c r="B603" s="164"/>
      <c r="D603" s="165" t="s">
        <v>219</v>
      </c>
      <c r="E603" s="166" t="s">
        <v>1</v>
      </c>
      <c r="F603" s="167" t="s">
        <v>3553</v>
      </c>
      <c r="H603" s="168">
        <v>-3.1520000000000001</v>
      </c>
      <c r="I603" s="169"/>
      <c r="L603" s="164"/>
      <c r="M603" s="170"/>
      <c r="T603" s="171"/>
      <c r="AT603" s="166" t="s">
        <v>219</v>
      </c>
      <c r="AU603" s="166" t="s">
        <v>88</v>
      </c>
      <c r="AV603" s="12" t="s">
        <v>88</v>
      </c>
      <c r="AW603" s="12" t="s">
        <v>31</v>
      </c>
      <c r="AX603" s="12" t="s">
        <v>75</v>
      </c>
      <c r="AY603" s="166" t="s">
        <v>205</v>
      </c>
    </row>
    <row r="604" spans="2:51" s="12" customFormat="1">
      <c r="B604" s="164"/>
      <c r="D604" s="165" t="s">
        <v>219</v>
      </c>
      <c r="E604" s="166" t="s">
        <v>1</v>
      </c>
      <c r="F604" s="167" t="s">
        <v>3649</v>
      </c>
      <c r="H604" s="168">
        <v>25.765999999999998</v>
      </c>
      <c r="I604" s="169"/>
      <c r="L604" s="164"/>
      <c r="M604" s="170"/>
      <c r="T604" s="171"/>
      <c r="AT604" s="166" t="s">
        <v>219</v>
      </c>
      <c r="AU604" s="166" t="s">
        <v>88</v>
      </c>
      <c r="AV604" s="12" t="s">
        <v>88</v>
      </c>
      <c r="AW604" s="12" t="s">
        <v>31</v>
      </c>
      <c r="AX604" s="12" t="s">
        <v>75</v>
      </c>
      <c r="AY604" s="166" t="s">
        <v>205</v>
      </c>
    </row>
    <row r="605" spans="2:51" s="12" customFormat="1">
      <c r="B605" s="164"/>
      <c r="D605" s="165" t="s">
        <v>219</v>
      </c>
      <c r="E605" s="166" t="s">
        <v>1</v>
      </c>
      <c r="F605" s="167" t="s">
        <v>3628</v>
      </c>
      <c r="H605" s="168">
        <v>-4.5</v>
      </c>
      <c r="I605" s="169"/>
      <c r="L605" s="164"/>
      <c r="M605" s="170"/>
      <c r="T605" s="171"/>
      <c r="AT605" s="166" t="s">
        <v>219</v>
      </c>
      <c r="AU605" s="166" t="s">
        <v>88</v>
      </c>
      <c r="AV605" s="12" t="s">
        <v>88</v>
      </c>
      <c r="AW605" s="12" t="s">
        <v>31</v>
      </c>
      <c r="AX605" s="12" t="s">
        <v>75</v>
      </c>
      <c r="AY605" s="166" t="s">
        <v>205</v>
      </c>
    </row>
    <row r="606" spans="2:51" s="12" customFormat="1">
      <c r="B606" s="164"/>
      <c r="D606" s="165" t="s">
        <v>219</v>
      </c>
      <c r="E606" s="166" t="s">
        <v>1</v>
      </c>
      <c r="F606" s="167" t="s">
        <v>3553</v>
      </c>
      <c r="H606" s="168">
        <v>-3.1520000000000001</v>
      </c>
      <c r="I606" s="169"/>
      <c r="L606" s="164"/>
      <c r="M606" s="170"/>
      <c r="T606" s="171"/>
      <c r="AT606" s="166" t="s">
        <v>219</v>
      </c>
      <c r="AU606" s="166" t="s">
        <v>88</v>
      </c>
      <c r="AV606" s="12" t="s">
        <v>88</v>
      </c>
      <c r="AW606" s="12" t="s">
        <v>31</v>
      </c>
      <c r="AX606" s="12" t="s">
        <v>75</v>
      </c>
      <c r="AY606" s="166" t="s">
        <v>205</v>
      </c>
    </row>
    <row r="607" spans="2:51" s="12" customFormat="1">
      <c r="B607" s="164"/>
      <c r="D607" s="165" t="s">
        <v>219</v>
      </c>
      <c r="E607" s="166" t="s">
        <v>1</v>
      </c>
      <c r="F607" s="167" t="s">
        <v>3650</v>
      </c>
      <c r="H607" s="168">
        <v>25.765999999999998</v>
      </c>
      <c r="I607" s="169"/>
      <c r="L607" s="164"/>
      <c r="M607" s="170"/>
      <c r="T607" s="171"/>
      <c r="AT607" s="166" t="s">
        <v>219</v>
      </c>
      <c r="AU607" s="166" t="s">
        <v>88</v>
      </c>
      <c r="AV607" s="12" t="s">
        <v>88</v>
      </c>
      <c r="AW607" s="12" t="s">
        <v>31</v>
      </c>
      <c r="AX607" s="12" t="s">
        <v>75</v>
      </c>
      <c r="AY607" s="166" t="s">
        <v>205</v>
      </c>
    </row>
    <row r="608" spans="2:51" s="12" customFormat="1">
      <c r="B608" s="164"/>
      <c r="D608" s="165" t="s">
        <v>219</v>
      </c>
      <c r="E608" s="166" t="s">
        <v>1</v>
      </c>
      <c r="F608" s="167" t="s">
        <v>3539</v>
      </c>
      <c r="H608" s="168">
        <v>-1.5760000000000001</v>
      </c>
      <c r="I608" s="169"/>
      <c r="L608" s="164"/>
      <c r="M608" s="170"/>
      <c r="T608" s="171"/>
      <c r="AT608" s="166" t="s">
        <v>219</v>
      </c>
      <c r="AU608" s="166" t="s">
        <v>88</v>
      </c>
      <c r="AV608" s="12" t="s">
        <v>88</v>
      </c>
      <c r="AW608" s="12" t="s">
        <v>31</v>
      </c>
      <c r="AX608" s="12" t="s">
        <v>75</v>
      </c>
      <c r="AY608" s="166" t="s">
        <v>205</v>
      </c>
    </row>
    <row r="609" spans="2:51" s="12" customFormat="1">
      <c r="B609" s="164"/>
      <c r="D609" s="165" t="s">
        <v>219</v>
      </c>
      <c r="E609" s="166" t="s">
        <v>1</v>
      </c>
      <c r="F609" s="167" t="s">
        <v>3628</v>
      </c>
      <c r="H609" s="168">
        <v>-4.5</v>
      </c>
      <c r="I609" s="169"/>
      <c r="L609" s="164"/>
      <c r="M609" s="170"/>
      <c r="T609" s="171"/>
      <c r="AT609" s="166" t="s">
        <v>219</v>
      </c>
      <c r="AU609" s="166" t="s">
        <v>88</v>
      </c>
      <c r="AV609" s="12" t="s">
        <v>88</v>
      </c>
      <c r="AW609" s="12" t="s">
        <v>31</v>
      </c>
      <c r="AX609" s="12" t="s">
        <v>75</v>
      </c>
      <c r="AY609" s="166" t="s">
        <v>205</v>
      </c>
    </row>
    <row r="610" spans="2:51" s="12" customFormat="1">
      <c r="B610" s="164"/>
      <c r="D610" s="165" t="s">
        <v>219</v>
      </c>
      <c r="E610" s="166" t="s">
        <v>1</v>
      </c>
      <c r="F610" s="167" t="s">
        <v>3539</v>
      </c>
      <c r="H610" s="168">
        <v>-1.5760000000000001</v>
      </c>
      <c r="I610" s="169"/>
      <c r="L610" s="164"/>
      <c r="M610" s="170"/>
      <c r="T610" s="171"/>
      <c r="AT610" s="166" t="s">
        <v>219</v>
      </c>
      <c r="AU610" s="166" t="s">
        <v>88</v>
      </c>
      <c r="AV610" s="12" t="s">
        <v>88</v>
      </c>
      <c r="AW610" s="12" t="s">
        <v>31</v>
      </c>
      <c r="AX610" s="12" t="s">
        <v>75</v>
      </c>
      <c r="AY610" s="166" t="s">
        <v>205</v>
      </c>
    </row>
    <row r="611" spans="2:51" s="12" customFormat="1">
      <c r="B611" s="164"/>
      <c r="D611" s="165" t="s">
        <v>219</v>
      </c>
      <c r="E611" s="166" t="s">
        <v>1</v>
      </c>
      <c r="F611" s="167" t="s">
        <v>3651</v>
      </c>
      <c r="H611" s="168">
        <v>209.08799999999999</v>
      </c>
      <c r="I611" s="169"/>
      <c r="L611" s="164"/>
      <c r="M611" s="170"/>
      <c r="T611" s="171"/>
      <c r="AT611" s="166" t="s">
        <v>219</v>
      </c>
      <c r="AU611" s="166" t="s">
        <v>88</v>
      </c>
      <c r="AV611" s="12" t="s">
        <v>88</v>
      </c>
      <c r="AW611" s="12" t="s">
        <v>31</v>
      </c>
      <c r="AX611" s="12" t="s">
        <v>75</v>
      </c>
      <c r="AY611" s="166" t="s">
        <v>205</v>
      </c>
    </row>
    <row r="612" spans="2:51" s="12" customFormat="1">
      <c r="B612" s="164"/>
      <c r="D612" s="165" t="s">
        <v>219</v>
      </c>
      <c r="E612" s="166" t="s">
        <v>1</v>
      </c>
      <c r="F612" s="167" t="s">
        <v>3612</v>
      </c>
      <c r="H612" s="168">
        <v>-54</v>
      </c>
      <c r="I612" s="169"/>
      <c r="L612" s="164"/>
      <c r="M612" s="170"/>
      <c r="T612" s="171"/>
      <c r="AT612" s="166" t="s">
        <v>219</v>
      </c>
      <c r="AU612" s="166" t="s">
        <v>88</v>
      </c>
      <c r="AV612" s="12" t="s">
        <v>88</v>
      </c>
      <c r="AW612" s="12" t="s">
        <v>31</v>
      </c>
      <c r="AX612" s="12" t="s">
        <v>75</v>
      </c>
      <c r="AY612" s="166" t="s">
        <v>205</v>
      </c>
    </row>
    <row r="613" spans="2:51" s="12" customFormat="1">
      <c r="B613" s="164"/>
      <c r="D613" s="165" t="s">
        <v>219</v>
      </c>
      <c r="E613" s="166" t="s">
        <v>1</v>
      </c>
      <c r="F613" s="167" t="s">
        <v>3613</v>
      </c>
      <c r="H613" s="168">
        <v>-7.32</v>
      </c>
      <c r="I613" s="169"/>
      <c r="L613" s="164"/>
      <c r="M613" s="170"/>
      <c r="T613" s="171"/>
      <c r="AT613" s="166" t="s">
        <v>219</v>
      </c>
      <c r="AU613" s="166" t="s">
        <v>88</v>
      </c>
      <c r="AV613" s="12" t="s">
        <v>88</v>
      </c>
      <c r="AW613" s="12" t="s">
        <v>31</v>
      </c>
      <c r="AX613" s="12" t="s">
        <v>75</v>
      </c>
      <c r="AY613" s="166" t="s">
        <v>205</v>
      </c>
    </row>
    <row r="614" spans="2:51" s="12" customFormat="1">
      <c r="B614" s="164"/>
      <c r="D614" s="165" t="s">
        <v>219</v>
      </c>
      <c r="E614" s="166" t="s">
        <v>1</v>
      </c>
      <c r="F614" s="167" t="s">
        <v>3614</v>
      </c>
      <c r="H614" s="168">
        <v>109.45399999999999</v>
      </c>
      <c r="I614" s="169"/>
      <c r="L614" s="164"/>
      <c r="M614" s="170"/>
      <c r="T614" s="171"/>
      <c r="AT614" s="166" t="s">
        <v>219</v>
      </c>
      <c r="AU614" s="166" t="s">
        <v>88</v>
      </c>
      <c r="AV614" s="12" t="s">
        <v>88</v>
      </c>
      <c r="AW614" s="12" t="s">
        <v>31</v>
      </c>
      <c r="AX614" s="12" t="s">
        <v>75</v>
      </c>
      <c r="AY614" s="166" t="s">
        <v>205</v>
      </c>
    </row>
    <row r="615" spans="2:51" s="12" customFormat="1">
      <c r="B615" s="164"/>
      <c r="D615" s="165" t="s">
        <v>219</v>
      </c>
      <c r="E615" s="166" t="s">
        <v>1</v>
      </c>
      <c r="F615" s="167" t="s">
        <v>3580</v>
      </c>
      <c r="H615" s="168">
        <v>21.6</v>
      </c>
      <c r="I615" s="169"/>
      <c r="L615" s="164"/>
      <c r="M615" s="170"/>
      <c r="T615" s="171"/>
      <c r="AT615" s="166" t="s">
        <v>219</v>
      </c>
      <c r="AU615" s="166" t="s">
        <v>88</v>
      </c>
      <c r="AV615" s="12" t="s">
        <v>88</v>
      </c>
      <c r="AW615" s="12" t="s">
        <v>31</v>
      </c>
      <c r="AX615" s="12" t="s">
        <v>75</v>
      </c>
      <c r="AY615" s="166" t="s">
        <v>205</v>
      </c>
    </row>
    <row r="616" spans="2:51" s="12" customFormat="1">
      <c r="B616" s="164"/>
      <c r="D616" s="165" t="s">
        <v>219</v>
      </c>
      <c r="E616" s="166" t="s">
        <v>1</v>
      </c>
      <c r="F616" s="167" t="s">
        <v>3615</v>
      </c>
      <c r="H616" s="168">
        <v>-27</v>
      </c>
      <c r="I616" s="169"/>
      <c r="L616" s="164"/>
      <c r="M616" s="170"/>
      <c r="T616" s="171"/>
      <c r="AT616" s="166" t="s">
        <v>219</v>
      </c>
      <c r="AU616" s="166" t="s">
        <v>88</v>
      </c>
      <c r="AV616" s="12" t="s">
        <v>88</v>
      </c>
      <c r="AW616" s="12" t="s">
        <v>31</v>
      </c>
      <c r="AX616" s="12" t="s">
        <v>75</v>
      </c>
      <c r="AY616" s="166" t="s">
        <v>205</v>
      </c>
    </row>
    <row r="617" spans="2:51" s="12" customFormat="1">
      <c r="B617" s="164"/>
      <c r="D617" s="165" t="s">
        <v>219</v>
      </c>
      <c r="E617" s="166" t="s">
        <v>1</v>
      </c>
      <c r="F617" s="167" t="s">
        <v>3613</v>
      </c>
      <c r="H617" s="168">
        <v>-7.32</v>
      </c>
      <c r="I617" s="169"/>
      <c r="L617" s="164"/>
      <c r="M617" s="170"/>
      <c r="T617" s="171"/>
      <c r="AT617" s="166" t="s">
        <v>219</v>
      </c>
      <c r="AU617" s="166" t="s">
        <v>88</v>
      </c>
      <c r="AV617" s="12" t="s">
        <v>88</v>
      </c>
      <c r="AW617" s="12" t="s">
        <v>31</v>
      </c>
      <c r="AX617" s="12" t="s">
        <v>75</v>
      </c>
      <c r="AY617" s="166" t="s">
        <v>205</v>
      </c>
    </row>
    <row r="618" spans="2:51" s="15" customFormat="1">
      <c r="B618" s="185"/>
      <c r="D618" s="165" t="s">
        <v>219</v>
      </c>
      <c r="E618" s="186" t="s">
        <v>1</v>
      </c>
      <c r="F618" s="187" t="s">
        <v>3652</v>
      </c>
      <c r="H618" s="188">
        <v>1307.9659999999999</v>
      </c>
      <c r="I618" s="189"/>
      <c r="L618" s="185"/>
      <c r="M618" s="190"/>
      <c r="T618" s="191"/>
      <c r="AT618" s="186" t="s">
        <v>219</v>
      </c>
      <c r="AU618" s="186" t="s">
        <v>88</v>
      </c>
      <c r="AV618" s="15" t="s">
        <v>222</v>
      </c>
      <c r="AW618" s="15" t="s">
        <v>31</v>
      </c>
      <c r="AX618" s="15" t="s">
        <v>75</v>
      </c>
      <c r="AY618" s="186" t="s">
        <v>205</v>
      </c>
    </row>
    <row r="619" spans="2:51" s="14" customFormat="1">
      <c r="B619" s="179"/>
      <c r="D619" s="165" t="s">
        <v>219</v>
      </c>
      <c r="E619" s="180" t="s">
        <v>1</v>
      </c>
      <c r="F619" s="181" t="s">
        <v>3653</v>
      </c>
      <c r="H619" s="180" t="s">
        <v>1</v>
      </c>
      <c r="I619" s="182"/>
      <c r="L619" s="179"/>
      <c r="M619" s="183"/>
      <c r="T619" s="184"/>
      <c r="AT619" s="180" t="s">
        <v>219</v>
      </c>
      <c r="AU619" s="180" t="s">
        <v>88</v>
      </c>
      <c r="AV619" s="14" t="s">
        <v>82</v>
      </c>
      <c r="AW619" s="14" t="s">
        <v>31</v>
      </c>
      <c r="AX619" s="14" t="s">
        <v>75</v>
      </c>
      <c r="AY619" s="180" t="s">
        <v>205</v>
      </c>
    </row>
    <row r="620" spans="2:51" s="12" customFormat="1" ht="22.5">
      <c r="B620" s="164"/>
      <c r="D620" s="165" t="s">
        <v>219</v>
      </c>
      <c r="E620" s="166" t="s">
        <v>1</v>
      </c>
      <c r="F620" s="167" t="s">
        <v>3654</v>
      </c>
      <c r="H620" s="168">
        <v>980.20299999999997</v>
      </c>
      <c r="I620" s="169"/>
      <c r="L620" s="164"/>
      <c r="M620" s="170"/>
      <c r="T620" s="171"/>
      <c r="AT620" s="166" t="s">
        <v>219</v>
      </c>
      <c r="AU620" s="166" t="s">
        <v>88</v>
      </c>
      <c r="AV620" s="12" t="s">
        <v>88</v>
      </c>
      <c r="AW620" s="12" t="s">
        <v>31</v>
      </c>
      <c r="AX620" s="12" t="s">
        <v>75</v>
      </c>
      <c r="AY620" s="166" t="s">
        <v>205</v>
      </c>
    </row>
    <row r="621" spans="2:51" s="12" customFormat="1">
      <c r="B621" s="164"/>
      <c r="D621" s="165" t="s">
        <v>219</v>
      </c>
      <c r="E621" s="166" t="s">
        <v>1</v>
      </c>
      <c r="F621" s="167" t="s">
        <v>3655</v>
      </c>
      <c r="H621" s="168">
        <v>-29.28</v>
      </c>
      <c r="I621" s="169"/>
      <c r="L621" s="164"/>
      <c r="M621" s="170"/>
      <c r="T621" s="171"/>
      <c r="AT621" s="166" t="s">
        <v>219</v>
      </c>
      <c r="AU621" s="166" t="s">
        <v>88</v>
      </c>
      <c r="AV621" s="12" t="s">
        <v>88</v>
      </c>
      <c r="AW621" s="12" t="s">
        <v>31</v>
      </c>
      <c r="AX621" s="12" t="s">
        <v>75</v>
      </c>
      <c r="AY621" s="166" t="s">
        <v>205</v>
      </c>
    </row>
    <row r="622" spans="2:51" s="12" customFormat="1">
      <c r="B622" s="164"/>
      <c r="D622" s="165" t="s">
        <v>219</v>
      </c>
      <c r="E622" s="166" t="s">
        <v>1</v>
      </c>
      <c r="F622" s="167" t="s">
        <v>3656</v>
      </c>
      <c r="H622" s="168">
        <v>-29.376000000000001</v>
      </c>
      <c r="I622" s="169"/>
      <c r="L622" s="164"/>
      <c r="M622" s="170"/>
      <c r="T622" s="171"/>
      <c r="AT622" s="166" t="s">
        <v>219</v>
      </c>
      <c r="AU622" s="166" t="s">
        <v>88</v>
      </c>
      <c r="AV622" s="12" t="s">
        <v>88</v>
      </c>
      <c r="AW622" s="12" t="s">
        <v>31</v>
      </c>
      <c r="AX622" s="12" t="s">
        <v>75</v>
      </c>
      <c r="AY622" s="166" t="s">
        <v>205</v>
      </c>
    </row>
    <row r="623" spans="2:51" s="12" customFormat="1">
      <c r="B623" s="164"/>
      <c r="D623" s="165" t="s">
        <v>219</v>
      </c>
      <c r="E623" s="166" t="s">
        <v>1</v>
      </c>
      <c r="F623" s="167" t="s">
        <v>3657</v>
      </c>
      <c r="H623" s="168">
        <v>12.608000000000001</v>
      </c>
      <c r="I623" s="169"/>
      <c r="L623" s="164"/>
      <c r="M623" s="170"/>
      <c r="T623" s="171"/>
      <c r="AT623" s="166" t="s">
        <v>219</v>
      </c>
      <c r="AU623" s="166" t="s">
        <v>88</v>
      </c>
      <c r="AV623" s="12" t="s">
        <v>88</v>
      </c>
      <c r="AW623" s="12" t="s">
        <v>31</v>
      </c>
      <c r="AX623" s="12" t="s">
        <v>75</v>
      </c>
      <c r="AY623" s="166" t="s">
        <v>205</v>
      </c>
    </row>
    <row r="624" spans="2:51" s="12" customFormat="1">
      <c r="B624" s="164"/>
      <c r="D624" s="165" t="s">
        <v>219</v>
      </c>
      <c r="E624" s="166" t="s">
        <v>1</v>
      </c>
      <c r="F624" s="167" t="s">
        <v>3658</v>
      </c>
      <c r="H624" s="168">
        <v>570.45100000000002</v>
      </c>
      <c r="I624" s="169"/>
      <c r="L624" s="164"/>
      <c r="M624" s="170"/>
      <c r="T624" s="171"/>
      <c r="AT624" s="166" t="s">
        <v>219</v>
      </c>
      <c r="AU624" s="166" t="s">
        <v>88</v>
      </c>
      <c r="AV624" s="12" t="s">
        <v>88</v>
      </c>
      <c r="AW624" s="12" t="s">
        <v>31</v>
      </c>
      <c r="AX624" s="12" t="s">
        <v>75</v>
      </c>
      <c r="AY624" s="166" t="s">
        <v>205</v>
      </c>
    </row>
    <row r="625" spans="2:51" s="12" customFormat="1">
      <c r="B625" s="164"/>
      <c r="D625" s="165" t="s">
        <v>219</v>
      </c>
      <c r="E625" s="166" t="s">
        <v>1</v>
      </c>
      <c r="F625" s="167" t="s">
        <v>3659</v>
      </c>
      <c r="H625" s="168">
        <v>-72</v>
      </c>
      <c r="I625" s="169"/>
      <c r="L625" s="164"/>
      <c r="M625" s="170"/>
      <c r="T625" s="171"/>
      <c r="AT625" s="166" t="s">
        <v>219</v>
      </c>
      <c r="AU625" s="166" t="s">
        <v>88</v>
      </c>
      <c r="AV625" s="12" t="s">
        <v>88</v>
      </c>
      <c r="AW625" s="12" t="s">
        <v>31</v>
      </c>
      <c r="AX625" s="12" t="s">
        <v>75</v>
      </c>
      <c r="AY625" s="166" t="s">
        <v>205</v>
      </c>
    </row>
    <row r="626" spans="2:51" s="12" customFormat="1">
      <c r="B626" s="164"/>
      <c r="D626" s="165" t="s">
        <v>219</v>
      </c>
      <c r="E626" s="166" t="s">
        <v>1</v>
      </c>
      <c r="F626" s="167" t="s">
        <v>3660</v>
      </c>
      <c r="H626" s="168">
        <v>39.468000000000004</v>
      </c>
      <c r="I626" s="169"/>
      <c r="L626" s="164"/>
      <c r="M626" s="170"/>
      <c r="T626" s="171"/>
      <c r="AT626" s="166" t="s">
        <v>219</v>
      </c>
      <c r="AU626" s="166" t="s">
        <v>88</v>
      </c>
      <c r="AV626" s="12" t="s">
        <v>88</v>
      </c>
      <c r="AW626" s="12" t="s">
        <v>31</v>
      </c>
      <c r="AX626" s="12" t="s">
        <v>75</v>
      </c>
      <c r="AY626" s="166" t="s">
        <v>205</v>
      </c>
    </row>
    <row r="627" spans="2:51" s="12" customFormat="1">
      <c r="B627" s="164"/>
      <c r="D627" s="165" t="s">
        <v>219</v>
      </c>
      <c r="E627" s="166" t="s">
        <v>1</v>
      </c>
      <c r="F627" s="167" t="s">
        <v>3661</v>
      </c>
      <c r="H627" s="168">
        <v>-12.96</v>
      </c>
      <c r="I627" s="169"/>
      <c r="L627" s="164"/>
      <c r="M627" s="170"/>
      <c r="T627" s="171"/>
      <c r="AT627" s="166" t="s">
        <v>219</v>
      </c>
      <c r="AU627" s="166" t="s">
        <v>88</v>
      </c>
      <c r="AV627" s="12" t="s">
        <v>88</v>
      </c>
      <c r="AW627" s="12" t="s">
        <v>31</v>
      </c>
      <c r="AX627" s="12" t="s">
        <v>75</v>
      </c>
      <c r="AY627" s="166" t="s">
        <v>205</v>
      </c>
    </row>
    <row r="628" spans="2:51" s="12" customFormat="1">
      <c r="B628" s="164"/>
      <c r="D628" s="165" t="s">
        <v>219</v>
      </c>
      <c r="E628" s="166" t="s">
        <v>1</v>
      </c>
      <c r="F628" s="167" t="s">
        <v>3662</v>
      </c>
      <c r="H628" s="168">
        <v>321.024</v>
      </c>
      <c r="I628" s="169"/>
      <c r="L628" s="164"/>
      <c r="M628" s="170"/>
      <c r="T628" s="171"/>
      <c r="AT628" s="166" t="s">
        <v>219</v>
      </c>
      <c r="AU628" s="166" t="s">
        <v>88</v>
      </c>
      <c r="AV628" s="12" t="s">
        <v>88</v>
      </c>
      <c r="AW628" s="12" t="s">
        <v>31</v>
      </c>
      <c r="AX628" s="12" t="s">
        <v>75</v>
      </c>
      <c r="AY628" s="166" t="s">
        <v>205</v>
      </c>
    </row>
    <row r="629" spans="2:51" s="12" customFormat="1">
      <c r="B629" s="164"/>
      <c r="D629" s="165" t="s">
        <v>219</v>
      </c>
      <c r="E629" s="166" t="s">
        <v>1</v>
      </c>
      <c r="F629" s="167" t="s">
        <v>3663</v>
      </c>
      <c r="H629" s="168">
        <v>-18</v>
      </c>
      <c r="I629" s="169"/>
      <c r="L629" s="164"/>
      <c r="M629" s="170"/>
      <c r="T629" s="171"/>
      <c r="AT629" s="166" t="s">
        <v>219</v>
      </c>
      <c r="AU629" s="166" t="s">
        <v>88</v>
      </c>
      <c r="AV629" s="12" t="s">
        <v>88</v>
      </c>
      <c r="AW629" s="12" t="s">
        <v>31</v>
      </c>
      <c r="AX629" s="12" t="s">
        <v>75</v>
      </c>
      <c r="AY629" s="166" t="s">
        <v>205</v>
      </c>
    </row>
    <row r="630" spans="2:51" s="12" customFormat="1">
      <c r="B630" s="164"/>
      <c r="D630" s="165" t="s">
        <v>219</v>
      </c>
      <c r="E630" s="166" t="s">
        <v>1</v>
      </c>
      <c r="F630" s="167" t="s">
        <v>3664</v>
      </c>
      <c r="H630" s="168">
        <v>-15.445</v>
      </c>
      <c r="I630" s="169"/>
      <c r="L630" s="164"/>
      <c r="M630" s="170"/>
      <c r="T630" s="171"/>
      <c r="AT630" s="166" t="s">
        <v>219</v>
      </c>
      <c r="AU630" s="166" t="s">
        <v>88</v>
      </c>
      <c r="AV630" s="12" t="s">
        <v>88</v>
      </c>
      <c r="AW630" s="12" t="s">
        <v>31</v>
      </c>
      <c r="AX630" s="12" t="s">
        <v>75</v>
      </c>
      <c r="AY630" s="166" t="s">
        <v>205</v>
      </c>
    </row>
    <row r="631" spans="2:51" s="12" customFormat="1">
      <c r="B631" s="164"/>
      <c r="D631" s="165" t="s">
        <v>219</v>
      </c>
      <c r="E631" s="166" t="s">
        <v>1</v>
      </c>
      <c r="F631" s="167" t="s">
        <v>3665</v>
      </c>
      <c r="H631" s="168">
        <v>368.88</v>
      </c>
      <c r="I631" s="169"/>
      <c r="L631" s="164"/>
      <c r="M631" s="170"/>
      <c r="T631" s="171"/>
      <c r="AT631" s="166" t="s">
        <v>219</v>
      </c>
      <c r="AU631" s="166" t="s">
        <v>88</v>
      </c>
      <c r="AV631" s="12" t="s">
        <v>88</v>
      </c>
      <c r="AW631" s="12" t="s">
        <v>31</v>
      </c>
      <c r="AX631" s="12" t="s">
        <v>75</v>
      </c>
      <c r="AY631" s="166" t="s">
        <v>205</v>
      </c>
    </row>
    <row r="632" spans="2:51" s="12" customFormat="1">
      <c r="B632" s="164"/>
      <c r="D632" s="165" t="s">
        <v>219</v>
      </c>
      <c r="E632" s="166" t="s">
        <v>1</v>
      </c>
      <c r="F632" s="167" t="s">
        <v>3659</v>
      </c>
      <c r="H632" s="168">
        <v>-72</v>
      </c>
      <c r="I632" s="169"/>
      <c r="L632" s="164"/>
      <c r="M632" s="170"/>
      <c r="T632" s="171"/>
      <c r="AT632" s="166" t="s">
        <v>219</v>
      </c>
      <c r="AU632" s="166" t="s">
        <v>88</v>
      </c>
      <c r="AV632" s="12" t="s">
        <v>88</v>
      </c>
      <c r="AW632" s="12" t="s">
        <v>31</v>
      </c>
      <c r="AX632" s="12" t="s">
        <v>75</v>
      </c>
      <c r="AY632" s="166" t="s">
        <v>205</v>
      </c>
    </row>
    <row r="633" spans="2:51" s="12" customFormat="1">
      <c r="B633" s="164"/>
      <c r="D633" s="165" t="s">
        <v>219</v>
      </c>
      <c r="E633" s="166" t="s">
        <v>1</v>
      </c>
      <c r="F633" s="167" t="s">
        <v>3666</v>
      </c>
      <c r="H633" s="168">
        <v>758.20799999999997</v>
      </c>
      <c r="I633" s="169"/>
      <c r="L633" s="164"/>
      <c r="M633" s="170"/>
      <c r="T633" s="171"/>
      <c r="AT633" s="166" t="s">
        <v>219</v>
      </c>
      <c r="AU633" s="166" t="s">
        <v>88</v>
      </c>
      <c r="AV633" s="12" t="s">
        <v>88</v>
      </c>
      <c r="AW633" s="12" t="s">
        <v>31</v>
      </c>
      <c r="AX633" s="12" t="s">
        <v>75</v>
      </c>
      <c r="AY633" s="166" t="s">
        <v>205</v>
      </c>
    </row>
    <row r="634" spans="2:51" s="12" customFormat="1">
      <c r="B634" s="164"/>
      <c r="D634" s="165" t="s">
        <v>219</v>
      </c>
      <c r="E634" s="166" t="s">
        <v>1</v>
      </c>
      <c r="F634" s="167" t="s">
        <v>3667</v>
      </c>
      <c r="H634" s="168">
        <v>-25.2</v>
      </c>
      <c r="I634" s="169"/>
      <c r="L634" s="164"/>
      <c r="M634" s="170"/>
      <c r="T634" s="171"/>
      <c r="AT634" s="166" t="s">
        <v>219</v>
      </c>
      <c r="AU634" s="166" t="s">
        <v>88</v>
      </c>
      <c r="AV634" s="12" t="s">
        <v>88</v>
      </c>
      <c r="AW634" s="12" t="s">
        <v>31</v>
      </c>
      <c r="AX634" s="12" t="s">
        <v>75</v>
      </c>
      <c r="AY634" s="166" t="s">
        <v>205</v>
      </c>
    </row>
    <row r="635" spans="2:51" s="12" customFormat="1">
      <c r="B635" s="164"/>
      <c r="D635" s="165" t="s">
        <v>219</v>
      </c>
      <c r="E635" s="166" t="s">
        <v>1</v>
      </c>
      <c r="F635" s="167" t="s">
        <v>3668</v>
      </c>
      <c r="H635" s="168">
        <v>-153.21600000000001</v>
      </c>
      <c r="I635" s="169"/>
      <c r="L635" s="164"/>
      <c r="M635" s="170"/>
      <c r="T635" s="171"/>
      <c r="AT635" s="166" t="s">
        <v>219</v>
      </c>
      <c r="AU635" s="166" t="s">
        <v>88</v>
      </c>
      <c r="AV635" s="12" t="s">
        <v>88</v>
      </c>
      <c r="AW635" s="12" t="s">
        <v>31</v>
      </c>
      <c r="AX635" s="12" t="s">
        <v>75</v>
      </c>
      <c r="AY635" s="166" t="s">
        <v>205</v>
      </c>
    </row>
    <row r="636" spans="2:51" s="12" customFormat="1">
      <c r="B636" s="164"/>
      <c r="D636" s="165" t="s">
        <v>219</v>
      </c>
      <c r="E636" s="166" t="s">
        <v>1</v>
      </c>
      <c r="F636" s="167" t="s">
        <v>3669</v>
      </c>
      <c r="H636" s="168">
        <v>281.149</v>
      </c>
      <c r="I636" s="169"/>
      <c r="L636" s="164"/>
      <c r="M636" s="170"/>
      <c r="T636" s="171"/>
      <c r="AT636" s="166" t="s">
        <v>219</v>
      </c>
      <c r="AU636" s="166" t="s">
        <v>88</v>
      </c>
      <c r="AV636" s="12" t="s">
        <v>88</v>
      </c>
      <c r="AW636" s="12" t="s">
        <v>31</v>
      </c>
      <c r="AX636" s="12" t="s">
        <v>75</v>
      </c>
      <c r="AY636" s="166" t="s">
        <v>205</v>
      </c>
    </row>
    <row r="637" spans="2:51" s="12" customFormat="1">
      <c r="B637" s="164"/>
      <c r="D637" s="165" t="s">
        <v>219</v>
      </c>
      <c r="E637" s="166" t="s">
        <v>1</v>
      </c>
      <c r="F637" s="167" t="s">
        <v>3670</v>
      </c>
      <c r="H637" s="168">
        <v>-36</v>
      </c>
      <c r="I637" s="169"/>
      <c r="L637" s="164"/>
      <c r="M637" s="170"/>
      <c r="T637" s="171"/>
      <c r="AT637" s="166" t="s">
        <v>219</v>
      </c>
      <c r="AU637" s="166" t="s">
        <v>88</v>
      </c>
      <c r="AV637" s="12" t="s">
        <v>88</v>
      </c>
      <c r="AW637" s="12" t="s">
        <v>31</v>
      </c>
      <c r="AX637" s="12" t="s">
        <v>75</v>
      </c>
      <c r="AY637" s="166" t="s">
        <v>205</v>
      </c>
    </row>
    <row r="638" spans="2:51" s="12" customFormat="1">
      <c r="B638" s="164"/>
      <c r="D638" s="165" t="s">
        <v>219</v>
      </c>
      <c r="E638" s="166" t="s">
        <v>1</v>
      </c>
      <c r="F638" s="167" t="s">
        <v>3671</v>
      </c>
      <c r="H638" s="168">
        <v>187.208</v>
      </c>
      <c r="I638" s="169"/>
      <c r="L638" s="164"/>
      <c r="M638" s="170"/>
      <c r="T638" s="171"/>
      <c r="AT638" s="166" t="s">
        <v>219</v>
      </c>
      <c r="AU638" s="166" t="s">
        <v>88</v>
      </c>
      <c r="AV638" s="12" t="s">
        <v>88</v>
      </c>
      <c r="AW638" s="12" t="s">
        <v>31</v>
      </c>
      <c r="AX638" s="12" t="s">
        <v>75</v>
      </c>
      <c r="AY638" s="166" t="s">
        <v>205</v>
      </c>
    </row>
    <row r="639" spans="2:51" s="12" customFormat="1">
      <c r="B639" s="164"/>
      <c r="D639" s="165" t="s">
        <v>219</v>
      </c>
      <c r="E639" s="166" t="s">
        <v>1</v>
      </c>
      <c r="F639" s="167" t="s">
        <v>3663</v>
      </c>
      <c r="H639" s="168">
        <v>-18</v>
      </c>
      <c r="I639" s="169"/>
      <c r="L639" s="164"/>
      <c r="M639" s="170"/>
      <c r="T639" s="171"/>
      <c r="AT639" s="166" t="s">
        <v>219</v>
      </c>
      <c r="AU639" s="166" t="s">
        <v>88</v>
      </c>
      <c r="AV639" s="12" t="s">
        <v>88</v>
      </c>
      <c r="AW639" s="12" t="s">
        <v>31</v>
      </c>
      <c r="AX639" s="12" t="s">
        <v>75</v>
      </c>
      <c r="AY639" s="166" t="s">
        <v>205</v>
      </c>
    </row>
    <row r="640" spans="2:51" s="12" customFormat="1">
      <c r="B640" s="164"/>
      <c r="D640" s="165" t="s">
        <v>219</v>
      </c>
      <c r="E640" s="166" t="s">
        <v>1</v>
      </c>
      <c r="F640" s="167" t="s">
        <v>3590</v>
      </c>
      <c r="H640" s="168">
        <v>-12.608000000000001</v>
      </c>
      <c r="I640" s="169"/>
      <c r="L640" s="164"/>
      <c r="M640" s="170"/>
      <c r="T640" s="171"/>
      <c r="AT640" s="166" t="s">
        <v>219</v>
      </c>
      <c r="AU640" s="166" t="s">
        <v>88</v>
      </c>
      <c r="AV640" s="12" t="s">
        <v>88</v>
      </c>
      <c r="AW640" s="12" t="s">
        <v>31</v>
      </c>
      <c r="AX640" s="12" t="s">
        <v>75</v>
      </c>
      <c r="AY640" s="166" t="s">
        <v>205</v>
      </c>
    </row>
    <row r="641" spans="2:65" s="12" customFormat="1">
      <c r="B641" s="164"/>
      <c r="D641" s="165" t="s">
        <v>219</v>
      </c>
      <c r="E641" s="166" t="s">
        <v>1</v>
      </c>
      <c r="F641" s="167" t="s">
        <v>3672</v>
      </c>
      <c r="H641" s="168">
        <v>367.06599999999997</v>
      </c>
      <c r="I641" s="169"/>
      <c r="L641" s="164"/>
      <c r="M641" s="170"/>
      <c r="T641" s="171"/>
      <c r="AT641" s="166" t="s">
        <v>219</v>
      </c>
      <c r="AU641" s="166" t="s">
        <v>88</v>
      </c>
      <c r="AV641" s="12" t="s">
        <v>88</v>
      </c>
      <c r="AW641" s="12" t="s">
        <v>31</v>
      </c>
      <c r="AX641" s="12" t="s">
        <v>75</v>
      </c>
      <c r="AY641" s="166" t="s">
        <v>205</v>
      </c>
    </row>
    <row r="642" spans="2:65" s="12" customFormat="1">
      <c r="B642" s="164"/>
      <c r="D642" s="165" t="s">
        <v>219</v>
      </c>
      <c r="E642" s="166" t="s">
        <v>1</v>
      </c>
      <c r="F642" s="167" t="s">
        <v>3673</v>
      </c>
      <c r="H642" s="168">
        <v>287.23200000000003</v>
      </c>
      <c r="I642" s="169"/>
      <c r="L642" s="164"/>
      <c r="M642" s="170"/>
      <c r="T642" s="171"/>
      <c r="AT642" s="166" t="s">
        <v>219</v>
      </c>
      <c r="AU642" s="166" t="s">
        <v>88</v>
      </c>
      <c r="AV642" s="12" t="s">
        <v>88</v>
      </c>
      <c r="AW642" s="12" t="s">
        <v>31</v>
      </c>
      <c r="AX642" s="12" t="s">
        <v>75</v>
      </c>
      <c r="AY642" s="166" t="s">
        <v>205</v>
      </c>
    </row>
    <row r="643" spans="2:65" s="12" customFormat="1">
      <c r="B643" s="164"/>
      <c r="D643" s="165" t="s">
        <v>219</v>
      </c>
      <c r="E643" s="166" t="s">
        <v>1</v>
      </c>
      <c r="F643" s="167" t="s">
        <v>3674</v>
      </c>
      <c r="H643" s="168">
        <v>-25.6</v>
      </c>
      <c r="I643" s="169"/>
      <c r="L643" s="164"/>
      <c r="M643" s="170"/>
      <c r="T643" s="171"/>
      <c r="AT643" s="166" t="s">
        <v>219</v>
      </c>
      <c r="AU643" s="166" t="s">
        <v>88</v>
      </c>
      <c r="AV643" s="12" t="s">
        <v>88</v>
      </c>
      <c r="AW643" s="12" t="s">
        <v>31</v>
      </c>
      <c r="AX643" s="12" t="s">
        <v>75</v>
      </c>
      <c r="AY643" s="166" t="s">
        <v>205</v>
      </c>
    </row>
    <row r="644" spans="2:65" s="12" customFormat="1">
      <c r="B644" s="164"/>
      <c r="D644" s="165" t="s">
        <v>219</v>
      </c>
      <c r="E644" s="166" t="s">
        <v>1</v>
      </c>
      <c r="F644" s="167" t="s">
        <v>3675</v>
      </c>
      <c r="H644" s="168">
        <v>283.00799999999998</v>
      </c>
      <c r="I644" s="169"/>
      <c r="L644" s="164"/>
      <c r="M644" s="170"/>
      <c r="T644" s="171"/>
      <c r="AT644" s="166" t="s">
        <v>219</v>
      </c>
      <c r="AU644" s="166" t="s">
        <v>88</v>
      </c>
      <c r="AV644" s="12" t="s">
        <v>88</v>
      </c>
      <c r="AW644" s="12" t="s">
        <v>31</v>
      </c>
      <c r="AX644" s="12" t="s">
        <v>75</v>
      </c>
      <c r="AY644" s="166" t="s">
        <v>205</v>
      </c>
    </row>
    <row r="645" spans="2:65" s="12" customFormat="1">
      <c r="B645" s="164"/>
      <c r="D645" s="165" t="s">
        <v>219</v>
      </c>
      <c r="E645" s="166" t="s">
        <v>1</v>
      </c>
      <c r="F645" s="167" t="s">
        <v>3429</v>
      </c>
      <c r="H645" s="168">
        <v>-12.8</v>
      </c>
      <c r="I645" s="169"/>
      <c r="L645" s="164"/>
      <c r="M645" s="170"/>
      <c r="T645" s="171"/>
      <c r="AT645" s="166" t="s">
        <v>219</v>
      </c>
      <c r="AU645" s="166" t="s">
        <v>88</v>
      </c>
      <c r="AV645" s="12" t="s">
        <v>88</v>
      </c>
      <c r="AW645" s="12" t="s">
        <v>31</v>
      </c>
      <c r="AX645" s="12" t="s">
        <v>75</v>
      </c>
      <c r="AY645" s="166" t="s">
        <v>205</v>
      </c>
    </row>
    <row r="646" spans="2:65" s="15" customFormat="1">
      <c r="B646" s="185"/>
      <c r="D646" s="165" t="s">
        <v>219</v>
      </c>
      <c r="E646" s="186" t="s">
        <v>1</v>
      </c>
      <c r="F646" s="187" t="s">
        <v>3676</v>
      </c>
      <c r="H646" s="188">
        <v>3924.02</v>
      </c>
      <c r="I646" s="189"/>
      <c r="L646" s="185"/>
      <c r="M646" s="190"/>
      <c r="T646" s="191"/>
      <c r="AT646" s="186" t="s">
        <v>219</v>
      </c>
      <c r="AU646" s="186" t="s">
        <v>88</v>
      </c>
      <c r="AV646" s="15" t="s">
        <v>222</v>
      </c>
      <c r="AW646" s="15" t="s">
        <v>31</v>
      </c>
      <c r="AX646" s="15" t="s">
        <v>75</v>
      </c>
      <c r="AY646" s="186" t="s">
        <v>205</v>
      </c>
    </row>
    <row r="647" spans="2:65" s="13" customFormat="1">
      <c r="B647" s="172"/>
      <c r="D647" s="165" t="s">
        <v>219</v>
      </c>
      <c r="E647" s="173" t="s">
        <v>3255</v>
      </c>
      <c r="F647" s="174" t="s">
        <v>221</v>
      </c>
      <c r="H647" s="175">
        <v>14284.815000000001</v>
      </c>
      <c r="I647" s="176"/>
      <c r="L647" s="172"/>
      <c r="M647" s="177"/>
      <c r="T647" s="178"/>
      <c r="AT647" s="173" t="s">
        <v>219</v>
      </c>
      <c r="AU647" s="173" t="s">
        <v>88</v>
      </c>
      <c r="AV647" s="13" t="s">
        <v>210</v>
      </c>
      <c r="AW647" s="13" t="s">
        <v>31</v>
      </c>
      <c r="AX647" s="13" t="s">
        <v>82</v>
      </c>
      <c r="AY647" s="173" t="s">
        <v>205</v>
      </c>
    </row>
    <row r="648" spans="2:65" s="1" customFormat="1" ht="33" customHeight="1">
      <c r="B648" s="136"/>
      <c r="C648" s="154" t="s">
        <v>367</v>
      </c>
      <c r="D648" s="154" t="s">
        <v>214</v>
      </c>
      <c r="E648" s="155" t="s">
        <v>3677</v>
      </c>
      <c r="F648" s="156" t="s">
        <v>3678</v>
      </c>
      <c r="G648" s="157" t="s">
        <v>165</v>
      </c>
      <c r="H648" s="158">
        <v>4285.4449999999997</v>
      </c>
      <c r="I648" s="159"/>
      <c r="J648" s="160">
        <f>ROUND(I648*H648,2)</f>
        <v>0</v>
      </c>
      <c r="K648" s="161"/>
      <c r="L648" s="32"/>
      <c r="M648" s="162" t="s">
        <v>1</v>
      </c>
      <c r="N648" s="163" t="s">
        <v>41</v>
      </c>
      <c r="P648" s="148">
        <f>O648*H648</f>
        <v>0</v>
      </c>
      <c r="Q648" s="148">
        <v>5.1500000000000001E-3</v>
      </c>
      <c r="R648" s="148">
        <f>Q648*H648</f>
        <v>22.070041749999998</v>
      </c>
      <c r="S648" s="148">
        <v>0</v>
      </c>
      <c r="T648" s="149">
        <f>S648*H648</f>
        <v>0</v>
      </c>
      <c r="AR648" s="150" t="s">
        <v>210</v>
      </c>
      <c r="AT648" s="150" t="s">
        <v>214</v>
      </c>
      <c r="AU648" s="150" t="s">
        <v>88</v>
      </c>
      <c r="AY648" s="17" t="s">
        <v>205</v>
      </c>
      <c r="BE648" s="151">
        <f>IF(N648="základná",J648,0)</f>
        <v>0</v>
      </c>
      <c r="BF648" s="151">
        <f>IF(N648="znížená",J648,0)</f>
        <v>0</v>
      </c>
      <c r="BG648" s="151">
        <f>IF(N648="zákl. prenesená",J648,0)</f>
        <v>0</v>
      </c>
      <c r="BH648" s="151">
        <f>IF(N648="zníž. prenesená",J648,0)</f>
        <v>0</v>
      </c>
      <c r="BI648" s="151">
        <f>IF(N648="nulová",J648,0)</f>
        <v>0</v>
      </c>
      <c r="BJ648" s="17" t="s">
        <v>88</v>
      </c>
      <c r="BK648" s="151">
        <f>ROUND(I648*H648,2)</f>
        <v>0</v>
      </c>
      <c r="BL648" s="17" t="s">
        <v>210</v>
      </c>
      <c r="BM648" s="150" t="s">
        <v>3679</v>
      </c>
    </row>
    <row r="649" spans="2:65" s="14" customFormat="1" ht="22.5">
      <c r="B649" s="179"/>
      <c r="D649" s="165" t="s">
        <v>219</v>
      </c>
      <c r="E649" s="180" t="s">
        <v>1</v>
      </c>
      <c r="F649" s="181" t="s">
        <v>3680</v>
      </c>
      <c r="H649" s="180" t="s">
        <v>1</v>
      </c>
      <c r="I649" s="182"/>
      <c r="L649" s="179"/>
      <c r="M649" s="183"/>
      <c r="T649" s="184"/>
      <c r="AT649" s="180" t="s">
        <v>219</v>
      </c>
      <c r="AU649" s="180" t="s">
        <v>88</v>
      </c>
      <c r="AV649" s="14" t="s">
        <v>82</v>
      </c>
      <c r="AW649" s="14" t="s">
        <v>31</v>
      </c>
      <c r="AX649" s="14" t="s">
        <v>75</v>
      </c>
      <c r="AY649" s="180" t="s">
        <v>205</v>
      </c>
    </row>
    <row r="650" spans="2:65" s="12" customFormat="1">
      <c r="B650" s="164"/>
      <c r="D650" s="165" t="s">
        <v>219</v>
      </c>
      <c r="E650" s="166" t="s">
        <v>1</v>
      </c>
      <c r="F650" s="167" t="s">
        <v>3681</v>
      </c>
      <c r="H650" s="168">
        <v>4285.4449999999997</v>
      </c>
      <c r="I650" s="169"/>
      <c r="L650" s="164"/>
      <c r="M650" s="170"/>
      <c r="T650" s="171"/>
      <c r="AT650" s="166" t="s">
        <v>219</v>
      </c>
      <c r="AU650" s="166" t="s">
        <v>88</v>
      </c>
      <c r="AV650" s="12" t="s">
        <v>88</v>
      </c>
      <c r="AW650" s="12" t="s">
        <v>31</v>
      </c>
      <c r="AX650" s="12" t="s">
        <v>75</v>
      </c>
      <c r="AY650" s="166" t="s">
        <v>205</v>
      </c>
    </row>
    <row r="651" spans="2:65" s="13" customFormat="1">
      <c r="B651" s="172"/>
      <c r="D651" s="165" t="s">
        <v>219</v>
      </c>
      <c r="E651" s="173" t="s">
        <v>1</v>
      </c>
      <c r="F651" s="174" t="s">
        <v>221</v>
      </c>
      <c r="H651" s="175">
        <v>4285.4449999999997</v>
      </c>
      <c r="I651" s="176"/>
      <c r="L651" s="172"/>
      <c r="M651" s="177"/>
      <c r="T651" s="178"/>
      <c r="AT651" s="173" t="s">
        <v>219</v>
      </c>
      <c r="AU651" s="173" t="s">
        <v>88</v>
      </c>
      <c r="AV651" s="13" t="s">
        <v>210</v>
      </c>
      <c r="AW651" s="13" t="s">
        <v>31</v>
      </c>
      <c r="AX651" s="13" t="s">
        <v>82</v>
      </c>
      <c r="AY651" s="173" t="s">
        <v>205</v>
      </c>
    </row>
    <row r="652" spans="2:65" s="11" customFormat="1" ht="22.9" customHeight="1">
      <c r="B652" s="126"/>
      <c r="D652" s="127" t="s">
        <v>74</v>
      </c>
      <c r="E652" s="152" t="s">
        <v>3682</v>
      </c>
      <c r="F652" s="152" t="s">
        <v>425</v>
      </c>
      <c r="I652" s="129"/>
      <c r="J652" s="153">
        <f>BK652</f>
        <v>0</v>
      </c>
      <c r="L652" s="126"/>
      <c r="M652" s="131"/>
      <c r="P652" s="132">
        <f>SUM(P653:P769)</f>
        <v>0</v>
      </c>
      <c r="R652" s="132">
        <f>SUM(R653:R769)</f>
        <v>26.96111591</v>
      </c>
      <c r="T652" s="133">
        <f>SUM(T653:T769)</f>
        <v>0</v>
      </c>
      <c r="AR652" s="127" t="s">
        <v>82</v>
      </c>
      <c r="AT652" s="134" t="s">
        <v>74</v>
      </c>
      <c r="AU652" s="134" t="s">
        <v>82</v>
      </c>
      <c r="AY652" s="127" t="s">
        <v>205</v>
      </c>
      <c r="BK652" s="135">
        <f>SUM(BK653:BK769)</f>
        <v>0</v>
      </c>
    </row>
    <row r="653" spans="2:65" s="1" customFormat="1" ht="24.2" customHeight="1">
      <c r="B653" s="136"/>
      <c r="C653" s="154" t="s">
        <v>374</v>
      </c>
      <c r="D653" s="154" t="s">
        <v>214</v>
      </c>
      <c r="E653" s="155" t="s">
        <v>3683</v>
      </c>
      <c r="F653" s="156" t="s">
        <v>3684</v>
      </c>
      <c r="G653" s="157" t="s">
        <v>165</v>
      </c>
      <c r="H653" s="158">
        <v>228.15</v>
      </c>
      <c r="I653" s="159"/>
      <c r="J653" s="160">
        <f>ROUND(I653*H653,2)</f>
        <v>0</v>
      </c>
      <c r="K653" s="161"/>
      <c r="L653" s="32"/>
      <c r="M653" s="162" t="s">
        <v>1</v>
      </c>
      <c r="N653" s="163" t="s">
        <v>41</v>
      </c>
      <c r="P653" s="148">
        <f>O653*H653</f>
        <v>0</v>
      </c>
      <c r="Q653" s="148">
        <v>4.2499999999999998E-4</v>
      </c>
      <c r="R653" s="148">
        <f>Q653*H653</f>
        <v>9.6963750000000001E-2</v>
      </c>
      <c r="S653" s="148">
        <v>0</v>
      </c>
      <c r="T653" s="149">
        <f>S653*H653</f>
        <v>0</v>
      </c>
      <c r="AR653" s="150" t="s">
        <v>210</v>
      </c>
      <c r="AT653" s="150" t="s">
        <v>214</v>
      </c>
      <c r="AU653" s="150" t="s">
        <v>88</v>
      </c>
      <c r="AY653" s="17" t="s">
        <v>205</v>
      </c>
      <c r="BE653" s="151">
        <f>IF(N653="základná",J653,0)</f>
        <v>0</v>
      </c>
      <c r="BF653" s="151">
        <f>IF(N653="znížená",J653,0)</f>
        <v>0</v>
      </c>
      <c r="BG653" s="151">
        <f>IF(N653="zákl. prenesená",J653,0)</f>
        <v>0</v>
      </c>
      <c r="BH653" s="151">
        <f>IF(N653="zníž. prenesená",J653,0)</f>
        <v>0</v>
      </c>
      <c r="BI653" s="151">
        <f>IF(N653="nulová",J653,0)</f>
        <v>0</v>
      </c>
      <c r="BJ653" s="17" t="s">
        <v>88</v>
      </c>
      <c r="BK653" s="151">
        <f>ROUND(I653*H653,2)</f>
        <v>0</v>
      </c>
      <c r="BL653" s="17" t="s">
        <v>210</v>
      </c>
      <c r="BM653" s="150" t="s">
        <v>3685</v>
      </c>
    </row>
    <row r="654" spans="2:65" s="12" customFormat="1">
      <c r="B654" s="164"/>
      <c r="D654" s="165" t="s">
        <v>219</v>
      </c>
      <c r="E654" s="166" t="s">
        <v>1</v>
      </c>
      <c r="F654" s="167" t="s">
        <v>3229</v>
      </c>
      <c r="H654" s="168">
        <v>228.15</v>
      </c>
      <c r="I654" s="169"/>
      <c r="L654" s="164"/>
      <c r="M654" s="170"/>
      <c r="T654" s="171"/>
      <c r="AT654" s="166" t="s">
        <v>219</v>
      </c>
      <c r="AU654" s="166" t="s">
        <v>88</v>
      </c>
      <c r="AV654" s="12" t="s">
        <v>88</v>
      </c>
      <c r="AW654" s="12" t="s">
        <v>31</v>
      </c>
      <c r="AX654" s="12" t="s">
        <v>75</v>
      </c>
      <c r="AY654" s="166" t="s">
        <v>205</v>
      </c>
    </row>
    <row r="655" spans="2:65" s="13" customFormat="1">
      <c r="B655" s="172"/>
      <c r="D655" s="165" t="s">
        <v>219</v>
      </c>
      <c r="E655" s="173" t="s">
        <v>1</v>
      </c>
      <c r="F655" s="174" t="s">
        <v>221</v>
      </c>
      <c r="H655" s="175">
        <v>228.15</v>
      </c>
      <c r="I655" s="176"/>
      <c r="L655" s="172"/>
      <c r="M655" s="177"/>
      <c r="T655" s="178"/>
      <c r="AT655" s="173" t="s">
        <v>219</v>
      </c>
      <c r="AU655" s="173" t="s">
        <v>88</v>
      </c>
      <c r="AV655" s="13" t="s">
        <v>210</v>
      </c>
      <c r="AW655" s="13" t="s">
        <v>31</v>
      </c>
      <c r="AX655" s="13" t="s">
        <v>82</v>
      </c>
      <c r="AY655" s="173" t="s">
        <v>205</v>
      </c>
    </row>
    <row r="656" spans="2:65" s="1" customFormat="1" ht="24.2" customHeight="1">
      <c r="B656" s="136"/>
      <c r="C656" s="154" t="s">
        <v>380</v>
      </c>
      <c r="D656" s="154" t="s">
        <v>214</v>
      </c>
      <c r="E656" s="155" t="s">
        <v>3686</v>
      </c>
      <c r="F656" s="156" t="s">
        <v>3687</v>
      </c>
      <c r="G656" s="157" t="s">
        <v>165</v>
      </c>
      <c r="H656" s="158">
        <v>228.15</v>
      </c>
      <c r="I656" s="159"/>
      <c r="J656" s="160">
        <f>ROUND(I656*H656,2)</f>
        <v>0</v>
      </c>
      <c r="K656" s="161"/>
      <c r="L656" s="32"/>
      <c r="M656" s="162" t="s">
        <v>1</v>
      </c>
      <c r="N656" s="163" t="s">
        <v>41</v>
      </c>
      <c r="P656" s="148">
        <f>O656*H656</f>
        <v>0</v>
      </c>
      <c r="Q656" s="148">
        <v>1.32E-3</v>
      </c>
      <c r="R656" s="148">
        <f>Q656*H656</f>
        <v>0.30115799999999998</v>
      </c>
      <c r="S656" s="148">
        <v>0</v>
      </c>
      <c r="T656" s="149">
        <f>S656*H656</f>
        <v>0</v>
      </c>
      <c r="AR656" s="150" t="s">
        <v>210</v>
      </c>
      <c r="AT656" s="150" t="s">
        <v>214</v>
      </c>
      <c r="AU656" s="150" t="s">
        <v>88</v>
      </c>
      <c r="AY656" s="17" t="s">
        <v>205</v>
      </c>
      <c r="BE656" s="151">
        <f>IF(N656="základná",J656,0)</f>
        <v>0</v>
      </c>
      <c r="BF656" s="151">
        <f>IF(N656="znížená",J656,0)</f>
        <v>0</v>
      </c>
      <c r="BG656" s="151">
        <f>IF(N656="zákl. prenesená",J656,0)</f>
        <v>0</v>
      </c>
      <c r="BH656" s="151">
        <f>IF(N656="zníž. prenesená",J656,0)</f>
        <v>0</v>
      </c>
      <c r="BI656" s="151">
        <f>IF(N656="nulová",J656,0)</f>
        <v>0</v>
      </c>
      <c r="BJ656" s="17" t="s">
        <v>88</v>
      </c>
      <c r="BK656" s="151">
        <f>ROUND(I656*H656,2)</f>
        <v>0</v>
      </c>
      <c r="BL656" s="17" t="s">
        <v>210</v>
      </c>
      <c r="BM656" s="150" t="s">
        <v>3688</v>
      </c>
    </row>
    <row r="657" spans="2:65" s="14" customFormat="1">
      <c r="B657" s="179"/>
      <c r="D657" s="165" t="s">
        <v>219</v>
      </c>
      <c r="E657" s="180" t="s">
        <v>1</v>
      </c>
      <c r="F657" s="181" t="s">
        <v>3689</v>
      </c>
      <c r="H657" s="180" t="s">
        <v>1</v>
      </c>
      <c r="I657" s="182"/>
      <c r="L657" s="179"/>
      <c r="M657" s="183"/>
      <c r="T657" s="184"/>
      <c r="AT657" s="180" t="s">
        <v>219</v>
      </c>
      <c r="AU657" s="180" t="s">
        <v>88</v>
      </c>
      <c r="AV657" s="14" t="s">
        <v>82</v>
      </c>
      <c r="AW657" s="14" t="s">
        <v>31</v>
      </c>
      <c r="AX657" s="14" t="s">
        <v>75</v>
      </c>
      <c r="AY657" s="180" t="s">
        <v>205</v>
      </c>
    </row>
    <row r="658" spans="2:65" s="12" customFormat="1">
      <c r="B658" s="164"/>
      <c r="D658" s="165" t="s">
        <v>219</v>
      </c>
      <c r="E658" s="166" t="s">
        <v>1</v>
      </c>
      <c r="F658" s="167" t="s">
        <v>3462</v>
      </c>
      <c r="H658" s="168">
        <v>48.6</v>
      </c>
      <c r="I658" s="169"/>
      <c r="L658" s="164"/>
      <c r="M658" s="170"/>
      <c r="T658" s="171"/>
      <c r="AT658" s="166" t="s">
        <v>219</v>
      </c>
      <c r="AU658" s="166" t="s">
        <v>88</v>
      </c>
      <c r="AV658" s="12" t="s">
        <v>88</v>
      </c>
      <c r="AW658" s="12" t="s">
        <v>31</v>
      </c>
      <c r="AX658" s="12" t="s">
        <v>75</v>
      </c>
      <c r="AY658" s="166" t="s">
        <v>205</v>
      </c>
    </row>
    <row r="659" spans="2:65" s="12" customFormat="1">
      <c r="B659" s="164"/>
      <c r="D659" s="165" t="s">
        <v>219</v>
      </c>
      <c r="E659" s="166" t="s">
        <v>1</v>
      </c>
      <c r="F659" s="167" t="s">
        <v>3462</v>
      </c>
      <c r="H659" s="168">
        <v>48.6</v>
      </c>
      <c r="I659" s="169"/>
      <c r="L659" s="164"/>
      <c r="M659" s="170"/>
      <c r="T659" s="171"/>
      <c r="AT659" s="166" t="s">
        <v>219</v>
      </c>
      <c r="AU659" s="166" t="s">
        <v>88</v>
      </c>
      <c r="AV659" s="12" t="s">
        <v>88</v>
      </c>
      <c r="AW659" s="12" t="s">
        <v>31</v>
      </c>
      <c r="AX659" s="12" t="s">
        <v>75</v>
      </c>
      <c r="AY659" s="166" t="s">
        <v>205</v>
      </c>
    </row>
    <row r="660" spans="2:65" s="12" customFormat="1">
      <c r="B660" s="164"/>
      <c r="D660" s="165" t="s">
        <v>219</v>
      </c>
      <c r="E660" s="166" t="s">
        <v>1</v>
      </c>
      <c r="F660" s="167" t="s">
        <v>3461</v>
      </c>
      <c r="H660" s="168">
        <v>130.94999999999999</v>
      </c>
      <c r="I660" s="169"/>
      <c r="L660" s="164"/>
      <c r="M660" s="170"/>
      <c r="T660" s="171"/>
      <c r="AT660" s="166" t="s">
        <v>219</v>
      </c>
      <c r="AU660" s="166" t="s">
        <v>88</v>
      </c>
      <c r="AV660" s="12" t="s">
        <v>88</v>
      </c>
      <c r="AW660" s="12" t="s">
        <v>31</v>
      </c>
      <c r="AX660" s="12" t="s">
        <v>75</v>
      </c>
      <c r="AY660" s="166" t="s">
        <v>205</v>
      </c>
    </row>
    <row r="661" spans="2:65" s="15" customFormat="1">
      <c r="B661" s="185"/>
      <c r="D661" s="165" t="s">
        <v>219</v>
      </c>
      <c r="E661" s="186" t="s">
        <v>3229</v>
      </c>
      <c r="F661" s="187" t="s">
        <v>3463</v>
      </c>
      <c r="H661" s="188">
        <v>228.15</v>
      </c>
      <c r="I661" s="189"/>
      <c r="L661" s="185"/>
      <c r="M661" s="190"/>
      <c r="T661" s="191"/>
      <c r="AT661" s="186" t="s">
        <v>219</v>
      </c>
      <c r="AU661" s="186" t="s">
        <v>88</v>
      </c>
      <c r="AV661" s="15" t="s">
        <v>222</v>
      </c>
      <c r="AW661" s="15" t="s">
        <v>31</v>
      </c>
      <c r="AX661" s="15" t="s">
        <v>75</v>
      </c>
      <c r="AY661" s="186" t="s">
        <v>205</v>
      </c>
    </row>
    <row r="662" spans="2:65" s="13" customFormat="1">
      <c r="B662" s="172"/>
      <c r="D662" s="165" t="s">
        <v>219</v>
      </c>
      <c r="E662" s="173" t="s">
        <v>3226</v>
      </c>
      <c r="F662" s="174" t="s">
        <v>221</v>
      </c>
      <c r="H662" s="175">
        <v>228.15</v>
      </c>
      <c r="I662" s="176"/>
      <c r="L662" s="172"/>
      <c r="M662" s="177"/>
      <c r="T662" s="178"/>
      <c r="AT662" s="173" t="s">
        <v>219</v>
      </c>
      <c r="AU662" s="173" t="s">
        <v>88</v>
      </c>
      <c r="AV662" s="13" t="s">
        <v>210</v>
      </c>
      <c r="AW662" s="13" t="s">
        <v>31</v>
      </c>
      <c r="AX662" s="13" t="s">
        <v>82</v>
      </c>
      <c r="AY662" s="173" t="s">
        <v>205</v>
      </c>
    </row>
    <row r="663" spans="2:65" s="1" customFormat="1" ht="16.5" customHeight="1">
      <c r="B663" s="136"/>
      <c r="C663" s="154" t="s">
        <v>382</v>
      </c>
      <c r="D663" s="154" t="s">
        <v>214</v>
      </c>
      <c r="E663" s="155" t="s">
        <v>3690</v>
      </c>
      <c r="F663" s="156" t="s">
        <v>3691</v>
      </c>
      <c r="G663" s="157" t="s">
        <v>165</v>
      </c>
      <c r="H663" s="158">
        <v>684.23</v>
      </c>
      <c r="I663" s="159"/>
      <c r="J663" s="160">
        <f>ROUND(I663*H663,2)</f>
        <v>0</v>
      </c>
      <c r="K663" s="161"/>
      <c r="L663" s="32"/>
      <c r="M663" s="162" t="s">
        <v>1</v>
      </c>
      <c r="N663" s="163" t="s">
        <v>41</v>
      </c>
      <c r="P663" s="148">
        <f>O663*H663</f>
        <v>0</v>
      </c>
      <c r="Q663" s="148">
        <v>1.4999999999999999E-4</v>
      </c>
      <c r="R663" s="148">
        <f>Q663*H663</f>
        <v>0.10263449999999999</v>
      </c>
      <c r="S663" s="148">
        <v>0</v>
      </c>
      <c r="T663" s="149">
        <f>S663*H663</f>
        <v>0</v>
      </c>
      <c r="AR663" s="150" t="s">
        <v>210</v>
      </c>
      <c r="AT663" s="150" t="s">
        <v>214</v>
      </c>
      <c r="AU663" s="150" t="s">
        <v>88</v>
      </c>
      <c r="AY663" s="17" t="s">
        <v>205</v>
      </c>
      <c r="BE663" s="151">
        <f>IF(N663="základná",J663,0)</f>
        <v>0</v>
      </c>
      <c r="BF663" s="151">
        <f>IF(N663="znížená",J663,0)</f>
        <v>0</v>
      </c>
      <c r="BG663" s="151">
        <f>IF(N663="zákl. prenesená",J663,0)</f>
        <v>0</v>
      </c>
      <c r="BH663" s="151">
        <f>IF(N663="zníž. prenesená",J663,0)</f>
        <v>0</v>
      </c>
      <c r="BI663" s="151">
        <f>IF(N663="nulová",J663,0)</f>
        <v>0</v>
      </c>
      <c r="BJ663" s="17" t="s">
        <v>88</v>
      </c>
      <c r="BK663" s="151">
        <f>ROUND(I663*H663,2)</f>
        <v>0</v>
      </c>
      <c r="BL663" s="17" t="s">
        <v>210</v>
      </c>
      <c r="BM663" s="150" t="s">
        <v>3692</v>
      </c>
    </row>
    <row r="664" spans="2:65" s="14" customFormat="1">
      <c r="B664" s="179"/>
      <c r="D664" s="165" t="s">
        <v>219</v>
      </c>
      <c r="E664" s="180" t="s">
        <v>1</v>
      </c>
      <c r="F664" s="181" t="s">
        <v>3514</v>
      </c>
      <c r="H664" s="180" t="s">
        <v>1</v>
      </c>
      <c r="I664" s="182"/>
      <c r="L664" s="179"/>
      <c r="M664" s="183"/>
      <c r="T664" s="184"/>
      <c r="AT664" s="180" t="s">
        <v>219</v>
      </c>
      <c r="AU664" s="180" t="s">
        <v>88</v>
      </c>
      <c r="AV664" s="14" t="s">
        <v>82</v>
      </c>
      <c r="AW664" s="14" t="s">
        <v>31</v>
      </c>
      <c r="AX664" s="14" t="s">
        <v>75</v>
      </c>
      <c r="AY664" s="180" t="s">
        <v>205</v>
      </c>
    </row>
    <row r="665" spans="2:65" s="14" customFormat="1">
      <c r="B665" s="179"/>
      <c r="D665" s="165" t="s">
        <v>219</v>
      </c>
      <c r="E665" s="180" t="s">
        <v>1</v>
      </c>
      <c r="F665" s="181" t="s">
        <v>3693</v>
      </c>
      <c r="H665" s="180" t="s">
        <v>1</v>
      </c>
      <c r="I665" s="182"/>
      <c r="L665" s="179"/>
      <c r="M665" s="183"/>
      <c r="T665" s="184"/>
      <c r="AT665" s="180" t="s">
        <v>219</v>
      </c>
      <c r="AU665" s="180" t="s">
        <v>88</v>
      </c>
      <c r="AV665" s="14" t="s">
        <v>82</v>
      </c>
      <c r="AW665" s="14" t="s">
        <v>31</v>
      </c>
      <c r="AX665" s="14" t="s">
        <v>75</v>
      </c>
      <c r="AY665" s="180" t="s">
        <v>205</v>
      </c>
    </row>
    <row r="666" spans="2:65" s="12" customFormat="1">
      <c r="B666" s="164"/>
      <c r="D666" s="165" t="s">
        <v>219</v>
      </c>
      <c r="E666" s="166" t="s">
        <v>1</v>
      </c>
      <c r="F666" s="167" t="s">
        <v>3237</v>
      </c>
      <c r="H666" s="168">
        <v>684.23</v>
      </c>
      <c r="I666" s="169"/>
      <c r="L666" s="164"/>
      <c r="M666" s="170"/>
      <c r="T666" s="171"/>
      <c r="AT666" s="166" t="s">
        <v>219</v>
      </c>
      <c r="AU666" s="166" t="s">
        <v>88</v>
      </c>
      <c r="AV666" s="12" t="s">
        <v>88</v>
      </c>
      <c r="AW666" s="12" t="s">
        <v>31</v>
      </c>
      <c r="AX666" s="12" t="s">
        <v>75</v>
      </c>
      <c r="AY666" s="166" t="s">
        <v>205</v>
      </c>
    </row>
    <row r="667" spans="2:65" s="15" customFormat="1">
      <c r="B667" s="185"/>
      <c r="D667" s="165" t="s">
        <v>219</v>
      </c>
      <c r="E667" s="186" t="s">
        <v>1</v>
      </c>
      <c r="F667" s="187" t="s">
        <v>404</v>
      </c>
      <c r="H667" s="188">
        <v>684.23</v>
      </c>
      <c r="I667" s="189"/>
      <c r="L667" s="185"/>
      <c r="M667" s="190"/>
      <c r="T667" s="191"/>
      <c r="AT667" s="186" t="s">
        <v>219</v>
      </c>
      <c r="AU667" s="186" t="s">
        <v>88</v>
      </c>
      <c r="AV667" s="15" t="s">
        <v>222</v>
      </c>
      <c r="AW667" s="15" t="s">
        <v>31</v>
      </c>
      <c r="AX667" s="15" t="s">
        <v>75</v>
      </c>
      <c r="AY667" s="186" t="s">
        <v>205</v>
      </c>
    </row>
    <row r="668" spans="2:65" s="13" customFormat="1">
      <c r="B668" s="172"/>
      <c r="D668" s="165" t="s">
        <v>219</v>
      </c>
      <c r="E668" s="173" t="s">
        <v>1</v>
      </c>
      <c r="F668" s="174" t="s">
        <v>221</v>
      </c>
      <c r="H668" s="175">
        <v>684.23</v>
      </c>
      <c r="I668" s="176"/>
      <c r="L668" s="172"/>
      <c r="M668" s="177"/>
      <c r="T668" s="178"/>
      <c r="AT668" s="173" t="s">
        <v>219</v>
      </c>
      <c r="AU668" s="173" t="s">
        <v>88</v>
      </c>
      <c r="AV668" s="13" t="s">
        <v>210</v>
      </c>
      <c r="AW668" s="13" t="s">
        <v>31</v>
      </c>
      <c r="AX668" s="13" t="s">
        <v>82</v>
      </c>
      <c r="AY668" s="173" t="s">
        <v>205</v>
      </c>
    </row>
    <row r="669" spans="2:65" s="1" customFormat="1" ht="24.2" customHeight="1">
      <c r="B669" s="136"/>
      <c r="C669" s="154" t="s">
        <v>386</v>
      </c>
      <c r="D669" s="154" t="s">
        <v>214</v>
      </c>
      <c r="E669" s="155" t="s">
        <v>3694</v>
      </c>
      <c r="F669" s="156" t="s">
        <v>3695</v>
      </c>
      <c r="G669" s="157" t="s">
        <v>165</v>
      </c>
      <c r="H669" s="158">
        <v>684.23</v>
      </c>
      <c r="I669" s="159"/>
      <c r="J669" s="160">
        <f>ROUND(I669*H669,2)</f>
        <v>0</v>
      </c>
      <c r="K669" s="161"/>
      <c r="L669" s="32"/>
      <c r="M669" s="162" t="s">
        <v>1</v>
      </c>
      <c r="N669" s="163" t="s">
        <v>41</v>
      </c>
      <c r="P669" s="148">
        <f>O669*H669</f>
        <v>0</v>
      </c>
      <c r="Q669" s="148">
        <v>4.0000000000000002E-4</v>
      </c>
      <c r="R669" s="148">
        <f>Q669*H669</f>
        <v>0.27369200000000005</v>
      </c>
      <c r="S669" s="148">
        <v>0</v>
      </c>
      <c r="T669" s="149">
        <f>S669*H669</f>
        <v>0</v>
      </c>
      <c r="AR669" s="150" t="s">
        <v>210</v>
      </c>
      <c r="AT669" s="150" t="s">
        <v>214</v>
      </c>
      <c r="AU669" s="150" t="s">
        <v>88</v>
      </c>
      <c r="AY669" s="17" t="s">
        <v>205</v>
      </c>
      <c r="BE669" s="151">
        <f>IF(N669="základná",J669,0)</f>
        <v>0</v>
      </c>
      <c r="BF669" s="151">
        <f>IF(N669="znížená",J669,0)</f>
        <v>0</v>
      </c>
      <c r="BG669" s="151">
        <f>IF(N669="zákl. prenesená",J669,0)</f>
        <v>0</v>
      </c>
      <c r="BH669" s="151">
        <f>IF(N669="zníž. prenesená",J669,0)</f>
        <v>0</v>
      </c>
      <c r="BI669" s="151">
        <f>IF(N669="nulová",J669,0)</f>
        <v>0</v>
      </c>
      <c r="BJ669" s="17" t="s">
        <v>88</v>
      </c>
      <c r="BK669" s="151">
        <f>ROUND(I669*H669,2)</f>
        <v>0</v>
      </c>
      <c r="BL669" s="17" t="s">
        <v>210</v>
      </c>
      <c r="BM669" s="150" t="s">
        <v>3696</v>
      </c>
    </row>
    <row r="670" spans="2:65" s="14" customFormat="1">
      <c r="B670" s="179"/>
      <c r="D670" s="165" t="s">
        <v>219</v>
      </c>
      <c r="E670" s="180" t="s">
        <v>1</v>
      </c>
      <c r="F670" s="181" t="s">
        <v>3472</v>
      </c>
      <c r="H670" s="180" t="s">
        <v>1</v>
      </c>
      <c r="I670" s="182"/>
      <c r="L670" s="179"/>
      <c r="M670" s="183"/>
      <c r="T670" s="184"/>
      <c r="AT670" s="180" t="s">
        <v>219</v>
      </c>
      <c r="AU670" s="180" t="s">
        <v>88</v>
      </c>
      <c r="AV670" s="14" t="s">
        <v>82</v>
      </c>
      <c r="AW670" s="14" t="s">
        <v>31</v>
      </c>
      <c r="AX670" s="14" t="s">
        <v>75</v>
      </c>
      <c r="AY670" s="180" t="s">
        <v>205</v>
      </c>
    </row>
    <row r="671" spans="2:65" s="14" customFormat="1">
      <c r="B671" s="179"/>
      <c r="D671" s="165" t="s">
        <v>219</v>
      </c>
      <c r="E671" s="180" t="s">
        <v>1</v>
      </c>
      <c r="F671" s="181" t="s">
        <v>3697</v>
      </c>
      <c r="H671" s="180" t="s">
        <v>1</v>
      </c>
      <c r="I671" s="182"/>
      <c r="L671" s="179"/>
      <c r="M671" s="183"/>
      <c r="T671" s="184"/>
      <c r="AT671" s="180" t="s">
        <v>219</v>
      </c>
      <c r="AU671" s="180" t="s">
        <v>88</v>
      </c>
      <c r="AV671" s="14" t="s">
        <v>82</v>
      </c>
      <c r="AW671" s="14" t="s">
        <v>31</v>
      </c>
      <c r="AX671" s="14" t="s">
        <v>75</v>
      </c>
      <c r="AY671" s="180" t="s">
        <v>205</v>
      </c>
    </row>
    <row r="672" spans="2:65" s="14" customFormat="1">
      <c r="B672" s="179"/>
      <c r="D672" s="165" t="s">
        <v>219</v>
      </c>
      <c r="E672" s="180" t="s">
        <v>1</v>
      </c>
      <c r="F672" s="181" t="s">
        <v>3698</v>
      </c>
      <c r="H672" s="180" t="s">
        <v>1</v>
      </c>
      <c r="I672" s="182"/>
      <c r="L672" s="179"/>
      <c r="M672" s="183"/>
      <c r="T672" s="184"/>
      <c r="AT672" s="180" t="s">
        <v>219</v>
      </c>
      <c r="AU672" s="180" t="s">
        <v>88</v>
      </c>
      <c r="AV672" s="14" t="s">
        <v>82</v>
      </c>
      <c r="AW672" s="14" t="s">
        <v>31</v>
      </c>
      <c r="AX672" s="14" t="s">
        <v>75</v>
      </c>
      <c r="AY672" s="180" t="s">
        <v>205</v>
      </c>
    </row>
    <row r="673" spans="2:51" s="14" customFormat="1">
      <c r="B673" s="179"/>
      <c r="D673" s="165" t="s">
        <v>219</v>
      </c>
      <c r="E673" s="180" t="s">
        <v>1</v>
      </c>
      <c r="F673" s="181" t="s">
        <v>3473</v>
      </c>
      <c r="H673" s="180" t="s">
        <v>1</v>
      </c>
      <c r="I673" s="182"/>
      <c r="L673" s="179"/>
      <c r="M673" s="183"/>
      <c r="T673" s="184"/>
      <c r="AT673" s="180" t="s">
        <v>219</v>
      </c>
      <c r="AU673" s="180" t="s">
        <v>88</v>
      </c>
      <c r="AV673" s="14" t="s">
        <v>82</v>
      </c>
      <c r="AW673" s="14" t="s">
        <v>31</v>
      </c>
      <c r="AX673" s="14" t="s">
        <v>75</v>
      </c>
      <c r="AY673" s="180" t="s">
        <v>205</v>
      </c>
    </row>
    <row r="674" spans="2:51" s="14" customFormat="1">
      <c r="B674" s="179"/>
      <c r="D674" s="165" t="s">
        <v>219</v>
      </c>
      <c r="E674" s="180" t="s">
        <v>1</v>
      </c>
      <c r="F674" s="181" t="s">
        <v>3474</v>
      </c>
      <c r="H674" s="180" t="s">
        <v>1</v>
      </c>
      <c r="I674" s="182"/>
      <c r="L674" s="179"/>
      <c r="M674" s="183"/>
      <c r="T674" s="184"/>
      <c r="AT674" s="180" t="s">
        <v>219</v>
      </c>
      <c r="AU674" s="180" t="s">
        <v>88</v>
      </c>
      <c r="AV674" s="14" t="s">
        <v>82</v>
      </c>
      <c r="AW674" s="14" t="s">
        <v>31</v>
      </c>
      <c r="AX674" s="14" t="s">
        <v>75</v>
      </c>
      <c r="AY674" s="180" t="s">
        <v>205</v>
      </c>
    </row>
    <row r="675" spans="2:51" s="14" customFormat="1">
      <c r="B675" s="179"/>
      <c r="D675" s="165" t="s">
        <v>219</v>
      </c>
      <c r="E675" s="180" t="s">
        <v>1</v>
      </c>
      <c r="F675" s="181" t="s">
        <v>3475</v>
      </c>
      <c r="H675" s="180" t="s">
        <v>1</v>
      </c>
      <c r="I675" s="182"/>
      <c r="L675" s="179"/>
      <c r="M675" s="183"/>
      <c r="T675" s="184"/>
      <c r="AT675" s="180" t="s">
        <v>219</v>
      </c>
      <c r="AU675" s="180" t="s">
        <v>88</v>
      </c>
      <c r="AV675" s="14" t="s">
        <v>82</v>
      </c>
      <c r="AW675" s="14" t="s">
        <v>31</v>
      </c>
      <c r="AX675" s="14" t="s">
        <v>75</v>
      </c>
      <c r="AY675" s="180" t="s">
        <v>205</v>
      </c>
    </row>
    <row r="676" spans="2:51" s="14" customFormat="1">
      <c r="B676" s="179"/>
      <c r="D676" s="165" t="s">
        <v>219</v>
      </c>
      <c r="E676" s="180" t="s">
        <v>1</v>
      </c>
      <c r="F676" s="181" t="s">
        <v>3477</v>
      </c>
      <c r="H676" s="180" t="s">
        <v>1</v>
      </c>
      <c r="I676" s="182"/>
      <c r="L676" s="179"/>
      <c r="M676" s="183"/>
      <c r="T676" s="184"/>
      <c r="AT676" s="180" t="s">
        <v>219</v>
      </c>
      <c r="AU676" s="180" t="s">
        <v>88</v>
      </c>
      <c r="AV676" s="14" t="s">
        <v>82</v>
      </c>
      <c r="AW676" s="14" t="s">
        <v>31</v>
      </c>
      <c r="AX676" s="14" t="s">
        <v>75</v>
      </c>
      <c r="AY676" s="180" t="s">
        <v>205</v>
      </c>
    </row>
    <row r="677" spans="2:51" s="14" customFormat="1">
      <c r="B677" s="179"/>
      <c r="D677" s="165" t="s">
        <v>219</v>
      </c>
      <c r="E677" s="180" t="s">
        <v>1</v>
      </c>
      <c r="F677" s="181" t="s">
        <v>3699</v>
      </c>
      <c r="H677" s="180" t="s">
        <v>1</v>
      </c>
      <c r="I677" s="182"/>
      <c r="L677" s="179"/>
      <c r="M677" s="183"/>
      <c r="T677" s="184"/>
      <c r="AT677" s="180" t="s">
        <v>219</v>
      </c>
      <c r="AU677" s="180" t="s">
        <v>88</v>
      </c>
      <c r="AV677" s="14" t="s">
        <v>82</v>
      </c>
      <c r="AW677" s="14" t="s">
        <v>31</v>
      </c>
      <c r="AX677" s="14" t="s">
        <v>75</v>
      </c>
      <c r="AY677" s="180" t="s">
        <v>205</v>
      </c>
    </row>
    <row r="678" spans="2:51" s="12" customFormat="1">
      <c r="B678" s="164"/>
      <c r="D678" s="165" t="s">
        <v>219</v>
      </c>
      <c r="E678" s="166" t="s">
        <v>1</v>
      </c>
      <c r="F678" s="167" t="s">
        <v>3700</v>
      </c>
      <c r="H678" s="168">
        <v>56.79</v>
      </c>
      <c r="I678" s="169"/>
      <c r="L678" s="164"/>
      <c r="M678" s="170"/>
      <c r="T678" s="171"/>
      <c r="AT678" s="166" t="s">
        <v>219</v>
      </c>
      <c r="AU678" s="166" t="s">
        <v>88</v>
      </c>
      <c r="AV678" s="12" t="s">
        <v>88</v>
      </c>
      <c r="AW678" s="12" t="s">
        <v>31</v>
      </c>
      <c r="AX678" s="12" t="s">
        <v>75</v>
      </c>
      <c r="AY678" s="166" t="s">
        <v>205</v>
      </c>
    </row>
    <row r="679" spans="2:51" s="15" customFormat="1">
      <c r="B679" s="185"/>
      <c r="D679" s="165" t="s">
        <v>219</v>
      </c>
      <c r="E679" s="186" t="s">
        <v>1</v>
      </c>
      <c r="F679" s="187" t="s">
        <v>3701</v>
      </c>
      <c r="H679" s="188">
        <v>56.79</v>
      </c>
      <c r="I679" s="189"/>
      <c r="L679" s="185"/>
      <c r="M679" s="190"/>
      <c r="T679" s="191"/>
      <c r="AT679" s="186" t="s">
        <v>219</v>
      </c>
      <c r="AU679" s="186" t="s">
        <v>88</v>
      </c>
      <c r="AV679" s="15" t="s">
        <v>222</v>
      </c>
      <c r="AW679" s="15" t="s">
        <v>31</v>
      </c>
      <c r="AX679" s="15" t="s">
        <v>75</v>
      </c>
      <c r="AY679" s="186" t="s">
        <v>205</v>
      </c>
    </row>
    <row r="680" spans="2:51" s="12" customFormat="1">
      <c r="B680" s="164"/>
      <c r="D680" s="165" t="s">
        <v>219</v>
      </c>
      <c r="E680" s="166" t="s">
        <v>1</v>
      </c>
      <c r="F680" s="167" t="s">
        <v>3702</v>
      </c>
      <c r="H680" s="168">
        <v>78.430000000000007</v>
      </c>
      <c r="I680" s="169"/>
      <c r="L680" s="164"/>
      <c r="M680" s="170"/>
      <c r="T680" s="171"/>
      <c r="AT680" s="166" t="s">
        <v>219</v>
      </c>
      <c r="AU680" s="166" t="s">
        <v>88</v>
      </c>
      <c r="AV680" s="12" t="s">
        <v>88</v>
      </c>
      <c r="AW680" s="12" t="s">
        <v>31</v>
      </c>
      <c r="AX680" s="12" t="s">
        <v>75</v>
      </c>
      <c r="AY680" s="166" t="s">
        <v>205</v>
      </c>
    </row>
    <row r="681" spans="2:51" s="12" customFormat="1">
      <c r="B681" s="164"/>
      <c r="D681" s="165" t="s">
        <v>219</v>
      </c>
      <c r="E681" s="166" t="s">
        <v>1</v>
      </c>
      <c r="F681" s="167" t="s">
        <v>3703</v>
      </c>
      <c r="H681" s="168">
        <v>78.430000000000007</v>
      </c>
      <c r="I681" s="169"/>
      <c r="L681" s="164"/>
      <c r="M681" s="170"/>
      <c r="T681" s="171"/>
      <c r="AT681" s="166" t="s">
        <v>219</v>
      </c>
      <c r="AU681" s="166" t="s">
        <v>88</v>
      </c>
      <c r="AV681" s="12" t="s">
        <v>88</v>
      </c>
      <c r="AW681" s="12" t="s">
        <v>31</v>
      </c>
      <c r="AX681" s="12" t="s">
        <v>75</v>
      </c>
      <c r="AY681" s="166" t="s">
        <v>205</v>
      </c>
    </row>
    <row r="682" spans="2:51" s="12" customFormat="1">
      <c r="B682" s="164"/>
      <c r="D682" s="165" t="s">
        <v>219</v>
      </c>
      <c r="E682" s="166" t="s">
        <v>1</v>
      </c>
      <c r="F682" s="167" t="s">
        <v>3704</v>
      </c>
      <c r="H682" s="168">
        <v>78.430000000000007</v>
      </c>
      <c r="I682" s="169"/>
      <c r="L682" s="164"/>
      <c r="M682" s="170"/>
      <c r="T682" s="171"/>
      <c r="AT682" s="166" t="s">
        <v>219</v>
      </c>
      <c r="AU682" s="166" t="s">
        <v>88</v>
      </c>
      <c r="AV682" s="12" t="s">
        <v>88</v>
      </c>
      <c r="AW682" s="12" t="s">
        <v>31</v>
      </c>
      <c r="AX682" s="12" t="s">
        <v>75</v>
      </c>
      <c r="AY682" s="166" t="s">
        <v>205</v>
      </c>
    </row>
    <row r="683" spans="2:51" s="12" customFormat="1">
      <c r="B683" s="164"/>
      <c r="D683" s="165" t="s">
        <v>219</v>
      </c>
      <c r="E683" s="166" t="s">
        <v>1</v>
      </c>
      <c r="F683" s="167" t="s">
        <v>3705</v>
      </c>
      <c r="H683" s="168">
        <v>78.430000000000007</v>
      </c>
      <c r="I683" s="169"/>
      <c r="L683" s="164"/>
      <c r="M683" s="170"/>
      <c r="T683" s="171"/>
      <c r="AT683" s="166" t="s">
        <v>219</v>
      </c>
      <c r="AU683" s="166" t="s">
        <v>88</v>
      </c>
      <c r="AV683" s="12" t="s">
        <v>88</v>
      </c>
      <c r="AW683" s="12" t="s">
        <v>31</v>
      </c>
      <c r="AX683" s="12" t="s">
        <v>75</v>
      </c>
      <c r="AY683" s="166" t="s">
        <v>205</v>
      </c>
    </row>
    <row r="684" spans="2:51" s="15" customFormat="1">
      <c r="B684" s="185"/>
      <c r="D684" s="165" t="s">
        <v>219</v>
      </c>
      <c r="E684" s="186" t="s">
        <v>1</v>
      </c>
      <c r="F684" s="187" t="s">
        <v>3706</v>
      </c>
      <c r="H684" s="188">
        <v>313.72000000000003</v>
      </c>
      <c r="I684" s="189"/>
      <c r="L684" s="185"/>
      <c r="M684" s="190"/>
      <c r="T684" s="191"/>
      <c r="AT684" s="186" t="s">
        <v>219</v>
      </c>
      <c r="AU684" s="186" t="s">
        <v>88</v>
      </c>
      <c r="AV684" s="15" t="s">
        <v>222</v>
      </c>
      <c r="AW684" s="15" t="s">
        <v>31</v>
      </c>
      <c r="AX684" s="15" t="s">
        <v>75</v>
      </c>
      <c r="AY684" s="186" t="s">
        <v>205</v>
      </c>
    </row>
    <row r="685" spans="2:51" s="12" customFormat="1">
      <c r="B685" s="164"/>
      <c r="D685" s="165" t="s">
        <v>219</v>
      </c>
      <c r="E685" s="166" t="s">
        <v>1</v>
      </c>
      <c r="F685" s="167" t="s">
        <v>3702</v>
      </c>
      <c r="H685" s="168">
        <v>78.430000000000007</v>
      </c>
      <c r="I685" s="169"/>
      <c r="L685" s="164"/>
      <c r="M685" s="170"/>
      <c r="T685" s="171"/>
      <c r="AT685" s="166" t="s">
        <v>219</v>
      </c>
      <c r="AU685" s="166" t="s">
        <v>88</v>
      </c>
      <c r="AV685" s="12" t="s">
        <v>88</v>
      </c>
      <c r="AW685" s="12" t="s">
        <v>31</v>
      </c>
      <c r="AX685" s="12" t="s">
        <v>75</v>
      </c>
      <c r="AY685" s="166" t="s">
        <v>205</v>
      </c>
    </row>
    <row r="686" spans="2:51" s="12" customFormat="1">
      <c r="B686" s="164"/>
      <c r="D686" s="165" t="s">
        <v>219</v>
      </c>
      <c r="E686" s="166" t="s">
        <v>1</v>
      </c>
      <c r="F686" s="167" t="s">
        <v>3703</v>
      </c>
      <c r="H686" s="168">
        <v>78.430000000000007</v>
      </c>
      <c r="I686" s="169"/>
      <c r="L686" s="164"/>
      <c r="M686" s="170"/>
      <c r="T686" s="171"/>
      <c r="AT686" s="166" t="s">
        <v>219</v>
      </c>
      <c r="AU686" s="166" t="s">
        <v>88</v>
      </c>
      <c r="AV686" s="12" t="s">
        <v>88</v>
      </c>
      <c r="AW686" s="12" t="s">
        <v>31</v>
      </c>
      <c r="AX686" s="12" t="s">
        <v>75</v>
      </c>
      <c r="AY686" s="166" t="s">
        <v>205</v>
      </c>
    </row>
    <row r="687" spans="2:51" s="12" customFormat="1">
      <c r="B687" s="164"/>
      <c r="D687" s="165" t="s">
        <v>219</v>
      </c>
      <c r="E687" s="166" t="s">
        <v>1</v>
      </c>
      <c r="F687" s="167" t="s">
        <v>3704</v>
      </c>
      <c r="H687" s="168">
        <v>78.430000000000007</v>
      </c>
      <c r="I687" s="169"/>
      <c r="L687" s="164"/>
      <c r="M687" s="170"/>
      <c r="T687" s="171"/>
      <c r="AT687" s="166" t="s">
        <v>219</v>
      </c>
      <c r="AU687" s="166" t="s">
        <v>88</v>
      </c>
      <c r="AV687" s="12" t="s">
        <v>88</v>
      </c>
      <c r="AW687" s="12" t="s">
        <v>31</v>
      </c>
      <c r="AX687" s="12" t="s">
        <v>75</v>
      </c>
      <c r="AY687" s="166" t="s">
        <v>205</v>
      </c>
    </row>
    <row r="688" spans="2:51" s="12" customFormat="1">
      <c r="B688" s="164"/>
      <c r="D688" s="165" t="s">
        <v>219</v>
      </c>
      <c r="E688" s="166" t="s">
        <v>1</v>
      </c>
      <c r="F688" s="167" t="s">
        <v>3705</v>
      </c>
      <c r="H688" s="168">
        <v>78.430000000000007</v>
      </c>
      <c r="I688" s="169"/>
      <c r="L688" s="164"/>
      <c r="M688" s="170"/>
      <c r="T688" s="171"/>
      <c r="AT688" s="166" t="s">
        <v>219</v>
      </c>
      <c r="AU688" s="166" t="s">
        <v>88</v>
      </c>
      <c r="AV688" s="12" t="s">
        <v>88</v>
      </c>
      <c r="AW688" s="12" t="s">
        <v>31</v>
      </c>
      <c r="AX688" s="12" t="s">
        <v>75</v>
      </c>
      <c r="AY688" s="166" t="s">
        <v>205</v>
      </c>
    </row>
    <row r="689" spans="2:65" s="15" customFormat="1">
      <c r="B689" s="185"/>
      <c r="D689" s="165" t="s">
        <v>219</v>
      </c>
      <c r="E689" s="186" t="s">
        <v>1</v>
      </c>
      <c r="F689" s="187" t="s">
        <v>3707</v>
      </c>
      <c r="H689" s="188">
        <v>313.72000000000003</v>
      </c>
      <c r="I689" s="189"/>
      <c r="L689" s="185"/>
      <c r="M689" s="190"/>
      <c r="T689" s="191"/>
      <c r="AT689" s="186" t="s">
        <v>219</v>
      </c>
      <c r="AU689" s="186" t="s">
        <v>88</v>
      </c>
      <c r="AV689" s="15" t="s">
        <v>222</v>
      </c>
      <c r="AW689" s="15" t="s">
        <v>31</v>
      </c>
      <c r="AX689" s="15" t="s">
        <v>75</v>
      </c>
      <c r="AY689" s="186" t="s">
        <v>205</v>
      </c>
    </row>
    <row r="690" spans="2:65" s="13" customFormat="1">
      <c r="B690" s="172"/>
      <c r="D690" s="165" t="s">
        <v>219</v>
      </c>
      <c r="E690" s="173" t="s">
        <v>3237</v>
      </c>
      <c r="F690" s="174" t="s">
        <v>221</v>
      </c>
      <c r="H690" s="175">
        <v>684.23</v>
      </c>
      <c r="I690" s="176"/>
      <c r="L690" s="172"/>
      <c r="M690" s="177"/>
      <c r="T690" s="178"/>
      <c r="AT690" s="173" t="s">
        <v>219</v>
      </c>
      <c r="AU690" s="173" t="s">
        <v>88</v>
      </c>
      <c r="AV690" s="13" t="s">
        <v>210</v>
      </c>
      <c r="AW690" s="13" t="s">
        <v>31</v>
      </c>
      <c r="AX690" s="13" t="s">
        <v>82</v>
      </c>
      <c r="AY690" s="173" t="s">
        <v>205</v>
      </c>
    </row>
    <row r="691" spans="2:65" s="1" customFormat="1" ht="24.2" customHeight="1">
      <c r="B691" s="136"/>
      <c r="C691" s="154" t="s">
        <v>391</v>
      </c>
      <c r="D691" s="154" t="s">
        <v>214</v>
      </c>
      <c r="E691" s="155" t="s">
        <v>3708</v>
      </c>
      <c r="F691" s="156" t="s">
        <v>3709</v>
      </c>
      <c r="G691" s="157" t="s">
        <v>165</v>
      </c>
      <c r="H691" s="158">
        <v>684.23</v>
      </c>
      <c r="I691" s="159"/>
      <c r="J691" s="160">
        <f>ROUND(I691*H691,2)</f>
        <v>0</v>
      </c>
      <c r="K691" s="161"/>
      <c r="L691" s="32"/>
      <c r="M691" s="162" t="s">
        <v>1</v>
      </c>
      <c r="N691" s="163" t="s">
        <v>41</v>
      </c>
      <c r="P691" s="148">
        <f>O691*H691</f>
        <v>0</v>
      </c>
      <c r="Q691" s="148">
        <v>1.0999999999999999E-2</v>
      </c>
      <c r="R691" s="148">
        <f>Q691*H691</f>
        <v>7.5265300000000002</v>
      </c>
      <c r="S691" s="148">
        <v>0</v>
      </c>
      <c r="T691" s="149">
        <f>S691*H691</f>
        <v>0</v>
      </c>
      <c r="AR691" s="150" t="s">
        <v>210</v>
      </c>
      <c r="AT691" s="150" t="s">
        <v>214</v>
      </c>
      <c r="AU691" s="150" t="s">
        <v>88</v>
      </c>
      <c r="AY691" s="17" t="s">
        <v>205</v>
      </c>
      <c r="BE691" s="151">
        <f>IF(N691="základná",J691,0)</f>
        <v>0</v>
      </c>
      <c r="BF691" s="151">
        <f>IF(N691="znížená",J691,0)</f>
        <v>0</v>
      </c>
      <c r="BG691" s="151">
        <f>IF(N691="zákl. prenesená",J691,0)</f>
        <v>0</v>
      </c>
      <c r="BH691" s="151">
        <f>IF(N691="zníž. prenesená",J691,0)</f>
        <v>0</v>
      </c>
      <c r="BI691" s="151">
        <f>IF(N691="nulová",J691,0)</f>
        <v>0</v>
      </c>
      <c r="BJ691" s="17" t="s">
        <v>88</v>
      </c>
      <c r="BK691" s="151">
        <f>ROUND(I691*H691,2)</f>
        <v>0</v>
      </c>
      <c r="BL691" s="17" t="s">
        <v>210</v>
      </c>
      <c r="BM691" s="150" t="s">
        <v>3710</v>
      </c>
    </row>
    <row r="692" spans="2:65" s="14" customFormat="1">
      <c r="B692" s="179"/>
      <c r="D692" s="165" t="s">
        <v>219</v>
      </c>
      <c r="E692" s="180" t="s">
        <v>1</v>
      </c>
      <c r="F692" s="181" t="s">
        <v>3514</v>
      </c>
      <c r="H692" s="180" t="s">
        <v>1</v>
      </c>
      <c r="I692" s="182"/>
      <c r="L692" s="179"/>
      <c r="M692" s="183"/>
      <c r="T692" s="184"/>
      <c r="AT692" s="180" t="s">
        <v>219</v>
      </c>
      <c r="AU692" s="180" t="s">
        <v>88</v>
      </c>
      <c r="AV692" s="14" t="s">
        <v>82</v>
      </c>
      <c r="AW692" s="14" t="s">
        <v>31</v>
      </c>
      <c r="AX692" s="14" t="s">
        <v>75</v>
      </c>
      <c r="AY692" s="180" t="s">
        <v>205</v>
      </c>
    </row>
    <row r="693" spans="2:65" s="14" customFormat="1">
      <c r="B693" s="179"/>
      <c r="D693" s="165" t="s">
        <v>219</v>
      </c>
      <c r="E693" s="180" t="s">
        <v>1</v>
      </c>
      <c r="F693" s="181" t="s">
        <v>3693</v>
      </c>
      <c r="H693" s="180" t="s">
        <v>1</v>
      </c>
      <c r="I693" s="182"/>
      <c r="L693" s="179"/>
      <c r="M693" s="183"/>
      <c r="T693" s="184"/>
      <c r="AT693" s="180" t="s">
        <v>219</v>
      </c>
      <c r="AU693" s="180" t="s">
        <v>88</v>
      </c>
      <c r="AV693" s="14" t="s">
        <v>82</v>
      </c>
      <c r="AW693" s="14" t="s">
        <v>31</v>
      </c>
      <c r="AX693" s="14" t="s">
        <v>75</v>
      </c>
      <c r="AY693" s="180" t="s">
        <v>205</v>
      </c>
    </row>
    <row r="694" spans="2:65" s="12" customFormat="1">
      <c r="B694" s="164"/>
      <c r="D694" s="165" t="s">
        <v>219</v>
      </c>
      <c r="E694" s="166" t="s">
        <v>1</v>
      </c>
      <c r="F694" s="167" t="s">
        <v>3237</v>
      </c>
      <c r="H694" s="168">
        <v>684.23</v>
      </c>
      <c r="I694" s="169"/>
      <c r="L694" s="164"/>
      <c r="M694" s="170"/>
      <c r="T694" s="171"/>
      <c r="AT694" s="166" t="s">
        <v>219</v>
      </c>
      <c r="AU694" s="166" t="s">
        <v>88</v>
      </c>
      <c r="AV694" s="12" t="s">
        <v>88</v>
      </c>
      <c r="AW694" s="12" t="s">
        <v>31</v>
      </c>
      <c r="AX694" s="12" t="s">
        <v>75</v>
      </c>
      <c r="AY694" s="166" t="s">
        <v>205</v>
      </c>
    </row>
    <row r="695" spans="2:65" s="13" customFormat="1">
      <c r="B695" s="172"/>
      <c r="D695" s="165" t="s">
        <v>219</v>
      </c>
      <c r="E695" s="173" t="s">
        <v>1</v>
      </c>
      <c r="F695" s="174" t="s">
        <v>221</v>
      </c>
      <c r="H695" s="175">
        <v>684.23</v>
      </c>
      <c r="I695" s="176"/>
      <c r="L695" s="172"/>
      <c r="M695" s="177"/>
      <c r="T695" s="178"/>
      <c r="AT695" s="173" t="s">
        <v>219</v>
      </c>
      <c r="AU695" s="173" t="s">
        <v>88</v>
      </c>
      <c r="AV695" s="13" t="s">
        <v>210</v>
      </c>
      <c r="AW695" s="13" t="s">
        <v>31</v>
      </c>
      <c r="AX695" s="13" t="s">
        <v>82</v>
      </c>
      <c r="AY695" s="173" t="s">
        <v>205</v>
      </c>
    </row>
    <row r="696" spans="2:65" s="1" customFormat="1" ht="24.2" customHeight="1">
      <c r="B696" s="136"/>
      <c r="C696" s="154" t="s">
        <v>398</v>
      </c>
      <c r="D696" s="154" t="s">
        <v>214</v>
      </c>
      <c r="E696" s="155" t="s">
        <v>3711</v>
      </c>
      <c r="F696" s="156" t="s">
        <v>3712</v>
      </c>
      <c r="G696" s="157" t="s">
        <v>165</v>
      </c>
      <c r="H696" s="158">
        <v>1795.971</v>
      </c>
      <c r="I696" s="159"/>
      <c r="J696" s="160">
        <f>ROUND(I696*H696,2)</f>
        <v>0</v>
      </c>
      <c r="K696" s="161"/>
      <c r="L696" s="32"/>
      <c r="M696" s="162" t="s">
        <v>1</v>
      </c>
      <c r="N696" s="163" t="s">
        <v>41</v>
      </c>
      <c r="P696" s="148">
        <f>O696*H696</f>
        <v>0</v>
      </c>
      <c r="Q696" s="148">
        <v>4.2999999999999999E-4</v>
      </c>
      <c r="R696" s="148">
        <f>Q696*H696</f>
        <v>0.77226753000000004</v>
      </c>
      <c r="S696" s="148">
        <v>0</v>
      </c>
      <c r="T696" s="149">
        <f>S696*H696</f>
        <v>0</v>
      </c>
      <c r="AR696" s="150" t="s">
        <v>210</v>
      </c>
      <c r="AT696" s="150" t="s">
        <v>214</v>
      </c>
      <c r="AU696" s="150" t="s">
        <v>88</v>
      </c>
      <c r="AY696" s="17" t="s">
        <v>205</v>
      </c>
      <c r="BE696" s="151">
        <f>IF(N696="základná",J696,0)</f>
        <v>0</v>
      </c>
      <c r="BF696" s="151">
        <f>IF(N696="znížená",J696,0)</f>
        <v>0</v>
      </c>
      <c r="BG696" s="151">
        <f>IF(N696="zákl. prenesená",J696,0)</f>
        <v>0</v>
      </c>
      <c r="BH696" s="151">
        <f>IF(N696="zníž. prenesená",J696,0)</f>
        <v>0</v>
      </c>
      <c r="BI696" s="151">
        <f>IF(N696="nulová",J696,0)</f>
        <v>0</v>
      </c>
      <c r="BJ696" s="17" t="s">
        <v>88</v>
      </c>
      <c r="BK696" s="151">
        <f>ROUND(I696*H696,2)</f>
        <v>0</v>
      </c>
      <c r="BL696" s="17" t="s">
        <v>210</v>
      </c>
      <c r="BM696" s="150" t="s">
        <v>3713</v>
      </c>
    </row>
    <row r="697" spans="2:65" s="12" customFormat="1">
      <c r="B697" s="164"/>
      <c r="D697" s="165" t="s">
        <v>219</v>
      </c>
      <c r="E697" s="166" t="s">
        <v>1</v>
      </c>
      <c r="F697" s="167" t="s">
        <v>3258</v>
      </c>
      <c r="H697" s="168">
        <v>1795.971</v>
      </c>
      <c r="I697" s="169"/>
      <c r="L697" s="164"/>
      <c r="M697" s="170"/>
      <c r="T697" s="171"/>
      <c r="AT697" s="166" t="s">
        <v>219</v>
      </c>
      <c r="AU697" s="166" t="s">
        <v>88</v>
      </c>
      <c r="AV697" s="12" t="s">
        <v>88</v>
      </c>
      <c r="AW697" s="12" t="s">
        <v>31</v>
      </c>
      <c r="AX697" s="12" t="s">
        <v>75</v>
      </c>
      <c r="AY697" s="166" t="s">
        <v>205</v>
      </c>
    </row>
    <row r="698" spans="2:65" s="15" customFormat="1">
      <c r="B698" s="185"/>
      <c r="D698" s="165" t="s">
        <v>219</v>
      </c>
      <c r="E698" s="186" t="s">
        <v>1</v>
      </c>
      <c r="F698" s="187" t="s">
        <v>404</v>
      </c>
      <c r="H698" s="188">
        <v>1795.971</v>
      </c>
      <c r="I698" s="189"/>
      <c r="L698" s="185"/>
      <c r="M698" s="190"/>
      <c r="T698" s="191"/>
      <c r="AT698" s="186" t="s">
        <v>219</v>
      </c>
      <c r="AU698" s="186" t="s">
        <v>88</v>
      </c>
      <c r="AV698" s="15" t="s">
        <v>222</v>
      </c>
      <c r="AW698" s="15" t="s">
        <v>31</v>
      </c>
      <c r="AX698" s="15" t="s">
        <v>75</v>
      </c>
      <c r="AY698" s="186" t="s">
        <v>205</v>
      </c>
    </row>
    <row r="699" spans="2:65" s="13" customFormat="1">
      <c r="B699" s="172"/>
      <c r="D699" s="165" t="s">
        <v>219</v>
      </c>
      <c r="E699" s="173" t="s">
        <v>1</v>
      </c>
      <c r="F699" s="174" t="s">
        <v>221</v>
      </c>
      <c r="H699" s="175">
        <v>1795.971</v>
      </c>
      <c r="I699" s="176"/>
      <c r="L699" s="172"/>
      <c r="M699" s="177"/>
      <c r="T699" s="178"/>
      <c r="AT699" s="173" t="s">
        <v>219</v>
      </c>
      <c r="AU699" s="173" t="s">
        <v>88</v>
      </c>
      <c r="AV699" s="13" t="s">
        <v>210</v>
      </c>
      <c r="AW699" s="13" t="s">
        <v>31</v>
      </c>
      <c r="AX699" s="13" t="s">
        <v>82</v>
      </c>
      <c r="AY699" s="173" t="s">
        <v>205</v>
      </c>
    </row>
    <row r="700" spans="2:65" s="1" customFormat="1" ht="24.2" customHeight="1">
      <c r="B700" s="136"/>
      <c r="C700" s="154" t="s">
        <v>405</v>
      </c>
      <c r="D700" s="154" t="s">
        <v>214</v>
      </c>
      <c r="E700" s="155" t="s">
        <v>3714</v>
      </c>
      <c r="F700" s="156" t="s">
        <v>3715</v>
      </c>
      <c r="G700" s="157" t="s">
        <v>165</v>
      </c>
      <c r="H700" s="158">
        <v>1795.971</v>
      </c>
      <c r="I700" s="159"/>
      <c r="J700" s="160">
        <f>ROUND(I700*H700,2)</f>
        <v>0</v>
      </c>
      <c r="K700" s="161"/>
      <c r="L700" s="32"/>
      <c r="M700" s="162" t="s">
        <v>1</v>
      </c>
      <c r="N700" s="163" t="s">
        <v>41</v>
      </c>
      <c r="P700" s="148">
        <f>O700*H700</f>
        <v>0</v>
      </c>
      <c r="Q700" s="148">
        <v>8.9300000000000004E-3</v>
      </c>
      <c r="R700" s="148">
        <f>Q700*H700</f>
        <v>16.038021029999999</v>
      </c>
      <c r="S700" s="148">
        <v>0</v>
      </c>
      <c r="T700" s="149">
        <f>S700*H700</f>
        <v>0</v>
      </c>
      <c r="AR700" s="150" t="s">
        <v>210</v>
      </c>
      <c r="AT700" s="150" t="s">
        <v>214</v>
      </c>
      <c r="AU700" s="150" t="s">
        <v>88</v>
      </c>
      <c r="AY700" s="17" t="s">
        <v>205</v>
      </c>
      <c r="BE700" s="151">
        <f>IF(N700="základná",J700,0)</f>
        <v>0</v>
      </c>
      <c r="BF700" s="151">
        <f>IF(N700="znížená",J700,0)</f>
        <v>0</v>
      </c>
      <c r="BG700" s="151">
        <f>IF(N700="zákl. prenesená",J700,0)</f>
        <v>0</v>
      </c>
      <c r="BH700" s="151">
        <f>IF(N700="zníž. prenesená",J700,0)</f>
        <v>0</v>
      </c>
      <c r="BI700" s="151">
        <f>IF(N700="nulová",J700,0)</f>
        <v>0</v>
      </c>
      <c r="BJ700" s="17" t="s">
        <v>88</v>
      </c>
      <c r="BK700" s="151">
        <f>ROUND(I700*H700,2)</f>
        <v>0</v>
      </c>
      <c r="BL700" s="17" t="s">
        <v>210</v>
      </c>
      <c r="BM700" s="150" t="s">
        <v>3716</v>
      </c>
    </row>
    <row r="701" spans="2:65" s="14" customFormat="1">
      <c r="B701" s="179"/>
      <c r="D701" s="165" t="s">
        <v>219</v>
      </c>
      <c r="E701" s="180" t="s">
        <v>1</v>
      </c>
      <c r="F701" s="181" t="s">
        <v>3524</v>
      </c>
      <c r="H701" s="180" t="s">
        <v>1</v>
      </c>
      <c r="I701" s="182"/>
      <c r="L701" s="179"/>
      <c r="M701" s="183"/>
      <c r="T701" s="184"/>
      <c r="AT701" s="180" t="s">
        <v>219</v>
      </c>
      <c r="AU701" s="180" t="s">
        <v>88</v>
      </c>
      <c r="AV701" s="14" t="s">
        <v>82</v>
      </c>
      <c r="AW701" s="14" t="s">
        <v>31</v>
      </c>
      <c r="AX701" s="14" t="s">
        <v>75</v>
      </c>
      <c r="AY701" s="180" t="s">
        <v>205</v>
      </c>
    </row>
    <row r="702" spans="2:65" s="14" customFormat="1">
      <c r="B702" s="179"/>
      <c r="D702" s="165" t="s">
        <v>219</v>
      </c>
      <c r="E702" s="180" t="s">
        <v>1</v>
      </c>
      <c r="F702" s="181" t="s">
        <v>3717</v>
      </c>
      <c r="H702" s="180" t="s">
        <v>1</v>
      </c>
      <c r="I702" s="182"/>
      <c r="L702" s="179"/>
      <c r="M702" s="183"/>
      <c r="T702" s="184"/>
      <c r="AT702" s="180" t="s">
        <v>219</v>
      </c>
      <c r="AU702" s="180" t="s">
        <v>88</v>
      </c>
      <c r="AV702" s="14" t="s">
        <v>82</v>
      </c>
      <c r="AW702" s="14" t="s">
        <v>31</v>
      </c>
      <c r="AX702" s="14" t="s">
        <v>75</v>
      </c>
      <c r="AY702" s="180" t="s">
        <v>205</v>
      </c>
    </row>
    <row r="703" spans="2:65" s="14" customFormat="1">
      <c r="B703" s="179"/>
      <c r="D703" s="165" t="s">
        <v>219</v>
      </c>
      <c r="E703" s="180" t="s">
        <v>1</v>
      </c>
      <c r="F703" s="181" t="s">
        <v>3718</v>
      </c>
      <c r="H703" s="180" t="s">
        <v>1</v>
      </c>
      <c r="I703" s="182"/>
      <c r="L703" s="179"/>
      <c r="M703" s="183"/>
      <c r="T703" s="184"/>
      <c r="AT703" s="180" t="s">
        <v>219</v>
      </c>
      <c r="AU703" s="180" t="s">
        <v>88</v>
      </c>
      <c r="AV703" s="14" t="s">
        <v>82</v>
      </c>
      <c r="AW703" s="14" t="s">
        <v>31</v>
      </c>
      <c r="AX703" s="14" t="s">
        <v>75</v>
      </c>
      <c r="AY703" s="180" t="s">
        <v>205</v>
      </c>
    </row>
    <row r="704" spans="2:65" s="14" customFormat="1" ht="22.5">
      <c r="B704" s="179"/>
      <c r="D704" s="165" t="s">
        <v>219</v>
      </c>
      <c r="E704" s="180" t="s">
        <v>1</v>
      </c>
      <c r="F704" s="181" t="s">
        <v>3680</v>
      </c>
      <c r="H704" s="180" t="s">
        <v>1</v>
      </c>
      <c r="I704" s="182"/>
      <c r="L704" s="179"/>
      <c r="M704" s="183"/>
      <c r="T704" s="184"/>
      <c r="AT704" s="180" t="s">
        <v>219</v>
      </c>
      <c r="AU704" s="180" t="s">
        <v>88</v>
      </c>
      <c r="AV704" s="14" t="s">
        <v>82</v>
      </c>
      <c r="AW704" s="14" t="s">
        <v>31</v>
      </c>
      <c r="AX704" s="14" t="s">
        <v>75</v>
      </c>
      <c r="AY704" s="180" t="s">
        <v>205</v>
      </c>
    </row>
    <row r="705" spans="2:51" s="14" customFormat="1">
      <c r="B705" s="179"/>
      <c r="D705" s="165" t="s">
        <v>219</v>
      </c>
      <c r="E705" s="180" t="s">
        <v>1</v>
      </c>
      <c r="F705" s="181" t="s">
        <v>3530</v>
      </c>
      <c r="H705" s="180" t="s">
        <v>1</v>
      </c>
      <c r="I705" s="182"/>
      <c r="L705" s="179"/>
      <c r="M705" s="183"/>
      <c r="T705" s="184"/>
      <c r="AT705" s="180" t="s">
        <v>219</v>
      </c>
      <c r="AU705" s="180" t="s">
        <v>88</v>
      </c>
      <c r="AV705" s="14" t="s">
        <v>82</v>
      </c>
      <c r="AW705" s="14" t="s">
        <v>31</v>
      </c>
      <c r="AX705" s="14" t="s">
        <v>75</v>
      </c>
      <c r="AY705" s="180" t="s">
        <v>205</v>
      </c>
    </row>
    <row r="706" spans="2:51" s="14" customFormat="1">
      <c r="B706" s="179"/>
      <c r="D706" s="165" t="s">
        <v>219</v>
      </c>
      <c r="E706" s="180" t="s">
        <v>1</v>
      </c>
      <c r="F706" s="181" t="s">
        <v>3531</v>
      </c>
      <c r="H706" s="180" t="s">
        <v>1</v>
      </c>
      <c r="I706" s="182"/>
      <c r="L706" s="179"/>
      <c r="M706" s="183"/>
      <c r="T706" s="184"/>
      <c r="AT706" s="180" t="s">
        <v>219</v>
      </c>
      <c r="AU706" s="180" t="s">
        <v>88</v>
      </c>
      <c r="AV706" s="14" t="s">
        <v>82</v>
      </c>
      <c r="AW706" s="14" t="s">
        <v>31</v>
      </c>
      <c r="AX706" s="14" t="s">
        <v>75</v>
      </c>
      <c r="AY706" s="180" t="s">
        <v>205</v>
      </c>
    </row>
    <row r="707" spans="2:51" s="14" customFormat="1">
      <c r="B707" s="179"/>
      <c r="D707" s="165" t="s">
        <v>219</v>
      </c>
      <c r="E707" s="180" t="s">
        <v>1</v>
      </c>
      <c r="F707" s="181" t="s">
        <v>3532</v>
      </c>
      <c r="H707" s="180" t="s">
        <v>1</v>
      </c>
      <c r="I707" s="182"/>
      <c r="L707" s="179"/>
      <c r="M707" s="183"/>
      <c r="T707" s="184"/>
      <c r="AT707" s="180" t="s">
        <v>219</v>
      </c>
      <c r="AU707" s="180" t="s">
        <v>88</v>
      </c>
      <c r="AV707" s="14" t="s">
        <v>82</v>
      </c>
      <c r="AW707" s="14" t="s">
        <v>31</v>
      </c>
      <c r="AX707" s="14" t="s">
        <v>75</v>
      </c>
      <c r="AY707" s="180" t="s">
        <v>205</v>
      </c>
    </row>
    <row r="708" spans="2:51" s="14" customFormat="1">
      <c r="B708" s="179"/>
      <c r="D708" s="165" t="s">
        <v>219</v>
      </c>
      <c r="E708" s="180" t="s">
        <v>1</v>
      </c>
      <c r="F708" s="181" t="s">
        <v>2160</v>
      </c>
      <c r="H708" s="180" t="s">
        <v>1</v>
      </c>
      <c r="I708" s="182"/>
      <c r="L708" s="179"/>
      <c r="M708" s="183"/>
      <c r="T708" s="184"/>
      <c r="AT708" s="180" t="s">
        <v>219</v>
      </c>
      <c r="AU708" s="180" t="s">
        <v>88</v>
      </c>
      <c r="AV708" s="14" t="s">
        <v>82</v>
      </c>
      <c r="AW708" s="14" t="s">
        <v>31</v>
      </c>
      <c r="AX708" s="14" t="s">
        <v>75</v>
      </c>
      <c r="AY708" s="180" t="s">
        <v>205</v>
      </c>
    </row>
    <row r="709" spans="2:51" s="14" customFormat="1">
      <c r="B709" s="179"/>
      <c r="D709" s="165" t="s">
        <v>219</v>
      </c>
      <c r="E709" s="180" t="s">
        <v>1</v>
      </c>
      <c r="F709" s="181" t="s">
        <v>3719</v>
      </c>
      <c r="H709" s="180" t="s">
        <v>1</v>
      </c>
      <c r="I709" s="182"/>
      <c r="L709" s="179"/>
      <c r="M709" s="183"/>
      <c r="T709" s="184"/>
      <c r="AT709" s="180" t="s">
        <v>219</v>
      </c>
      <c r="AU709" s="180" t="s">
        <v>88</v>
      </c>
      <c r="AV709" s="14" t="s">
        <v>82</v>
      </c>
      <c r="AW709" s="14" t="s">
        <v>31</v>
      </c>
      <c r="AX709" s="14" t="s">
        <v>75</v>
      </c>
      <c r="AY709" s="180" t="s">
        <v>205</v>
      </c>
    </row>
    <row r="710" spans="2:51" s="12" customFormat="1">
      <c r="B710" s="164"/>
      <c r="D710" s="165" t="s">
        <v>219</v>
      </c>
      <c r="E710" s="166" t="s">
        <v>1</v>
      </c>
      <c r="F710" s="167" t="s">
        <v>3720</v>
      </c>
      <c r="H710" s="168">
        <v>502.74</v>
      </c>
      <c r="I710" s="169"/>
      <c r="L710" s="164"/>
      <c r="M710" s="170"/>
      <c r="T710" s="171"/>
      <c r="AT710" s="166" t="s">
        <v>219</v>
      </c>
      <c r="AU710" s="166" t="s">
        <v>88</v>
      </c>
      <c r="AV710" s="12" t="s">
        <v>88</v>
      </c>
      <c r="AW710" s="12" t="s">
        <v>31</v>
      </c>
      <c r="AX710" s="12" t="s">
        <v>75</v>
      </c>
      <c r="AY710" s="166" t="s">
        <v>205</v>
      </c>
    </row>
    <row r="711" spans="2:51" s="12" customFormat="1">
      <c r="B711" s="164"/>
      <c r="D711" s="165" t="s">
        <v>219</v>
      </c>
      <c r="E711" s="166" t="s">
        <v>1</v>
      </c>
      <c r="F711" s="167" t="s">
        <v>3721</v>
      </c>
      <c r="H711" s="168">
        <v>-3.383</v>
      </c>
      <c r="I711" s="169"/>
      <c r="L711" s="164"/>
      <c r="M711" s="170"/>
      <c r="T711" s="171"/>
      <c r="AT711" s="166" t="s">
        <v>219</v>
      </c>
      <c r="AU711" s="166" t="s">
        <v>88</v>
      </c>
      <c r="AV711" s="12" t="s">
        <v>88</v>
      </c>
      <c r="AW711" s="12" t="s">
        <v>31</v>
      </c>
      <c r="AX711" s="12" t="s">
        <v>75</v>
      </c>
      <c r="AY711" s="166" t="s">
        <v>205</v>
      </c>
    </row>
    <row r="712" spans="2:51" s="12" customFormat="1">
      <c r="B712" s="164"/>
      <c r="D712" s="165" t="s">
        <v>219</v>
      </c>
      <c r="E712" s="166" t="s">
        <v>1</v>
      </c>
      <c r="F712" s="167" t="s">
        <v>3722</v>
      </c>
      <c r="H712" s="168">
        <v>-2.25</v>
      </c>
      <c r="I712" s="169"/>
      <c r="L712" s="164"/>
      <c r="M712" s="170"/>
      <c r="T712" s="171"/>
      <c r="AT712" s="166" t="s">
        <v>219</v>
      </c>
      <c r="AU712" s="166" t="s">
        <v>88</v>
      </c>
      <c r="AV712" s="12" t="s">
        <v>88</v>
      </c>
      <c r="AW712" s="12" t="s">
        <v>31</v>
      </c>
      <c r="AX712" s="12" t="s">
        <v>75</v>
      </c>
      <c r="AY712" s="166" t="s">
        <v>205</v>
      </c>
    </row>
    <row r="713" spans="2:51" s="12" customFormat="1">
      <c r="B713" s="164"/>
      <c r="D713" s="165" t="s">
        <v>219</v>
      </c>
      <c r="E713" s="166" t="s">
        <v>1</v>
      </c>
      <c r="F713" s="167" t="s">
        <v>2149</v>
      </c>
      <c r="H713" s="168">
        <v>-36</v>
      </c>
      <c r="I713" s="169"/>
      <c r="L713" s="164"/>
      <c r="M713" s="170"/>
      <c r="T713" s="171"/>
      <c r="AT713" s="166" t="s">
        <v>219</v>
      </c>
      <c r="AU713" s="166" t="s">
        <v>88</v>
      </c>
      <c r="AV713" s="12" t="s">
        <v>88</v>
      </c>
      <c r="AW713" s="12" t="s">
        <v>31</v>
      </c>
      <c r="AX713" s="12" t="s">
        <v>75</v>
      </c>
      <c r="AY713" s="166" t="s">
        <v>205</v>
      </c>
    </row>
    <row r="714" spans="2:51" s="12" customFormat="1">
      <c r="B714" s="164"/>
      <c r="D714" s="165" t="s">
        <v>219</v>
      </c>
      <c r="E714" s="166" t="s">
        <v>1</v>
      </c>
      <c r="F714" s="167" t="s">
        <v>3723</v>
      </c>
      <c r="H714" s="168">
        <v>-31.68</v>
      </c>
      <c r="I714" s="169"/>
      <c r="L714" s="164"/>
      <c r="M714" s="170"/>
      <c r="T714" s="171"/>
      <c r="AT714" s="166" t="s">
        <v>219</v>
      </c>
      <c r="AU714" s="166" t="s">
        <v>88</v>
      </c>
      <c r="AV714" s="12" t="s">
        <v>88</v>
      </c>
      <c r="AW714" s="12" t="s">
        <v>31</v>
      </c>
      <c r="AX714" s="12" t="s">
        <v>75</v>
      </c>
      <c r="AY714" s="166" t="s">
        <v>205</v>
      </c>
    </row>
    <row r="715" spans="2:51" s="12" customFormat="1">
      <c r="B715" s="164"/>
      <c r="D715" s="165" t="s">
        <v>219</v>
      </c>
      <c r="E715" s="166" t="s">
        <v>1</v>
      </c>
      <c r="F715" s="167" t="s">
        <v>3655</v>
      </c>
      <c r="H715" s="168">
        <v>-29.28</v>
      </c>
      <c r="I715" s="169"/>
      <c r="L715" s="164"/>
      <c r="M715" s="170"/>
      <c r="T715" s="171"/>
      <c r="AT715" s="166" t="s">
        <v>219</v>
      </c>
      <c r="AU715" s="166" t="s">
        <v>88</v>
      </c>
      <c r="AV715" s="12" t="s">
        <v>88</v>
      </c>
      <c r="AW715" s="12" t="s">
        <v>31</v>
      </c>
      <c r="AX715" s="12" t="s">
        <v>75</v>
      </c>
      <c r="AY715" s="166" t="s">
        <v>205</v>
      </c>
    </row>
    <row r="716" spans="2:51" s="12" customFormat="1">
      <c r="B716" s="164"/>
      <c r="D716" s="165" t="s">
        <v>219</v>
      </c>
      <c r="E716" s="166" t="s">
        <v>1</v>
      </c>
      <c r="F716" s="167" t="s">
        <v>3724</v>
      </c>
      <c r="H716" s="168">
        <v>-12.928000000000001</v>
      </c>
      <c r="I716" s="169"/>
      <c r="L716" s="164"/>
      <c r="M716" s="170"/>
      <c r="T716" s="171"/>
      <c r="AT716" s="166" t="s">
        <v>219</v>
      </c>
      <c r="AU716" s="166" t="s">
        <v>88</v>
      </c>
      <c r="AV716" s="12" t="s">
        <v>88</v>
      </c>
      <c r="AW716" s="12" t="s">
        <v>31</v>
      </c>
      <c r="AX716" s="12" t="s">
        <v>75</v>
      </c>
      <c r="AY716" s="166" t="s">
        <v>205</v>
      </c>
    </row>
    <row r="717" spans="2:51" s="15" customFormat="1">
      <c r="B717" s="185"/>
      <c r="D717" s="165" t="s">
        <v>219</v>
      </c>
      <c r="E717" s="186" t="s">
        <v>1</v>
      </c>
      <c r="F717" s="187" t="s">
        <v>3725</v>
      </c>
      <c r="H717" s="188">
        <v>387.21899999999999</v>
      </c>
      <c r="I717" s="189"/>
      <c r="L717" s="185"/>
      <c r="M717" s="190"/>
      <c r="T717" s="191"/>
      <c r="AT717" s="186" t="s">
        <v>219</v>
      </c>
      <c r="AU717" s="186" t="s">
        <v>88</v>
      </c>
      <c r="AV717" s="15" t="s">
        <v>222</v>
      </c>
      <c r="AW717" s="15" t="s">
        <v>31</v>
      </c>
      <c r="AX717" s="15" t="s">
        <v>75</v>
      </c>
      <c r="AY717" s="186" t="s">
        <v>205</v>
      </c>
    </row>
    <row r="718" spans="2:51" s="12" customFormat="1">
      <c r="B718" s="164"/>
      <c r="D718" s="165" t="s">
        <v>219</v>
      </c>
      <c r="E718" s="166" t="s">
        <v>1</v>
      </c>
      <c r="F718" s="167" t="s">
        <v>3726</v>
      </c>
      <c r="H718" s="168">
        <v>231.52799999999999</v>
      </c>
      <c r="I718" s="169"/>
      <c r="L718" s="164"/>
      <c r="M718" s="170"/>
      <c r="T718" s="171"/>
      <c r="AT718" s="166" t="s">
        <v>219</v>
      </c>
      <c r="AU718" s="166" t="s">
        <v>88</v>
      </c>
      <c r="AV718" s="12" t="s">
        <v>88</v>
      </c>
      <c r="AW718" s="12" t="s">
        <v>31</v>
      </c>
      <c r="AX718" s="12" t="s">
        <v>75</v>
      </c>
      <c r="AY718" s="166" t="s">
        <v>205</v>
      </c>
    </row>
    <row r="719" spans="2:51" s="12" customFormat="1">
      <c r="B719" s="164"/>
      <c r="D719" s="165" t="s">
        <v>219</v>
      </c>
      <c r="E719" s="166" t="s">
        <v>1</v>
      </c>
      <c r="F719" s="167" t="s">
        <v>3722</v>
      </c>
      <c r="H719" s="168">
        <v>-2.25</v>
      </c>
      <c r="I719" s="169"/>
      <c r="L719" s="164"/>
      <c r="M719" s="170"/>
      <c r="T719" s="171"/>
      <c r="AT719" s="166" t="s">
        <v>219</v>
      </c>
      <c r="AU719" s="166" t="s">
        <v>88</v>
      </c>
      <c r="AV719" s="12" t="s">
        <v>88</v>
      </c>
      <c r="AW719" s="12" t="s">
        <v>31</v>
      </c>
      <c r="AX719" s="12" t="s">
        <v>75</v>
      </c>
      <c r="AY719" s="166" t="s">
        <v>205</v>
      </c>
    </row>
    <row r="720" spans="2:51" s="12" customFormat="1">
      <c r="B720" s="164"/>
      <c r="D720" s="165" t="s">
        <v>219</v>
      </c>
      <c r="E720" s="166" t="s">
        <v>1</v>
      </c>
      <c r="F720" s="167" t="s">
        <v>3337</v>
      </c>
      <c r="H720" s="168">
        <v>-1.6</v>
      </c>
      <c r="I720" s="169"/>
      <c r="L720" s="164"/>
      <c r="M720" s="170"/>
      <c r="T720" s="171"/>
      <c r="AT720" s="166" t="s">
        <v>219</v>
      </c>
      <c r="AU720" s="166" t="s">
        <v>88</v>
      </c>
      <c r="AV720" s="12" t="s">
        <v>88</v>
      </c>
      <c r="AW720" s="12" t="s">
        <v>31</v>
      </c>
      <c r="AX720" s="12" t="s">
        <v>75</v>
      </c>
      <c r="AY720" s="166" t="s">
        <v>205</v>
      </c>
    </row>
    <row r="721" spans="2:51" s="12" customFormat="1">
      <c r="B721" s="164"/>
      <c r="D721" s="165" t="s">
        <v>219</v>
      </c>
      <c r="E721" s="166" t="s">
        <v>1</v>
      </c>
      <c r="F721" s="167" t="s">
        <v>3727</v>
      </c>
      <c r="H721" s="168">
        <v>231.52799999999999</v>
      </c>
      <c r="I721" s="169"/>
      <c r="L721" s="164"/>
      <c r="M721" s="170"/>
      <c r="T721" s="171"/>
      <c r="AT721" s="166" t="s">
        <v>219</v>
      </c>
      <c r="AU721" s="166" t="s">
        <v>88</v>
      </c>
      <c r="AV721" s="12" t="s">
        <v>88</v>
      </c>
      <c r="AW721" s="12" t="s">
        <v>31</v>
      </c>
      <c r="AX721" s="12" t="s">
        <v>75</v>
      </c>
      <c r="AY721" s="166" t="s">
        <v>205</v>
      </c>
    </row>
    <row r="722" spans="2:51" s="12" customFormat="1">
      <c r="B722" s="164"/>
      <c r="D722" s="165" t="s">
        <v>219</v>
      </c>
      <c r="E722" s="166" t="s">
        <v>1</v>
      </c>
      <c r="F722" s="167" t="s">
        <v>3722</v>
      </c>
      <c r="H722" s="168">
        <v>-2.25</v>
      </c>
      <c r="I722" s="169"/>
      <c r="L722" s="164"/>
      <c r="M722" s="170"/>
      <c r="T722" s="171"/>
      <c r="AT722" s="166" t="s">
        <v>219</v>
      </c>
      <c r="AU722" s="166" t="s">
        <v>88</v>
      </c>
      <c r="AV722" s="12" t="s">
        <v>88</v>
      </c>
      <c r="AW722" s="12" t="s">
        <v>31</v>
      </c>
      <c r="AX722" s="12" t="s">
        <v>75</v>
      </c>
      <c r="AY722" s="166" t="s">
        <v>205</v>
      </c>
    </row>
    <row r="723" spans="2:51" s="12" customFormat="1">
      <c r="B723" s="164"/>
      <c r="D723" s="165" t="s">
        <v>219</v>
      </c>
      <c r="E723" s="166" t="s">
        <v>1</v>
      </c>
      <c r="F723" s="167" t="s">
        <v>3337</v>
      </c>
      <c r="H723" s="168">
        <v>-1.6</v>
      </c>
      <c r="I723" s="169"/>
      <c r="L723" s="164"/>
      <c r="M723" s="170"/>
      <c r="T723" s="171"/>
      <c r="AT723" s="166" t="s">
        <v>219</v>
      </c>
      <c r="AU723" s="166" t="s">
        <v>88</v>
      </c>
      <c r="AV723" s="12" t="s">
        <v>88</v>
      </c>
      <c r="AW723" s="12" t="s">
        <v>31</v>
      </c>
      <c r="AX723" s="12" t="s">
        <v>75</v>
      </c>
      <c r="AY723" s="166" t="s">
        <v>205</v>
      </c>
    </row>
    <row r="724" spans="2:51" s="12" customFormat="1">
      <c r="B724" s="164"/>
      <c r="D724" s="165" t="s">
        <v>219</v>
      </c>
      <c r="E724" s="166" t="s">
        <v>1</v>
      </c>
      <c r="F724" s="167" t="s">
        <v>3728</v>
      </c>
      <c r="H724" s="168">
        <v>25.344000000000001</v>
      </c>
      <c r="I724" s="169"/>
      <c r="L724" s="164"/>
      <c r="M724" s="170"/>
      <c r="T724" s="171"/>
      <c r="AT724" s="166" t="s">
        <v>219</v>
      </c>
      <c r="AU724" s="166" t="s">
        <v>88</v>
      </c>
      <c r="AV724" s="12" t="s">
        <v>88</v>
      </c>
      <c r="AW724" s="12" t="s">
        <v>31</v>
      </c>
      <c r="AX724" s="12" t="s">
        <v>75</v>
      </c>
      <c r="AY724" s="166" t="s">
        <v>205</v>
      </c>
    </row>
    <row r="725" spans="2:51" s="12" customFormat="1">
      <c r="B725" s="164"/>
      <c r="D725" s="165" t="s">
        <v>219</v>
      </c>
      <c r="E725" s="166" t="s">
        <v>1</v>
      </c>
      <c r="F725" s="167" t="s">
        <v>3337</v>
      </c>
      <c r="H725" s="168">
        <v>-1.6</v>
      </c>
      <c r="I725" s="169"/>
      <c r="L725" s="164"/>
      <c r="M725" s="170"/>
      <c r="T725" s="171"/>
      <c r="AT725" s="166" t="s">
        <v>219</v>
      </c>
      <c r="AU725" s="166" t="s">
        <v>88</v>
      </c>
      <c r="AV725" s="12" t="s">
        <v>88</v>
      </c>
      <c r="AW725" s="12" t="s">
        <v>31</v>
      </c>
      <c r="AX725" s="12" t="s">
        <v>75</v>
      </c>
      <c r="AY725" s="166" t="s">
        <v>205</v>
      </c>
    </row>
    <row r="726" spans="2:51" s="12" customFormat="1">
      <c r="B726" s="164"/>
      <c r="D726" s="165" t="s">
        <v>219</v>
      </c>
      <c r="E726" s="166" t="s">
        <v>1</v>
      </c>
      <c r="F726" s="167" t="s">
        <v>3337</v>
      </c>
      <c r="H726" s="168">
        <v>-1.6</v>
      </c>
      <c r="I726" s="169"/>
      <c r="L726" s="164"/>
      <c r="M726" s="170"/>
      <c r="T726" s="171"/>
      <c r="AT726" s="166" t="s">
        <v>219</v>
      </c>
      <c r="AU726" s="166" t="s">
        <v>88</v>
      </c>
      <c r="AV726" s="12" t="s">
        <v>88</v>
      </c>
      <c r="AW726" s="12" t="s">
        <v>31</v>
      </c>
      <c r="AX726" s="12" t="s">
        <v>75</v>
      </c>
      <c r="AY726" s="166" t="s">
        <v>205</v>
      </c>
    </row>
    <row r="727" spans="2:51" s="12" customFormat="1">
      <c r="B727" s="164"/>
      <c r="D727" s="165" t="s">
        <v>219</v>
      </c>
      <c r="E727" s="166" t="s">
        <v>1</v>
      </c>
      <c r="F727" s="167" t="s">
        <v>3337</v>
      </c>
      <c r="H727" s="168">
        <v>-1.6</v>
      </c>
      <c r="I727" s="169"/>
      <c r="L727" s="164"/>
      <c r="M727" s="170"/>
      <c r="T727" s="171"/>
      <c r="AT727" s="166" t="s">
        <v>219</v>
      </c>
      <c r="AU727" s="166" t="s">
        <v>88</v>
      </c>
      <c r="AV727" s="12" t="s">
        <v>88</v>
      </c>
      <c r="AW727" s="12" t="s">
        <v>31</v>
      </c>
      <c r="AX727" s="12" t="s">
        <v>75</v>
      </c>
      <c r="AY727" s="166" t="s">
        <v>205</v>
      </c>
    </row>
    <row r="728" spans="2:51" s="12" customFormat="1">
      <c r="B728" s="164"/>
      <c r="D728" s="165" t="s">
        <v>219</v>
      </c>
      <c r="E728" s="166" t="s">
        <v>1</v>
      </c>
      <c r="F728" s="167" t="s">
        <v>3729</v>
      </c>
      <c r="H728" s="168">
        <v>-1.71</v>
      </c>
      <c r="I728" s="169"/>
      <c r="L728" s="164"/>
      <c r="M728" s="170"/>
      <c r="T728" s="171"/>
      <c r="AT728" s="166" t="s">
        <v>219</v>
      </c>
      <c r="AU728" s="166" t="s">
        <v>88</v>
      </c>
      <c r="AV728" s="12" t="s">
        <v>88</v>
      </c>
      <c r="AW728" s="12" t="s">
        <v>31</v>
      </c>
      <c r="AX728" s="12" t="s">
        <v>75</v>
      </c>
      <c r="AY728" s="166" t="s">
        <v>205</v>
      </c>
    </row>
    <row r="729" spans="2:51" s="12" customFormat="1">
      <c r="B729" s="164"/>
      <c r="D729" s="165" t="s">
        <v>219</v>
      </c>
      <c r="E729" s="166" t="s">
        <v>1</v>
      </c>
      <c r="F729" s="167" t="s">
        <v>3730</v>
      </c>
      <c r="H729" s="168">
        <v>25.344000000000001</v>
      </c>
      <c r="I729" s="169"/>
      <c r="L729" s="164"/>
      <c r="M729" s="170"/>
      <c r="T729" s="171"/>
      <c r="AT729" s="166" t="s">
        <v>219</v>
      </c>
      <c r="AU729" s="166" t="s">
        <v>88</v>
      </c>
      <c r="AV729" s="12" t="s">
        <v>88</v>
      </c>
      <c r="AW729" s="12" t="s">
        <v>31</v>
      </c>
      <c r="AX729" s="12" t="s">
        <v>75</v>
      </c>
      <c r="AY729" s="166" t="s">
        <v>205</v>
      </c>
    </row>
    <row r="730" spans="2:51" s="12" customFormat="1">
      <c r="B730" s="164"/>
      <c r="D730" s="165" t="s">
        <v>219</v>
      </c>
      <c r="E730" s="166" t="s">
        <v>1</v>
      </c>
      <c r="F730" s="167" t="s">
        <v>3337</v>
      </c>
      <c r="H730" s="168">
        <v>-1.6</v>
      </c>
      <c r="I730" s="169"/>
      <c r="L730" s="164"/>
      <c r="M730" s="170"/>
      <c r="T730" s="171"/>
      <c r="AT730" s="166" t="s">
        <v>219</v>
      </c>
      <c r="AU730" s="166" t="s">
        <v>88</v>
      </c>
      <c r="AV730" s="12" t="s">
        <v>88</v>
      </c>
      <c r="AW730" s="12" t="s">
        <v>31</v>
      </c>
      <c r="AX730" s="12" t="s">
        <v>75</v>
      </c>
      <c r="AY730" s="166" t="s">
        <v>205</v>
      </c>
    </row>
    <row r="731" spans="2:51" s="12" customFormat="1">
      <c r="B731" s="164"/>
      <c r="D731" s="165" t="s">
        <v>219</v>
      </c>
      <c r="E731" s="166" t="s">
        <v>1</v>
      </c>
      <c r="F731" s="167" t="s">
        <v>3337</v>
      </c>
      <c r="H731" s="168">
        <v>-1.6</v>
      </c>
      <c r="I731" s="169"/>
      <c r="L731" s="164"/>
      <c r="M731" s="170"/>
      <c r="T731" s="171"/>
      <c r="AT731" s="166" t="s">
        <v>219</v>
      </c>
      <c r="AU731" s="166" t="s">
        <v>88</v>
      </c>
      <c r="AV731" s="12" t="s">
        <v>88</v>
      </c>
      <c r="AW731" s="12" t="s">
        <v>31</v>
      </c>
      <c r="AX731" s="12" t="s">
        <v>75</v>
      </c>
      <c r="AY731" s="166" t="s">
        <v>205</v>
      </c>
    </row>
    <row r="732" spans="2:51" s="12" customFormat="1">
      <c r="B732" s="164"/>
      <c r="D732" s="165" t="s">
        <v>219</v>
      </c>
      <c r="E732" s="166" t="s">
        <v>1</v>
      </c>
      <c r="F732" s="167" t="s">
        <v>3538</v>
      </c>
      <c r="H732" s="168">
        <v>-1.35</v>
      </c>
      <c r="I732" s="169"/>
      <c r="L732" s="164"/>
      <c r="M732" s="170"/>
      <c r="T732" s="171"/>
      <c r="AT732" s="166" t="s">
        <v>219</v>
      </c>
      <c r="AU732" s="166" t="s">
        <v>88</v>
      </c>
      <c r="AV732" s="12" t="s">
        <v>88</v>
      </c>
      <c r="AW732" s="12" t="s">
        <v>31</v>
      </c>
      <c r="AX732" s="12" t="s">
        <v>75</v>
      </c>
      <c r="AY732" s="166" t="s">
        <v>205</v>
      </c>
    </row>
    <row r="733" spans="2:51" s="15" customFormat="1">
      <c r="B733" s="185"/>
      <c r="D733" s="165" t="s">
        <v>219</v>
      </c>
      <c r="E733" s="186" t="s">
        <v>1</v>
      </c>
      <c r="F733" s="187" t="s">
        <v>3731</v>
      </c>
      <c r="H733" s="188">
        <v>494.98399999999998</v>
      </c>
      <c r="I733" s="189"/>
      <c r="L733" s="185"/>
      <c r="M733" s="190"/>
      <c r="T733" s="191"/>
      <c r="AT733" s="186" t="s">
        <v>219</v>
      </c>
      <c r="AU733" s="186" t="s">
        <v>88</v>
      </c>
      <c r="AV733" s="15" t="s">
        <v>222</v>
      </c>
      <c r="AW733" s="15" t="s">
        <v>31</v>
      </c>
      <c r="AX733" s="15" t="s">
        <v>75</v>
      </c>
      <c r="AY733" s="186" t="s">
        <v>205</v>
      </c>
    </row>
    <row r="734" spans="2:51" s="12" customFormat="1">
      <c r="B734" s="164"/>
      <c r="D734" s="165" t="s">
        <v>219</v>
      </c>
      <c r="E734" s="166" t="s">
        <v>1</v>
      </c>
      <c r="F734" s="167" t="s">
        <v>3732</v>
      </c>
      <c r="H734" s="168">
        <v>177.40799999999999</v>
      </c>
      <c r="I734" s="169"/>
      <c r="L734" s="164"/>
      <c r="M734" s="170"/>
      <c r="T734" s="171"/>
      <c r="AT734" s="166" t="s">
        <v>219</v>
      </c>
      <c r="AU734" s="166" t="s">
        <v>88</v>
      </c>
      <c r="AV734" s="12" t="s">
        <v>88</v>
      </c>
      <c r="AW734" s="12" t="s">
        <v>31</v>
      </c>
      <c r="AX734" s="12" t="s">
        <v>75</v>
      </c>
      <c r="AY734" s="166" t="s">
        <v>205</v>
      </c>
    </row>
    <row r="735" spans="2:51" s="12" customFormat="1">
      <c r="B735" s="164"/>
      <c r="D735" s="165" t="s">
        <v>219</v>
      </c>
      <c r="E735" s="166" t="s">
        <v>1</v>
      </c>
      <c r="F735" s="167" t="s">
        <v>3733</v>
      </c>
      <c r="H735" s="168">
        <v>-18</v>
      </c>
      <c r="I735" s="169"/>
      <c r="L735" s="164"/>
      <c r="M735" s="170"/>
      <c r="T735" s="171"/>
      <c r="AT735" s="166" t="s">
        <v>219</v>
      </c>
      <c r="AU735" s="166" t="s">
        <v>88</v>
      </c>
      <c r="AV735" s="12" t="s">
        <v>88</v>
      </c>
      <c r="AW735" s="12" t="s">
        <v>31</v>
      </c>
      <c r="AX735" s="12" t="s">
        <v>75</v>
      </c>
      <c r="AY735" s="166" t="s">
        <v>205</v>
      </c>
    </row>
    <row r="736" spans="2:51" s="12" customFormat="1">
      <c r="B736" s="164"/>
      <c r="D736" s="165" t="s">
        <v>219</v>
      </c>
      <c r="E736" s="166" t="s">
        <v>1</v>
      </c>
      <c r="F736" s="167" t="s">
        <v>3734</v>
      </c>
      <c r="H736" s="168">
        <v>-6.4</v>
      </c>
      <c r="I736" s="169"/>
      <c r="L736" s="164"/>
      <c r="M736" s="170"/>
      <c r="T736" s="171"/>
      <c r="AT736" s="166" t="s">
        <v>219</v>
      </c>
      <c r="AU736" s="166" t="s">
        <v>88</v>
      </c>
      <c r="AV736" s="12" t="s">
        <v>88</v>
      </c>
      <c r="AW736" s="12" t="s">
        <v>31</v>
      </c>
      <c r="AX736" s="12" t="s">
        <v>75</v>
      </c>
      <c r="AY736" s="166" t="s">
        <v>205</v>
      </c>
    </row>
    <row r="737" spans="2:51" s="12" customFormat="1">
      <c r="B737" s="164"/>
      <c r="D737" s="165" t="s">
        <v>219</v>
      </c>
      <c r="E737" s="166" t="s">
        <v>1</v>
      </c>
      <c r="F737" s="167" t="s">
        <v>3735</v>
      </c>
      <c r="H737" s="168">
        <v>177.40799999999999</v>
      </c>
      <c r="I737" s="169"/>
      <c r="L737" s="164"/>
      <c r="M737" s="170"/>
      <c r="T737" s="171"/>
      <c r="AT737" s="166" t="s">
        <v>219</v>
      </c>
      <c r="AU737" s="166" t="s">
        <v>88</v>
      </c>
      <c r="AV737" s="12" t="s">
        <v>88</v>
      </c>
      <c r="AW737" s="12" t="s">
        <v>31</v>
      </c>
      <c r="AX737" s="12" t="s">
        <v>75</v>
      </c>
      <c r="AY737" s="166" t="s">
        <v>205</v>
      </c>
    </row>
    <row r="738" spans="2:51" s="12" customFormat="1">
      <c r="B738" s="164"/>
      <c r="D738" s="165" t="s">
        <v>219</v>
      </c>
      <c r="E738" s="166" t="s">
        <v>1</v>
      </c>
      <c r="F738" s="167" t="s">
        <v>3733</v>
      </c>
      <c r="H738" s="168">
        <v>-18</v>
      </c>
      <c r="I738" s="169"/>
      <c r="L738" s="164"/>
      <c r="M738" s="170"/>
      <c r="T738" s="171"/>
      <c r="AT738" s="166" t="s">
        <v>219</v>
      </c>
      <c r="AU738" s="166" t="s">
        <v>88</v>
      </c>
      <c r="AV738" s="12" t="s">
        <v>88</v>
      </c>
      <c r="AW738" s="12" t="s">
        <v>31</v>
      </c>
      <c r="AX738" s="12" t="s">
        <v>75</v>
      </c>
      <c r="AY738" s="166" t="s">
        <v>205</v>
      </c>
    </row>
    <row r="739" spans="2:51" s="12" customFormat="1">
      <c r="B739" s="164"/>
      <c r="D739" s="165" t="s">
        <v>219</v>
      </c>
      <c r="E739" s="166" t="s">
        <v>1</v>
      </c>
      <c r="F739" s="167" t="s">
        <v>3734</v>
      </c>
      <c r="H739" s="168">
        <v>-6.4</v>
      </c>
      <c r="I739" s="169"/>
      <c r="L739" s="164"/>
      <c r="M739" s="170"/>
      <c r="T739" s="171"/>
      <c r="AT739" s="166" t="s">
        <v>219</v>
      </c>
      <c r="AU739" s="166" t="s">
        <v>88</v>
      </c>
      <c r="AV739" s="12" t="s">
        <v>88</v>
      </c>
      <c r="AW739" s="12" t="s">
        <v>31</v>
      </c>
      <c r="AX739" s="12" t="s">
        <v>75</v>
      </c>
      <c r="AY739" s="166" t="s">
        <v>205</v>
      </c>
    </row>
    <row r="740" spans="2:51" s="12" customFormat="1">
      <c r="B740" s="164"/>
      <c r="D740" s="165" t="s">
        <v>219</v>
      </c>
      <c r="E740" s="166" t="s">
        <v>1</v>
      </c>
      <c r="F740" s="167" t="s">
        <v>3736</v>
      </c>
      <c r="H740" s="168">
        <v>103.066</v>
      </c>
      <c r="I740" s="169"/>
      <c r="L740" s="164"/>
      <c r="M740" s="170"/>
      <c r="T740" s="171"/>
      <c r="AT740" s="166" t="s">
        <v>219</v>
      </c>
      <c r="AU740" s="166" t="s">
        <v>88</v>
      </c>
      <c r="AV740" s="12" t="s">
        <v>88</v>
      </c>
      <c r="AW740" s="12" t="s">
        <v>31</v>
      </c>
      <c r="AX740" s="12" t="s">
        <v>75</v>
      </c>
      <c r="AY740" s="166" t="s">
        <v>205</v>
      </c>
    </row>
    <row r="741" spans="2:51" s="12" customFormat="1">
      <c r="B741" s="164"/>
      <c r="D741" s="165" t="s">
        <v>219</v>
      </c>
      <c r="E741" s="166" t="s">
        <v>1</v>
      </c>
      <c r="F741" s="167" t="s">
        <v>3734</v>
      </c>
      <c r="H741" s="168">
        <v>-6.4</v>
      </c>
      <c r="I741" s="169"/>
      <c r="L741" s="164"/>
      <c r="M741" s="170"/>
      <c r="T741" s="171"/>
      <c r="AT741" s="166" t="s">
        <v>219</v>
      </c>
      <c r="AU741" s="166" t="s">
        <v>88</v>
      </c>
      <c r="AV741" s="12" t="s">
        <v>88</v>
      </c>
      <c r="AW741" s="12" t="s">
        <v>31</v>
      </c>
      <c r="AX741" s="12" t="s">
        <v>75</v>
      </c>
      <c r="AY741" s="166" t="s">
        <v>205</v>
      </c>
    </row>
    <row r="742" spans="2:51" s="12" customFormat="1">
      <c r="B742" s="164"/>
      <c r="D742" s="165" t="s">
        <v>219</v>
      </c>
      <c r="E742" s="166" t="s">
        <v>1</v>
      </c>
      <c r="F742" s="167" t="s">
        <v>3734</v>
      </c>
      <c r="H742" s="168">
        <v>-6.4</v>
      </c>
      <c r="I742" s="169"/>
      <c r="L742" s="164"/>
      <c r="M742" s="170"/>
      <c r="T742" s="171"/>
      <c r="AT742" s="166" t="s">
        <v>219</v>
      </c>
      <c r="AU742" s="166" t="s">
        <v>88</v>
      </c>
      <c r="AV742" s="12" t="s">
        <v>88</v>
      </c>
      <c r="AW742" s="12" t="s">
        <v>31</v>
      </c>
      <c r="AX742" s="12" t="s">
        <v>75</v>
      </c>
      <c r="AY742" s="166" t="s">
        <v>205</v>
      </c>
    </row>
    <row r="743" spans="2:51" s="12" customFormat="1">
      <c r="B743" s="164"/>
      <c r="D743" s="165" t="s">
        <v>219</v>
      </c>
      <c r="E743" s="166" t="s">
        <v>1</v>
      </c>
      <c r="F743" s="167" t="s">
        <v>3733</v>
      </c>
      <c r="H743" s="168">
        <v>-18</v>
      </c>
      <c r="I743" s="169"/>
      <c r="L743" s="164"/>
      <c r="M743" s="170"/>
      <c r="T743" s="171"/>
      <c r="AT743" s="166" t="s">
        <v>219</v>
      </c>
      <c r="AU743" s="166" t="s">
        <v>88</v>
      </c>
      <c r="AV743" s="12" t="s">
        <v>88</v>
      </c>
      <c r="AW743" s="12" t="s">
        <v>31</v>
      </c>
      <c r="AX743" s="12" t="s">
        <v>75</v>
      </c>
      <c r="AY743" s="166" t="s">
        <v>205</v>
      </c>
    </row>
    <row r="744" spans="2:51" s="12" customFormat="1">
      <c r="B744" s="164"/>
      <c r="D744" s="165" t="s">
        <v>219</v>
      </c>
      <c r="E744" s="166" t="s">
        <v>1</v>
      </c>
      <c r="F744" s="167" t="s">
        <v>3737</v>
      </c>
      <c r="H744" s="168">
        <v>103.066</v>
      </c>
      <c r="I744" s="169"/>
      <c r="L744" s="164"/>
      <c r="M744" s="170"/>
      <c r="T744" s="171"/>
      <c r="AT744" s="166" t="s">
        <v>219</v>
      </c>
      <c r="AU744" s="166" t="s">
        <v>88</v>
      </c>
      <c r="AV744" s="12" t="s">
        <v>88</v>
      </c>
      <c r="AW744" s="12" t="s">
        <v>31</v>
      </c>
      <c r="AX744" s="12" t="s">
        <v>75</v>
      </c>
      <c r="AY744" s="166" t="s">
        <v>205</v>
      </c>
    </row>
    <row r="745" spans="2:51" s="12" customFormat="1">
      <c r="B745" s="164"/>
      <c r="D745" s="165" t="s">
        <v>219</v>
      </c>
      <c r="E745" s="166" t="s">
        <v>1</v>
      </c>
      <c r="F745" s="167" t="s">
        <v>3734</v>
      </c>
      <c r="H745" s="168">
        <v>-6.4</v>
      </c>
      <c r="I745" s="169"/>
      <c r="L745" s="164"/>
      <c r="M745" s="170"/>
      <c r="T745" s="171"/>
      <c r="AT745" s="166" t="s">
        <v>219</v>
      </c>
      <c r="AU745" s="166" t="s">
        <v>88</v>
      </c>
      <c r="AV745" s="12" t="s">
        <v>88</v>
      </c>
      <c r="AW745" s="12" t="s">
        <v>31</v>
      </c>
      <c r="AX745" s="12" t="s">
        <v>75</v>
      </c>
      <c r="AY745" s="166" t="s">
        <v>205</v>
      </c>
    </row>
    <row r="746" spans="2:51" s="12" customFormat="1">
      <c r="B746" s="164"/>
      <c r="D746" s="165" t="s">
        <v>219</v>
      </c>
      <c r="E746" s="166" t="s">
        <v>1</v>
      </c>
      <c r="F746" s="167" t="s">
        <v>3734</v>
      </c>
      <c r="H746" s="168">
        <v>-6.4</v>
      </c>
      <c r="I746" s="169"/>
      <c r="L746" s="164"/>
      <c r="M746" s="170"/>
      <c r="T746" s="171"/>
      <c r="AT746" s="166" t="s">
        <v>219</v>
      </c>
      <c r="AU746" s="166" t="s">
        <v>88</v>
      </c>
      <c r="AV746" s="12" t="s">
        <v>88</v>
      </c>
      <c r="AW746" s="12" t="s">
        <v>31</v>
      </c>
      <c r="AX746" s="12" t="s">
        <v>75</v>
      </c>
      <c r="AY746" s="166" t="s">
        <v>205</v>
      </c>
    </row>
    <row r="747" spans="2:51" s="12" customFormat="1">
      <c r="B747" s="164"/>
      <c r="D747" s="165" t="s">
        <v>219</v>
      </c>
      <c r="E747" s="166" t="s">
        <v>1</v>
      </c>
      <c r="F747" s="167" t="s">
        <v>3733</v>
      </c>
      <c r="H747" s="168">
        <v>-18</v>
      </c>
      <c r="I747" s="169"/>
      <c r="L747" s="164"/>
      <c r="M747" s="170"/>
      <c r="T747" s="171"/>
      <c r="AT747" s="166" t="s">
        <v>219</v>
      </c>
      <c r="AU747" s="166" t="s">
        <v>88</v>
      </c>
      <c r="AV747" s="12" t="s">
        <v>88</v>
      </c>
      <c r="AW747" s="12" t="s">
        <v>31</v>
      </c>
      <c r="AX747" s="12" t="s">
        <v>75</v>
      </c>
      <c r="AY747" s="166" t="s">
        <v>205</v>
      </c>
    </row>
    <row r="748" spans="2:51" s="15" customFormat="1">
      <c r="B748" s="185"/>
      <c r="D748" s="165" t="s">
        <v>219</v>
      </c>
      <c r="E748" s="186" t="s">
        <v>1</v>
      </c>
      <c r="F748" s="187" t="s">
        <v>3738</v>
      </c>
      <c r="H748" s="188">
        <v>450.548</v>
      </c>
      <c r="I748" s="189"/>
      <c r="L748" s="185"/>
      <c r="M748" s="190"/>
      <c r="T748" s="191"/>
      <c r="AT748" s="186" t="s">
        <v>219</v>
      </c>
      <c r="AU748" s="186" t="s">
        <v>88</v>
      </c>
      <c r="AV748" s="15" t="s">
        <v>222</v>
      </c>
      <c r="AW748" s="15" t="s">
        <v>31</v>
      </c>
      <c r="AX748" s="15" t="s">
        <v>75</v>
      </c>
      <c r="AY748" s="186" t="s">
        <v>205</v>
      </c>
    </row>
    <row r="749" spans="2:51" s="12" customFormat="1">
      <c r="B749" s="164"/>
      <c r="D749" s="165" t="s">
        <v>219</v>
      </c>
      <c r="E749" s="166" t="s">
        <v>1</v>
      </c>
      <c r="F749" s="167" t="s">
        <v>3739</v>
      </c>
      <c r="H749" s="168">
        <v>180.57599999999999</v>
      </c>
      <c r="I749" s="169"/>
      <c r="L749" s="164"/>
      <c r="M749" s="170"/>
      <c r="T749" s="171"/>
      <c r="AT749" s="166" t="s">
        <v>219</v>
      </c>
      <c r="AU749" s="166" t="s">
        <v>88</v>
      </c>
      <c r="AV749" s="12" t="s">
        <v>88</v>
      </c>
      <c r="AW749" s="12" t="s">
        <v>31</v>
      </c>
      <c r="AX749" s="12" t="s">
        <v>75</v>
      </c>
      <c r="AY749" s="166" t="s">
        <v>205</v>
      </c>
    </row>
    <row r="750" spans="2:51" s="12" customFormat="1">
      <c r="B750" s="164"/>
      <c r="D750" s="165" t="s">
        <v>219</v>
      </c>
      <c r="E750" s="166" t="s">
        <v>1</v>
      </c>
      <c r="F750" s="167" t="s">
        <v>3733</v>
      </c>
      <c r="H750" s="168">
        <v>-18</v>
      </c>
      <c r="I750" s="169"/>
      <c r="L750" s="164"/>
      <c r="M750" s="170"/>
      <c r="T750" s="171"/>
      <c r="AT750" s="166" t="s">
        <v>219</v>
      </c>
      <c r="AU750" s="166" t="s">
        <v>88</v>
      </c>
      <c r="AV750" s="12" t="s">
        <v>88</v>
      </c>
      <c r="AW750" s="12" t="s">
        <v>31</v>
      </c>
      <c r="AX750" s="12" t="s">
        <v>75</v>
      </c>
      <c r="AY750" s="166" t="s">
        <v>205</v>
      </c>
    </row>
    <row r="751" spans="2:51" s="12" customFormat="1">
      <c r="B751" s="164"/>
      <c r="D751" s="165" t="s">
        <v>219</v>
      </c>
      <c r="E751" s="166" t="s">
        <v>1</v>
      </c>
      <c r="F751" s="167" t="s">
        <v>3734</v>
      </c>
      <c r="H751" s="168">
        <v>-6.4</v>
      </c>
      <c r="I751" s="169"/>
      <c r="L751" s="164"/>
      <c r="M751" s="170"/>
      <c r="T751" s="171"/>
      <c r="AT751" s="166" t="s">
        <v>219</v>
      </c>
      <c r="AU751" s="166" t="s">
        <v>88</v>
      </c>
      <c r="AV751" s="12" t="s">
        <v>88</v>
      </c>
      <c r="AW751" s="12" t="s">
        <v>31</v>
      </c>
      <c r="AX751" s="12" t="s">
        <v>75</v>
      </c>
      <c r="AY751" s="166" t="s">
        <v>205</v>
      </c>
    </row>
    <row r="752" spans="2:51" s="12" customFormat="1">
      <c r="B752" s="164"/>
      <c r="D752" s="165" t="s">
        <v>219</v>
      </c>
      <c r="E752" s="166" t="s">
        <v>1</v>
      </c>
      <c r="F752" s="167" t="s">
        <v>3740</v>
      </c>
      <c r="H752" s="168">
        <v>180.57599999999999</v>
      </c>
      <c r="I752" s="169"/>
      <c r="L752" s="164"/>
      <c r="M752" s="170"/>
      <c r="T752" s="171"/>
      <c r="AT752" s="166" t="s">
        <v>219</v>
      </c>
      <c r="AU752" s="166" t="s">
        <v>88</v>
      </c>
      <c r="AV752" s="12" t="s">
        <v>88</v>
      </c>
      <c r="AW752" s="12" t="s">
        <v>31</v>
      </c>
      <c r="AX752" s="12" t="s">
        <v>75</v>
      </c>
      <c r="AY752" s="166" t="s">
        <v>205</v>
      </c>
    </row>
    <row r="753" spans="2:65" s="12" customFormat="1">
      <c r="B753" s="164"/>
      <c r="D753" s="165" t="s">
        <v>219</v>
      </c>
      <c r="E753" s="166" t="s">
        <v>1</v>
      </c>
      <c r="F753" s="167" t="s">
        <v>3733</v>
      </c>
      <c r="H753" s="168">
        <v>-18</v>
      </c>
      <c r="I753" s="169"/>
      <c r="L753" s="164"/>
      <c r="M753" s="170"/>
      <c r="T753" s="171"/>
      <c r="AT753" s="166" t="s">
        <v>219</v>
      </c>
      <c r="AU753" s="166" t="s">
        <v>88</v>
      </c>
      <c r="AV753" s="12" t="s">
        <v>88</v>
      </c>
      <c r="AW753" s="12" t="s">
        <v>31</v>
      </c>
      <c r="AX753" s="12" t="s">
        <v>75</v>
      </c>
      <c r="AY753" s="166" t="s">
        <v>205</v>
      </c>
    </row>
    <row r="754" spans="2:65" s="12" customFormat="1">
      <c r="B754" s="164"/>
      <c r="D754" s="165" t="s">
        <v>219</v>
      </c>
      <c r="E754" s="166" t="s">
        <v>1</v>
      </c>
      <c r="F754" s="167" t="s">
        <v>3734</v>
      </c>
      <c r="H754" s="168">
        <v>-6.4</v>
      </c>
      <c r="I754" s="169"/>
      <c r="L754" s="164"/>
      <c r="M754" s="170"/>
      <c r="T754" s="171"/>
      <c r="AT754" s="166" t="s">
        <v>219</v>
      </c>
      <c r="AU754" s="166" t="s">
        <v>88</v>
      </c>
      <c r="AV754" s="12" t="s">
        <v>88</v>
      </c>
      <c r="AW754" s="12" t="s">
        <v>31</v>
      </c>
      <c r="AX754" s="12" t="s">
        <v>75</v>
      </c>
      <c r="AY754" s="166" t="s">
        <v>205</v>
      </c>
    </row>
    <row r="755" spans="2:65" s="12" customFormat="1">
      <c r="B755" s="164"/>
      <c r="D755" s="165" t="s">
        <v>219</v>
      </c>
      <c r="E755" s="166" t="s">
        <v>1</v>
      </c>
      <c r="F755" s="167" t="s">
        <v>3741</v>
      </c>
      <c r="H755" s="168">
        <v>106.23399999999999</v>
      </c>
      <c r="I755" s="169"/>
      <c r="L755" s="164"/>
      <c r="M755" s="170"/>
      <c r="T755" s="171"/>
      <c r="AT755" s="166" t="s">
        <v>219</v>
      </c>
      <c r="AU755" s="166" t="s">
        <v>88</v>
      </c>
      <c r="AV755" s="12" t="s">
        <v>88</v>
      </c>
      <c r="AW755" s="12" t="s">
        <v>31</v>
      </c>
      <c r="AX755" s="12" t="s">
        <v>75</v>
      </c>
      <c r="AY755" s="166" t="s">
        <v>205</v>
      </c>
    </row>
    <row r="756" spans="2:65" s="12" customFormat="1">
      <c r="B756" s="164"/>
      <c r="D756" s="165" t="s">
        <v>219</v>
      </c>
      <c r="E756" s="166" t="s">
        <v>1</v>
      </c>
      <c r="F756" s="167" t="s">
        <v>3734</v>
      </c>
      <c r="H756" s="168">
        <v>-6.4</v>
      </c>
      <c r="I756" s="169"/>
      <c r="L756" s="164"/>
      <c r="M756" s="170"/>
      <c r="T756" s="171"/>
      <c r="AT756" s="166" t="s">
        <v>219</v>
      </c>
      <c r="AU756" s="166" t="s">
        <v>88</v>
      </c>
      <c r="AV756" s="12" t="s">
        <v>88</v>
      </c>
      <c r="AW756" s="12" t="s">
        <v>31</v>
      </c>
      <c r="AX756" s="12" t="s">
        <v>75</v>
      </c>
      <c r="AY756" s="166" t="s">
        <v>205</v>
      </c>
    </row>
    <row r="757" spans="2:65" s="12" customFormat="1">
      <c r="B757" s="164"/>
      <c r="D757" s="165" t="s">
        <v>219</v>
      </c>
      <c r="E757" s="166" t="s">
        <v>1</v>
      </c>
      <c r="F757" s="167" t="s">
        <v>3734</v>
      </c>
      <c r="H757" s="168">
        <v>-6.4</v>
      </c>
      <c r="I757" s="169"/>
      <c r="L757" s="164"/>
      <c r="M757" s="170"/>
      <c r="T757" s="171"/>
      <c r="AT757" s="166" t="s">
        <v>219</v>
      </c>
      <c r="AU757" s="166" t="s">
        <v>88</v>
      </c>
      <c r="AV757" s="12" t="s">
        <v>88</v>
      </c>
      <c r="AW757" s="12" t="s">
        <v>31</v>
      </c>
      <c r="AX757" s="12" t="s">
        <v>75</v>
      </c>
      <c r="AY757" s="166" t="s">
        <v>205</v>
      </c>
    </row>
    <row r="758" spans="2:65" s="12" customFormat="1">
      <c r="B758" s="164"/>
      <c r="D758" s="165" t="s">
        <v>219</v>
      </c>
      <c r="E758" s="166" t="s">
        <v>1</v>
      </c>
      <c r="F758" s="167" t="s">
        <v>3733</v>
      </c>
      <c r="H758" s="168">
        <v>-18</v>
      </c>
      <c r="I758" s="169"/>
      <c r="L758" s="164"/>
      <c r="M758" s="170"/>
      <c r="T758" s="171"/>
      <c r="AT758" s="166" t="s">
        <v>219</v>
      </c>
      <c r="AU758" s="166" t="s">
        <v>88</v>
      </c>
      <c r="AV758" s="12" t="s">
        <v>88</v>
      </c>
      <c r="AW758" s="12" t="s">
        <v>31</v>
      </c>
      <c r="AX758" s="12" t="s">
        <v>75</v>
      </c>
      <c r="AY758" s="166" t="s">
        <v>205</v>
      </c>
    </row>
    <row r="759" spans="2:65" s="12" customFormat="1">
      <c r="B759" s="164"/>
      <c r="D759" s="165" t="s">
        <v>219</v>
      </c>
      <c r="E759" s="166" t="s">
        <v>1</v>
      </c>
      <c r="F759" s="167" t="s">
        <v>3742</v>
      </c>
      <c r="H759" s="168">
        <v>106.23399999999999</v>
      </c>
      <c r="I759" s="169"/>
      <c r="L759" s="164"/>
      <c r="M759" s="170"/>
      <c r="T759" s="171"/>
      <c r="AT759" s="166" t="s">
        <v>219</v>
      </c>
      <c r="AU759" s="166" t="s">
        <v>88</v>
      </c>
      <c r="AV759" s="12" t="s">
        <v>88</v>
      </c>
      <c r="AW759" s="12" t="s">
        <v>31</v>
      </c>
      <c r="AX759" s="12" t="s">
        <v>75</v>
      </c>
      <c r="AY759" s="166" t="s">
        <v>205</v>
      </c>
    </row>
    <row r="760" spans="2:65" s="12" customFormat="1">
      <c r="B760" s="164"/>
      <c r="D760" s="165" t="s">
        <v>219</v>
      </c>
      <c r="E760" s="166" t="s">
        <v>1</v>
      </c>
      <c r="F760" s="167" t="s">
        <v>3734</v>
      </c>
      <c r="H760" s="168">
        <v>-6.4</v>
      </c>
      <c r="I760" s="169"/>
      <c r="L760" s="164"/>
      <c r="M760" s="170"/>
      <c r="T760" s="171"/>
      <c r="AT760" s="166" t="s">
        <v>219</v>
      </c>
      <c r="AU760" s="166" t="s">
        <v>88</v>
      </c>
      <c r="AV760" s="12" t="s">
        <v>88</v>
      </c>
      <c r="AW760" s="12" t="s">
        <v>31</v>
      </c>
      <c r="AX760" s="12" t="s">
        <v>75</v>
      </c>
      <c r="AY760" s="166" t="s">
        <v>205</v>
      </c>
    </row>
    <row r="761" spans="2:65" s="12" customFormat="1">
      <c r="B761" s="164"/>
      <c r="D761" s="165" t="s">
        <v>219</v>
      </c>
      <c r="E761" s="166" t="s">
        <v>1</v>
      </c>
      <c r="F761" s="167" t="s">
        <v>3734</v>
      </c>
      <c r="H761" s="168">
        <v>-6.4</v>
      </c>
      <c r="I761" s="169"/>
      <c r="L761" s="164"/>
      <c r="M761" s="170"/>
      <c r="T761" s="171"/>
      <c r="AT761" s="166" t="s">
        <v>219</v>
      </c>
      <c r="AU761" s="166" t="s">
        <v>88</v>
      </c>
      <c r="AV761" s="12" t="s">
        <v>88</v>
      </c>
      <c r="AW761" s="12" t="s">
        <v>31</v>
      </c>
      <c r="AX761" s="12" t="s">
        <v>75</v>
      </c>
      <c r="AY761" s="166" t="s">
        <v>205</v>
      </c>
    </row>
    <row r="762" spans="2:65" s="12" customFormat="1">
      <c r="B762" s="164"/>
      <c r="D762" s="165" t="s">
        <v>219</v>
      </c>
      <c r="E762" s="166" t="s">
        <v>1</v>
      </c>
      <c r="F762" s="167" t="s">
        <v>3733</v>
      </c>
      <c r="H762" s="168">
        <v>-18</v>
      </c>
      <c r="I762" s="169"/>
      <c r="L762" s="164"/>
      <c r="M762" s="170"/>
      <c r="T762" s="171"/>
      <c r="AT762" s="166" t="s">
        <v>219</v>
      </c>
      <c r="AU762" s="166" t="s">
        <v>88</v>
      </c>
      <c r="AV762" s="12" t="s">
        <v>88</v>
      </c>
      <c r="AW762" s="12" t="s">
        <v>31</v>
      </c>
      <c r="AX762" s="12" t="s">
        <v>75</v>
      </c>
      <c r="AY762" s="166" t="s">
        <v>205</v>
      </c>
    </row>
    <row r="763" spans="2:65" s="15" customFormat="1">
      <c r="B763" s="185"/>
      <c r="D763" s="165" t="s">
        <v>219</v>
      </c>
      <c r="E763" s="186" t="s">
        <v>1</v>
      </c>
      <c r="F763" s="187" t="s">
        <v>3743</v>
      </c>
      <c r="H763" s="188">
        <v>463.22</v>
      </c>
      <c r="I763" s="189"/>
      <c r="L763" s="185"/>
      <c r="M763" s="190"/>
      <c r="T763" s="191"/>
      <c r="AT763" s="186" t="s">
        <v>219</v>
      </c>
      <c r="AU763" s="186" t="s">
        <v>88</v>
      </c>
      <c r="AV763" s="15" t="s">
        <v>222</v>
      </c>
      <c r="AW763" s="15" t="s">
        <v>31</v>
      </c>
      <c r="AX763" s="15" t="s">
        <v>75</v>
      </c>
      <c r="AY763" s="186" t="s">
        <v>205</v>
      </c>
    </row>
    <row r="764" spans="2:65" s="13" customFormat="1">
      <c r="B764" s="172"/>
      <c r="D764" s="165" t="s">
        <v>219</v>
      </c>
      <c r="E764" s="173" t="s">
        <v>3258</v>
      </c>
      <c r="F764" s="174" t="s">
        <v>221</v>
      </c>
      <c r="H764" s="175">
        <v>1795.971</v>
      </c>
      <c r="I764" s="176"/>
      <c r="L764" s="172"/>
      <c r="M764" s="177"/>
      <c r="T764" s="178"/>
      <c r="AT764" s="173" t="s">
        <v>219</v>
      </c>
      <c r="AU764" s="173" t="s">
        <v>88</v>
      </c>
      <c r="AV764" s="13" t="s">
        <v>210</v>
      </c>
      <c r="AW764" s="13" t="s">
        <v>31</v>
      </c>
      <c r="AX764" s="13" t="s">
        <v>82</v>
      </c>
      <c r="AY764" s="173" t="s">
        <v>205</v>
      </c>
    </row>
    <row r="765" spans="2:65" s="1" customFormat="1" ht="33" customHeight="1">
      <c r="B765" s="136"/>
      <c r="C765" s="154" t="s">
        <v>409</v>
      </c>
      <c r="D765" s="154" t="s">
        <v>214</v>
      </c>
      <c r="E765" s="155" t="s">
        <v>3744</v>
      </c>
      <c r="F765" s="156" t="s">
        <v>3745</v>
      </c>
      <c r="G765" s="157" t="s">
        <v>165</v>
      </c>
      <c r="H765" s="158">
        <v>359.19400000000002</v>
      </c>
      <c r="I765" s="159"/>
      <c r="J765" s="160">
        <f>ROUND(I765*H765,2)</f>
        <v>0</v>
      </c>
      <c r="K765" s="161"/>
      <c r="L765" s="32"/>
      <c r="M765" s="162" t="s">
        <v>1</v>
      </c>
      <c r="N765" s="163" t="s">
        <v>41</v>
      </c>
      <c r="P765" s="148">
        <f>O765*H765</f>
        <v>0</v>
      </c>
      <c r="Q765" s="148">
        <v>5.1500000000000001E-3</v>
      </c>
      <c r="R765" s="148">
        <f>Q765*H765</f>
        <v>1.8498491000000001</v>
      </c>
      <c r="S765" s="148">
        <v>0</v>
      </c>
      <c r="T765" s="149">
        <f>S765*H765</f>
        <v>0</v>
      </c>
      <c r="AR765" s="150" t="s">
        <v>210</v>
      </c>
      <c r="AT765" s="150" t="s">
        <v>214</v>
      </c>
      <c r="AU765" s="150" t="s">
        <v>88</v>
      </c>
      <c r="AY765" s="17" t="s">
        <v>205</v>
      </c>
      <c r="BE765" s="151">
        <f>IF(N765="základná",J765,0)</f>
        <v>0</v>
      </c>
      <c r="BF765" s="151">
        <f>IF(N765="znížená",J765,0)</f>
        <v>0</v>
      </c>
      <c r="BG765" s="151">
        <f>IF(N765="zákl. prenesená",J765,0)</f>
        <v>0</v>
      </c>
      <c r="BH765" s="151">
        <f>IF(N765="zníž. prenesená",J765,0)</f>
        <v>0</v>
      </c>
      <c r="BI765" s="151">
        <f>IF(N765="nulová",J765,0)</f>
        <v>0</v>
      </c>
      <c r="BJ765" s="17" t="s">
        <v>88</v>
      </c>
      <c r="BK765" s="151">
        <f>ROUND(I765*H765,2)</f>
        <v>0</v>
      </c>
      <c r="BL765" s="17" t="s">
        <v>210</v>
      </c>
      <c r="BM765" s="150" t="s">
        <v>3746</v>
      </c>
    </row>
    <row r="766" spans="2:65" s="14" customFormat="1" ht="22.5">
      <c r="B766" s="179"/>
      <c r="D766" s="165" t="s">
        <v>219</v>
      </c>
      <c r="E766" s="180" t="s">
        <v>1</v>
      </c>
      <c r="F766" s="181" t="s">
        <v>3529</v>
      </c>
      <c r="H766" s="180" t="s">
        <v>1</v>
      </c>
      <c r="I766" s="182"/>
      <c r="L766" s="179"/>
      <c r="M766" s="183"/>
      <c r="T766" s="184"/>
      <c r="AT766" s="180" t="s">
        <v>219</v>
      </c>
      <c r="AU766" s="180" t="s">
        <v>88</v>
      </c>
      <c r="AV766" s="14" t="s">
        <v>82</v>
      </c>
      <c r="AW766" s="14" t="s">
        <v>31</v>
      </c>
      <c r="AX766" s="14" t="s">
        <v>75</v>
      </c>
      <c r="AY766" s="180" t="s">
        <v>205</v>
      </c>
    </row>
    <row r="767" spans="2:65" s="12" customFormat="1">
      <c r="B767" s="164"/>
      <c r="D767" s="165" t="s">
        <v>219</v>
      </c>
      <c r="E767" s="166" t="s">
        <v>1</v>
      </c>
      <c r="F767" s="167" t="s">
        <v>3747</v>
      </c>
      <c r="H767" s="168">
        <v>359.19400000000002</v>
      </c>
      <c r="I767" s="169"/>
      <c r="L767" s="164"/>
      <c r="M767" s="170"/>
      <c r="T767" s="171"/>
      <c r="AT767" s="166" t="s">
        <v>219</v>
      </c>
      <c r="AU767" s="166" t="s">
        <v>88</v>
      </c>
      <c r="AV767" s="12" t="s">
        <v>88</v>
      </c>
      <c r="AW767" s="12" t="s">
        <v>31</v>
      </c>
      <c r="AX767" s="12" t="s">
        <v>75</v>
      </c>
      <c r="AY767" s="166" t="s">
        <v>205</v>
      </c>
    </row>
    <row r="768" spans="2:65" s="15" customFormat="1">
      <c r="B768" s="185"/>
      <c r="D768" s="165" t="s">
        <v>219</v>
      </c>
      <c r="E768" s="186" t="s">
        <v>1</v>
      </c>
      <c r="F768" s="187" t="s">
        <v>404</v>
      </c>
      <c r="H768" s="188">
        <v>359.19400000000002</v>
      </c>
      <c r="I768" s="189"/>
      <c r="L768" s="185"/>
      <c r="M768" s="190"/>
      <c r="T768" s="191"/>
      <c r="AT768" s="186" t="s">
        <v>219</v>
      </c>
      <c r="AU768" s="186" t="s">
        <v>88</v>
      </c>
      <c r="AV768" s="15" t="s">
        <v>222</v>
      </c>
      <c r="AW768" s="15" t="s">
        <v>31</v>
      </c>
      <c r="AX768" s="15" t="s">
        <v>75</v>
      </c>
      <c r="AY768" s="186" t="s">
        <v>205</v>
      </c>
    </row>
    <row r="769" spans="2:65" s="13" customFormat="1">
      <c r="B769" s="172"/>
      <c r="D769" s="165" t="s">
        <v>219</v>
      </c>
      <c r="E769" s="173" t="s">
        <v>1</v>
      </c>
      <c r="F769" s="174" t="s">
        <v>221</v>
      </c>
      <c r="H769" s="175">
        <v>359.19400000000002</v>
      </c>
      <c r="I769" s="176"/>
      <c r="L769" s="172"/>
      <c r="M769" s="177"/>
      <c r="T769" s="178"/>
      <c r="AT769" s="173" t="s">
        <v>219</v>
      </c>
      <c r="AU769" s="173" t="s">
        <v>88</v>
      </c>
      <c r="AV769" s="13" t="s">
        <v>210</v>
      </c>
      <c r="AW769" s="13" t="s">
        <v>31</v>
      </c>
      <c r="AX769" s="13" t="s">
        <v>82</v>
      </c>
      <c r="AY769" s="173" t="s">
        <v>205</v>
      </c>
    </row>
    <row r="770" spans="2:65" s="11" customFormat="1" ht="22.9" customHeight="1">
      <c r="B770" s="126"/>
      <c r="D770" s="127" t="s">
        <v>74</v>
      </c>
      <c r="E770" s="152" t="s">
        <v>212</v>
      </c>
      <c r="F770" s="152" t="s">
        <v>2905</v>
      </c>
      <c r="I770" s="129"/>
      <c r="J770" s="153">
        <f>BK770</f>
        <v>0</v>
      </c>
      <c r="L770" s="126"/>
      <c r="M770" s="131"/>
      <c r="P770" s="132">
        <f>SUM(P771:P785)</f>
        <v>0</v>
      </c>
      <c r="R770" s="132">
        <f>SUM(R771:R785)</f>
        <v>14.97018531068</v>
      </c>
      <c r="T770" s="133">
        <f>SUM(T771:T785)</f>
        <v>0</v>
      </c>
      <c r="AR770" s="127" t="s">
        <v>82</v>
      </c>
      <c r="AT770" s="134" t="s">
        <v>74</v>
      </c>
      <c r="AU770" s="134" t="s">
        <v>82</v>
      </c>
      <c r="AY770" s="127" t="s">
        <v>205</v>
      </c>
      <c r="BK770" s="135">
        <f>SUM(BK771:BK785)</f>
        <v>0</v>
      </c>
    </row>
    <row r="771" spans="2:65" s="1" customFormat="1" ht="33" customHeight="1">
      <c r="B771" s="136"/>
      <c r="C771" s="154" t="s">
        <v>258</v>
      </c>
      <c r="D771" s="154" t="s">
        <v>214</v>
      </c>
      <c r="E771" s="155" t="s">
        <v>2906</v>
      </c>
      <c r="F771" s="156" t="s">
        <v>2907</v>
      </c>
      <c r="G771" s="157" t="s">
        <v>165</v>
      </c>
      <c r="H771" s="158">
        <v>2250</v>
      </c>
      <c r="I771" s="159"/>
      <c r="J771" s="160">
        <f>ROUND(I771*H771,2)</f>
        <v>0</v>
      </c>
      <c r="K771" s="161"/>
      <c r="L771" s="32"/>
      <c r="M771" s="162" t="s">
        <v>1</v>
      </c>
      <c r="N771" s="163" t="s">
        <v>41</v>
      </c>
      <c r="P771" s="148">
        <f>O771*H771</f>
        <v>0</v>
      </c>
      <c r="Q771" s="148">
        <v>6.1799999999999997E-3</v>
      </c>
      <c r="R771" s="148">
        <f>Q771*H771</f>
        <v>13.904999999999999</v>
      </c>
      <c r="S771" s="148">
        <v>0</v>
      </c>
      <c r="T771" s="149">
        <f>S771*H771</f>
        <v>0</v>
      </c>
      <c r="AR771" s="150" t="s">
        <v>210</v>
      </c>
      <c r="AT771" s="150" t="s">
        <v>214</v>
      </c>
      <c r="AU771" s="150" t="s">
        <v>88</v>
      </c>
      <c r="AY771" s="17" t="s">
        <v>205</v>
      </c>
      <c r="BE771" s="151">
        <f>IF(N771="základná",J771,0)</f>
        <v>0</v>
      </c>
      <c r="BF771" s="151">
        <f>IF(N771="znížená",J771,0)</f>
        <v>0</v>
      </c>
      <c r="BG771" s="151">
        <f>IF(N771="zákl. prenesená",J771,0)</f>
        <v>0</v>
      </c>
      <c r="BH771" s="151">
        <f>IF(N771="zníž. prenesená",J771,0)</f>
        <v>0</v>
      </c>
      <c r="BI771" s="151">
        <f>IF(N771="nulová",J771,0)</f>
        <v>0</v>
      </c>
      <c r="BJ771" s="17" t="s">
        <v>88</v>
      </c>
      <c r="BK771" s="151">
        <f>ROUND(I771*H771,2)</f>
        <v>0</v>
      </c>
      <c r="BL771" s="17" t="s">
        <v>210</v>
      </c>
      <c r="BM771" s="150" t="s">
        <v>3748</v>
      </c>
    </row>
    <row r="772" spans="2:65" s="14" customFormat="1">
      <c r="B772" s="179"/>
      <c r="D772" s="165" t="s">
        <v>219</v>
      </c>
      <c r="E772" s="180" t="s">
        <v>1</v>
      </c>
      <c r="F772" s="181" t="s">
        <v>3749</v>
      </c>
      <c r="H772" s="180" t="s">
        <v>1</v>
      </c>
      <c r="I772" s="182"/>
      <c r="L772" s="179"/>
      <c r="M772" s="183"/>
      <c r="T772" s="184"/>
      <c r="AT772" s="180" t="s">
        <v>219</v>
      </c>
      <c r="AU772" s="180" t="s">
        <v>88</v>
      </c>
      <c r="AV772" s="14" t="s">
        <v>82</v>
      </c>
      <c r="AW772" s="14" t="s">
        <v>31</v>
      </c>
      <c r="AX772" s="14" t="s">
        <v>75</v>
      </c>
      <c r="AY772" s="180" t="s">
        <v>205</v>
      </c>
    </row>
    <row r="773" spans="2:65" s="12" customFormat="1">
      <c r="B773" s="164"/>
      <c r="D773" s="165" t="s">
        <v>219</v>
      </c>
      <c r="E773" s="166" t="s">
        <v>1</v>
      </c>
      <c r="F773" s="167" t="s">
        <v>3750</v>
      </c>
      <c r="H773" s="168">
        <v>450</v>
      </c>
      <c r="I773" s="169"/>
      <c r="L773" s="164"/>
      <c r="M773" s="170"/>
      <c r="T773" s="171"/>
      <c r="AT773" s="166" t="s">
        <v>219</v>
      </c>
      <c r="AU773" s="166" t="s">
        <v>88</v>
      </c>
      <c r="AV773" s="12" t="s">
        <v>88</v>
      </c>
      <c r="AW773" s="12" t="s">
        <v>31</v>
      </c>
      <c r="AX773" s="12" t="s">
        <v>75</v>
      </c>
      <c r="AY773" s="166" t="s">
        <v>205</v>
      </c>
    </row>
    <row r="774" spans="2:65" s="15" customFormat="1">
      <c r="B774" s="185"/>
      <c r="D774" s="165" t="s">
        <v>219</v>
      </c>
      <c r="E774" s="186" t="s">
        <v>1</v>
      </c>
      <c r="F774" s="187" t="s">
        <v>2984</v>
      </c>
      <c r="H774" s="188">
        <v>450</v>
      </c>
      <c r="I774" s="189"/>
      <c r="L774" s="185"/>
      <c r="M774" s="190"/>
      <c r="T774" s="191"/>
      <c r="AT774" s="186" t="s">
        <v>219</v>
      </c>
      <c r="AU774" s="186" t="s">
        <v>88</v>
      </c>
      <c r="AV774" s="15" t="s">
        <v>222</v>
      </c>
      <c r="AW774" s="15" t="s">
        <v>31</v>
      </c>
      <c r="AX774" s="15" t="s">
        <v>75</v>
      </c>
      <c r="AY774" s="186" t="s">
        <v>205</v>
      </c>
    </row>
    <row r="775" spans="2:65" s="12" customFormat="1">
      <c r="B775" s="164"/>
      <c r="D775" s="165" t="s">
        <v>219</v>
      </c>
      <c r="E775" s="166" t="s">
        <v>1</v>
      </c>
      <c r="F775" s="167" t="s">
        <v>3751</v>
      </c>
      <c r="H775" s="168">
        <v>1800</v>
      </c>
      <c r="I775" s="169"/>
      <c r="L775" s="164"/>
      <c r="M775" s="170"/>
      <c r="T775" s="171"/>
      <c r="AT775" s="166" t="s">
        <v>219</v>
      </c>
      <c r="AU775" s="166" t="s">
        <v>88</v>
      </c>
      <c r="AV775" s="12" t="s">
        <v>88</v>
      </c>
      <c r="AW775" s="12" t="s">
        <v>31</v>
      </c>
      <c r="AX775" s="12" t="s">
        <v>75</v>
      </c>
      <c r="AY775" s="166" t="s">
        <v>205</v>
      </c>
    </row>
    <row r="776" spans="2:65" s="15" customFormat="1">
      <c r="B776" s="185"/>
      <c r="D776" s="165" t="s">
        <v>219</v>
      </c>
      <c r="E776" s="186" t="s">
        <v>1</v>
      </c>
      <c r="F776" s="187" t="s">
        <v>404</v>
      </c>
      <c r="H776" s="188">
        <v>1800</v>
      </c>
      <c r="I776" s="189"/>
      <c r="L776" s="185"/>
      <c r="M776" s="190"/>
      <c r="T776" s="191"/>
      <c r="AT776" s="186" t="s">
        <v>219</v>
      </c>
      <c r="AU776" s="186" t="s">
        <v>88</v>
      </c>
      <c r="AV776" s="15" t="s">
        <v>222</v>
      </c>
      <c r="AW776" s="15" t="s">
        <v>31</v>
      </c>
      <c r="AX776" s="15" t="s">
        <v>75</v>
      </c>
      <c r="AY776" s="186" t="s">
        <v>205</v>
      </c>
    </row>
    <row r="777" spans="2:65" s="13" customFormat="1">
      <c r="B777" s="172"/>
      <c r="D777" s="165" t="s">
        <v>219</v>
      </c>
      <c r="E777" s="173" t="s">
        <v>1</v>
      </c>
      <c r="F777" s="174" t="s">
        <v>221</v>
      </c>
      <c r="H777" s="175">
        <v>2250</v>
      </c>
      <c r="I777" s="176"/>
      <c r="L777" s="172"/>
      <c r="M777" s="177"/>
      <c r="T777" s="178"/>
      <c r="AT777" s="173" t="s">
        <v>219</v>
      </c>
      <c r="AU777" s="173" t="s">
        <v>88</v>
      </c>
      <c r="AV777" s="13" t="s">
        <v>210</v>
      </c>
      <c r="AW777" s="13" t="s">
        <v>31</v>
      </c>
      <c r="AX777" s="13" t="s">
        <v>82</v>
      </c>
      <c r="AY777" s="173" t="s">
        <v>205</v>
      </c>
    </row>
    <row r="778" spans="2:65" s="1" customFormat="1" ht="21.75" customHeight="1">
      <c r="B778" s="136"/>
      <c r="C778" s="154" t="s">
        <v>619</v>
      </c>
      <c r="D778" s="154" t="s">
        <v>214</v>
      </c>
      <c r="E778" s="155" t="s">
        <v>3752</v>
      </c>
      <c r="F778" s="156" t="s">
        <v>3753</v>
      </c>
      <c r="G778" s="157" t="s">
        <v>165</v>
      </c>
      <c r="H778" s="158">
        <v>437.07799999999997</v>
      </c>
      <c r="I778" s="159"/>
      <c r="J778" s="160">
        <f>ROUND(I778*H778,2)</f>
        <v>0</v>
      </c>
      <c r="K778" s="161"/>
      <c r="L778" s="32"/>
      <c r="M778" s="162" t="s">
        <v>1</v>
      </c>
      <c r="N778" s="163" t="s">
        <v>41</v>
      </c>
      <c r="P778" s="148">
        <f>O778*H778</f>
        <v>0</v>
      </c>
      <c r="Q778" s="148">
        <v>2.43706E-3</v>
      </c>
      <c r="R778" s="148">
        <f>Q778*H778</f>
        <v>1.06518531068</v>
      </c>
      <c r="S778" s="148">
        <v>0</v>
      </c>
      <c r="T778" s="149">
        <f>S778*H778</f>
        <v>0</v>
      </c>
      <c r="AR778" s="150" t="s">
        <v>210</v>
      </c>
      <c r="AT778" s="150" t="s">
        <v>214</v>
      </c>
      <c r="AU778" s="150" t="s">
        <v>88</v>
      </c>
      <c r="AY778" s="17" t="s">
        <v>205</v>
      </c>
      <c r="BE778" s="151">
        <f>IF(N778="základná",J778,0)</f>
        <v>0</v>
      </c>
      <c r="BF778" s="151">
        <f>IF(N778="znížená",J778,0)</f>
        <v>0</v>
      </c>
      <c r="BG778" s="151">
        <f>IF(N778="zákl. prenesená",J778,0)</f>
        <v>0</v>
      </c>
      <c r="BH778" s="151">
        <f>IF(N778="zníž. prenesená",J778,0)</f>
        <v>0</v>
      </c>
      <c r="BI778" s="151">
        <f>IF(N778="nulová",J778,0)</f>
        <v>0</v>
      </c>
      <c r="BJ778" s="17" t="s">
        <v>88</v>
      </c>
      <c r="BK778" s="151">
        <f>ROUND(I778*H778,2)</f>
        <v>0</v>
      </c>
      <c r="BL778" s="17" t="s">
        <v>210</v>
      </c>
      <c r="BM778" s="150" t="s">
        <v>3754</v>
      </c>
    </row>
    <row r="779" spans="2:65" s="14" customFormat="1">
      <c r="B779" s="179"/>
      <c r="D779" s="165" t="s">
        <v>219</v>
      </c>
      <c r="E779" s="180" t="s">
        <v>1</v>
      </c>
      <c r="F779" s="181" t="s">
        <v>3436</v>
      </c>
      <c r="H779" s="180" t="s">
        <v>1</v>
      </c>
      <c r="I779" s="182"/>
      <c r="L779" s="179"/>
      <c r="M779" s="183"/>
      <c r="T779" s="184"/>
      <c r="AT779" s="180" t="s">
        <v>219</v>
      </c>
      <c r="AU779" s="180" t="s">
        <v>88</v>
      </c>
      <c r="AV779" s="14" t="s">
        <v>82</v>
      </c>
      <c r="AW779" s="14" t="s">
        <v>31</v>
      </c>
      <c r="AX779" s="14" t="s">
        <v>75</v>
      </c>
      <c r="AY779" s="180" t="s">
        <v>205</v>
      </c>
    </row>
    <row r="780" spans="2:65" s="14" customFormat="1">
      <c r="B780" s="179"/>
      <c r="D780" s="165" t="s">
        <v>219</v>
      </c>
      <c r="E780" s="180" t="s">
        <v>1</v>
      </c>
      <c r="F780" s="181" t="s">
        <v>3437</v>
      </c>
      <c r="H780" s="180" t="s">
        <v>1</v>
      </c>
      <c r="I780" s="182"/>
      <c r="L780" s="179"/>
      <c r="M780" s="183"/>
      <c r="T780" s="184"/>
      <c r="AT780" s="180" t="s">
        <v>219</v>
      </c>
      <c r="AU780" s="180" t="s">
        <v>88</v>
      </c>
      <c r="AV780" s="14" t="s">
        <v>82</v>
      </c>
      <c r="AW780" s="14" t="s">
        <v>31</v>
      </c>
      <c r="AX780" s="14" t="s">
        <v>75</v>
      </c>
      <c r="AY780" s="180" t="s">
        <v>205</v>
      </c>
    </row>
    <row r="781" spans="2:65" s="12" customFormat="1">
      <c r="B781" s="164"/>
      <c r="D781" s="165" t="s">
        <v>219</v>
      </c>
      <c r="E781" s="166" t="s">
        <v>1</v>
      </c>
      <c r="F781" s="167" t="s">
        <v>3438</v>
      </c>
      <c r="H781" s="168">
        <v>263.97800000000001</v>
      </c>
      <c r="I781" s="169"/>
      <c r="L781" s="164"/>
      <c r="M781" s="170"/>
      <c r="T781" s="171"/>
      <c r="AT781" s="166" t="s">
        <v>219</v>
      </c>
      <c r="AU781" s="166" t="s">
        <v>88</v>
      </c>
      <c r="AV781" s="12" t="s">
        <v>88</v>
      </c>
      <c r="AW781" s="12" t="s">
        <v>31</v>
      </c>
      <c r="AX781" s="12" t="s">
        <v>75</v>
      </c>
      <c r="AY781" s="166" t="s">
        <v>205</v>
      </c>
    </row>
    <row r="782" spans="2:65" s="15" customFormat="1">
      <c r="B782" s="185"/>
      <c r="D782" s="165" t="s">
        <v>219</v>
      </c>
      <c r="E782" s="186" t="s">
        <v>1</v>
      </c>
      <c r="F782" s="187" t="s">
        <v>404</v>
      </c>
      <c r="H782" s="188">
        <v>263.97800000000001</v>
      </c>
      <c r="I782" s="189"/>
      <c r="L782" s="185"/>
      <c r="M782" s="190"/>
      <c r="T782" s="191"/>
      <c r="AT782" s="186" t="s">
        <v>219</v>
      </c>
      <c r="AU782" s="186" t="s">
        <v>88</v>
      </c>
      <c r="AV782" s="15" t="s">
        <v>222</v>
      </c>
      <c r="AW782" s="15" t="s">
        <v>31</v>
      </c>
      <c r="AX782" s="15" t="s">
        <v>75</v>
      </c>
      <c r="AY782" s="186" t="s">
        <v>205</v>
      </c>
    </row>
    <row r="783" spans="2:65" s="12" customFormat="1">
      <c r="B783" s="164"/>
      <c r="D783" s="165" t="s">
        <v>219</v>
      </c>
      <c r="E783" s="166" t="s">
        <v>1</v>
      </c>
      <c r="F783" s="167" t="s">
        <v>3442</v>
      </c>
      <c r="H783" s="168">
        <v>173.1</v>
      </c>
      <c r="I783" s="169"/>
      <c r="L783" s="164"/>
      <c r="M783" s="170"/>
      <c r="T783" s="171"/>
      <c r="AT783" s="166" t="s">
        <v>219</v>
      </c>
      <c r="AU783" s="166" t="s">
        <v>88</v>
      </c>
      <c r="AV783" s="12" t="s">
        <v>88</v>
      </c>
      <c r="AW783" s="12" t="s">
        <v>31</v>
      </c>
      <c r="AX783" s="12" t="s">
        <v>75</v>
      </c>
      <c r="AY783" s="166" t="s">
        <v>205</v>
      </c>
    </row>
    <row r="784" spans="2:65" s="15" customFormat="1">
      <c r="B784" s="185"/>
      <c r="D784" s="165" t="s">
        <v>219</v>
      </c>
      <c r="E784" s="186" t="s">
        <v>1</v>
      </c>
      <c r="F784" s="187" t="s">
        <v>404</v>
      </c>
      <c r="H784" s="188">
        <v>173.1</v>
      </c>
      <c r="I784" s="189"/>
      <c r="L784" s="185"/>
      <c r="M784" s="190"/>
      <c r="T784" s="191"/>
      <c r="AT784" s="186" t="s">
        <v>219</v>
      </c>
      <c r="AU784" s="186" t="s">
        <v>88</v>
      </c>
      <c r="AV784" s="15" t="s">
        <v>222</v>
      </c>
      <c r="AW784" s="15" t="s">
        <v>31</v>
      </c>
      <c r="AX784" s="15" t="s">
        <v>75</v>
      </c>
      <c r="AY784" s="186" t="s">
        <v>205</v>
      </c>
    </row>
    <row r="785" spans="2:65" s="13" customFormat="1">
      <c r="B785" s="172"/>
      <c r="D785" s="165" t="s">
        <v>219</v>
      </c>
      <c r="E785" s="173" t="s">
        <v>1</v>
      </c>
      <c r="F785" s="174" t="s">
        <v>221</v>
      </c>
      <c r="H785" s="175">
        <v>437.07799999999997</v>
      </c>
      <c r="I785" s="176"/>
      <c r="L785" s="172"/>
      <c r="M785" s="177"/>
      <c r="T785" s="178"/>
      <c r="AT785" s="173" t="s">
        <v>219</v>
      </c>
      <c r="AU785" s="173" t="s">
        <v>88</v>
      </c>
      <c r="AV785" s="13" t="s">
        <v>210</v>
      </c>
      <c r="AW785" s="13" t="s">
        <v>31</v>
      </c>
      <c r="AX785" s="13" t="s">
        <v>82</v>
      </c>
      <c r="AY785" s="173" t="s">
        <v>205</v>
      </c>
    </row>
    <row r="786" spans="2:65" s="11" customFormat="1" ht="22.9" customHeight="1">
      <c r="B786" s="126"/>
      <c r="D786" s="127" t="s">
        <v>74</v>
      </c>
      <c r="E786" s="152" t="s">
        <v>478</v>
      </c>
      <c r="F786" s="152" t="s">
        <v>479</v>
      </c>
      <c r="I786" s="129"/>
      <c r="J786" s="153">
        <f>BK786</f>
        <v>0</v>
      </c>
      <c r="L786" s="126"/>
      <c r="M786" s="131"/>
      <c r="P786" s="132">
        <f>P787</f>
        <v>0</v>
      </c>
      <c r="R786" s="132">
        <f>R787</f>
        <v>0</v>
      </c>
      <c r="T786" s="133">
        <f>T787</f>
        <v>0</v>
      </c>
      <c r="AR786" s="127" t="s">
        <v>82</v>
      </c>
      <c r="AT786" s="134" t="s">
        <v>74</v>
      </c>
      <c r="AU786" s="134" t="s">
        <v>82</v>
      </c>
      <c r="AY786" s="127" t="s">
        <v>205</v>
      </c>
      <c r="BK786" s="135">
        <f>BK787</f>
        <v>0</v>
      </c>
    </row>
    <row r="787" spans="2:65" s="1" customFormat="1" ht="24.2" customHeight="1">
      <c r="B787" s="136"/>
      <c r="C787" s="154" t="s">
        <v>624</v>
      </c>
      <c r="D787" s="154" t="s">
        <v>214</v>
      </c>
      <c r="E787" s="155" t="s">
        <v>480</v>
      </c>
      <c r="F787" s="156" t="s">
        <v>481</v>
      </c>
      <c r="G787" s="157" t="s">
        <v>270</v>
      </c>
      <c r="H787" s="158">
        <v>470.84300000000002</v>
      </c>
      <c r="I787" s="159"/>
      <c r="J787" s="160">
        <f>ROUND(I787*H787,2)</f>
        <v>0</v>
      </c>
      <c r="K787" s="161"/>
      <c r="L787" s="32"/>
      <c r="M787" s="162" t="s">
        <v>1</v>
      </c>
      <c r="N787" s="163" t="s">
        <v>41</v>
      </c>
      <c r="P787" s="148">
        <f>O787*H787</f>
        <v>0</v>
      </c>
      <c r="Q787" s="148">
        <v>0</v>
      </c>
      <c r="R787" s="148">
        <f>Q787*H787</f>
        <v>0</v>
      </c>
      <c r="S787" s="148">
        <v>0</v>
      </c>
      <c r="T787" s="149">
        <f>S787*H787</f>
        <v>0</v>
      </c>
      <c r="AR787" s="150" t="s">
        <v>210</v>
      </c>
      <c r="AT787" s="150" t="s">
        <v>214</v>
      </c>
      <c r="AU787" s="150" t="s">
        <v>88</v>
      </c>
      <c r="AY787" s="17" t="s">
        <v>205</v>
      </c>
      <c r="BE787" s="151">
        <f>IF(N787="základná",J787,0)</f>
        <v>0</v>
      </c>
      <c r="BF787" s="151">
        <f>IF(N787="znížená",J787,0)</f>
        <v>0</v>
      </c>
      <c r="BG787" s="151">
        <f>IF(N787="zákl. prenesená",J787,0)</f>
        <v>0</v>
      </c>
      <c r="BH787" s="151">
        <f>IF(N787="zníž. prenesená",J787,0)</f>
        <v>0</v>
      </c>
      <c r="BI787" s="151">
        <f>IF(N787="nulová",J787,0)</f>
        <v>0</v>
      </c>
      <c r="BJ787" s="17" t="s">
        <v>88</v>
      </c>
      <c r="BK787" s="151">
        <f>ROUND(I787*H787,2)</f>
        <v>0</v>
      </c>
      <c r="BL787" s="17" t="s">
        <v>210</v>
      </c>
      <c r="BM787" s="150" t="s">
        <v>3755</v>
      </c>
    </row>
    <row r="788" spans="2:65" s="11" customFormat="1" ht="25.9" customHeight="1">
      <c r="B788" s="126"/>
      <c r="D788" s="127" t="s">
        <v>74</v>
      </c>
      <c r="E788" s="128" t="s">
        <v>227</v>
      </c>
      <c r="F788" s="128" t="s">
        <v>228</v>
      </c>
      <c r="I788" s="129"/>
      <c r="J788" s="130">
        <f>BK788</f>
        <v>0</v>
      </c>
      <c r="L788" s="126"/>
      <c r="M788" s="131"/>
      <c r="P788" s="132">
        <f>P789+P804+P819+P942+P1031+P1045</f>
        <v>0</v>
      </c>
      <c r="R788" s="132">
        <f>R789+R804+R819+R942+R1031+R1045</f>
        <v>77.655665949999999</v>
      </c>
      <c r="T788" s="133">
        <f>T789+T804+T819+T942+T1031+T1045</f>
        <v>0</v>
      </c>
      <c r="AR788" s="127" t="s">
        <v>88</v>
      </c>
      <c r="AT788" s="134" t="s">
        <v>74</v>
      </c>
      <c r="AU788" s="134" t="s">
        <v>75</v>
      </c>
      <c r="AY788" s="127" t="s">
        <v>205</v>
      </c>
      <c r="BK788" s="135">
        <f>BK789+BK804+BK819+BK942+BK1031+BK1045</f>
        <v>0</v>
      </c>
    </row>
    <row r="789" spans="2:65" s="11" customFormat="1" ht="22.9" customHeight="1">
      <c r="B789" s="126"/>
      <c r="D789" s="127" t="s">
        <v>74</v>
      </c>
      <c r="E789" s="152" t="s">
        <v>512</v>
      </c>
      <c r="F789" s="152" t="s">
        <v>513</v>
      </c>
      <c r="I789" s="129"/>
      <c r="J789" s="153">
        <f>BK789</f>
        <v>0</v>
      </c>
      <c r="L789" s="126"/>
      <c r="M789" s="131"/>
      <c r="P789" s="132">
        <f>SUM(P790:P803)</f>
        <v>0</v>
      </c>
      <c r="R789" s="132">
        <f>SUM(R790:R803)</f>
        <v>3.670547</v>
      </c>
      <c r="T789" s="133">
        <f>SUM(T790:T803)</f>
        <v>0</v>
      </c>
      <c r="AR789" s="127" t="s">
        <v>88</v>
      </c>
      <c r="AT789" s="134" t="s">
        <v>74</v>
      </c>
      <c r="AU789" s="134" t="s">
        <v>82</v>
      </c>
      <c r="AY789" s="127" t="s">
        <v>205</v>
      </c>
      <c r="BK789" s="135">
        <f>SUM(BK790:BK803)</f>
        <v>0</v>
      </c>
    </row>
    <row r="790" spans="2:65" s="1" customFormat="1" ht="33" customHeight="1">
      <c r="B790" s="136"/>
      <c r="C790" s="154" t="s">
        <v>870</v>
      </c>
      <c r="D790" s="154" t="s">
        <v>214</v>
      </c>
      <c r="E790" s="155" t="s">
        <v>3756</v>
      </c>
      <c r="F790" s="156" t="s">
        <v>3757</v>
      </c>
      <c r="G790" s="157" t="s">
        <v>165</v>
      </c>
      <c r="H790" s="158">
        <v>871.9</v>
      </c>
      <c r="I790" s="159"/>
      <c r="J790" s="160">
        <f>ROUND(I790*H790,2)</f>
        <v>0</v>
      </c>
      <c r="K790" s="161"/>
      <c r="L790" s="32"/>
      <c r="M790" s="162" t="s">
        <v>1</v>
      </c>
      <c r="N790" s="163" t="s">
        <v>41</v>
      </c>
      <c r="P790" s="148">
        <f>O790*H790</f>
        <v>0</v>
      </c>
      <c r="Q790" s="148">
        <v>1.73E-3</v>
      </c>
      <c r="R790" s="148">
        <f>Q790*H790</f>
        <v>1.5083869999999999</v>
      </c>
      <c r="S790" s="148">
        <v>0</v>
      </c>
      <c r="T790" s="149">
        <f>S790*H790</f>
        <v>0</v>
      </c>
      <c r="AR790" s="150" t="s">
        <v>233</v>
      </c>
      <c r="AT790" s="150" t="s">
        <v>214</v>
      </c>
      <c r="AU790" s="150" t="s">
        <v>88</v>
      </c>
      <c r="AY790" s="17" t="s">
        <v>205</v>
      </c>
      <c r="BE790" s="151">
        <f>IF(N790="základná",J790,0)</f>
        <v>0</v>
      </c>
      <c r="BF790" s="151">
        <f>IF(N790="znížená",J790,0)</f>
        <v>0</v>
      </c>
      <c r="BG790" s="151">
        <f>IF(N790="zákl. prenesená",J790,0)</f>
        <v>0</v>
      </c>
      <c r="BH790" s="151">
        <f>IF(N790="zníž. prenesená",J790,0)</f>
        <v>0</v>
      </c>
      <c r="BI790" s="151">
        <f>IF(N790="nulová",J790,0)</f>
        <v>0</v>
      </c>
      <c r="BJ790" s="17" t="s">
        <v>88</v>
      </c>
      <c r="BK790" s="151">
        <f>ROUND(I790*H790,2)</f>
        <v>0</v>
      </c>
      <c r="BL790" s="17" t="s">
        <v>233</v>
      </c>
      <c r="BM790" s="150" t="s">
        <v>3758</v>
      </c>
    </row>
    <row r="791" spans="2:65" s="12" customFormat="1">
      <c r="B791" s="164"/>
      <c r="D791" s="165" t="s">
        <v>219</v>
      </c>
      <c r="E791" s="166" t="s">
        <v>1</v>
      </c>
      <c r="F791" s="167" t="s">
        <v>3240</v>
      </c>
      <c r="H791" s="168">
        <v>201.4</v>
      </c>
      <c r="I791" s="169"/>
      <c r="L791" s="164"/>
      <c r="M791" s="170"/>
      <c r="T791" s="171"/>
      <c r="AT791" s="166" t="s">
        <v>219</v>
      </c>
      <c r="AU791" s="166" t="s">
        <v>88</v>
      </c>
      <c r="AV791" s="12" t="s">
        <v>88</v>
      </c>
      <c r="AW791" s="12" t="s">
        <v>31</v>
      </c>
      <c r="AX791" s="12" t="s">
        <v>75</v>
      </c>
      <c r="AY791" s="166" t="s">
        <v>205</v>
      </c>
    </row>
    <row r="792" spans="2:65" s="15" customFormat="1">
      <c r="B792" s="185"/>
      <c r="D792" s="165" t="s">
        <v>219</v>
      </c>
      <c r="E792" s="186" t="s">
        <v>1</v>
      </c>
      <c r="F792" s="187" t="s">
        <v>404</v>
      </c>
      <c r="H792" s="188">
        <v>201.4</v>
      </c>
      <c r="I792" s="189"/>
      <c r="L792" s="185"/>
      <c r="M792" s="190"/>
      <c r="T792" s="191"/>
      <c r="AT792" s="186" t="s">
        <v>219</v>
      </c>
      <c r="AU792" s="186" t="s">
        <v>88</v>
      </c>
      <c r="AV792" s="15" t="s">
        <v>222</v>
      </c>
      <c r="AW792" s="15" t="s">
        <v>31</v>
      </c>
      <c r="AX792" s="15" t="s">
        <v>75</v>
      </c>
      <c r="AY792" s="186" t="s">
        <v>205</v>
      </c>
    </row>
    <row r="793" spans="2:65" s="12" customFormat="1">
      <c r="B793" s="164"/>
      <c r="D793" s="165" t="s">
        <v>219</v>
      </c>
      <c r="E793" s="166" t="s">
        <v>1</v>
      </c>
      <c r="F793" s="167" t="s">
        <v>3261</v>
      </c>
      <c r="H793" s="168">
        <v>670.5</v>
      </c>
      <c r="I793" s="169"/>
      <c r="L793" s="164"/>
      <c r="M793" s="170"/>
      <c r="T793" s="171"/>
      <c r="AT793" s="166" t="s">
        <v>219</v>
      </c>
      <c r="AU793" s="166" t="s">
        <v>88</v>
      </c>
      <c r="AV793" s="12" t="s">
        <v>88</v>
      </c>
      <c r="AW793" s="12" t="s">
        <v>31</v>
      </c>
      <c r="AX793" s="12" t="s">
        <v>75</v>
      </c>
      <c r="AY793" s="166" t="s">
        <v>205</v>
      </c>
    </row>
    <row r="794" spans="2:65" s="15" customFormat="1">
      <c r="B794" s="185"/>
      <c r="D794" s="165" t="s">
        <v>219</v>
      </c>
      <c r="E794" s="186" t="s">
        <v>1</v>
      </c>
      <c r="F794" s="187" t="s">
        <v>404</v>
      </c>
      <c r="H794" s="188">
        <v>670.5</v>
      </c>
      <c r="I794" s="189"/>
      <c r="L794" s="185"/>
      <c r="M794" s="190"/>
      <c r="T794" s="191"/>
      <c r="AT794" s="186" t="s">
        <v>219</v>
      </c>
      <c r="AU794" s="186" t="s">
        <v>88</v>
      </c>
      <c r="AV794" s="15" t="s">
        <v>222</v>
      </c>
      <c r="AW794" s="15" t="s">
        <v>31</v>
      </c>
      <c r="AX794" s="15" t="s">
        <v>75</v>
      </c>
      <c r="AY794" s="186" t="s">
        <v>205</v>
      </c>
    </row>
    <row r="795" spans="2:65" s="13" customFormat="1">
      <c r="B795" s="172"/>
      <c r="D795" s="165" t="s">
        <v>219</v>
      </c>
      <c r="E795" s="173" t="s">
        <v>1</v>
      </c>
      <c r="F795" s="174" t="s">
        <v>221</v>
      </c>
      <c r="H795" s="175">
        <v>871.9</v>
      </c>
      <c r="I795" s="176"/>
      <c r="L795" s="172"/>
      <c r="M795" s="177"/>
      <c r="T795" s="178"/>
      <c r="AT795" s="173" t="s">
        <v>219</v>
      </c>
      <c r="AU795" s="173" t="s">
        <v>88</v>
      </c>
      <c r="AV795" s="13" t="s">
        <v>210</v>
      </c>
      <c r="AW795" s="13" t="s">
        <v>31</v>
      </c>
      <c r="AX795" s="13" t="s">
        <v>82</v>
      </c>
      <c r="AY795" s="173" t="s">
        <v>205</v>
      </c>
    </row>
    <row r="796" spans="2:65" s="1" customFormat="1" ht="37.9" customHeight="1">
      <c r="B796" s="136"/>
      <c r="C796" s="154" t="s">
        <v>874</v>
      </c>
      <c r="D796" s="154" t="s">
        <v>214</v>
      </c>
      <c r="E796" s="155" t="s">
        <v>3759</v>
      </c>
      <c r="F796" s="156" t="s">
        <v>3760</v>
      </c>
      <c r="G796" s="157" t="s">
        <v>165</v>
      </c>
      <c r="H796" s="158">
        <v>617.76</v>
      </c>
      <c r="I796" s="159"/>
      <c r="J796" s="160">
        <f>ROUND(I796*H796,2)</f>
        <v>0</v>
      </c>
      <c r="K796" s="161"/>
      <c r="L796" s="32"/>
      <c r="M796" s="162" t="s">
        <v>1</v>
      </c>
      <c r="N796" s="163" t="s">
        <v>41</v>
      </c>
      <c r="P796" s="148">
        <f>O796*H796</f>
        <v>0</v>
      </c>
      <c r="Q796" s="148">
        <v>3.5000000000000001E-3</v>
      </c>
      <c r="R796" s="148">
        <f>Q796*H796</f>
        <v>2.1621600000000001</v>
      </c>
      <c r="S796" s="148">
        <v>0</v>
      </c>
      <c r="T796" s="149">
        <f>S796*H796</f>
        <v>0</v>
      </c>
      <c r="AR796" s="150" t="s">
        <v>233</v>
      </c>
      <c r="AT796" s="150" t="s">
        <v>214</v>
      </c>
      <c r="AU796" s="150" t="s">
        <v>88</v>
      </c>
      <c r="AY796" s="17" t="s">
        <v>205</v>
      </c>
      <c r="BE796" s="151">
        <f>IF(N796="základná",J796,0)</f>
        <v>0</v>
      </c>
      <c r="BF796" s="151">
        <f>IF(N796="znížená",J796,0)</f>
        <v>0</v>
      </c>
      <c r="BG796" s="151">
        <f>IF(N796="zákl. prenesená",J796,0)</f>
        <v>0</v>
      </c>
      <c r="BH796" s="151">
        <f>IF(N796="zníž. prenesená",J796,0)</f>
        <v>0</v>
      </c>
      <c r="BI796" s="151">
        <f>IF(N796="nulová",J796,0)</f>
        <v>0</v>
      </c>
      <c r="BJ796" s="17" t="s">
        <v>88</v>
      </c>
      <c r="BK796" s="151">
        <f>ROUND(I796*H796,2)</f>
        <v>0</v>
      </c>
      <c r="BL796" s="17" t="s">
        <v>233</v>
      </c>
      <c r="BM796" s="150" t="s">
        <v>3761</v>
      </c>
    </row>
    <row r="797" spans="2:65" s="14" customFormat="1">
      <c r="B797" s="179"/>
      <c r="D797" s="165" t="s">
        <v>219</v>
      </c>
      <c r="E797" s="180" t="s">
        <v>1</v>
      </c>
      <c r="F797" s="181" t="s">
        <v>3762</v>
      </c>
      <c r="H797" s="180" t="s">
        <v>1</v>
      </c>
      <c r="I797" s="182"/>
      <c r="L797" s="179"/>
      <c r="M797" s="183"/>
      <c r="T797" s="184"/>
      <c r="AT797" s="180" t="s">
        <v>219</v>
      </c>
      <c r="AU797" s="180" t="s">
        <v>88</v>
      </c>
      <c r="AV797" s="14" t="s">
        <v>82</v>
      </c>
      <c r="AW797" s="14" t="s">
        <v>31</v>
      </c>
      <c r="AX797" s="14" t="s">
        <v>75</v>
      </c>
      <c r="AY797" s="180" t="s">
        <v>205</v>
      </c>
    </row>
    <row r="798" spans="2:65" s="14" customFormat="1">
      <c r="B798" s="179"/>
      <c r="D798" s="165" t="s">
        <v>219</v>
      </c>
      <c r="E798" s="180" t="s">
        <v>1</v>
      </c>
      <c r="F798" s="181" t="s">
        <v>3763</v>
      </c>
      <c r="H798" s="180" t="s">
        <v>1</v>
      </c>
      <c r="I798" s="182"/>
      <c r="L798" s="179"/>
      <c r="M798" s="183"/>
      <c r="T798" s="184"/>
      <c r="AT798" s="180" t="s">
        <v>219</v>
      </c>
      <c r="AU798" s="180" t="s">
        <v>88</v>
      </c>
      <c r="AV798" s="14" t="s">
        <v>82</v>
      </c>
      <c r="AW798" s="14" t="s">
        <v>31</v>
      </c>
      <c r="AX798" s="14" t="s">
        <v>75</v>
      </c>
      <c r="AY798" s="180" t="s">
        <v>205</v>
      </c>
    </row>
    <row r="799" spans="2:65" s="14" customFormat="1">
      <c r="B799" s="179"/>
      <c r="D799" s="165" t="s">
        <v>219</v>
      </c>
      <c r="E799" s="180" t="s">
        <v>1</v>
      </c>
      <c r="F799" s="181" t="s">
        <v>3764</v>
      </c>
      <c r="H799" s="180" t="s">
        <v>1</v>
      </c>
      <c r="I799" s="182"/>
      <c r="L799" s="179"/>
      <c r="M799" s="183"/>
      <c r="T799" s="184"/>
      <c r="AT799" s="180" t="s">
        <v>219</v>
      </c>
      <c r="AU799" s="180" t="s">
        <v>88</v>
      </c>
      <c r="AV799" s="14" t="s">
        <v>82</v>
      </c>
      <c r="AW799" s="14" t="s">
        <v>31</v>
      </c>
      <c r="AX799" s="14" t="s">
        <v>75</v>
      </c>
      <c r="AY799" s="180" t="s">
        <v>205</v>
      </c>
    </row>
    <row r="800" spans="2:65" s="12" customFormat="1">
      <c r="B800" s="164"/>
      <c r="D800" s="165" t="s">
        <v>219</v>
      </c>
      <c r="E800" s="166" t="s">
        <v>1</v>
      </c>
      <c r="F800" s="167" t="s">
        <v>3270</v>
      </c>
      <c r="H800" s="168">
        <v>617.76</v>
      </c>
      <c r="I800" s="169"/>
      <c r="L800" s="164"/>
      <c r="M800" s="170"/>
      <c r="T800" s="171"/>
      <c r="AT800" s="166" t="s">
        <v>219</v>
      </c>
      <c r="AU800" s="166" t="s">
        <v>88</v>
      </c>
      <c r="AV800" s="12" t="s">
        <v>88</v>
      </c>
      <c r="AW800" s="12" t="s">
        <v>31</v>
      </c>
      <c r="AX800" s="12" t="s">
        <v>75</v>
      </c>
      <c r="AY800" s="166" t="s">
        <v>205</v>
      </c>
    </row>
    <row r="801" spans="2:65" s="13" customFormat="1">
      <c r="B801" s="172"/>
      <c r="D801" s="165" t="s">
        <v>219</v>
      </c>
      <c r="E801" s="173" t="s">
        <v>1</v>
      </c>
      <c r="F801" s="174" t="s">
        <v>221</v>
      </c>
      <c r="H801" s="175">
        <v>617.76</v>
      </c>
      <c r="I801" s="176"/>
      <c r="L801" s="172"/>
      <c r="M801" s="177"/>
      <c r="T801" s="178"/>
      <c r="AT801" s="173" t="s">
        <v>219</v>
      </c>
      <c r="AU801" s="173" t="s">
        <v>88</v>
      </c>
      <c r="AV801" s="13" t="s">
        <v>210</v>
      </c>
      <c r="AW801" s="13" t="s">
        <v>31</v>
      </c>
      <c r="AX801" s="13" t="s">
        <v>82</v>
      </c>
      <c r="AY801" s="173" t="s">
        <v>205</v>
      </c>
    </row>
    <row r="802" spans="2:65" s="1" customFormat="1" ht="24.2" customHeight="1">
      <c r="B802" s="136"/>
      <c r="C802" s="154" t="s">
        <v>876</v>
      </c>
      <c r="D802" s="154" t="s">
        <v>214</v>
      </c>
      <c r="E802" s="155" t="s">
        <v>522</v>
      </c>
      <c r="F802" s="156" t="s">
        <v>523</v>
      </c>
      <c r="G802" s="157" t="s">
        <v>270</v>
      </c>
      <c r="H802" s="158">
        <v>3.6709999999999998</v>
      </c>
      <c r="I802" s="159"/>
      <c r="J802" s="160">
        <f>ROUND(I802*H802,2)</f>
        <v>0</v>
      </c>
      <c r="K802" s="161"/>
      <c r="L802" s="32"/>
      <c r="M802" s="162" t="s">
        <v>1</v>
      </c>
      <c r="N802" s="163" t="s">
        <v>41</v>
      </c>
      <c r="P802" s="148">
        <f>O802*H802</f>
        <v>0</v>
      </c>
      <c r="Q802" s="148">
        <v>0</v>
      </c>
      <c r="R802" s="148">
        <f>Q802*H802</f>
        <v>0</v>
      </c>
      <c r="S802" s="148">
        <v>0</v>
      </c>
      <c r="T802" s="149">
        <f>S802*H802</f>
        <v>0</v>
      </c>
      <c r="AR802" s="150" t="s">
        <v>233</v>
      </c>
      <c r="AT802" s="150" t="s">
        <v>214</v>
      </c>
      <c r="AU802" s="150" t="s">
        <v>88</v>
      </c>
      <c r="AY802" s="17" t="s">
        <v>205</v>
      </c>
      <c r="BE802" s="151">
        <f>IF(N802="základná",J802,0)</f>
        <v>0</v>
      </c>
      <c r="BF802" s="151">
        <f>IF(N802="znížená",J802,0)</f>
        <v>0</v>
      </c>
      <c r="BG802" s="151">
        <f>IF(N802="zákl. prenesená",J802,0)</f>
        <v>0</v>
      </c>
      <c r="BH802" s="151">
        <f>IF(N802="zníž. prenesená",J802,0)</f>
        <v>0</v>
      </c>
      <c r="BI802" s="151">
        <f>IF(N802="nulová",J802,0)</f>
        <v>0</v>
      </c>
      <c r="BJ802" s="17" t="s">
        <v>88</v>
      </c>
      <c r="BK802" s="151">
        <f>ROUND(I802*H802,2)</f>
        <v>0</v>
      </c>
      <c r="BL802" s="17" t="s">
        <v>233</v>
      </c>
      <c r="BM802" s="150" t="s">
        <v>3765</v>
      </c>
    </row>
    <row r="803" spans="2:65" s="1" customFormat="1" ht="24.2" customHeight="1">
      <c r="B803" s="136"/>
      <c r="C803" s="154" t="s">
        <v>879</v>
      </c>
      <c r="D803" s="154" t="s">
        <v>214</v>
      </c>
      <c r="E803" s="155" t="s">
        <v>3766</v>
      </c>
      <c r="F803" s="156" t="s">
        <v>3767</v>
      </c>
      <c r="G803" s="157" t="s">
        <v>270</v>
      </c>
      <c r="H803" s="158">
        <v>3.6709999999999998</v>
      </c>
      <c r="I803" s="159"/>
      <c r="J803" s="160">
        <f>ROUND(I803*H803,2)</f>
        <v>0</v>
      </c>
      <c r="K803" s="161"/>
      <c r="L803" s="32"/>
      <c r="M803" s="162" t="s">
        <v>1</v>
      </c>
      <c r="N803" s="163" t="s">
        <v>41</v>
      </c>
      <c r="P803" s="148">
        <f>O803*H803</f>
        <v>0</v>
      </c>
      <c r="Q803" s="148">
        <v>0</v>
      </c>
      <c r="R803" s="148">
        <f>Q803*H803</f>
        <v>0</v>
      </c>
      <c r="S803" s="148">
        <v>0</v>
      </c>
      <c r="T803" s="149">
        <f>S803*H803</f>
        <v>0</v>
      </c>
      <c r="AR803" s="150" t="s">
        <v>233</v>
      </c>
      <c r="AT803" s="150" t="s">
        <v>214</v>
      </c>
      <c r="AU803" s="150" t="s">
        <v>88</v>
      </c>
      <c r="AY803" s="17" t="s">
        <v>205</v>
      </c>
      <c r="BE803" s="151">
        <f>IF(N803="základná",J803,0)</f>
        <v>0</v>
      </c>
      <c r="BF803" s="151">
        <f>IF(N803="znížená",J803,0)</f>
        <v>0</v>
      </c>
      <c r="BG803" s="151">
        <f>IF(N803="zákl. prenesená",J803,0)</f>
        <v>0</v>
      </c>
      <c r="BH803" s="151">
        <f>IF(N803="zníž. prenesená",J803,0)</f>
        <v>0</v>
      </c>
      <c r="BI803" s="151">
        <f>IF(N803="nulová",J803,0)</f>
        <v>0</v>
      </c>
      <c r="BJ803" s="17" t="s">
        <v>88</v>
      </c>
      <c r="BK803" s="151">
        <f>ROUND(I803*H803,2)</f>
        <v>0</v>
      </c>
      <c r="BL803" s="17" t="s">
        <v>233</v>
      </c>
      <c r="BM803" s="150" t="s">
        <v>3768</v>
      </c>
    </row>
    <row r="804" spans="2:65" s="11" customFormat="1" ht="22.9" customHeight="1">
      <c r="B804" s="126"/>
      <c r="D804" s="127" t="s">
        <v>74</v>
      </c>
      <c r="E804" s="152" t="s">
        <v>2960</v>
      </c>
      <c r="F804" s="152" t="s">
        <v>2961</v>
      </c>
      <c r="I804" s="129"/>
      <c r="J804" s="153">
        <f>BK804</f>
        <v>0</v>
      </c>
      <c r="L804" s="126"/>
      <c r="M804" s="131"/>
      <c r="P804" s="132">
        <f>SUM(P805:P818)</f>
        <v>0</v>
      </c>
      <c r="R804" s="132">
        <f>SUM(R805:R818)</f>
        <v>0.26858399999999999</v>
      </c>
      <c r="T804" s="133">
        <f>SUM(T805:T818)</f>
        <v>0</v>
      </c>
      <c r="AR804" s="127" t="s">
        <v>88</v>
      </c>
      <c r="AT804" s="134" t="s">
        <v>74</v>
      </c>
      <c r="AU804" s="134" t="s">
        <v>82</v>
      </c>
      <c r="AY804" s="127" t="s">
        <v>205</v>
      </c>
      <c r="BK804" s="135">
        <f>SUM(BK805:BK818)</f>
        <v>0</v>
      </c>
    </row>
    <row r="805" spans="2:65" s="1" customFormat="1" ht="21.75" customHeight="1">
      <c r="B805" s="136"/>
      <c r="C805" s="154" t="s">
        <v>883</v>
      </c>
      <c r="D805" s="154" t="s">
        <v>214</v>
      </c>
      <c r="E805" s="155" t="s">
        <v>3769</v>
      </c>
      <c r="F805" s="156" t="s">
        <v>3770</v>
      </c>
      <c r="G805" s="157" t="s">
        <v>930</v>
      </c>
      <c r="H805" s="158">
        <v>93</v>
      </c>
      <c r="I805" s="159"/>
      <c r="J805" s="160">
        <f>ROUND(I805*H805,2)</f>
        <v>0</v>
      </c>
      <c r="K805" s="161"/>
      <c r="L805" s="32"/>
      <c r="M805" s="162" t="s">
        <v>1</v>
      </c>
      <c r="N805" s="163" t="s">
        <v>41</v>
      </c>
      <c r="P805" s="148">
        <f>O805*H805</f>
        <v>0</v>
      </c>
      <c r="Q805" s="148">
        <v>0</v>
      </c>
      <c r="R805" s="148">
        <f>Q805*H805</f>
        <v>0</v>
      </c>
      <c r="S805" s="148">
        <v>0</v>
      </c>
      <c r="T805" s="149">
        <f>S805*H805</f>
        <v>0</v>
      </c>
      <c r="AR805" s="150" t="s">
        <v>233</v>
      </c>
      <c r="AT805" s="150" t="s">
        <v>214</v>
      </c>
      <c r="AU805" s="150" t="s">
        <v>88</v>
      </c>
      <c r="AY805" s="17" t="s">
        <v>205</v>
      </c>
      <c r="BE805" s="151">
        <f>IF(N805="základná",J805,0)</f>
        <v>0</v>
      </c>
      <c r="BF805" s="151">
        <f>IF(N805="znížená",J805,0)</f>
        <v>0</v>
      </c>
      <c r="BG805" s="151">
        <f>IF(N805="zákl. prenesená",J805,0)</f>
        <v>0</v>
      </c>
      <c r="BH805" s="151">
        <f>IF(N805="zníž. prenesená",J805,0)</f>
        <v>0</v>
      </c>
      <c r="BI805" s="151">
        <f>IF(N805="nulová",J805,0)</f>
        <v>0</v>
      </c>
      <c r="BJ805" s="17" t="s">
        <v>88</v>
      </c>
      <c r="BK805" s="151">
        <f>ROUND(I805*H805,2)</f>
        <v>0</v>
      </c>
      <c r="BL805" s="17" t="s">
        <v>233</v>
      </c>
      <c r="BM805" s="150" t="s">
        <v>3771</v>
      </c>
    </row>
    <row r="806" spans="2:65" s="14" customFormat="1">
      <c r="B806" s="179"/>
      <c r="D806" s="165" t="s">
        <v>219</v>
      </c>
      <c r="E806" s="180" t="s">
        <v>1</v>
      </c>
      <c r="F806" s="181" t="s">
        <v>3772</v>
      </c>
      <c r="H806" s="180" t="s">
        <v>1</v>
      </c>
      <c r="I806" s="182"/>
      <c r="L806" s="179"/>
      <c r="M806" s="183"/>
      <c r="T806" s="184"/>
      <c r="AT806" s="180" t="s">
        <v>219</v>
      </c>
      <c r="AU806" s="180" t="s">
        <v>88</v>
      </c>
      <c r="AV806" s="14" t="s">
        <v>82</v>
      </c>
      <c r="AW806" s="14" t="s">
        <v>31</v>
      </c>
      <c r="AX806" s="14" t="s">
        <v>75</v>
      </c>
      <c r="AY806" s="180" t="s">
        <v>205</v>
      </c>
    </row>
    <row r="807" spans="2:65" s="14" customFormat="1">
      <c r="B807" s="179"/>
      <c r="D807" s="165" t="s">
        <v>219</v>
      </c>
      <c r="E807" s="180" t="s">
        <v>1</v>
      </c>
      <c r="F807" s="181" t="s">
        <v>3773</v>
      </c>
      <c r="H807" s="180" t="s">
        <v>1</v>
      </c>
      <c r="I807" s="182"/>
      <c r="L807" s="179"/>
      <c r="M807" s="183"/>
      <c r="T807" s="184"/>
      <c r="AT807" s="180" t="s">
        <v>219</v>
      </c>
      <c r="AU807" s="180" t="s">
        <v>88</v>
      </c>
      <c r="AV807" s="14" t="s">
        <v>82</v>
      </c>
      <c r="AW807" s="14" t="s">
        <v>31</v>
      </c>
      <c r="AX807" s="14" t="s">
        <v>75</v>
      </c>
      <c r="AY807" s="180" t="s">
        <v>205</v>
      </c>
    </row>
    <row r="808" spans="2:65" s="14" customFormat="1">
      <c r="B808" s="179"/>
      <c r="D808" s="165" t="s">
        <v>219</v>
      </c>
      <c r="E808" s="180" t="s">
        <v>1</v>
      </c>
      <c r="F808" s="181" t="s">
        <v>3774</v>
      </c>
      <c r="H808" s="180" t="s">
        <v>1</v>
      </c>
      <c r="I808" s="182"/>
      <c r="L808" s="179"/>
      <c r="M808" s="183"/>
      <c r="T808" s="184"/>
      <c r="AT808" s="180" t="s">
        <v>219</v>
      </c>
      <c r="AU808" s="180" t="s">
        <v>88</v>
      </c>
      <c r="AV808" s="14" t="s">
        <v>82</v>
      </c>
      <c r="AW808" s="14" t="s">
        <v>31</v>
      </c>
      <c r="AX808" s="14" t="s">
        <v>75</v>
      </c>
      <c r="AY808" s="180" t="s">
        <v>205</v>
      </c>
    </row>
    <row r="809" spans="2:65" s="12" customFormat="1">
      <c r="B809" s="164"/>
      <c r="D809" s="165" t="s">
        <v>219</v>
      </c>
      <c r="E809" s="166" t="s">
        <v>1</v>
      </c>
      <c r="F809" s="167" t="s">
        <v>1215</v>
      </c>
      <c r="H809" s="168">
        <v>93</v>
      </c>
      <c r="I809" s="169"/>
      <c r="L809" s="164"/>
      <c r="M809" s="170"/>
      <c r="T809" s="171"/>
      <c r="AT809" s="166" t="s">
        <v>219</v>
      </c>
      <c r="AU809" s="166" t="s">
        <v>88</v>
      </c>
      <c r="AV809" s="12" t="s">
        <v>88</v>
      </c>
      <c r="AW809" s="12" t="s">
        <v>31</v>
      </c>
      <c r="AX809" s="12" t="s">
        <v>75</v>
      </c>
      <c r="AY809" s="166" t="s">
        <v>205</v>
      </c>
    </row>
    <row r="810" spans="2:65" s="15" customFormat="1">
      <c r="B810" s="185"/>
      <c r="D810" s="165" t="s">
        <v>219</v>
      </c>
      <c r="E810" s="186" t="s">
        <v>1</v>
      </c>
      <c r="F810" s="187" t="s">
        <v>404</v>
      </c>
      <c r="H810" s="188">
        <v>93</v>
      </c>
      <c r="I810" s="189"/>
      <c r="L810" s="185"/>
      <c r="M810" s="190"/>
      <c r="T810" s="191"/>
      <c r="AT810" s="186" t="s">
        <v>219</v>
      </c>
      <c r="AU810" s="186" t="s">
        <v>88</v>
      </c>
      <c r="AV810" s="15" t="s">
        <v>222</v>
      </c>
      <c r="AW810" s="15" t="s">
        <v>31</v>
      </c>
      <c r="AX810" s="15" t="s">
        <v>75</v>
      </c>
      <c r="AY810" s="186" t="s">
        <v>205</v>
      </c>
    </row>
    <row r="811" spans="2:65" s="13" customFormat="1">
      <c r="B811" s="172"/>
      <c r="D811" s="165" t="s">
        <v>219</v>
      </c>
      <c r="E811" s="173" t="s">
        <v>1</v>
      </c>
      <c r="F811" s="174" t="s">
        <v>221</v>
      </c>
      <c r="H811" s="175">
        <v>93</v>
      </c>
      <c r="I811" s="176"/>
      <c r="L811" s="172"/>
      <c r="M811" s="177"/>
      <c r="T811" s="178"/>
      <c r="AT811" s="173" t="s">
        <v>219</v>
      </c>
      <c r="AU811" s="173" t="s">
        <v>88</v>
      </c>
      <c r="AV811" s="13" t="s">
        <v>210</v>
      </c>
      <c r="AW811" s="13" t="s">
        <v>31</v>
      </c>
      <c r="AX811" s="13" t="s">
        <v>82</v>
      </c>
      <c r="AY811" s="173" t="s">
        <v>205</v>
      </c>
    </row>
    <row r="812" spans="2:65" s="1" customFormat="1" ht="16.5" customHeight="1">
      <c r="B812" s="136"/>
      <c r="C812" s="137" t="s">
        <v>887</v>
      </c>
      <c r="D812" s="137" t="s">
        <v>206</v>
      </c>
      <c r="E812" s="138" t="s">
        <v>3775</v>
      </c>
      <c r="F812" s="139" t="s">
        <v>3776</v>
      </c>
      <c r="G812" s="140" t="s">
        <v>592</v>
      </c>
      <c r="H812" s="141">
        <v>93</v>
      </c>
      <c r="I812" s="142"/>
      <c r="J812" s="143">
        <f>ROUND(I812*H812,2)</f>
        <v>0</v>
      </c>
      <c r="K812" s="144"/>
      <c r="L812" s="145"/>
      <c r="M812" s="146" t="s">
        <v>1</v>
      </c>
      <c r="N812" s="147" t="s">
        <v>41</v>
      </c>
      <c r="P812" s="148">
        <f>O812*H812</f>
        <v>0</v>
      </c>
      <c r="Q812" s="148">
        <v>2E-3</v>
      </c>
      <c r="R812" s="148">
        <f>Q812*H812</f>
        <v>0.186</v>
      </c>
      <c r="S812" s="148">
        <v>0</v>
      </c>
      <c r="T812" s="149">
        <f>S812*H812</f>
        <v>0</v>
      </c>
      <c r="AR812" s="150" t="s">
        <v>258</v>
      </c>
      <c r="AT812" s="150" t="s">
        <v>206</v>
      </c>
      <c r="AU812" s="150" t="s">
        <v>88</v>
      </c>
      <c r="AY812" s="17" t="s">
        <v>205</v>
      </c>
      <c r="BE812" s="151">
        <f>IF(N812="základná",J812,0)</f>
        <v>0</v>
      </c>
      <c r="BF812" s="151">
        <f>IF(N812="znížená",J812,0)</f>
        <v>0</v>
      </c>
      <c r="BG812" s="151">
        <f>IF(N812="zákl. prenesená",J812,0)</f>
        <v>0</v>
      </c>
      <c r="BH812" s="151">
        <f>IF(N812="zníž. prenesená",J812,0)</f>
        <v>0</v>
      </c>
      <c r="BI812" s="151">
        <f>IF(N812="nulová",J812,0)</f>
        <v>0</v>
      </c>
      <c r="BJ812" s="17" t="s">
        <v>88</v>
      </c>
      <c r="BK812" s="151">
        <f>ROUND(I812*H812,2)</f>
        <v>0</v>
      </c>
      <c r="BL812" s="17" t="s">
        <v>233</v>
      </c>
      <c r="BM812" s="150" t="s">
        <v>3777</v>
      </c>
    </row>
    <row r="813" spans="2:65" s="12" customFormat="1">
      <c r="B813" s="164"/>
      <c r="D813" s="165" t="s">
        <v>219</v>
      </c>
      <c r="E813" s="166" t="s">
        <v>1</v>
      </c>
      <c r="F813" s="167" t="s">
        <v>3778</v>
      </c>
      <c r="H813" s="168">
        <v>93</v>
      </c>
      <c r="I813" s="169"/>
      <c r="L813" s="164"/>
      <c r="M813" s="170"/>
      <c r="T813" s="171"/>
      <c r="AT813" s="166" t="s">
        <v>219</v>
      </c>
      <c r="AU813" s="166" t="s">
        <v>88</v>
      </c>
      <c r="AV813" s="12" t="s">
        <v>88</v>
      </c>
      <c r="AW813" s="12" t="s">
        <v>31</v>
      </c>
      <c r="AX813" s="12" t="s">
        <v>82</v>
      </c>
      <c r="AY813" s="166" t="s">
        <v>205</v>
      </c>
    </row>
    <row r="814" spans="2:65" s="1" customFormat="1" ht="37.9" customHeight="1">
      <c r="B814" s="136"/>
      <c r="C814" s="137" t="s">
        <v>893</v>
      </c>
      <c r="D814" s="137" t="s">
        <v>206</v>
      </c>
      <c r="E814" s="138" t="s">
        <v>3779</v>
      </c>
      <c r="F814" s="139" t="s">
        <v>3780</v>
      </c>
      <c r="G814" s="140" t="s">
        <v>370</v>
      </c>
      <c r="H814" s="141">
        <v>111.6</v>
      </c>
      <c r="I814" s="142"/>
      <c r="J814" s="143">
        <f>ROUND(I814*H814,2)</f>
        <v>0</v>
      </c>
      <c r="K814" s="144"/>
      <c r="L814" s="145"/>
      <c r="M814" s="146" t="s">
        <v>1</v>
      </c>
      <c r="N814" s="147" t="s">
        <v>41</v>
      </c>
      <c r="P814" s="148">
        <f>O814*H814</f>
        <v>0</v>
      </c>
      <c r="Q814" s="148">
        <v>7.3999999999999999E-4</v>
      </c>
      <c r="R814" s="148">
        <f>Q814*H814</f>
        <v>8.2583999999999991E-2</v>
      </c>
      <c r="S814" s="148">
        <v>0</v>
      </c>
      <c r="T814" s="149">
        <f>S814*H814</f>
        <v>0</v>
      </c>
      <c r="AR814" s="150" t="s">
        <v>258</v>
      </c>
      <c r="AT814" s="150" t="s">
        <v>206</v>
      </c>
      <c r="AU814" s="150" t="s">
        <v>88</v>
      </c>
      <c r="AY814" s="17" t="s">
        <v>205</v>
      </c>
      <c r="BE814" s="151">
        <f>IF(N814="základná",J814,0)</f>
        <v>0</v>
      </c>
      <c r="BF814" s="151">
        <f>IF(N814="znížená",J814,0)</f>
        <v>0</v>
      </c>
      <c r="BG814" s="151">
        <f>IF(N814="zákl. prenesená",J814,0)</f>
        <v>0</v>
      </c>
      <c r="BH814" s="151">
        <f>IF(N814="zníž. prenesená",J814,0)</f>
        <v>0</v>
      </c>
      <c r="BI814" s="151">
        <f>IF(N814="nulová",J814,0)</f>
        <v>0</v>
      </c>
      <c r="BJ814" s="17" t="s">
        <v>88</v>
      </c>
      <c r="BK814" s="151">
        <f>ROUND(I814*H814,2)</f>
        <v>0</v>
      </c>
      <c r="BL814" s="17" t="s">
        <v>233</v>
      </c>
      <c r="BM814" s="150" t="s">
        <v>3781</v>
      </c>
    </row>
    <row r="815" spans="2:65" s="12" customFormat="1">
      <c r="B815" s="164"/>
      <c r="D815" s="165" t="s">
        <v>219</v>
      </c>
      <c r="E815" s="166" t="s">
        <v>1</v>
      </c>
      <c r="F815" s="167" t="s">
        <v>3782</v>
      </c>
      <c r="H815" s="168">
        <v>111.6</v>
      </c>
      <c r="I815" s="169"/>
      <c r="L815" s="164"/>
      <c r="M815" s="170"/>
      <c r="T815" s="171"/>
      <c r="AT815" s="166" t="s">
        <v>219</v>
      </c>
      <c r="AU815" s="166" t="s">
        <v>88</v>
      </c>
      <c r="AV815" s="12" t="s">
        <v>88</v>
      </c>
      <c r="AW815" s="12" t="s">
        <v>31</v>
      </c>
      <c r="AX815" s="12" t="s">
        <v>75</v>
      </c>
      <c r="AY815" s="166" t="s">
        <v>205</v>
      </c>
    </row>
    <row r="816" spans="2:65" s="13" customFormat="1">
      <c r="B816" s="172"/>
      <c r="D816" s="165" t="s">
        <v>219</v>
      </c>
      <c r="E816" s="173" t="s">
        <v>1</v>
      </c>
      <c r="F816" s="174" t="s">
        <v>221</v>
      </c>
      <c r="H816" s="175">
        <v>111.6</v>
      </c>
      <c r="I816" s="176"/>
      <c r="L816" s="172"/>
      <c r="M816" s="177"/>
      <c r="T816" s="178"/>
      <c r="AT816" s="173" t="s">
        <v>219</v>
      </c>
      <c r="AU816" s="173" t="s">
        <v>88</v>
      </c>
      <c r="AV816" s="13" t="s">
        <v>210</v>
      </c>
      <c r="AW816" s="13" t="s">
        <v>31</v>
      </c>
      <c r="AX816" s="13" t="s">
        <v>82</v>
      </c>
      <c r="AY816" s="173" t="s">
        <v>205</v>
      </c>
    </row>
    <row r="817" spans="2:65" s="1" customFormat="1" ht="24.2" customHeight="1">
      <c r="B817" s="136"/>
      <c r="C817" s="154" t="s">
        <v>897</v>
      </c>
      <c r="D817" s="154" t="s">
        <v>214</v>
      </c>
      <c r="E817" s="155" t="s">
        <v>3783</v>
      </c>
      <c r="F817" s="156" t="s">
        <v>3784</v>
      </c>
      <c r="G817" s="157" t="s">
        <v>270</v>
      </c>
      <c r="H817" s="158">
        <v>0.26900000000000002</v>
      </c>
      <c r="I817" s="159"/>
      <c r="J817" s="160">
        <f>ROUND(I817*H817,2)</f>
        <v>0</v>
      </c>
      <c r="K817" s="161"/>
      <c r="L817" s="32"/>
      <c r="M817" s="162" t="s">
        <v>1</v>
      </c>
      <c r="N817" s="163" t="s">
        <v>41</v>
      </c>
      <c r="P817" s="148">
        <f>O817*H817</f>
        <v>0</v>
      </c>
      <c r="Q817" s="148">
        <v>0</v>
      </c>
      <c r="R817" s="148">
        <f>Q817*H817</f>
        <v>0</v>
      </c>
      <c r="S817" s="148">
        <v>0</v>
      </c>
      <c r="T817" s="149">
        <f>S817*H817</f>
        <v>0</v>
      </c>
      <c r="AR817" s="150" t="s">
        <v>233</v>
      </c>
      <c r="AT817" s="150" t="s">
        <v>214</v>
      </c>
      <c r="AU817" s="150" t="s">
        <v>88</v>
      </c>
      <c r="AY817" s="17" t="s">
        <v>205</v>
      </c>
      <c r="BE817" s="151">
        <f>IF(N817="základná",J817,0)</f>
        <v>0</v>
      </c>
      <c r="BF817" s="151">
        <f>IF(N817="znížená",J817,0)</f>
        <v>0</v>
      </c>
      <c r="BG817" s="151">
        <f>IF(N817="zákl. prenesená",J817,0)</f>
        <v>0</v>
      </c>
      <c r="BH817" s="151">
        <f>IF(N817="zníž. prenesená",J817,0)</f>
        <v>0</v>
      </c>
      <c r="BI817" s="151">
        <f>IF(N817="nulová",J817,0)</f>
        <v>0</v>
      </c>
      <c r="BJ817" s="17" t="s">
        <v>88</v>
      </c>
      <c r="BK817" s="151">
        <f>ROUND(I817*H817,2)</f>
        <v>0</v>
      </c>
      <c r="BL817" s="17" t="s">
        <v>233</v>
      </c>
      <c r="BM817" s="150" t="s">
        <v>3785</v>
      </c>
    </row>
    <row r="818" spans="2:65" s="1" customFormat="1" ht="24.2" customHeight="1">
      <c r="B818" s="136"/>
      <c r="C818" s="154" t="s">
        <v>901</v>
      </c>
      <c r="D818" s="154" t="s">
        <v>214</v>
      </c>
      <c r="E818" s="155" t="s">
        <v>3786</v>
      </c>
      <c r="F818" s="156" t="s">
        <v>3787</v>
      </c>
      <c r="G818" s="157" t="s">
        <v>270</v>
      </c>
      <c r="H818" s="158">
        <v>0.26900000000000002</v>
      </c>
      <c r="I818" s="159"/>
      <c r="J818" s="160">
        <f>ROUND(I818*H818,2)</f>
        <v>0</v>
      </c>
      <c r="K818" s="161"/>
      <c r="L818" s="32"/>
      <c r="M818" s="162" t="s">
        <v>1</v>
      </c>
      <c r="N818" s="163" t="s">
        <v>41</v>
      </c>
      <c r="P818" s="148">
        <f>O818*H818</f>
        <v>0</v>
      </c>
      <c r="Q818" s="148">
        <v>0</v>
      </c>
      <c r="R818" s="148">
        <f>Q818*H818</f>
        <v>0</v>
      </c>
      <c r="S818" s="148">
        <v>0</v>
      </c>
      <c r="T818" s="149">
        <f>S818*H818</f>
        <v>0</v>
      </c>
      <c r="AR818" s="150" t="s">
        <v>233</v>
      </c>
      <c r="AT818" s="150" t="s">
        <v>214</v>
      </c>
      <c r="AU818" s="150" t="s">
        <v>88</v>
      </c>
      <c r="AY818" s="17" t="s">
        <v>205</v>
      </c>
      <c r="BE818" s="151">
        <f>IF(N818="základná",J818,0)</f>
        <v>0</v>
      </c>
      <c r="BF818" s="151">
        <f>IF(N818="znížená",J818,0)</f>
        <v>0</v>
      </c>
      <c r="BG818" s="151">
        <f>IF(N818="zákl. prenesená",J818,0)</f>
        <v>0</v>
      </c>
      <c r="BH818" s="151">
        <f>IF(N818="zníž. prenesená",J818,0)</f>
        <v>0</v>
      </c>
      <c r="BI818" s="151">
        <f>IF(N818="nulová",J818,0)</f>
        <v>0</v>
      </c>
      <c r="BJ818" s="17" t="s">
        <v>88</v>
      </c>
      <c r="BK818" s="151">
        <f>ROUND(I818*H818,2)</f>
        <v>0</v>
      </c>
      <c r="BL818" s="17" t="s">
        <v>233</v>
      </c>
      <c r="BM818" s="150" t="s">
        <v>3788</v>
      </c>
    </row>
    <row r="819" spans="2:65" s="11" customFormat="1" ht="22.9" customHeight="1">
      <c r="B819" s="126"/>
      <c r="D819" s="127" t="s">
        <v>74</v>
      </c>
      <c r="E819" s="152" t="s">
        <v>2995</v>
      </c>
      <c r="F819" s="152" t="s">
        <v>2996</v>
      </c>
      <c r="I819" s="129"/>
      <c r="J819" s="153">
        <f>BK819</f>
        <v>0</v>
      </c>
      <c r="L819" s="126"/>
      <c r="M819" s="131"/>
      <c r="P819" s="132">
        <f>SUM(P820:P941)</f>
        <v>0</v>
      </c>
      <c r="R819" s="132">
        <f>SUM(R820:R941)</f>
        <v>31.716942199999998</v>
      </c>
      <c r="T819" s="133">
        <f>SUM(T820:T941)</f>
        <v>0</v>
      </c>
      <c r="AR819" s="127" t="s">
        <v>88</v>
      </c>
      <c r="AT819" s="134" t="s">
        <v>74</v>
      </c>
      <c r="AU819" s="134" t="s">
        <v>82</v>
      </c>
      <c r="AY819" s="127" t="s">
        <v>205</v>
      </c>
      <c r="BK819" s="135">
        <f>SUM(BK820:BK941)</f>
        <v>0</v>
      </c>
    </row>
    <row r="820" spans="2:65" s="1" customFormat="1" ht="37.9" customHeight="1">
      <c r="B820" s="136"/>
      <c r="C820" s="154" t="s">
        <v>905</v>
      </c>
      <c r="D820" s="154" t="s">
        <v>214</v>
      </c>
      <c r="E820" s="155" t="s">
        <v>3789</v>
      </c>
      <c r="F820" s="156" t="s">
        <v>3790</v>
      </c>
      <c r="G820" s="157" t="s">
        <v>165</v>
      </c>
      <c r="H820" s="158">
        <v>510.69</v>
      </c>
      <c r="I820" s="159"/>
      <c r="J820" s="160">
        <f>ROUND(I820*H820,2)</f>
        <v>0</v>
      </c>
      <c r="K820" s="161"/>
      <c r="L820" s="32"/>
      <c r="M820" s="162" t="s">
        <v>1</v>
      </c>
      <c r="N820" s="163" t="s">
        <v>41</v>
      </c>
      <c r="P820" s="148">
        <f>O820*H820</f>
        <v>0</v>
      </c>
      <c r="Q820" s="148">
        <v>8.1200000000000005E-3</v>
      </c>
      <c r="R820" s="148">
        <f>Q820*H820</f>
        <v>4.1468028000000006</v>
      </c>
      <c r="S820" s="148">
        <v>0</v>
      </c>
      <c r="T820" s="149">
        <f>S820*H820</f>
        <v>0</v>
      </c>
      <c r="AR820" s="150" t="s">
        <v>233</v>
      </c>
      <c r="AT820" s="150" t="s">
        <v>214</v>
      </c>
      <c r="AU820" s="150" t="s">
        <v>88</v>
      </c>
      <c r="AY820" s="17" t="s">
        <v>205</v>
      </c>
      <c r="BE820" s="151">
        <f>IF(N820="základná",J820,0)</f>
        <v>0</v>
      </c>
      <c r="BF820" s="151">
        <f>IF(N820="znížená",J820,0)</f>
        <v>0</v>
      </c>
      <c r="BG820" s="151">
        <f>IF(N820="zákl. prenesená",J820,0)</f>
        <v>0</v>
      </c>
      <c r="BH820" s="151">
        <f>IF(N820="zníž. prenesená",J820,0)</f>
        <v>0</v>
      </c>
      <c r="BI820" s="151">
        <f>IF(N820="nulová",J820,0)</f>
        <v>0</v>
      </c>
      <c r="BJ820" s="17" t="s">
        <v>88</v>
      </c>
      <c r="BK820" s="151">
        <f>ROUND(I820*H820,2)</f>
        <v>0</v>
      </c>
      <c r="BL820" s="17" t="s">
        <v>233</v>
      </c>
      <c r="BM820" s="150" t="s">
        <v>3791</v>
      </c>
    </row>
    <row r="821" spans="2:65" s="14" customFormat="1">
      <c r="B821" s="179"/>
      <c r="D821" s="165" t="s">
        <v>219</v>
      </c>
      <c r="E821" s="180" t="s">
        <v>1</v>
      </c>
      <c r="F821" s="181" t="s">
        <v>3792</v>
      </c>
      <c r="H821" s="180" t="s">
        <v>1</v>
      </c>
      <c r="I821" s="182"/>
      <c r="L821" s="179"/>
      <c r="M821" s="183"/>
      <c r="T821" s="184"/>
      <c r="AT821" s="180" t="s">
        <v>219</v>
      </c>
      <c r="AU821" s="180" t="s">
        <v>88</v>
      </c>
      <c r="AV821" s="14" t="s">
        <v>82</v>
      </c>
      <c r="AW821" s="14" t="s">
        <v>31</v>
      </c>
      <c r="AX821" s="14" t="s">
        <v>75</v>
      </c>
      <c r="AY821" s="180" t="s">
        <v>205</v>
      </c>
    </row>
    <row r="822" spans="2:65" s="14" customFormat="1">
      <c r="B822" s="179"/>
      <c r="D822" s="165" t="s">
        <v>219</v>
      </c>
      <c r="E822" s="180" t="s">
        <v>1</v>
      </c>
      <c r="F822" s="181" t="s">
        <v>3793</v>
      </c>
      <c r="H822" s="180" t="s">
        <v>1</v>
      </c>
      <c r="I822" s="182"/>
      <c r="L822" s="179"/>
      <c r="M822" s="183"/>
      <c r="T822" s="184"/>
      <c r="AT822" s="180" t="s">
        <v>219</v>
      </c>
      <c r="AU822" s="180" t="s">
        <v>88</v>
      </c>
      <c r="AV822" s="14" t="s">
        <v>82</v>
      </c>
      <c r="AW822" s="14" t="s">
        <v>31</v>
      </c>
      <c r="AX822" s="14" t="s">
        <v>75</v>
      </c>
      <c r="AY822" s="180" t="s">
        <v>205</v>
      </c>
    </row>
    <row r="823" spans="2:65" s="14" customFormat="1">
      <c r="B823" s="179"/>
      <c r="D823" s="165" t="s">
        <v>219</v>
      </c>
      <c r="E823" s="180" t="s">
        <v>1</v>
      </c>
      <c r="F823" s="181" t="s">
        <v>3794</v>
      </c>
      <c r="H823" s="180" t="s">
        <v>1</v>
      </c>
      <c r="I823" s="182"/>
      <c r="L823" s="179"/>
      <c r="M823" s="183"/>
      <c r="T823" s="184"/>
      <c r="AT823" s="180" t="s">
        <v>219</v>
      </c>
      <c r="AU823" s="180" t="s">
        <v>88</v>
      </c>
      <c r="AV823" s="14" t="s">
        <v>82</v>
      </c>
      <c r="AW823" s="14" t="s">
        <v>31</v>
      </c>
      <c r="AX823" s="14" t="s">
        <v>75</v>
      </c>
      <c r="AY823" s="180" t="s">
        <v>205</v>
      </c>
    </row>
    <row r="824" spans="2:65" s="14" customFormat="1">
      <c r="B824" s="179"/>
      <c r="D824" s="165" t="s">
        <v>219</v>
      </c>
      <c r="E824" s="180" t="s">
        <v>1</v>
      </c>
      <c r="F824" s="181" t="s">
        <v>3795</v>
      </c>
      <c r="H824" s="180" t="s">
        <v>1</v>
      </c>
      <c r="I824" s="182"/>
      <c r="L824" s="179"/>
      <c r="M824" s="183"/>
      <c r="T824" s="184"/>
      <c r="AT824" s="180" t="s">
        <v>219</v>
      </c>
      <c r="AU824" s="180" t="s">
        <v>88</v>
      </c>
      <c r="AV824" s="14" t="s">
        <v>82</v>
      </c>
      <c r="AW824" s="14" t="s">
        <v>31</v>
      </c>
      <c r="AX824" s="14" t="s">
        <v>75</v>
      </c>
      <c r="AY824" s="180" t="s">
        <v>205</v>
      </c>
    </row>
    <row r="825" spans="2:65" s="14" customFormat="1">
      <c r="B825" s="179"/>
      <c r="D825" s="165" t="s">
        <v>219</v>
      </c>
      <c r="E825" s="180" t="s">
        <v>1</v>
      </c>
      <c r="F825" s="181" t="s">
        <v>3796</v>
      </c>
      <c r="H825" s="180" t="s">
        <v>1</v>
      </c>
      <c r="I825" s="182"/>
      <c r="L825" s="179"/>
      <c r="M825" s="183"/>
      <c r="T825" s="184"/>
      <c r="AT825" s="180" t="s">
        <v>219</v>
      </c>
      <c r="AU825" s="180" t="s">
        <v>88</v>
      </c>
      <c r="AV825" s="14" t="s">
        <v>82</v>
      </c>
      <c r="AW825" s="14" t="s">
        <v>31</v>
      </c>
      <c r="AX825" s="14" t="s">
        <v>75</v>
      </c>
      <c r="AY825" s="180" t="s">
        <v>205</v>
      </c>
    </row>
    <row r="826" spans="2:65" s="14" customFormat="1">
      <c r="B826" s="179"/>
      <c r="D826" s="165" t="s">
        <v>219</v>
      </c>
      <c r="E826" s="180" t="s">
        <v>1</v>
      </c>
      <c r="F826" s="181" t="s">
        <v>3797</v>
      </c>
      <c r="H826" s="180" t="s">
        <v>1</v>
      </c>
      <c r="I826" s="182"/>
      <c r="L826" s="179"/>
      <c r="M826" s="183"/>
      <c r="T826" s="184"/>
      <c r="AT826" s="180" t="s">
        <v>219</v>
      </c>
      <c r="AU826" s="180" t="s">
        <v>88</v>
      </c>
      <c r="AV826" s="14" t="s">
        <v>82</v>
      </c>
      <c r="AW826" s="14" t="s">
        <v>31</v>
      </c>
      <c r="AX826" s="14" t="s">
        <v>75</v>
      </c>
      <c r="AY826" s="180" t="s">
        <v>205</v>
      </c>
    </row>
    <row r="827" spans="2:65" s="12" customFormat="1">
      <c r="B827" s="164"/>
      <c r="D827" s="165" t="s">
        <v>219</v>
      </c>
      <c r="E827" s="166" t="s">
        <v>1</v>
      </c>
      <c r="F827" s="167" t="s">
        <v>3798</v>
      </c>
      <c r="H827" s="168">
        <v>78.510000000000005</v>
      </c>
      <c r="I827" s="169"/>
      <c r="L827" s="164"/>
      <c r="M827" s="170"/>
      <c r="T827" s="171"/>
      <c r="AT827" s="166" t="s">
        <v>219</v>
      </c>
      <c r="AU827" s="166" t="s">
        <v>88</v>
      </c>
      <c r="AV827" s="12" t="s">
        <v>88</v>
      </c>
      <c r="AW827" s="12" t="s">
        <v>31</v>
      </c>
      <c r="AX827" s="12" t="s">
        <v>75</v>
      </c>
      <c r="AY827" s="166" t="s">
        <v>205</v>
      </c>
    </row>
    <row r="828" spans="2:65" s="12" customFormat="1">
      <c r="B828" s="164"/>
      <c r="D828" s="165" t="s">
        <v>219</v>
      </c>
      <c r="E828" s="166" t="s">
        <v>1</v>
      </c>
      <c r="F828" s="167" t="s">
        <v>3799</v>
      </c>
      <c r="H828" s="168">
        <v>12.54</v>
      </c>
      <c r="I828" s="169"/>
      <c r="L828" s="164"/>
      <c r="M828" s="170"/>
      <c r="T828" s="171"/>
      <c r="AT828" s="166" t="s">
        <v>219</v>
      </c>
      <c r="AU828" s="166" t="s">
        <v>88</v>
      </c>
      <c r="AV828" s="12" t="s">
        <v>88</v>
      </c>
      <c r="AW828" s="12" t="s">
        <v>31</v>
      </c>
      <c r="AX828" s="12" t="s">
        <v>75</v>
      </c>
      <c r="AY828" s="166" t="s">
        <v>205</v>
      </c>
    </row>
    <row r="829" spans="2:65" s="12" customFormat="1">
      <c r="B829" s="164"/>
      <c r="D829" s="165" t="s">
        <v>219</v>
      </c>
      <c r="E829" s="166" t="s">
        <v>1</v>
      </c>
      <c r="F829" s="167" t="s">
        <v>3800</v>
      </c>
      <c r="H829" s="168">
        <v>153.84</v>
      </c>
      <c r="I829" s="169"/>
      <c r="L829" s="164"/>
      <c r="M829" s="170"/>
      <c r="T829" s="171"/>
      <c r="AT829" s="166" t="s">
        <v>219</v>
      </c>
      <c r="AU829" s="166" t="s">
        <v>88</v>
      </c>
      <c r="AV829" s="12" t="s">
        <v>88</v>
      </c>
      <c r="AW829" s="12" t="s">
        <v>31</v>
      </c>
      <c r="AX829" s="12" t="s">
        <v>75</v>
      </c>
      <c r="AY829" s="166" t="s">
        <v>205</v>
      </c>
    </row>
    <row r="830" spans="2:65" s="12" customFormat="1">
      <c r="B830" s="164"/>
      <c r="D830" s="165" t="s">
        <v>219</v>
      </c>
      <c r="E830" s="166" t="s">
        <v>1</v>
      </c>
      <c r="F830" s="167" t="s">
        <v>3801</v>
      </c>
      <c r="H830" s="168">
        <v>12.54</v>
      </c>
      <c r="I830" s="169"/>
      <c r="L830" s="164"/>
      <c r="M830" s="170"/>
      <c r="T830" s="171"/>
      <c r="AT830" s="166" t="s">
        <v>219</v>
      </c>
      <c r="AU830" s="166" t="s">
        <v>88</v>
      </c>
      <c r="AV830" s="12" t="s">
        <v>88</v>
      </c>
      <c r="AW830" s="12" t="s">
        <v>31</v>
      </c>
      <c r="AX830" s="12" t="s">
        <v>75</v>
      </c>
      <c r="AY830" s="166" t="s">
        <v>205</v>
      </c>
    </row>
    <row r="831" spans="2:65" s="12" customFormat="1">
      <c r="B831" s="164"/>
      <c r="D831" s="165" t="s">
        <v>219</v>
      </c>
      <c r="E831" s="166" t="s">
        <v>1</v>
      </c>
      <c r="F831" s="167" t="s">
        <v>3802</v>
      </c>
      <c r="H831" s="168">
        <v>153.84</v>
      </c>
      <c r="I831" s="169"/>
      <c r="L831" s="164"/>
      <c r="M831" s="170"/>
      <c r="T831" s="171"/>
      <c r="AT831" s="166" t="s">
        <v>219</v>
      </c>
      <c r="AU831" s="166" t="s">
        <v>88</v>
      </c>
      <c r="AV831" s="12" t="s">
        <v>88</v>
      </c>
      <c r="AW831" s="12" t="s">
        <v>31</v>
      </c>
      <c r="AX831" s="12" t="s">
        <v>75</v>
      </c>
      <c r="AY831" s="166" t="s">
        <v>205</v>
      </c>
    </row>
    <row r="832" spans="2:65" s="12" customFormat="1">
      <c r="B832" s="164"/>
      <c r="D832" s="165" t="s">
        <v>219</v>
      </c>
      <c r="E832" s="166" t="s">
        <v>1</v>
      </c>
      <c r="F832" s="167" t="s">
        <v>3803</v>
      </c>
      <c r="H832" s="168">
        <v>50.88</v>
      </c>
      <c r="I832" s="169"/>
      <c r="L832" s="164"/>
      <c r="M832" s="170"/>
      <c r="T832" s="171"/>
      <c r="AT832" s="166" t="s">
        <v>219</v>
      </c>
      <c r="AU832" s="166" t="s">
        <v>88</v>
      </c>
      <c r="AV832" s="12" t="s">
        <v>88</v>
      </c>
      <c r="AW832" s="12" t="s">
        <v>31</v>
      </c>
      <c r="AX832" s="12" t="s">
        <v>75</v>
      </c>
      <c r="AY832" s="166" t="s">
        <v>205</v>
      </c>
    </row>
    <row r="833" spans="2:65" s="12" customFormat="1">
      <c r="B833" s="164"/>
      <c r="D833" s="165" t="s">
        <v>219</v>
      </c>
      <c r="E833" s="166" t="s">
        <v>1</v>
      </c>
      <c r="F833" s="167" t="s">
        <v>3804</v>
      </c>
      <c r="H833" s="168">
        <v>12.72</v>
      </c>
      <c r="I833" s="169"/>
      <c r="L833" s="164"/>
      <c r="M833" s="170"/>
      <c r="T833" s="171"/>
      <c r="AT833" s="166" t="s">
        <v>219</v>
      </c>
      <c r="AU833" s="166" t="s">
        <v>88</v>
      </c>
      <c r="AV833" s="12" t="s">
        <v>88</v>
      </c>
      <c r="AW833" s="12" t="s">
        <v>31</v>
      </c>
      <c r="AX833" s="12" t="s">
        <v>75</v>
      </c>
      <c r="AY833" s="166" t="s">
        <v>205</v>
      </c>
    </row>
    <row r="834" spans="2:65" s="12" customFormat="1">
      <c r="B834" s="164"/>
      <c r="D834" s="165" t="s">
        <v>219</v>
      </c>
      <c r="E834" s="166" t="s">
        <v>1</v>
      </c>
      <c r="F834" s="167" t="s">
        <v>3805</v>
      </c>
      <c r="H834" s="168">
        <v>35.82</v>
      </c>
      <c r="I834" s="169"/>
      <c r="L834" s="164"/>
      <c r="M834" s="170"/>
      <c r="T834" s="171"/>
      <c r="AT834" s="166" t="s">
        <v>219</v>
      </c>
      <c r="AU834" s="166" t="s">
        <v>88</v>
      </c>
      <c r="AV834" s="12" t="s">
        <v>88</v>
      </c>
      <c r="AW834" s="12" t="s">
        <v>31</v>
      </c>
      <c r="AX834" s="12" t="s">
        <v>75</v>
      </c>
      <c r="AY834" s="166" t="s">
        <v>205</v>
      </c>
    </row>
    <row r="835" spans="2:65" s="13" customFormat="1">
      <c r="B835" s="172"/>
      <c r="D835" s="165" t="s">
        <v>219</v>
      </c>
      <c r="E835" s="173" t="s">
        <v>1</v>
      </c>
      <c r="F835" s="174" t="s">
        <v>221</v>
      </c>
      <c r="H835" s="175">
        <v>510.69</v>
      </c>
      <c r="I835" s="176"/>
      <c r="L835" s="172"/>
      <c r="M835" s="177"/>
      <c r="T835" s="178"/>
      <c r="AT835" s="173" t="s">
        <v>219</v>
      </c>
      <c r="AU835" s="173" t="s">
        <v>88</v>
      </c>
      <c r="AV835" s="13" t="s">
        <v>210</v>
      </c>
      <c r="AW835" s="13" t="s">
        <v>31</v>
      </c>
      <c r="AX835" s="13" t="s">
        <v>82</v>
      </c>
      <c r="AY835" s="173" t="s">
        <v>205</v>
      </c>
    </row>
    <row r="836" spans="2:65" s="1" customFormat="1" ht="37.9" customHeight="1">
      <c r="B836" s="136"/>
      <c r="C836" s="154" t="s">
        <v>909</v>
      </c>
      <c r="D836" s="154" t="s">
        <v>214</v>
      </c>
      <c r="E836" s="155" t="s">
        <v>3806</v>
      </c>
      <c r="F836" s="156" t="s">
        <v>3807</v>
      </c>
      <c r="G836" s="157" t="s">
        <v>165</v>
      </c>
      <c r="H836" s="158">
        <v>241.7</v>
      </c>
      <c r="I836" s="159"/>
      <c r="J836" s="160">
        <f>ROUND(I836*H836,2)</f>
        <v>0</v>
      </c>
      <c r="K836" s="161"/>
      <c r="L836" s="32"/>
      <c r="M836" s="162" t="s">
        <v>1</v>
      </c>
      <c r="N836" s="163" t="s">
        <v>41</v>
      </c>
      <c r="P836" s="148">
        <f>O836*H836</f>
        <v>0</v>
      </c>
      <c r="Q836" s="148">
        <v>1.2239999999999999E-2</v>
      </c>
      <c r="R836" s="148">
        <f>Q836*H836</f>
        <v>2.9584079999999995</v>
      </c>
      <c r="S836" s="148">
        <v>0</v>
      </c>
      <c r="T836" s="149">
        <f>S836*H836</f>
        <v>0</v>
      </c>
      <c r="AR836" s="150" t="s">
        <v>233</v>
      </c>
      <c r="AT836" s="150" t="s">
        <v>214</v>
      </c>
      <c r="AU836" s="150" t="s">
        <v>88</v>
      </c>
      <c r="AY836" s="17" t="s">
        <v>205</v>
      </c>
      <c r="BE836" s="151">
        <f>IF(N836="základná",J836,0)</f>
        <v>0</v>
      </c>
      <c r="BF836" s="151">
        <f>IF(N836="znížená",J836,0)</f>
        <v>0</v>
      </c>
      <c r="BG836" s="151">
        <f>IF(N836="zákl. prenesená",J836,0)</f>
        <v>0</v>
      </c>
      <c r="BH836" s="151">
        <f>IF(N836="zníž. prenesená",J836,0)</f>
        <v>0</v>
      </c>
      <c r="BI836" s="151">
        <f>IF(N836="nulová",J836,0)</f>
        <v>0</v>
      </c>
      <c r="BJ836" s="17" t="s">
        <v>88</v>
      </c>
      <c r="BK836" s="151">
        <f>ROUND(I836*H836,2)</f>
        <v>0</v>
      </c>
      <c r="BL836" s="17" t="s">
        <v>233</v>
      </c>
      <c r="BM836" s="150" t="s">
        <v>3808</v>
      </c>
    </row>
    <row r="837" spans="2:65" s="14" customFormat="1">
      <c r="B837" s="179"/>
      <c r="D837" s="165" t="s">
        <v>219</v>
      </c>
      <c r="E837" s="180" t="s">
        <v>1</v>
      </c>
      <c r="F837" s="181" t="s">
        <v>3809</v>
      </c>
      <c r="H837" s="180" t="s">
        <v>1</v>
      </c>
      <c r="I837" s="182"/>
      <c r="L837" s="179"/>
      <c r="M837" s="183"/>
      <c r="T837" s="184"/>
      <c r="AT837" s="180" t="s">
        <v>219</v>
      </c>
      <c r="AU837" s="180" t="s">
        <v>88</v>
      </c>
      <c r="AV837" s="14" t="s">
        <v>82</v>
      </c>
      <c r="AW837" s="14" t="s">
        <v>31</v>
      </c>
      <c r="AX837" s="14" t="s">
        <v>75</v>
      </c>
      <c r="AY837" s="180" t="s">
        <v>205</v>
      </c>
    </row>
    <row r="838" spans="2:65" s="14" customFormat="1">
      <c r="B838" s="179"/>
      <c r="D838" s="165" t="s">
        <v>219</v>
      </c>
      <c r="E838" s="180" t="s">
        <v>1</v>
      </c>
      <c r="F838" s="181" t="s">
        <v>3810</v>
      </c>
      <c r="H838" s="180" t="s">
        <v>1</v>
      </c>
      <c r="I838" s="182"/>
      <c r="L838" s="179"/>
      <c r="M838" s="183"/>
      <c r="T838" s="184"/>
      <c r="AT838" s="180" t="s">
        <v>219</v>
      </c>
      <c r="AU838" s="180" t="s">
        <v>88</v>
      </c>
      <c r="AV838" s="14" t="s">
        <v>82</v>
      </c>
      <c r="AW838" s="14" t="s">
        <v>31</v>
      </c>
      <c r="AX838" s="14" t="s">
        <v>75</v>
      </c>
      <c r="AY838" s="180" t="s">
        <v>205</v>
      </c>
    </row>
    <row r="839" spans="2:65" s="14" customFormat="1">
      <c r="B839" s="179"/>
      <c r="D839" s="165" t="s">
        <v>219</v>
      </c>
      <c r="E839" s="180" t="s">
        <v>1</v>
      </c>
      <c r="F839" s="181" t="s">
        <v>3811</v>
      </c>
      <c r="H839" s="180" t="s">
        <v>1</v>
      </c>
      <c r="I839" s="182"/>
      <c r="L839" s="179"/>
      <c r="M839" s="183"/>
      <c r="T839" s="184"/>
      <c r="AT839" s="180" t="s">
        <v>219</v>
      </c>
      <c r="AU839" s="180" t="s">
        <v>88</v>
      </c>
      <c r="AV839" s="14" t="s">
        <v>82</v>
      </c>
      <c r="AW839" s="14" t="s">
        <v>31</v>
      </c>
      <c r="AX839" s="14" t="s">
        <v>75</v>
      </c>
      <c r="AY839" s="180" t="s">
        <v>205</v>
      </c>
    </row>
    <row r="840" spans="2:65" s="14" customFormat="1">
      <c r="B840" s="179"/>
      <c r="D840" s="165" t="s">
        <v>219</v>
      </c>
      <c r="E840" s="180" t="s">
        <v>1</v>
      </c>
      <c r="F840" s="181" t="s">
        <v>3812</v>
      </c>
      <c r="H840" s="180" t="s">
        <v>1</v>
      </c>
      <c r="I840" s="182"/>
      <c r="L840" s="179"/>
      <c r="M840" s="183"/>
      <c r="T840" s="184"/>
      <c r="AT840" s="180" t="s">
        <v>219</v>
      </c>
      <c r="AU840" s="180" t="s">
        <v>88</v>
      </c>
      <c r="AV840" s="14" t="s">
        <v>82</v>
      </c>
      <c r="AW840" s="14" t="s">
        <v>31</v>
      </c>
      <c r="AX840" s="14" t="s">
        <v>75</v>
      </c>
      <c r="AY840" s="180" t="s">
        <v>205</v>
      </c>
    </row>
    <row r="841" spans="2:65" s="14" customFormat="1">
      <c r="B841" s="179"/>
      <c r="D841" s="165" t="s">
        <v>219</v>
      </c>
      <c r="E841" s="180" t="s">
        <v>1</v>
      </c>
      <c r="F841" s="181" t="s">
        <v>3813</v>
      </c>
      <c r="H841" s="180" t="s">
        <v>1</v>
      </c>
      <c r="I841" s="182"/>
      <c r="L841" s="179"/>
      <c r="M841" s="183"/>
      <c r="T841" s="184"/>
      <c r="AT841" s="180" t="s">
        <v>219</v>
      </c>
      <c r="AU841" s="180" t="s">
        <v>88</v>
      </c>
      <c r="AV841" s="14" t="s">
        <v>82</v>
      </c>
      <c r="AW841" s="14" t="s">
        <v>31</v>
      </c>
      <c r="AX841" s="14" t="s">
        <v>75</v>
      </c>
      <c r="AY841" s="180" t="s">
        <v>205</v>
      </c>
    </row>
    <row r="842" spans="2:65" s="12" customFormat="1">
      <c r="B842" s="164"/>
      <c r="D842" s="165" t="s">
        <v>219</v>
      </c>
      <c r="E842" s="166" t="s">
        <v>1</v>
      </c>
      <c r="F842" s="167" t="s">
        <v>3814</v>
      </c>
      <c r="H842" s="168">
        <v>90.3</v>
      </c>
      <c r="I842" s="169"/>
      <c r="L842" s="164"/>
      <c r="M842" s="170"/>
      <c r="T842" s="171"/>
      <c r="AT842" s="166" t="s">
        <v>219</v>
      </c>
      <c r="AU842" s="166" t="s">
        <v>88</v>
      </c>
      <c r="AV842" s="12" t="s">
        <v>88</v>
      </c>
      <c r="AW842" s="12" t="s">
        <v>31</v>
      </c>
      <c r="AX842" s="12" t="s">
        <v>75</v>
      </c>
      <c r="AY842" s="166" t="s">
        <v>205</v>
      </c>
    </row>
    <row r="843" spans="2:65" s="12" customFormat="1">
      <c r="B843" s="164"/>
      <c r="D843" s="165" t="s">
        <v>219</v>
      </c>
      <c r="E843" s="166" t="s">
        <v>1</v>
      </c>
      <c r="F843" s="167" t="s">
        <v>3815</v>
      </c>
      <c r="H843" s="168">
        <v>90.3</v>
      </c>
      <c r="I843" s="169"/>
      <c r="L843" s="164"/>
      <c r="M843" s="170"/>
      <c r="T843" s="171"/>
      <c r="AT843" s="166" t="s">
        <v>219</v>
      </c>
      <c r="AU843" s="166" t="s">
        <v>88</v>
      </c>
      <c r="AV843" s="12" t="s">
        <v>88</v>
      </c>
      <c r="AW843" s="12" t="s">
        <v>31</v>
      </c>
      <c r="AX843" s="12" t="s">
        <v>75</v>
      </c>
      <c r="AY843" s="166" t="s">
        <v>205</v>
      </c>
    </row>
    <row r="844" spans="2:65" s="12" customFormat="1">
      <c r="B844" s="164"/>
      <c r="D844" s="165" t="s">
        <v>219</v>
      </c>
      <c r="E844" s="166" t="s">
        <v>1</v>
      </c>
      <c r="F844" s="167" t="s">
        <v>3816</v>
      </c>
      <c r="H844" s="168">
        <v>31</v>
      </c>
      <c r="I844" s="169"/>
      <c r="L844" s="164"/>
      <c r="M844" s="170"/>
      <c r="T844" s="171"/>
      <c r="AT844" s="166" t="s">
        <v>219</v>
      </c>
      <c r="AU844" s="166" t="s">
        <v>88</v>
      </c>
      <c r="AV844" s="12" t="s">
        <v>88</v>
      </c>
      <c r="AW844" s="12" t="s">
        <v>31</v>
      </c>
      <c r="AX844" s="12" t="s">
        <v>75</v>
      </c>
      <c r="AY844" s="166" t="s">
        <v>205</v>
      </c>
    </row>
    <row r="845" spans="2:65" s="12" customFormat="1">
      <c r="B845" s="164"/>
      <c r="D845" s="165" t="s">
        <v>219</v>
      </c>
      <c r="E845" s="166" t="s">
        <v>1</v>
      </c>
      <c r="F845" s="167" t="s">
        <v>3817</v>
      </c>
      <c r="H845" s="168">
        <v>30.1</v>
      </c>
      <c r="I845" s="169"/>
      <c r="L845" s="164"/>
      <c r="M845" s="170"/>
      <c r="T845" s="171"/>
      <c r="AT845" s="166" t="s">
        <v>219</v>
      </c>
      <c r="AU845" s="166" t="s">
        <v>88</v>
      </c>
      <c r="AV845" s="12" t="s">
        <v>88</v>
      </c>
      <c r="AW845" s="12" t="s">
        <v>31</v>
      </c>
      <c r="AX845" s="12" t="s">
        <v>75</v>
      </c>
      <c r="AY845" s="166" t="s">
        <v>205</v>
      </c>
    </row>
    <row r="846" spans="2:65" s="15" customFormat="1">
      <c r="B846" s="185"/>
      <c r="D846" s="165" t="s">
        <v>219</v>
      </c>
      <c r="E846" s="186" t="s">
        <v>1</v>
      </c>
      <c r="F846" s="187" t="s">
        <v>3818</v>
      </c>
      <c r="H846" s="188">
        <v>241.7</v>
      </c>
      <c r="I846" s="189"/>
      <c r="L846" s="185"/>
      <c r="M846" s="190"/>
      <c r="T846" s="191"/>
      <c r="AT846" s="186" t="s">
        <v>219</v>
      </c>
      <c r="AU846" s="186" t="s">
        <v>88</v>
      </c>
      <c r="AV846" s="15" t="s">
        <v>222</v>
      </c>
      <c r="AW846" s="15" t="s">
        <v>31</v>
      </c>
      <c r="AX846" s="15" t="s">
        <v>75</v>
      </c>
      <c r="AY846" s="186" t="s">
        <v>205</v>
      </c>
    </row>
    <row r="847" spans="2:65" s="13" customFormat="1">
      <c r="B847" s="172"/>
      <c r="D847" s="165" t="s">
        <v>219</v>
      </c>
      <c r="E847" s="173" t="s">
        <v>3252</v>
      </c>
      <c r="F847" s="174" t="s">
        <v>221</v>
      </c>
      <c r="H847" s="175">
        <v>241.7</v>
      </c>
      <c r="I847" s="176"/>
      <c r="L847" s="172"/>
      <c r="M847" s="177"/>
      <c r="T847" s="178"/>
      <c r="AT847" s="173" t="s">
        <v>219</v>
      </c>
      <c r="AU847" s="173" t="s">
        <v>88</v>
      </c>
      <c r="AV847" s="13" t="s">
        <v>210</v>
      </c>
      <c r="AW847" s="13" t="s">
        <v>31</v>
      </c>
      <c r="AX847" s="13" t="s">
        <v>82</v>
      </c>
      <c r="AY847" s="173" t="s">
        <v>205</v>
      </c>
    </row>
    <row r="848" spans="2:65" s="1" customFormat="1" ht="44.25" customHeight="1">
      <c r="B848" s="136"/>
      <c r="C848" s="154" t="s">
        <v>913</v>
      </c>
      <c r="D848" s="154" t="s">
        <v>214</v>
      </c>
      <c r="E848" s="155" t="s">
        <v>3819</v>
      </c>
      <c r="F848" s="156" t="s">
        <v>3820</v>
      </c>
      <c r="G848" s="157" t="s">
        <v>165</v>
      </c>
      <c r="H848" s="158">
        <v>434</v>
      </c>
      <c r="I848" s="159"/>
      <c r="J848" s="160">
        <f>ROUND(I848*H848,2)</f>
        <v>0</v>
      </c>
      <c r="K848" s="161"/>
      <c r="L848" s="32"/>
      <c r="M848" s="162" t="s">
        <v>1</v>
      </c>
      <c r="N848" s="163" t="s">
        <v>41</v>
      </c>
      <c r="P848" s="148">
        <f>O848*H848</f>
        <v>0</v>
      </c>
      <c r="Q848" s="148">
        <v>1.187E-2</v>
      </c>
      <c r="R848" s="148">
        <f>Q848*H848</f>
        <v>5.15158</v>
      </c>
      <c r="S848" s="148">
        <v>0</v>
      </c>
      <c r="T848" s="149">
        <f>S848*H848</f>
        <v>0</v>
      </c>
      <c r="AR848" s="150" t="s">
        <v>233</v>
      </c>
      <c r="AT848" s="150" t="s">
        <v>214</v>
      </c>
      <c r="AU848" s="150" t="s">
        <v>88</v>
      </c>
      <c r="AY848" s="17" t="s">
        <v>205</v>
      </c>
      <c r="BE848" s="151">
        <f>IF(N848="základná",J848,0)</f>
        <v>0</v>
      </c>
      <c r="BF848" s="151">
        <f>IF(N848="znížená",J848,0)</f>
        <v>0</v>
      </c>
      <c r="BG848" s="151">
        <f>IF(N848="zákl. prenesená",J848,0)</f>
        <v>0</v>
      </c>
      <c r="BH848" s="151">
        <f>IF(N848="zníž. prenesená",J848,0)</f>
        <v>0</v>
      </c>
      <c r="BI848" s="151">
        <f>IF(N848="nulová",J848,0)</f>
        <v>0</v>
      </c>
      <c r="BJ848" s="17" t="s">
        <v>88</v>
      </c>
      <c r="BK848" s="151">
        <f>ROUND(I848*H848,2)</f>
        <v>0</v>
      </c>
      <c r="BL848" s="17" t="s">
        <v>233</v>
      </c>
      <c r="BM848" s="150" t="s">
        <v>3821</v>
      </c>
    </row>
    <row r="849" spans="2:65" s="14" customFormat="1" ht="22.5">
      <c r="B849" s="179"/>
      <c r="D849" s="165" t="s">
        <v>219</v>
      </c>
      <c r="E849" s="180" t="s">
        <v>1</v>
      </c>
      <c r="F849" s="181" t="s">
        <v>3822</v>
      </c>
      <c r="H849" s="180" t="s">
        <v>1</v>
      </c>
      <c r="I849" s="182"/>
      <c r="L849" s="179"/>
      <c r="M849" s="183"/>
      <c r="T849" s="184"/>
      <c r="AT849" s="180" t="s">
        <v>219</v>
      </c>
      <c r="AU849" s="180" t="s">
        <v>88</v>
      </c>
      <c r="AV849" s="14" t="s">
        <v>82</v>
      </c>
      <c r="AW849" s="14" t="s">
        <v>31</v>
      </c>
      <c r="AX849" s="14" t="s">
        <v>75</v>
      </c>
      <c r="AY849" s="180" t="s">
        <v>205</v>
      </c>
    </row>
    <row r="850" spans="2:65" s="14" customFormat="1" ht="22.5">
      <c r="B850" s="179"/>
      <c r="D850" s="165" t="s">
        <v>219</v>
      </c>
      <c r="E850" s="180" t="s">
        <v>1</v>
      </c>
      <c r="F850" s="181" t="s">
        <v>3823</v>
      </c>
      <c r="H850" s="180" t="s">
        <v>1</v>
      </c>
      <c r="I850" s="182"/>
      <c r="L850" s="179"/>
      <c r="M850" s="183"/>
      <c r="T850" s="184"/>
      <c r="AT850" s="180" t="s">
        <v>219</v>
      </c>
      <c r="AU850" s="180" t="s">
        <v>88</v>
      </c>
      <c r="AV850" s="14" t="s">
        <v>82</v>
      </c>
      <c r="AW850" s="14" t="s">
        <v>31</v>
      </c>
      <c r="AX850" s="14" t="s">
        <v>75</v>
      </c>
      <c r="AY850" s="180" t="s">
        <v>205</v>
      </c>
    </row>
    <row r="851" spans="2:65" s="14" customFormat="1">
      <c r="B851" s="179"/>
      <c r="D851" s="165" t="s">
        <v>219</v>
      </c>
      <c r="E851" s="180" t="s">
        <v>1</v>
      </c>
      <c r="F851" s="181" t="s">
        <v>3824</v>
      </c>
      <c r="H851" s="180" t="s">
        <v>1</v>
      </c>
      <c r="I851" s="182"/>
      <c r="L851" s="179"/>
      <c r="M851" s="183"/>
      <c r="T851" s="184"/>
      <c r="AT851" s="180" t="s">
        <v>219</v>
      </c>
      <c r="AU851" s="180" t="s">
        <v>88</v>
      </c>
      <c r="AV851" s="14" t="s">
        <v>82</v>
      </c>
      <c r="AW851" s="14" t="s">
        <v>31</v>
      </c>
      <c r="AX851" s="14" t="s">
        <v>75</v>
      </c>
      <c r="AY851" s="180" t="s">
        <v>205</v>
      </c>
    </row>
    <row r="852" spans="2:65" s="12" customFormat="1">
      <c r="B852" s="164"/>
      <c r="D852" s="165" t="s">
        <v>219</v>
      </c>
      <c r="E852" s="166" t="s">
        <v>1</v>
      </c>
      <c r="F852" s="167" t="s">
        <v>3825</v>
      </c>
      <c r="H852" s="168">
        <v>433.85399999999998</v>
      </c>
      <c r="I852" s="169"/>
      <c r="L852" s="164"/>
      <c r="M852" s="170"/>
      <c r="T852" s="171"/>
      <c r="AT852" s="166" t="s">
        <v>219</v>
      </c>
      <c r="AU852" s="166" t="s">
        <v>88</v>
      </c>
      <c r="AV852" s="12" t="s">
        <v>88</v>
      </c>
      <c r="AW852" s="12" t="s">
        <v>31</v>
      </c>
      <c r="AX852" s="12" t="s">
        <v>75</v>
      </c>
      <c r="AY852" s="166" t="s">
        <v>205</v>
      </c>
    </row>
    <row r="853" spans="2:65" s="12" customFormat="1">
      <c r="B853" s="164"/>
      <c r="D853" s="165" t="s">
        <v>219</v>
      </c>
      <c r="E853" s="166" t="s">
        <v>1</v>
      </c>
      <c r="F853" s="167" t="s">
        <v>3826</v>
      </c>
      <c r="H853" s="168">
        <v>0.14599999999999999</v>
      </c>
      <c r="I853" s="169"/>
      <c r="L853" s="164"/>
      <c r="M853" s="170"/>
      <c r="T853" s="171"/>
      <c r="AT853" s="166" t="s">
        <v>219</v>
      </c>
      <c r="AU853" s="166" t="s">
        <v>88</v>
      </c>
      <c r="AV853" s="12" t="s">
        <v>88</v>
      </c>
      <c r="AW853" s="12" t="s">
        <v>31</v>
      </c>
      <c r="AX853" s="12" t="s">
        <v>75</v>
      </c>
      <c r="AY853" s="166" t="s">
        <v>205</v>
      </c>
    </row>
    <row r="854" spans="2:65" s="15" customFormat="1">
      <c r="B854" s="185"/>
      <c r="D854" s="165" t="s">
        <v>219</v>
      </c>
      <c r="E854" s="186" t="s">
        <v>1</v>
      </c>
      <c r="F854" s="187" t="s">
        <v>404</v>
      </c>
      <c r="H854" s="188">
        <v>434</v>
      </c>
      <c r="I854" s="189"/>
      <c r="L854" s="185"/>
      <c r="M854" s="190"/>
      <c r="T854" s="191"/>
      <c r="AT854" s="186" t="s">
        <v>219</v>
      </c>
      <c r="AU854" s="186" t="s">
        <v>88</v>
      </c>
      <c r="AV854" s="15" t="s">
        <v>222</v>
      </c>
      <c r="AW854" s="15" t="s">
        <v>31</v>
      </c>
      <c r="AX854" s="15" t="s">
        <v>75</v>
      </c>
      <c r="AY854" s="186" t="s">
        <v>205</v>
      </c>
    </row>
    <row r="855" spans="2:65" s="13" customFormat="1">
      <c r="B855" s="172"/>
      <c r="D855" s="165" t="s">
        <v>219</v>
      </c>
      <c r="E855" s="173" t="s">
        <v>3250</v>
      </c>
      <c r="F855" s="174" t="s">
        <v>3827</v>
      </c>
      <c r="H855" s="175">
        <v>434</v>
      </c>
      <c r="I855" s="176"/>
      <c r="L855" s="172"/>
      <c r="M855" s="177"/>
      <c r="T855" s="178"/>
      <c r="AT855" s="173" t="s">
        <v>219</v>
      </c>
      <c r="AU855" s="173" t="s">
        <v>88</v>
      </c>
      <c r="AV855" s="13" t="s">
        <v>210</v>
      </c>
      <c r="AW855" s="13" t="s">
        <v>31</v>
      </c>
      <c r="AX855" s="13" t="s">
        <v>82</v>
      </c>
      <c r="AY855" s="173" t="s">
        <v>205</v>
      </c>
    </row>
    <row r="856" spans="2:65" s="1" customFormat="1" ht="24.2" customHeight="1">
      <c r="B856" s="136"/>
      <c r="C856" s="154" t="s">
        <v>917</v>
      </c>
      <c r="D856" s="154" t="s">
        <v>214</v>
      </c>
      <c r="E856" s="155" t="s">
        <v>3828</v>
      </c>
      <c r="F856" s="156" t="s">
        <v>3829</v>
      </c>
      <c r="G856" s="157" t="s">
        <v>592</v>
      </c>
      <c r="H856" s="158">
        <v>20</v>
      </c>
      <c r="I856" s="159"/>
      <c r="J856" s="160">
        <f>ROUND(I856*H856,2)</f>
        <v>0</v>
      </c>
      <c r="K856" s="161"/>
      <c r="L856" s="32"/>
      <c r="M856" s="162" t="s">
        <v>1</v>
      </c>
      <c r="N856" s="163" t="s">
        <v>41</v>
      </c>
      <c r="P856" s="148">
        <f>O856*H856</f>
        <v>0</v>
      </c>
      <c r="Q856" s="148">
        <v>1.6330000000000001E-2</v>
      </c>
      <c r="R856" s="148">
        <f>Q856*H856</f>
        <v>0.3266</v>
      </c>
      <c r="S856" s="148">
        <v>0</v>
      </c>
      <c r="T856" s="149">
        <f>S856*H856</f>
        <v>0</v>
      </c>
      <c r="AR856" s="150" t="s">
        <v>233</v>
      </c>
      <c r="AT856" s="150" t="s">
        <v>214</v>
      </c>
      <c r="AU856" s="150" t="s">
        <v>88</v>
      </c>
      <c r="AY856" s="17" t="s">
        <v>205</v>
      </c>
      <c r="BE856" s="151">
        <f>IF(N856="základná",J856,0)</f>
        <v>0</v>
      </c>
      <c r="BF856" s="151">
        <f>IF(N856="znížená",J856,0)</f>
        <v>0</v>
      </c>
      <c r="BG856" s="151">
        <f>IF(N856="zákl. prenesená",J856,0)</f>
        <v>0</v>
      </c>
      <c r="BH856" s="151">
        <f>IF(N856="zníž. prenesená",J856,0)</f>
        <v>0</v>
      </c>
      <c r="BI856" s="151">
        <f>IF(N856="nulová",J856,0)</f>
        <v>0</v>
      </c>
      <c r="BJ856" s="17" t="s">
        <v>88</v>
      </c>
      <c r="BK856" s="151">
        <f>ROUND(I856*H856,2)</f>
        <v>0</v>
      </c>
      <c r="BL856" s="17" t="s">
        <v>233</v>
      </c>
      <c r="BM856" s="150" t="s">
        <v>3830</v>
      </c>
    </row>
    <row r="857" spans="2:65" s="12" customFormat="1">
      <c r="B857" s="164"/>
      <c r="D857" s="165" t="s">
        <v>219</v>
      </c>
      <c r="E857" s="166" t="s">
        <v>1</v>
      </c>
      <c r="F857" s="167" t="s">
        <v>7</v>
      </c>
      <c r="H857" s="168">
        <v>20</v>
      </c>
      <c r="I857" s="169"/>
      <c r="L857" s="164"/>
      <c r="M857" s="170"/>
      <c r="T857" s="171"/>
      <c r="AT857" s="166" t="s">
        <v>219</v>
      </c>
      <c r="AU857" s="166" t="s">
        <v>88</v>
      </c>
      <c r="AV857" s="12" t="s">
        <v>88</v>
      </c>
      <c r="AW857" s="12" t="s">
        <v>31</v>
      </c>
      <c r="AX857" s="12" t="s">
        <v>75</v>
      </c>
      <c r="AY857" s="166" t="s">
        <v>205</v>
      </c>
    </row>
    <row r="858" spans="2:65" s="13" customFormat="1">
      <c r="B858" s="172"/>
      <c r="D858" s="165" t="s">
        <v>219</v>
      </c>
      <c r="E858" s="173" t="s">
        <v>1</v>
      </c>
      <c r="F858" s="174" t="s">
        <v>221</v>
      </c>
      <c r="H858" s="175">
        <v>20</v>
      </c>
      <c r="I858" s="176"/>
      <c r="L858" s="172"/>
      <c r="M858" s="177"/>
      <c r="T858" s="178"/>
      <c r="AT858" s="173" t="s">
        <v>219</v>
      </c>
      <c r="AU858" s="173" t="s">
        <v>88</v>
      </c>
      <c r="AV858" s="13" t="s">
        <v>210</v>
      </c>
      <c r="AW858" s="13" t="s">
        <v>31</v>
      </c>
      <c r="AX858" s="13" t="s">
        <v>82</v>
      </c>
      <c r="AY858" s="173" t="s">
        <v>205</v>
      </c>
    </row>
    <row r="859" spans="2:65" s="1" customFormat="1" ht="37.9" customHeight="1">
      <c r="B859" s="136"/>
      <c r="C859" s="154" t="s">
        <v>921</v>
      </c>
      <c r="D859" s="154" t="s">
        <v>214</v>
      </c>
      <c r="E859" s="155" t="s">
        <v>3831</v>
      </c>
      <c r="F859" s="156" t="s">
        <v>3832</v>
      </c>
      <c r="G859" s="157" t="s">
        <v>165</v>
      </c>
      <c r="H859" s="158">
        <v>201.4</v>
      </c>
      <c r="I859" s="159"/>
      <c r="J859" s="160">
        <f>ROUND(I859*H859,2)</f>
        <v>0</v>
      </c>
      <c r="K859" s="161"/>
      <c r="L859" s="32"/>
      <c r="M859" s="162" t="s">
        <v>1</v>
      </c>
      <c r="N859" s="163" t="s">
        <v>41</v>
      </c>
      <c r="P859" s="148">
        <f>O859*H859</f>
        <v>0</v>
      </c>
      <c r="Q859" s="148">
        <v>2.2069999999999999E-2</v>
      </c>
      <c r="R859" s="148">
        <f>Q859*H859</f>
        <v>4.4448980000000002</v>
      </c>
      <c r="S859" s="148">
        <v>0</v>
      </c>
      <c r="T859" s="149">
        <f>S859*H859</f>
        <v>0</v>
      </c>
      <c r="AR859" s="150" t="s">
        <v>233</v>
      </c>
      <c r="AT859" s="150" t="s">
        <v>214</v>
      </c>
      <c r="AU859" s="150" t="s">
        <v>88</v>
      </c>
      <c r="AY859" s="17" t="s">
        <v>205</v>
      </c>
      <c r="BE859" s="151">
        <f>IF(N859="základná",J859,0)</f>
        <v>0</v>
      </c>
      <c r="BF859" s="151">
        <f>IF(N859="znížená",J859,0)</f>
        <v>0</v>
      </c>
      <c r="BG859" s="151">
        <f>IF(N859="zákl. prenesená",J859,0)</f>
        <v>0</v>
      </c>
      <c r="BH859" s="151">
        <f>IF(N859="zníž. prenesená",J859,0)</f>
        <v>0</v>
      </c>
      <c r="BI859" s="151">
        <f>IF(N859="nulová",J859,0)</f>
        <v>0</v>
      </c>
      <c r="BJ859" s="17" t="s">
        <v>88</v>
      </c>
      <c r="BK859" s="151">
        <f>ROUND(I859*H859,2)</f>
        <v>0</v>
      </c>
      <c r="BL859" s="17" t="s">
        <v>233</v>
      </c>
      <c r="BM859" s="150" t="s">
        <v>3833</v>
      </c>
    </row>
    <row r="860" spans="2:65" s="14" customFormat="1">
      <c r="B860" s="179"/>
      <c r="D860" s="165" t="s">
        <v>219</v>
      </c>
      <c r="E860" s="180" t="s">
        <v>1</v>
      </c>
      <c r="F860" s="181" t="s">
        <v>3834</v>
      </c>
      <c r="H860" s="180" t="s">
        <v>1</v>
      </c>
      <c r="I860" s="182"/>
      <c r="L860" s="179"/>
      <c r="M860" s="183"/>
      <c r="T860" s="184"/>
      <c r="AT860" s="180" t="s">
        <v>219</v>
      </c>
      <c r="AU860" s="180" t="s">
        <v>88</v>
      </c>
      <c r="AV860" s="14" t="s">
        <v>82</v>
      </c>
      <c r="AW860" s="14" t="s">
        <v>31</v>
      </c>
      <c r="AX860" s="14" t="s">
        <v>75</v>
      </c>
      <c r="AY860" s="180" t="s">
        <v>205</v>
      </c>
    </row>
    <row r="861" spans="2:65" s="14" customFormat="1">
      <c r="B861" s="179"/>
      <c r="D861" s="165" t="s">
        <v>219</v>
      </c>
      <c r="E861" s="180" t="s">
        <v>1</v>
      </c>
      <c r="F861" s="181" t="s">
        <v>3835</v>
      </c>
      <c r="H861" s="180" t="s">
        <v>1</v>
      </c>
      <c r="I861" s="182"/>
      <c r="L861" s="179"/>
      <c r="M861" s="183"/>
      <c r="T861" s="184"/>
      <c r="AT861" s="180" t="s">
        <v>219</v>
      </c>
      <c r="AU861" s="180" t="s">
        <v>88</v>
      </c>
      <c r="AV861" s="14" t="s">
        <v>82</v>
      </c>
      <c r="AW861" s="14" t="s">
        <v>31</v>
      </c>
      <c r="AX861" s="14" t="s">
        <v>75</v>
      </c>
      <c r="AY861" s="180" t="s">
        <v>205</v>
      </c>
    </row>
    <row r="862" spans="2:65" s="14" customFormat="1" ht="22.5">
      <c r="B862" s="179"/>
      <c r="D862" s="165" t="s">
        <v>219</v>
      </c>
      <c r="E862" s="180" t="s">
        <v>1</v>
      </c>
      <c r="F862" s="181" t="s">
        <v>3836</v>
      </c>
      <c r="H862" s="180" t="s">
        <v>1</v>
      </c>
      <c r="I862" s="182"/>
      <c r="L862" s="179"/>
      <c r="M862" s="183"/>
      <c r="T862" s="184"/>
      <c r="AT862" s="180" t="s">
        <v>219</v>
      </c>
      <c r="AU862" s="180" t="s">
        <v>88</v>
      </c>
      <c r="AV862" s="14" t="s">
        <v>82</v>
      </c>
      <c r="AW862" s="14" t="s">
        <v>31</v>
      </c>
      <c r="AX862" s="14" t="s">
        <v>75</v>
      </c>
      <c r="AY862" s="180" t="s">
        <v>205</v>
      </c>
    </row>
    <row r="863" spans="2:65" s="14" customFormat="1">
      <c r="B863" s="179"/>
      <c r="D863" s="165" t="s">
        <v>219</v>
      </c>
      <c r="E863" s="180" t="s">
        <v>1</v>
      </c>
      <c r="F863" s="181" t="s">
        <v>3837</v>
      </c>
      <c r="H863" s="180" t="s">
        <v>1</v>
      </c>
      <c r="I863" s="182"/>
      <c r="L863" s="179"/>
      <c r="M863" s="183"/>
      <c r="T863" s="184"/>
      <c r="AT863" s="180" t="s">
        <v>219</v>
      </c>
      <c r="AU863" s="180" t="s">
        <v>88</v>
      </c>
      <c r="AV863" s="14" t="s">
        <v>82</v>
      </c>
      <c r="AW863" s="14" t="s">
        <v>31</v>
      </c>
      <c r="AX863" s="14" t="s">
        <v>75</v>
      </c>
      <c r="AY863" s="180" t="s">
        <v>205</v>
      </c>
    </row>
    <row r="864" spans="2:65" s="14" customFormat="1">
      <c r="B864" s="179"/>
      <c r="D864" s="165" t="s">
        <v>219</v>
      </c>
      <c r="E864" s="180" t="s">
        <v>1</v>
      </c>
      <c r="F864" s="181" t="s">
        <v>3838</v>
      </c>
      <c r="H864" s="180" t="s">
        <v>1</v>
      </c>
      <c r="I864" s="182"/>
      <c r="L864" s="179"/>
      <c r="M864" s="183"/>
      <c r="T864" s="184"/>
      <c r="AT864" s="180" t="s">
        <v>219</v>
      </c>
      <c r="AU864" s="180" t="s">
        <v>88</v>
      </c>
      <c r="AV864" s="14" t="s">
        <v>82</v>
      </c>
      <c r="AW864" s="14" t="s">
        <v>31</v>
      </c>
      <c r="AX864" s="14" t="s">
        <v>75</v>
      </c>
      <c r="AY864" s="180" t="s">
        <v>205</v>
      </c>
    </row>
    <row r="865" spans="2:65" s="14" customFormat="1">
      <c r="B865" s="179"/>
      <c r="D865" s="165" t="s">
        <v>219</v>
      </c>
      <c r="E865" s="180" t="s">
        <v>1</v>
      </c>
      <c r="F865" s="181" t="s">
        <v>3839</v>
      </c>
      <c r="H865" s="180" t="s">
        <v>1</v>
      </c>
      <c r="I865" s="182"/>
      <c r="L865" s="179"/>
      <c r="M865" s="183"/>
      <c r="T865" s="184"/>
      <c r="AT865" s="180" t="s">
        <v>219</v>
      </c>
      <c r="AU865" s="180" t="s">
        <v>88</v>
      </c>
      <c r="AV865" s="14" t="s">
        <v>82</v>
      </c>
      <c r="AW865" s="14" t="s">
        <v>31</v>
      </c>
      <c r="AX865" s="14" t="s">
        <v>75</v>
      </c>
      <c r="AY865" s="180" t="s">
        <v>205</v>
      </c>
    </row>
    <row r="866" spans="2:65" s="12" customFormat="1">
      <c r="B866" s="164"/>
      <c r="D866" s="165" t="s">
        <v>219</v>
      </c>
      <c r="E866" s="166" t="s">
        <v>1</v>
      </c>
      <c r="F866" s="167" t="s">
        <v>3840</v>
      </c>
      <c r="H866" s="168">
        <v>31.8</v>
      </c>
      <c r="I866" s="169"/>
      <c r="L866" s="164"/>
      <c r="M866" s="170"/>
      <c r="T866" s="171"/>
      <c r="AT866" s="166" t="s">
        <v>219</v>
      </c>
      <c r="AU866" s="166" t="s">
        <v>88</v>
      </c>
      <c r="AV866" s="12" t="s">
        <v>88</v>
      </c>
      <c r="AW866" s="12" t="s">
        <v>31</v>
      </c>
      <c r="AX866" s="12" t="s">
        <v>75</v>
      </c>
      <c r="AY866" s="166" t="s">
        <v>205</v>
      </c>
    </row>
    <row r="867" spans="2:65" s="14" customFormat="1">
      <c r="B867" s="179"/>
      <c r="D867" s="165" t="s">
        <v>219</v>
      </c>
      <c r="E867" s="180" t="s">
        <v>1</v>
      </c>
      <c r="F867" s="181" t="s">
        <v>2082</v>
      </c>
      <c r="H867" s="180" t="s">
        <v>1</v>
      </c>
      <c r="I867" s="182"/>
      <c r="L867" s="179"/>
      <c r="M867" s="183"/>
      <c r="T867" s="184"/>
      <c r="AT867" s="180" t="s">
        <v>219</v>
      </c>
      <c r="AU867" s="180" t="s">
        <v>88</v>
      </c>
      <c r="AV867" s="14" t="s">
        <v>82</v>
      </c>
      <c r="AW867" s="14" t="s">
        <v>31</v>
      </c>
      <c r="AX867" s="14" t="s">
        <v>75</v>
      </c>
      <c r="AY867" s="180" t="s">
        <v>205</v>
      </c>
    </row>
    <row r="868" spans="2:65" s="12" customFormat="1">
      <c r="B868" s="164"/>
      <c r="D868" s="165" t="s">
        <v>219</v>
      </c>
      <c r="E868" s="166" t="s">
        <v>1</v>
      </c>
      <c r="F868" s="167" t="s">
        <v>3841</v>
      </c>
      <c r="H868" s="168">
        <v>63.6</v>
      </c>
      <c r="I868" s="169"/>
      <c r="L868" s="164"/>
      <c r="M868" s="170"/>
      <c r="T868" s="171"/>
      <c r="AT868" s="166" t="s">
        <v>219</v>
      </c>
      <c r="AU868" s="166" t="s">
        <v>88</v>
      </c>
      <c r="AV868" s="12" t="s">
        <v>88</v>
      </c>
      <c r="AW868" s="12" t="s">
        <v>31</v>
      </c>
      <c r="AX868" s="12" t="s">
        <v>75</v>
      </c>
      <c r="AY868" s="166" t="s">
        <v>205</v>
      </c>
    </row>
    <row r="869" spans="2:65" s="15" customFormat="1">
      <c r="B869" s="185"/>
      <c r="D869" s="165" t="s">
        <v>219</v>
      </c>
      <c r="E869" s="186" t="s">
        <v>1</v>
      </c>
      <c r="F869" s="187" t="s">
        <v>3317</v>
      </c>
      <c r="H869" s="188">
        <v>95.4</v>
      </c>
      <c r="I869" s="189"/>
      <c r="L869" s="185"/>
      <c r="M869" s="190"/>
      <c r="T869" s="191"/>
      <c r="AT869" s="186" t="s">
        <v>219</v>
      </c>
      <c r="AU869" s="186" t="s">
        <v>88</v>
      </c>
      <c r="AV869" s="15" t="s">
        <v>222</v>
      </c>
      <c r="AW869" s="15" t="s">
        <v>31</v>
      </c>
      <c r="AX869" s="15" t="s">
        <v>75</v>
      </c>
      <c r="AY869" s="186" t="s">
        <v>205</v>
      </c>
    </row>
    <row r="870" spans="2:65" s="12" customFormat="1">
      <c r="B870" s="164"/>
      <c r="D870" s="165" t="s">
        <v>219</v>
      </c>
      <c r="E870" s="166" t="s">
        <v>1</v>
      </c>
      <c r="F870" s="167" t="s">
        <v>3842</v>
      </c>
      <c r="H870" s="168">
        <v>63.6</v>
      </c>
      <c r="I870" s="169"/>
      <c r="L870" s="164"/>
      <c r="M870" s="170"/>
      <c r="T870" s="171"/>
      <c r="AT870" s="166" t="s">
        <v>219</v>
      </c>
      <c r="AU870" s="166" t="s">
        <v>88</v>
      </c>
      <c r="AV870" s="12" t="s">
        <v>88</v>
      </c>
      <c r="AW870" s="12" t="s">
        <v>31</v>
      </c>
      <c r="AX870" s="12" t="s">
        <v>75</v>
      </c>
      <c r="AY870" s="166" t="s">
        <v>205</v>
      </c>
    </row>
    <row r="871" spans="2:65" s="15" customFormat="1">
      <c r="B871" s="185"/>
      <c r="D871" s="165" t="s">
        <v>219</v>
      </c>
      <c r="E871" s="186" t="s">
        <v>1</v>
      </c>
      <c r="F871" s="187" t="s">
        <v>3843</v>
      </c>
      <c r="H871" s="188">
        <v>63.6</v>
      </c>
      <c r="I871" s="189"/>
      <c r="L871" s="185"/>
      <c r="M871" s="190"/>
      <c r="T871" s="191"/>
      <c r="AT871" s="186" t="s">
        <v>219</v>
      </c>
      <c r="AU871" s="186" t="s">
        <v>88</v>
      </c>
      <c r="AV871" s="15" t="s">
        <v>222</v>
      </c>
      <c r="AW871" s="15" t="s">
        <v>31</v>
      </c>
      <c r="AX871" s="15" t="s">
        <v>75</v>
      </c>
      <c r="AY871" s="186" t="s">
        <v>205</v>
      </c>
    </row>
    <row r="872" spans="2:65" s="12" customFormat="1">
      <c r="B872" s="164"/>
      <c r="D872" s="165" t="s">
        <v>219</v>
      </c>
      <c r="E872" s="166" t="s">
        <v>1</v>
      </c>
      <c r="F872" s="167" t="s">
        <v>3844</v>
      </c>
      <c r="H872" s="168">
        <v>21.2</v>
      </c>
      <c r="I872" s="169"/>
      <c r="L872" s="164"/>
      <c r="M872" s="170"/>
      <c r="T872" s="171"/>
      <c r="AT872" s="166" t="s">
        <v>219</v>
      </c>
      <c r="AU872" s="166" t="s">
        <v>88</v>
      </c>
      <c r="AV872" s="12" t="s">
        <v>88</v>
      </c>
      <c r="AW872" s="12" t="s">
        <v>31</v>
      </c>
      <c r="AX872" s="12" t="s">
        <v>75</v>
      </c>
      <c r="AY872" s="166" t="s">
        <v>205</v>
      </c>
    </row>
    <row r="873" spans="2:65" s="15" customFormat="1">
      <c r="B873" s="185"/>
      <c r="D873" s="165" t="s">
        <v>219</v>
      </c>
      <c r="E873" s="186" t="s">
        <v>1</v>
      </c>
      <c r="F873" s="187" t="s">
        <v>3322</v>
      </c>
      <c r="H873" s="188">
        <v>21.2</v>
      </c>
      <c r="I873" s="189"/>
      <c r="L873" s="185"/>
      <c r="M873" s="190"/>
      <c r="T873" s="191"/>
      <c r="AT873" s="186" t="s">
        <v>219</v>
      </c>
      <c r="AU873" s="186" t="s">
        <v>88</v>
      </c>
      <c r="AV873" s="15" t="s">
        <v>222</v>
      </c>
      <c r="AW873" s="15" t="s">
        <v>31</v>
      </c>
      <c r="AX873" s="15" t="s">
        <v>75</v>
      </c>
      <c r="AY873" s="186" t="s">
        <v>205</v>
      </c>
    </row>
    <row r="874" spans="2:65" s="12" customFormat="1">
      <c r="B874" s="164"/>
      <c r="D874" s="165" t="s">
        <v>219</v>
      </c>
      <c r="E874" s="166" t="s">
        <v>1</v>
      </c>
      <c r="F874" s="167" t="s">
        <v>3844</v>
      </c>
      <c r="H874" s="168">
        <v>21.2</v>
      </c>
      <c r="I874" s="169"/>
      <c r="L874" s="164"/>
      <c r="M874" s="170"/>
      <c r="T874" s="171"/>
      <c r="AT874" s="166" t="s">
        <v>219</v>
      </c>
      <c r="AU874" s="166" t="s">
        <v>88</v>
      </c>
      <c r="AV874" s="12" t="s">
        <v>88</v>
      </c>
      <c r="AW874" s="12" t="s">
        <v>31</v>
      </c>
      <c r="AX874" s="12" t="s">
        <v>75</v>
      </c>
      <c r="AY874" s="166" t="s">
        <v>205</v>
      </c>
    </row>
    <row r="875" spans="2:65" s="15" customFormat="1">
      <c r="B875" s="185"/>
      <c r="D875" s="165" t="s">
        <v>219</v>
      </c>
      <c r="E875" s="186" t="s">
        <v>1</v>
      </c>
      <c r="F875" s="187" t="s">
        <v>3845</v>
      </c>
      <c r="H875" s="188">
        <v>21.2</v>
      </c>
      <c r="I875" s="189"/>
      <c r="L875" s="185"/>
      <c r="M875" s="190"/>
      <c r="T875" s="191"/>
      <c r="AT875" s="186" t="s">
        <v>219</v>
      </c>
      <c r="AU875" s="186" t="s">
        <v>88</v>
      </c>
      <c r="AV875" s="15" t="s">
        <v>222</v>
      </c>
      <c r="AW875" s="15" t="s">
        <v>31</v>
      </c>
      <c r="AX875" s="15" t="s">
        <v>75</v>
      </c>
      <c r="AY875" s="186" t="s">
        <v>205</v>
      </c>
    </row>
    <row r="876" spans="2:65" s="13" customFormat="1">
      <c r="B876" s="172"/>
      <c r="D876" s="165" t="s">
        <v>219</v>
      </c>
      <c r="E876" s="173" t="s">
        <v>3240</v>
      </c>
      <c r="F876" s="174" t="s">
        <v>221</v>
      </c>
      <c r="H876" s="175">
        <v>201.4</v>
      </c>
      <c r="I876" s="176"/>
      <c r="L876" s="172"/>
      <c r="M876" s="177"/>
      <c r="T876" s="178"/>
      <c r="AT876" s="173" t="s">
        <v>219</v>
      </c>
      <c r="AU876" s="173" t="s">
        <v>88</v>
      </c>
      <c r="AV876" s="13" t="s">
        <v>210</v>
      </c>
      <c r="AW876" s="13" t="s">
        <v>31</v>
      </c>
      <c r="AX876" s="13" t="s">
        <v>82</v>
      </c>
      <c r="AY876" s="173" t="s">
        <v>205</v>
      </c>
    </row>
    <row r="877" spans="2:65" s="1" customFormat="1" ht="37.9" customHeight="1">
      <c r="B877" s="136"/>
      <c r="C877" s="154" t="s">
        <v>927</v>
      </c>
      <c r="D877" s="154" t="s">
        <v>214</v>
      </c>
      <c r="E877" s="155" t="s">
        <v>3846</v>
      </c>
      <c r="F877" s="156" t="s">
        <v>3847</v>
      </c>
      <c r="G877" s="157" t="s">
        <v>165</v>
      </c>
      <c r="H877" s="158">
        <v>9.6199999999999992</v>
      </c>
      <c r="I877" s="159"/>
      <c r="J877" s="160">
        <f>ROUND(I877*H877,2)</f>
        <v>0</v>
      </c>
      <c r="K877" s="161"/>
      <c r="L877" s="32"/>
      <c r="M877" s="162" t="s">
        <v>1</v>
      </c>
      <c r="N877" s="163" t="s">
        <v>41</v>
      </c>
      <c r="P877" s="148">
        <f>O877*H877</f>
        <v>0</v>
      </c>
      <c r="Q877" s="148">
        <v>9.9000000000000008E-3</v>
      </c>
      <c r="R877" s="148">
        <f>Q877*H877</f>
        <v>9.5238000000000003E-2</v>
      </c>
      <c r="S877" s="148">
        <v>0</v>
      </c>
      <c r="T877" s="149">
        <f>S877*H877</f>
        <v>0</v>
      </c>
      <c r="AR877" s="150" t="s">
        <v>233</v>
      </c>
      <c r="AT877" s="150" t="s">
        <v>214</v>
      </c>
      <c r="AU877" s="150" t="s">
        <v>88</v>
      </c>
      <c r="AY877" s="17" t="s">
        <v>205</v>
      </c>
      <c r="BE877" s="151">
        <f>IF(N877="základná",J877,0)</f>
        <v>0</v>
      </c>
      <c r="BF877" s="151">
        <f>IF(N877="znížená",J877,0)</f>
        <v>0</v>
      </c>
      <c r="BG877" s="151">
        <f>IF(N877="zákl. prenesená",J877,0)</f>
        <v>0</v>
      </c>
      <c r="BH877" s="151">
        <f>IF(N877="zníž. prenesená",J877,0)</f>
        <v>0</v>
      </c>
      <c r="BI877" s="151">
        <f>IF(N877="nulová",J877,0)</f>
        <v>0</v>
      </c>
      <c r="BJ877" s="17" t="s">
        <v>88</v>
      </c>
      <c r="BK877" s="151">
        <f>ROUND(I877*H877,2)</f>
        <v>0</v>
      </c>
      <c r="BL877" s="17" t="s">
        <v>233</v>
      </c>
      <c r="BM877" s="150" t="s">
        <v>3848</v>
      </c>
    </row>
    <row r="878" spans="2:65" s="12" customFormat="1">
      <c r="B878" s="164"/>
      <c r="D878" s="165" t="s">
        <v>219</v>
      </c>
      <c r="E878" s="166" t="s">
        <v>1</v>
      </c>
      <c r="F878" s="167" t="s">
        <v>3849</v>
      </c>
      <c r="H878" s="168">
        <v>9.6199999999999992</v>
      </c>
      <c r="I878" s="169"/>
      <c r="L878" s="164"/>
      <c r="M878" s="170"/>
      <c r="T878" s="171"/>
      <c r="AT878" s="166" t="s">
        <v>219</v>
      </c>
      <c r="AU878" s="166" t="s">
        <v>88</v>
      </c>
      <c r="AV878" s="12" t="s">
        <v>88</v>
      </c>
      <c r="AW878" s="12" t="s">
        <v>31</v>
      </c>
      <c r="AX878" s="12" t="s">
        <v>75</v>
      </c>
      <c r="AY878" s="166" t="s">
        <v>205</v>
      </c>
    </row>
    <row r="879" spans="2:65" s="13" customFormat="1">
      <c r="B879" s="172"/>
      <c r="D879" s="165" t="s">
        <v>219</v>
      </c>
      <c r="E879" s="173" t="s">
        <v>1</v>
      </c>
      <c r="F879" s="174" t="s">
        <v>3850</v>
      </c>
      <c r="H879" s="175">
        <v>9.6199999999999992</v>
      </c>
      <c r="I879" s="176"/>
      <c r="L879" s="172"/>
      <c r="M879" s="177"/>
      <c r="T879" s="178"/>
      <c r="AT879" s="173" t="s">
        <v>219</v>
      </c>
      <c r="AU879" s="173" t="s">
        <v>88</v>
      </c>
      <c r="AV879" s="13" t="s">
        <v>210</v>
      </c>
      <c r="AW879" s="13" t="s">
        <v>31</v>
      </c>
      <c r="AX879" s="13" t="s">
        <v>82</v>
      </c>
      <c r="AY879" s="173" t="s">
        <v>205</v>
      </c>
    </row>
    <row r="880" spans="2:65" s="1" customFormat="1" ht="44.25" customHeight="1">
      <c r="B880" s="136"/>
      <c r="C880" s="154" t="s">
        <v>932</v>
      </c>
      <c r="D880" s="154" t="s">
        <v>214</v>
      </c>
      <c r="E880" s="155" t="s">
        <v>3851</v>
      </c>
      <c r="F880" s="156" t="s">
        <v>3852</v>
      </c>
      <c r="G880" s="157" t="s">
        <v>165</v>
      </c>
      <c r="H880" s="158">
        <v>18</v>
      </c>
      <c r="I880" s="159"/>
      <c r="J880" s="160">
        <f>ROUND(I880*H880,2)</f>
        <v>0</v>
      </c>
      <c r="K880" s="161"/>
      <c r="L880" s="32"/>
      <c r="M880" s="162" t="s">
        <v>1</v>
      </c>
      <c r="N880" s="163" t="s">
        <v>41</v>
      </c>
      <c r="P880" s="148">
        <f>O880*H880</f>
        <v>0</v>
      </c>
      <c r="Q880" s="148">
        <v>2.5399999999999999E-2</v>
      </c>
      <c r="R880" s="148">
        <f>Q880*H880</f>
        <v>0.4572</v>
      </c>
      <c r="S880" s="148">
        <v>0</v>
      </c>
      <c r="T880" s="149">
        <f>S880*H880</f>
        <v>0</v>
      </c>
      <c r="AR880" s="150" t="s">
        <v>233</v>
      </c>
      <c r="AT880" s="150" t="s">
        <v>214</v>
      </c>
      <c r="AU880" s="150" t="s">
        <v>88</v>
      </c>
      <c r="AY880" s="17" t="s">
        <v>205</v>
      </c>
      <c r="BE880" s="151">
        <f>IF(N880="základná",J880,0)</f>
        <v>0</v>
      </c>
      <c r="BF880" s="151">
        <f>IF(N880="znížená",J880,0)</f>
        <v>0</v>
      </c>
      <c r="BG880" s="151">
        <f>IF(N880="zákl. prenesená",J880,0)</f>
        <v>0</v>
      </c>
      <c r="BH880" s="151">
        <f>IF(N880="zníž. prenesená",J880,0)</f>
        <v>0</v>
      </c>
      <c r="BI880" s="151">
        <f>IF(N880="nulová",J880,0)</f>
        <v>0</v>
      </c>
      <c r="BJ880" s="17" t="s">
        <v>88</v>
      </c>
      <c r="BK880" s="151">
        <f>ROUND(I880*H880,2)</f>
        <v>0</v>
      </c>
      <c r="BL880" s="17" t="s">
        <v>233</v>
      </c>
      <c r="BM880" s="150" t="s">
        <v>3853</v>
      </c>
    </row>
    <row r="881" spans="2:65" s="14" customFormat="1">
      <c r="B881" s="179"/>
      <c r="D881" s="165" t="s">
        <v>219</v>
      </c>
      <c r="E881" s="180" t="s">
        <v>1</v>
      </c>
      <c r="F881" s="181" t="s">
        <v>3854</v>
      </c>
      <c r="H881" s="180" t="s">
        <v>1</v>
      </c>
      <c r="I881" s="182"/>
      <c r="L881" s="179"/>
      <c r="M881" s="183"/>
      <c r="T881" s="184"/>
      <c r="AT881" s="180" t="s">
        <v>219</v>
      </c>
      <c r="AU881" s="180" t="s">
        <v>88</v>
      </c>
      <c r="AV881" s="14" t="s">
        <v>82</v>
      </c>
      <c r="AW881" s="14" t="s">
        <v>31</v>
      </c>
      <c r="AX881" s="14" t="s">
        <v>75</v>
      </c>
      <c r="AY881" s="180" t="s">
        <v>205</v>
      </c>
    </row>
    <row r="882" spans="2:65" s="14" customFormat="1">
      <c r="B882" s="179"/>
      <c r="D882" s="165" t="s">
        <v>219</v>
      </c>
      <c r="E882" s="180" t="s">
        <v>1</v>
      </c>
      <c r="F882" s="181" t="s">
        <v>3855</v>
      </c>
      <c r="H882" s="180" t="s">
        <v>1</v>
      </c>
      <c r="I882" s="182"/>
      <c r="L882" s="179"/>
      <c r="M882" s="183"/>
      <c r="T882" s="184"/>
      <c r="AT882" s="180" t="s">
        <v>219</v>
      </c>
      <c r="AU882" s="180" t="s">
        <v>88</v>
      </c>
      <c r="AV882" s="14" t="s">
        <v>82</v>
      </c>
      <c r="AW882" s="14" t="s">
        <v>31</v>
      </c>
      <c r="AX882" s="14" t="s">
        <v>75</v>
      </c>
      <c r="AY882" s="180" t="s">
        <v>205</v>
      </c>
    </row>
    <row r="883" spans="2:65" s="14" customFormat="1">
      <c r="B883" s="179"/>
      <c r="D883" s="165" t="s">
        <v>219</v>
      </c>
      <c r="E883" s="180" t="s">
        <v>1</v>
      </c>
      <c r="F883" s="181" t="s">
        <v>3856</v>
      </c>
      <c r="H883" s="180" t="s">
        <v>1</v>
      </c>
      <c r="I883" s="182"/>
      <c r="L883" s="179"/>
      <c r="M883" s="183"/>
      <c r="T883" s="184"/>
      <c r="AT883" s="180" t="s">
        <v>219</v>
      </c>
      <c r="AU883" s="180" t="s">
        <v>88</v>
      </c>
      <c r="AV883" s="14" t="s">
        <v>82</v>
      </c>
      <c r="AW883" s="14" t="s">
        <v>31</v>
      </c>
      <c r="AX883" s="14" t="s">
        <v>75</v>
      </c>
      <c r="AY883" s="180" t="s">
        <v>205</v>
      </c>
    </row>
    <row r="884" spans="2:65" s="14" customFormat="1">
      <c r="B884" s="179"/>
      <c r="D884" s="165" t="s">
        <v>219</v>
      </c>
      <c r="E884" s="180" t="s">
        <v>1</v>
      </c>
      <c r="F884" s="181" t="s">
        <v>3857</v>
      </c>
      <c r="H884" s="180" t="s">
        <v>1</v>
      </c>
      <c r="I884" s="182"/>
      <c r="L884" s="179"/>
      <c r="M884" s="183"/>
      <c r="T884" s="184"/>
      <c r="AT884" s="180" t="s">
        <v>219</v>
      </c>
      <c r="AU884" s="180" t="s">
        <v>88</v>
      </c>
      <c r="AV884" s="14" t="s">
        <v>82</v>
      </c>
      <c r="AW884" s="14" t="s">
        <v>31</v>
      </c>
      <c r="AX884" s="14" t="s">
        <v>75</v>
      </c>
      <c r="AY884" s="180" t="s">
        <v>205</v>
      </c>
    </row>
    <row r="885" spans="2:65" s="12" customFormat="1">
      <c r="B885" s="164"/>
      <c r="D885" s="165" t="s">
        <v>219</v>
      </c>
      <c r="E885" s="166" t="s">
        <v>1</v>
      </c>
      <c r="F885" s="167" t="s">
        <v>3858</v>
      </c>
      <c r="H885" s="168">
        <v>17.888000000000002</v>
      </c>
      <c r="I885" s="169"/>
      <c r="L885" s="164"/>
      <c r="M885" s="170"/>
      <c r="T885" s="171"/>
      <c r="AT885" s="166" t="s">
        <v>219</v>
      </c>
      <c r="AU885" s="166" t="s">
        <v>88</v>
      </c>
      <c r="AV885" s="12" t="s">
        <v>88</v>
      </c>
      <c r="AW885" s="12" t="s">
        <v>31</v>
      </c>
      <c r="AX885" s="12" t="s">
        <v>75</v>
      </c>
      <c r="AY885" s="166" t="s">
        <v>205</v>
      </c>
    </row>
    <row r="886" spans="2:65" s="12" customFormat="1">
      <c r="B886" s="164"/>
      <c r="D886" s="165" t="s">
        <v>219</v>
      </c>
      <c r="E886" s="166" t="s">
        <v>1</v>
      </c>
      <c r="F886" s="167" t="s">
        <v>3859</v>
      </c>
      <c r="H886" s="168">
        <v>0.112</v>
      </c>
      <c r="I886" s="169"/>
      <c r="L886" s="164"/>
      <c r="M886" s="170"/>
      <c r="T886" s="171"/>
      <c r="AT886" s="166" t="s">
        <v>219</v>
      </c>
      <c r="AU886" s="166" t="s">
        <v>88</v>
      </c>
      <c r="AV886" s="12" t="s">
        <v>88</v>
      </c>
      <c r="AW886" s="12" t="s">
        <v>31</v>
      </c>
      <c r="AX886" s="12" t="s">
        <v>75</v>
      </c>
      <c r="AY886" s="166" t="s">
        <v>205</v>
      </c>
    </row>
    <row r="887" spans="2:65" s="13" customFormat="1">
      <c r="B887" s="172"/>
      <c r="D887" s="165" t="s">
        <v>219</v>
      </c>
      <c r="E887" s="173" t="s">
        <v>1</v>
      </c>
      <c r="F887" s="174" t="s">
        <v>3860</v>
      </c>
      <c r="H887" s="175">
        <v>18</v>
      </c>
      <c r="I887" s="176"/>
      <c r="L887" s="172"/>
      <c r="M887" s="177"/>
      <c r="T887" s="178"/>
      <c r="AT887" s="173" t="s">
        <v>219</v>
      </c>
      <c r="AU887" s="173" t="s">
        <v>88</v>
      </c>
      <c r="AV887" s="13" t="s">
        <v>210</v>
      </c>
      <c r="AW887" s="13" t="s">
        <v>31</v>
      </c>
      <c r="AX887" s="13" t="s">
        <v>82</v>
      </c>
      <c r="AY887" s="173" t="s">
        <v>205</v>
      </c>
    </row>
    <row r="888" spans="2:65" s="1" customFormat="1" ht="24.2" customHeight="1">
      <c r="B888" s="136"/>
      <c r="C888" s="154" t="s">
        <v>936</v>
      </c>
      <c r="D888" s="154" t="s">
        <v>214</v>
      </c>
      <c r="E888" s="155" t="s">
        <v>3861</v>
      </c>
      <c r="F888" s="156" t="s">
        <v>3862</v>
      </c>
      <c r="G888" s="157" t="s">
        <v>370</v>
      </c>
      <c r="H888" s="158">
        <v>259.2</v>
      </c>
      <c r="I888" s="159"/>
      <c r="J888" s="160">
        <f>ROUND(I888*H888,2)</f>
        <v>0</v>
      </c>
      <c r="K888" s="161"/>
      <c r="L888" s="32"/>
      <c r="M888" s="162" t="s">
        <v>1</v>
      </c>
      <c r="N888" s="163" t="s">
        <v>41</v>
      </c>
      <c r="P888" s="148">
        <f>O888*H888</f>
        <v>0</v>
      </c>
      <c r="Q888" s="148">
        <v>2.6120000000000001E-2</v>
      </c>
      <c r="R888" s="148">
        <f>Q888*H888</f>
        <v>6.7703040000000003</v>
      </c>
      <c r="S888" s="148">
        <v>0</v>
      </c>
      <c r="T888" s="149">
        <f>S888*H888</f>
        <v>0</v>
      </c>
      <c r="AR888" s="150" t="s">
        <v>233</v>
      </c>
      <c r="AT888" s="150" t="s">
        <v>214</v>
      </c>
      <c r="AU888" s="150" t="s">
        <v>88</v>
      </c>
      <c r="AY888" s="17" t="s">
        <v>205</v>
      </c>
      <c r="BE888" s="151">
        <f>IF(N888="základná",J888,0)</f>
        <v>0</v>
      </c>
      <c r="BF888" s="151">
        <f>IF(N888="znížená",J888,0)</f>
        <v>0</v>
      </c>
      <c r="BG888" s="151">
        <f>IF(N888="zákl. prenesená",J888,0)</f>
        <v>0</v>
      </c>
      <c r="BH888" s="151">
        <f>IF(N888="zníž. prenesená",J888,0)</f>
        <v>0</v>
      </c>
      <c r="BI888" s="151">
        <f>IF(N888="nulová",J888,0)</f>
        <v>0</v>
      </c>
      <c r="BJ888" s="17" t="s">
        <v>88</v>
      </c>
      <c r="BK888" s="151">
        <f>ROUND(I888*H888,2)</f>
        <v>0</v>
      </c>
      <c r="BL888" s="17" t="s">
        <v>233</v>
      </c>
      <c r="BM888" s="150" t="s">
        <v>3863</v>
      </c>
    </row>
    <row r="889" spans="2:65" s="14" customFormat="1">
      <c r="B889" s="179"/>
      <c r="D889" s="165" t="s">
        <v>219</v>
      </c>
      <c r="E889" s="180" t="s">
        <v>1</v>
      </c>
      <c r="F889" s="181" t="s">
        <v>3864</v>
      </c>
      <c r="H889" s="180" t="s">
        <v>1</v>
      </c>
      <c r="I889" s="182"/>
      <c r="L889" s="179"/>
      <c r="M889" s="183"/>
      <c r="T889" s="184"/>
      <c r="AT889" s="180" t="s">
        <v>219</v>
      </c>
      <c r="AU889" s="180" t="s">
        <v>88</v>
      </c>
      <c r="AV889" s="14" t="s">
        <v>82</v>
      </c>
      <c r="AW889" s="14" t="s">
        <v>31</v>
      </c>
      <c r="AX889" s="14" t="s">
        <v>75</v>
      </c>
      <c r="AY889" s="180" t="s">
        <v>205</v>
      </c>
    </row>
    <row r="890" spans="2:65" s="14" customFormat="1">
      <c r="B890" s="179"/>
      <c r="D890" s="165" t="s">
        <v>219</v>
      </c>
      <c r="E890" s="180" t="s">
        <v>1</v>
      </c>
      <c r="F890" s="181" t="s">
        <v>3865</v>
      </c>
      <c r="H890" s="180" t="s">
        <v>1</v>
      </c>
      <c r="I890" s="182"/>
      <c r="L890" s="179"/>
      <c r="M890" s="183"/>
      <c r="T890" s="184"/>
      <c r="AT890" s="180" t="s">
        <v>219</v>
      </c>
      <c r="AU890" s="180" t="s">
        <v>88</v>
      </c>
      <c r="AV890" s="14" t="s">
        <v>82</v>
      </c>
      <c r="AW890" s="14" t="s">
        <v>31</v>
      </c>
      <c r="AX890" s="14" t="s">
        <v>75</v>
      </c>
      <c r="AY890" s="180" t="s">
        <v>205</v>
      </c>
    </row>
    <row r="891" spans="2:65" s="14" customFormat="1">
      <c r="B891" s="179"/>
      <c r="D891" s="165" t="s">
        <v>219</v>
      </c>
      <c r="E891" s="180" t="s">
        <v>1</v>
      </c>
      <c r="F891" s="181" t="s">
        <v>2649</v>
      </c>
      <c r="H891" s="180" t="s">
        <v>1</v>
      </c>
      <c r="I891" s="182"/>
      <c r="L891" s="179"/>
      <c r="M891" s="183"/>
      <c r="T891" s="184"/>
      <c r="AT891" s="180" t="s">
        <v>219</v>
      </c>
      <c r="AU891" s="180" t="s">
        <v>88</v>
      </c>
      <c r="AV891" s="14" t="s">
        <v>82</v>
      </c>
      <c r="AW891" s="14" t="s">
        <v>31</v>
      </c>
      <c r="AX891" s="14" t="s">
        <v>75</v>
      </c>
      <c r="AY891" s="180" t="s">
        <v>205</v>
      </c>
    </row>
    <row r="892" spans="2:65" s="12" customFormat="1">
      <c r="B892" s="164"/>
      <c r="D892" s="165" t="s">
        <v>219</v>
      </c>
      <c r="E892" s="166" t="s">
        <v>1</v>
      </c>
      <c r="F892" s="167" t="s">
        <v>3866</v>
      </c>
      <c r="H892" s="168">
        <v>129.6</v>
      </c>
      <c r="I892" s="169"/>
      <c r="L892" s="164"/>
      <c r="M892" s="170"/>
      <c r="T892" s="171"/>
      <c r="AT892" s="166" t="s">
        <v>219</v>
      </c>
      <c r="AU892" s="166" t="s">
        <v>88</v>
      </c>
      <c r="AV892" s="12" t="s">
        <v>88</v>
      </c>
      <c r="AW892" s="12" t="s">
        <v>31</v>
      </c>
      <c r="AX892" s="12" t="s">
        <v>75</v>
      </c>
      <c r="AY892" s="166" t="s">
        <v>205</v>
      </c>
    </row>
    <row r="893" spans="2:65" s="15" customFormat="1">
      <c r="B893" s="185"/>
      <c r="D893" s="165" t="s">
        <v>219</v>
      </c>
      <c r="E893" s="186" t="s">
        <v>1</v>
      </c>
      <c r="F893" s="187" t="s">
        <v>3867</v>
      </c>
      <c r="H893" s="188">
        <v>129.6</v>
      </c>
      <c r="I893" s="189"/>
      <c r="L893" s="185"/>
      <c r="M893" s="190"/>
      <c r="T893" s="191"/>
      <c r="AT893" s="186" t="s">
        <v>219</v>
      </c>
      <c r="AU893" s="186" t="s">
        <v>88</v>
      </c>
      <c r="AV893" s="15" t="s">
        <v>222</v>
      </c>
      <c r="AW893" s="15" t="s">
        <v>31</v>
      </c>
      <c r="AX893" s="15" t="s">
        <v>75</v>
      </c>
      <c r="AY893" s="186" t="s">
        <v>205</v>
      </c>
    </row>
    <row r="894" spans="2:65" s="14" customFormat="1">
      <c r="B894" s="179"/>
      <c r="D894" s="165" t="s">
        <v>219</v>
      </c>
      <c r="E894" s="180" t="s">
        <v>1</v>
      </c>
      <c r="F894" s="181" t="s">
        <v>2649</v>
      </c>
      <c r="H894" s="180" t="s">
        <v>1</v>
      </c>
      <c r="I894" s="182"/>
      <c r="L894" s="179"/>
      <c r="M894" s="183"/>
      <c r="T894" s="184"/>
      <c r="AT894" s="180" t="s">
        <v>219</v>
      </c>
      <c r="AU894" s="180" t="s">
        <v>88</v>
      </c>
      <c r="AV894" s="14" t="s">
        <v>82</v>
      </c>
      <c r="AW894" s="14" t="s">
        <v>31</v>
      </c>
      <c r="AX894" s="14" t="s">
        <v>75</v>
      </c>
      <c r="AY894" s="180" t="s">
        <v>205</v>
      </c>
    </row>
    <row r="895" spans="2:65" s="12" customFormat="1">
      <c r="B895" s="164"/>
      <c r="D895" s="165" t="s">
        <v>219</v>
      </c>
      <c r="E895" s="166" t="s">
        <v>1</v>
      </c>
      <c r="F895" s="167" t="s">
        <v>3868</v>
      </c>
      <c r="H895" s="168">
        <v>129.6</v>
      </c>
      <c r="I895" s="169"/>
      <c r="L895" s="164"/>
      <c r="M895" s="170"/>
      <c r="T895" s="171"/>
      <c r="AT895" s="166" t="s">
        <v>219</v>
      </c>
      <c r="AU895" s="166" t="s">
        <v>88</v>
      </c>
      <c r="AV895" s="12" t="s">
        <v>88</v>
      </c>
      <c r="AW895" s="12" t="s">
        <v>31</v>
      </c>
      <c r="AX895" s="12" t="s">
        <v>75</v>
      </c>
      <c r="AY895" s="166" t="s">
        <v>205</v>
      </c>
    </row>
    <row r="896" spans="2:65" s="15" customFormat="1">
      <c r="B896" s="185"/>
      <c r="D896" s="165" t="s">
        <v>219</v>
      </c>
      <c r="E896" s="186" t="s">
        <v>1</v>
      </c>
      <c r="F896" s="187" t="s">
        <v>3869</v>
      </c>
      <c r="H896" s="188">
        <v>129.6</v>
      </c>
      <c r="I896" s="189"/>
      <c r="L896" s="185"/>
      <c r="M896" s="190"/>
      <c r="T896" s="191"/>
      <c r="AT896" s="186" t="s">
        <v>219</v>
      </c>
      <c r="AU896" s="186" t="s">
        <v>88</v>
      </c>
      <c r="AV896" s="15" t="s">
        <v>222</v>
      </c>
      <c r="AW896" s="15" t="s">
        <v>31</v>
      </c>
      <c r="AX896" s="15" t="s">
        <v>75</v>
      </c>
      <c r="AY896" s="186" t="s">
        <v>205</v>
      </c>
    </row>
    <row r="897" spans="2:65" s="13" customFormat="1">
      <c r="B897" s="172"/>
      <c r="D897" s="165" t="s">
        <v>219</v>
      </c>
      <c r="E897" s="173" t="s">
        <v>1</v>
      </c>
      <c r="F897" s="174" t="s">
        <v>221</v>
      </c>
      <c r="H897" s="175">
        <v>259.2</v>
      </c>
      <c r="I897" s="176"/>
      <c r="L897" s="172"/>
      <c r="M897" s="177"/>
      <c r="T897" s="178"/>
      <c r="AT897" s="173" t="s">
        <v>219</v>
      </c>
      <c r="AU897" s="173" t="s">
        <v>88</v>
      </c>
      <c r="AV897" s="13" t="s">
        <v>210</v>
      </c>
      <c r="AW897" s="13" t="s">
        <v>31</v>
      </c>
      <c r="AX897" s="13" t="s">
        <v>82</v>
      </c>
      <c r="AY897" s="173" t="s">
        <v>205</v>
      </c>
    </row>
    <row r="898" spans="2:65" s="1" customFormat="1" ht="49.15" customHeight="1">
      <c r="B898" s="136"/>
      <c r="C898" s="154" t="s">
        <v>1083</v>
      </c>
      <c r="D898" s="154" t="s">
        <v>214</v>
      </c>
      <c r="E898" s="155" t="s">
        <v>3870</v>
      </c>
      <c r="F898" s="156" t="s">
        <v>3871</v>
      </c>
      <c r="G898" s="157" t="s">
        <v>165</v>
      </c>
      <c r="H898" s="158">
        <v>70.62</v>
      </c>
      <c r="I898" s="159"/>
      <c r="J898" s="160">
        <f>ROUND(I898*H898,2)</f>
        <v>0</v>
      </c>
      <c r="K898" s="161"/>
      <c r="L898" s="32"/>
      <c r="M898" s="162" t="s">
        <v>1</v>
      </c>
      <c r="N898" s="163" t="s">
        <v>41</v>
      </c>
      <c r="P898" s="148">
        <f>O898*H898</f>
        <v>0</v>
      </c>
      <c r="Q898" s="148">
        <v>2.2179999999999998E-2</v>
      </c>
      <c r="R898" s="148">
        <f>Q898*H898</f>
        <v>1.5663516</v>
      </c>
      <c r="S898" s="148">
        <v>0</v>
      </c>
      <c r="T898" s="149">
        <f>S898*H898</f>
        <v>0</v>
      </c>
      <c r="AR898" s="150" t="s">
        <v>233</v>
      </c>
      <c r="AT898" s="150" t="s">
        <v>214</v>
      </c>
      <c r="AU898" s="150" t="s">
        <v>88</v>
      </c>
      <c r="AY898" s="17" t="s">
        <v>205</v>
      </c>
      <c r="BE898" s="151">
        <f>IF(N898="základná",J898,0)</f>
        <v>0</v>
      </c>
      <c r="BF898" s="151">
        <f>IF(N898="znížená",J898,0)</f>
        <v>0</v>
      </c>
      <c r="BG898" s="151">
        <f>IF(N898="zákl. prenesená",J898,0)</f>
        <v>0</v>
      </c>
      <c r="BH898" s="151">
        <f>IF(N898="zníž. prenesená",J898,0)</f>
        <v>0</v>
      </c>
      <c r="BI898" s="151">
        <f>IF(N898="nulová",J898,0)</f>
        <v>0</v>
      </c>
      <c r="BJ898" s="17" t="s">
        <v>88</v>
      </c>
      <c r="BK898" s="151">
        <f>ROUND(I898*H898,2)</f>
        <v>0</v>
      </c>
      <c r="BL898" s="17" t="s">
        <v>233</v>
      </c>
      <c r="BM898" s="150" t="s">
        <v>3872</v>
      </c>
    </row>
    <row r="899" spans="2:65" s="14" customFormat="1">
      <c r="B899" s="179"/>
      <c r="D899" s="165" t="s">
        <v>219</v>
      </c>
      <c r="E899" s="180" t="s">
        <v>1</v>
      </c>
      <c r="F899" s="181" t="s">
        <v>3873</v>
      </c>
      <c r="H899" s="180" t="s">
        <v>1</v>
      </c>
      <c r="I899" s="182"/>
      <c r="L899" s="179"/>
      <c r="M899" s="183"/>
      <c r="T899" s="184"/>
      <c r="AT899" s="180" t="s">
        <v>219</v>
      </c>
      <c r="AU899" s="180" t="s">
        <v>88</v>
      </c>
      <c r="AV899" s="14" t="s">
        <v>82</v>
      </c>
      <c r="AW899" s="14" t="s">
        <v>31</v>
      </c>
      <c r="AX899" s="14" t="s">
        <v>75</v>
      </c>
      <c r="AY899" s="180" t="s">
        <v>205</v>
      </c>
    </row>
    <row r="900" spans="2:65" s="12" customFormat="1">
      <c r="B900" s="164"/>
      <c r="D900" s="165" t="s">
        <v>219</v>
      </c>
      <c r="E900" s="166" t="s">
        <v>1</v>
      </c>
      <c r="F900" s="167" t="s">
        <v>3874</v>
      </c>
      <c r="H900" s="168">
        <v>0.96</v>
      </c>
      <c r="I900" s="169"/>
      <c r="L900" s="164"/>
      <c r="M900" s="170"/>
      <c r="T900" s="171"/>
      <c r="AT900" s="166" t="s">
        <v>219</v>
      </c>
      <c r="AU900" s="166" t="s">
        <v>88</v>
      </c>
      <c r="AV900" s="12" t="s">
        <v>88</v>
      </c>
      <c r="AW900" s="12" t="s">
        <v>31</v>
      </c>
      <c r="AX900" s="12" t="s">
        <v>75</v>
      </c>
      <c r="AY900" s="166" t="s">
        <v>205</v>
      </c>
    </row>
    <row r="901" spans="2:65" s="12" customFormat="1">
      <c r="B901" s="164"/>
      <c r="D901" s="165" t="s">
        <v>219</v>
      </c>
      <c r="E901" s="166" t="s">
        <v>1</v>
      </c>
      <c r="F901" s="167" t="s">
        <v>3875</v>
      </c>
      <c r="H901" s="168">
        <v>1.92</v>
      </c>
      <c r="I901" s="169"/>
      <c r="L901" s="164"/>
      <c r="M901" s="170"/>
      <c r="T901" s="171"/>
      <c r="AT901" s="166" t="s">
        <v>219</v>
      </c>
      <c r="AU901" s="166" t="s">
        <v>88</v>
      </c>
      <c r="AV901" s="12" t="s">
        <v>88</v>
      </c>
      <c r="AW901" s="12" t="s">
        <v>31</v>
      </c>
      <c r="AX901" s="12" t="s">
        <v>75</v>
      </c>
      <c r="AY901" s="166" t="s">
        <v>205</v>
      </c>
    </row>
    <row r="902" spans="2:65" s="12" customFormat="1">
      <c r="B902" s="164"/>
      <c r="D902" s="165" t="s">
        <v>219</v>
      </c>
      <c r="E902" s="166" t="s">
        <v>1</v>
      </c>
      <c r="F902" s="167" t="s">
        <v>3876</v>
      </c>
      <c r="H902" s="168">
        <v>5.7</v>
      </c>
      <c r="I902" s="169"/>
      <c r="L902" s="164"/>
      <c r="M902" s="170"/>
      <c r="T902" s="171"/>
      <c r="AT902" s="166" t="s">
        <v>219</v>
      </c>
      <c r="AU902" s="166" t="s">
        <v>88</v>
      </c>
      <c r="AV902" s="12" t="s">
        <v>88</v>
      </c>
      <c r="AW902" s="12" t="s">
        <v>31</v>
      </c>
      <c r="AX902" s="12" t="s">
        <v>75</v>
      </c>
      <c r="AY902" s="166" t="s">
        <v>205</v>
      </c>
    </row>
    <row r="903" spans="2:65" s="12" customFormat="1">
      <c r="B903" s="164"/>
      <c r="D903" s="165" t="s">
        <v>219</v>
      </c>
      <c r="E903" s="166" t="s">
        <v>1</v>
      </c>
      <c r="F903" s="167" t="s">
        <v>3877</v>
      </c>
      <c r="H903" s="168">
        <v>2.52</v>
      </c>
      <c r="I903" s="169"/>
      <c r="L903" s="164"/>
      <c r="M903" s="170"/>
      <c r="T903" s="171"/>
      <c r="AT903" s="166" t="s">
        <v>219</v>
      </c>
      <c r="AU903" s="166" t="s">
        <v>88</v>
      </c>
      <c r="AV903" s="12" t="s">
        <v>88</v>
      </c>
      <c r="AW903" s="12" t="s">
        <v>31</v>
      </c>
      <c r="AX903" s="12" t="s">
        <v>75</v>
      </c>
      <c r="AY903" s="166" t="s">
        <v>205</v>
      </c>
    </row>
    <row r="904" spans="2:65" s="12" customFormat="1">
      <c r="B904" s="164"/>
      <c r="D904" s="165" t="s">
        <v>219</v>
      </c>
      <c r="E904" s="166" t="s">
        <v>1</v>
      </c>
      <c r="F904" s="167" t="s">
        <v>3878</v>
      </c>
      <c r="H904" s="168">
        <v>1.92</v>
      </c>
      <c r="I904" s="169"/>
      <c r="L904" s="164"/>
      <c r="M904" s="170"/>
      <c r="T904" s="171"/>
      <c r="AT904" s="166" t="s">
        <v>219</v>
      </c>
      <c r="AU904" s="166" t="s">
        <v>88</v>
      </c>
      <c r="AV904" s="12" t="s">
        <v>88</v>
      </c>
      <c r="AW904" s="12" t="s">
        <v>31</v>
      </c>
      <c r="AX904" s="12" t="s">
        <v>75</v>
      </c>
      <c r="AY904" s="166" t="s">
        <v>205</v>
      </c>
    </row>
    <row r="905" spans="2:65" s="15" customFormat="1">
      <c r="B905" s="185"/>
      <c r="D905" s="165" t="s">
        <v>219</v>
      </c>
      <c r="E905" s="186" t="s">
        <v>1</v>
      </c>
      <c r="F905" s="187" t="s">
        <v>3879</v>
      </c>
      <c r="H905" s="188">
        <v>13.02</v>
      </c>
      <c r="I905" s="189"/>
      <c r="L905" s="185"/>
      <c r="M905" s="190"/>
      <c r="T905" s="191"/>
      <c r="AT905" s="186" t="s">
        <v>219</v>
      </c>
      <c r="AU905" s="186" t="s">
        <v>88</v>
      </c>
      <c r="AV905" s="15" t="s">
        <v>222</v>
      </c>
      <c r="AW905" s="15" t="s">
        <v>31</v>
      </c>
      <c r="AX905" s="15" t="s">
        <v>75</v>
      </c>
      <c r="AY905" s="186" t="s">
        <v>205</v>
      </c>
    </row>
    <row r="906" spans="2:65" s="12" customFormat="1">
      <c r="B906" s="164"/>
      <c r="D906" s="165" t="s">
        <v>219</v>
      </c>
      <c r="E906" s="166" t="s">
        <v>1</v>
      </c>
      <c r="F906" s="167" t="s">
        <v>3880</v>
      </c>
      <c r="H906" s="168">
        <v>28.8</v>
      </c>
      <c r="I906" s="169"/>
      <c r="L906" s="164"/>
      <c r="M906" s="170"/>
      <c r="T906" s="171"/>
      <c r="AT906" s="166" t="s">
        <v>219</v>
      </c>
      <c r="AU906" s="166" t="s">
        <v>88</v>
      </c>
      <c r="AV906" s="12" t="s">
        <v>88</v>
      </c>
      <c r="AW906" s="12" t="s">
        <v>31</v>
      </c>
      <c r="AX906" s="12" t="s">
        <v>75</v>
      </c>
      <c r="AY906" s="166" t="s">
        <v>205</v>
      </c>
    </row>
    <row r="907" spans="2:65" s="15" customFormat="1">
      <c r="B907" s="185"/>
      <c r="D907" s="165" t="s">
        <v>219</v>
      </c>
      <c r="E907" s="186" t="s">
        <v>1</v>
      </c>
      <c r="F907" s="187" t="s">
        <v>3881</v>
      </c>
      <c r="H907" s="188">
        <v>28.8</v>
      </c>
      <c r="I907" s="189"/>
      <c r="L907" s="185"/>
      <c r="M907" s="190"/>
      <c r="T907" s="191"/>
      <c r="AT907" s="186" t="s">
        <v>219</v>
      </c>
      <c r="AU907" s="186" t="s">
        <v>88</v>
      </c>
      <c r="AV907" s="15" t="s">
        <v>222</v>
      </c>
      <c r="AW907" s="15" t="s">
        <v>31</v>
      </c>
      <c r="AX907" s="15" t="s">
        <v>75</v>
      </c>
      <c r="AY907" s="186" t="s">
        <v>205</v>
      </c>
    </row>
    <row r="908" spans="2:65" s="12" customFormat="1">
      <c r="B908" s="164"/>
      <c r="D908" s="165" t="s">
        <v>219</v>
      </c>
      <c r="E908" s="166" t="s">
        <v>1</v>
      </c>
      <c r="F908" s="167" t="s">
        <v>3882</v>
      </c>
      <c r="H908" s="168">
        <v>28.8</v>
      </c>
      <c r="I908" s="169"/>
      <c r="L908" s="164"/>
      <c r="M908" s="170"/>
      <c r="T908" s="171"/>
      <c r="AT908" s="166" t="s">
        <v>219</v>
      </c>
      <c r="AU908" s="166" t="s">
        <v>88</v>
      </c>
      <c r="AV908" s="12" t="s">
        <v>88</v>
      </c>
      <c r="AW908" s="12" t="s">
        <v>31</v>
      </c>
      <c r="AX908" s="12" t="s">
        <v>75</v>
      </c>
      <c r="AY908" s="166" t="s">
        <v>205</v>
      </c>
    </row>
    <row r="909" spans="2:65" s="15" customFormat="1">
      <c r="B909" s="185"/>
      <c r="D909" s="165" t="s">
        <v>219</v>
      </c>
      <c r="E909" s="186" t="s">
        <v>1</v>
      </c>
      <c r="F909" s="187" t="s">
        <v>3883</v>
      </c>
      <c r="H909" s="188">
        <v>28.8</v>
      </c>
      <c r="I909" s="189"/>
      <c r="L909" s="185"/>
      <c r="M909" s="190"/>
      <c r="T909" s="191"/>
      <c r="AT909" s="186" t="s">
        <v>219</v>
      </c>
      <c r="AU909" s="186" t="s">
        <v>88</v>
      </c>
      <c r="AV909" s="15" t="s">
        <v>222</v>
      </c>
      <c r="AW909" s="15" t="s">
        <v>31</v>
      </c>
      <c r="AX909" s="15" t="s">
        <v>75</v>
      </c>
      <c r="AY909" s="186" t="s">
        <v>205</v>
      </c>
    </row>
    <row r="910" spans="2:65" s="13" customFormat="1">
      <c r="B910" s="172"/>
      <c r="D910" s="165" t="s">
        <v>219</v>
      </c>
      <c r="E910" s="173" t="s">
        <v>3243</v>
      </c>
      <c r="F910" s="174" t="s">
        <v>221</v>
      </c>
      <c r="H910" s="175">
        <v>70.62</v>
      </c>
      <c r="I910" s="176"/>
      <c r="L910" s="172"/>
      <c r="M910" s="177"/>
      <c r="T910" s="178"/>
      <c r="AT910" s="173" t="s">
        <v>219</v>
      </c>
      <c r="AU910" s="173" t="s">
        <v>88</v>
      </c>
      <c r="AV910" s="13" t="s">
        <v>210</v>
      </c>
      <c r="AW910" s="13" t="s">
        <v>31</v>
      </c>
      <c r="AX910" s="13" t="s">
        <v>82</v>
      </c>
      <c r="AY910" s="173" t="s">
        <v>205</v>
      </c>
    </row>
    <row r="911" spans="2:65" s="1" customFormat="1" ht="37.9" customHeight="1">
      <c r="B911" s="136"/>
      <c r="C911" s="154" t="s">
        <v>1086</v>
      </c>
      <c r="D911" s="154" t="s">
        <v>214</v>
      </c>
      <c r="E911" s="155" t="s">
        <v>3884</v>
      </c>
      <c r="F911" s="156" t="s">
        <v>3885</v>
      </c>
      <c r="G911" s="157" t="s">
        <v>165</v>
      </c>
      <c r="H911" s="158">
        <v>27.39</v>
      </c>
      <c r="I911" s="159"/>
      <c r="J911" s="160">
        <f>ROUND(I911*H911,2)</f>
        <v>0</v>
      </c>
      <c r="K911" s="161"/>
      <c r="L911" s="32"/>
      <c r="M911" s="162" t="s">
        <v>1</v>
      </c>
      <c r="N911" s="163" t="s">
        <v>41</v>
      </c>
      <c r="P911" s="148">
        <f>O911*H911</f>
        <v>0</v>
      </c>
      <c r="Q911" s="148">
        <v>2.1770000000000001E-2</v>
      </c>
      <c r="R911" s="148">
        <f>Q911*H911</f>
        <v>0.5962803000000001</v>
      </c>
      <c r="S911" s="148">
        <v>0</v>
      </c>
      <c r="T911" s="149">
        <f>S911*H911</f>
        <v>0</v>
      </c>
      <c r="AR911" s="150" t="s">
        <v>233</v>
      </c>
      <c r="AT911" s="150" t="s">
        <v>214</v>
      </c>
      <c r="AU911" s="150" t="s">
        <v>88</v>
      </c>
      <c r="AY911" s="17" t="s">
        <v>205</v>
      </c>
      <c r="BE911" s="151">
        <f>IF(N911="základná",J911,0)</f>
        <v>0</v>
      </c>
      <c r="BF911" s="151">
        <f>IF(N911="znížená",J911,0)</f>
        <v>0</v>
      </c>
      <c r="BG911" s="151">
        <f>IF(N911="zákl. prenesená",J911,0)</f>
        <v>0</v>
      </c>
      <c r="BH911" s="151">
        <f>IF(N911="zníž. prenesená",J911,0)</f>
        <v>0</v>
      </c>
      <c r="BI911" s="151">
        <f>IF(N911="nulová",J911,0)</f>
        <v>0</v>
      </c>
      <c r="BJ911" s="17" t="s">
        <v>88</v>
      </c>
      <c r="BK911" s="151">
        <f>ROUND(I911*H911,2)</f>
        <v>0</v>
      </c>
      <c r="BL911" s="17" t="s">
        <v>233</v>
      </c>
      <c r="BM911" s="150" t="s">
        <v>3886</v>
      </c>
    </row>
    <row r="912" spans="2:65" s="14" customFormat="1">
      <c r="B912" s="179"/>
      <c r="D912" s="165" t="s">
        <v>219</v>
      </c>
      <c r="E912" s="180" t="s">
        <v>1</v>
      </c>
      <c r="F912" s="181" t="s">
        <v>3887</v>
      </c>
      <c r="H912" s="180" t="s">
        <v>1</v>
      </c>
      <c r="I912" s="182"/>
      <c r="L912" s="179"/>
      <c r="M912" s="183"/>
      <c r="T912" s="184"/>
      <c r="AT912" s="180" t="s">
        <v>219</v>
      </c>
      <c r="AU912" s="180" t="s">
        <v>88</v>
      </c>
      <c r="AV912" s="14" t="s">
        <v>82</v>
      </c>
      <c r="AW912" s="14" t="s">
        <v>31</v>
      </c>
      <c r="AX912" s="14" t="s">
        <v>75</v>
      </c>
      <c r="AY912" s="180" t="s">
        <v>205</v>
      </c>
    </row>
    <row r="913" spans="2:65" s="12" customFormat="1">
      <c r="B913" s="164"/>
      <c r="D913" s="165" t="s">
        <v>219</v>
      </c>
      <c r="E913" s="166" t="s">
        <v>1</v>
      </c>
      <c r="F913" s="167" t="s">
        <v>3888</v>
      </c>
      <c r="H913" s="168">
        <v>2.31</v>
      </c>
      <c r="I913" s="169"/>
      <c r="L913" s="164"/>
      <c r="M913" s="170"/>
      <c r="T913" s="171"/>
      <c r="AT913" s="166" t="s">
        <v>219</v>
      </c>
      <c r="AU913" s="166" t="s">
        <v>88</v>
      </c>
      <c r="AV913" s="12" t="s">
        <v>88</v>
      </c>
      <c r="AW913" s="12" t="s">
        <v>31</v>
      </c>
      <c r="AX913" s="12" t="s">
        <v>75</v>
      </c>
      <c r="AY913" s="166" t="s">
        <v>205</v>
      </c>
    </row>
    <row r="914" spans="2:65" s="12" customFormat="1" ht="22.5">
      <c r="B914" s="164"/>
      <c r="D914" s="165" t="s">
        <v>219</v>
      </c>
      <c r="E914" s="166" t="s">
        <v>1</v>
      </c>
      <c r="F914" s="167" t="s">
        <v>3889</v>
      </c>
      <c r="H914" s="168">
        <v>21.12</v>
      </c>
      <c r="I914" s="169"/>
      <c r="L914" s="164"/>
      <c r="M914" s="170"/>
      <c r="T914" s="171"/>
      <c r="AT914" s="166" t="s">
        <v>219</v>
      </c>
      <c r="AU914" s="166" t="s">
        <v>88</v>
      </c>
      <c r="AV914" s="12" t="s">
        <v>88</v>
      </c>
      <c r="AW914" s="12" t="s">
        <v>31</v>
      </c>
      <c r="AX914" s="12" t="s">
        <v>75</v>
      </c>
      <c r="AY914" s="166" t="s">
        <v>205</v>
      </c>
    </row>
    <row r="915" spans="2:65" s="12" customFormat="1">
      <c r="B915" s="164"/>
      <c r="D915" s="165" t="s">
        <v>219</v>
      </c>
      <c r="E915" s="166" t="s">
        <v>1</v>
      </c>
      <c r="F915" s="167" t="s">
        <v>3890</v>
      </c>
      <c r="H915" s="168">
        <v>3.96</v>
      </c>
      <c r="I915" s="169"/>
      <c r="L915" s="164"/>
      <c r="M915" s="170"/>
      <c r="T915" s="171"/>
      <c r="AT915" s="166" t="s">
        <v>219</v>
      </c>
      <c r="AU915" s="166" t="s">
        <v>88</v>
      </c>
      <c r="AV915" s="12" t="s">
        <v>88</v>
      </c>
      <c r="AW915" s="12" t="s">
        <v>31</v>
      </c>
      <c r="AX915" s="12" t="s">
        <v>75</v>
      </c>
      <c r="AY915" s="166" t="s">
        <v>205</v>
      </c>
    </row>
    <row r="916" spans="2:65" s="15" customFormat="1">
      <c r="B916" s="185"/>
      <c r="D916" s="165" t="s">
        <v>219</v>
      </c>
      <c r="E916" s="186" t="s">
        <v>1</v>
      </c>
      <c r="F916" s="187" t="s">
        <v>3891</v>
      </c>
      <c r="H916" s="188">
        <v>27.39</v>
      </c>
      <c r="I916" s="189"/>
      <c r="L916" s="185"/>
      <c r="M916" s="190"/>
      <c r="T916" s="191"/>
      <c r="AT916" s="186" t="s">
        <v>219</v>
      </c>
      <c r="AU916" s="186" t="s">
        <v>88</v>
      </c>
      <c r="AV916" s="15" t="s">
        <v>222</v>
      </c>
      <c r="AW916" s="15" t="s">
        <v>31</v>
      </c>
      <c r="AX916" s="15" t="s">
        <v>75</v>
      </c>
      <c r="AY916" s="186" t="s">
        <v>205</v>
      </c>
    </row>
    <row r="917" spans="2:65" s="13" customFormat="1">
      <c r="B917" s="172"/>
      <c r="D917" s="165" t="s">
        <v>219</v>
      </c>
      <c r="E917" s="173" t="s">
        <v>3246</v>
      </c>
      <c r="F917" s="174" t="s">
        <v>221</v>
      </c>
      <c r="H917" s="175">
        <v>27.39</v>
      </c>
      <c r="I917" s="176"/>
      <c r="L917" s="172"/>
      <c r="M917" s="177"/>
      <c r="T917" s="178"/>
      <c r="AT917" s="173" t="s">
        <v>219</v>
      </c>
      <c r="AU917" s="173" t="s">
        <v>88</v>
      </c>
      <c r="AV917" s="13" t="s">
        <v>210</v>
      </c>
      <c r="AW917" s="13" t="s">
        <v>31</v>
      </c>
      <c r="AX917" s="13" t="s">
        <v>82</v>
      </c>
      <c r="AY917" s="173" t="s">
        <v>205</v>
      </c>
    </row>
    <row r="918" spans="2:65" s="1" customFormat="1" ht="33" customHeight="1">
      <c r="B918" s="136"/>
      <c r="C918" s="154" t="s">
        <v>1089</v>
      </c>
      <c r="D918" s="154" t="s">
        <v>214</v>
      </c>
      <c r="E918" s="155" t="s">
        <v>3892</v>
      </c>
      <c r="F918" s="156" t="s">
        <v>3893</v>
      </c>
      <c r="G918" s="157" t="s">
        <v>165</v>
      </c>
      <c r="H918" s="158">
        <v>196</v>
      </c>
      <c r="I918" s="159"/>
      <c r="J918" s="160">
        <f>ROUND(I918*H918,2)</f>
        <v>0</v>
      </c>
      <c r="K918" s="161"/>
      <c r="L918" s="32"/>
      <c r="M918" s="162" t="s">
        <v>1</v>
      </c>
      <c r="N918" s="163" t="s">
        <v>41</v>
      </c>
      <c r="P918" s="148">
        <f>O918*H918</f>
        <v>0</v>
      </c>
      <c r="Q918" s="148">
        <v>2.5399999999999999E-2</v>
      </c>
      <c r="R918" s="148">
        <f>Q918*H918</f>
        <v>4.9783999999999997</v>
      </c>
      <c r="S918" s="148">
        <v>0</v>
      </c>
      <c r="T918" s="149">
        <f>S918*H918</f>
        <v>0</v>
      </c>
      <c r="AR918" s="150" t="s">
        <v>233</v>
      </c>
      <c r="AT918" s="150" t="s">
        <v>214</v>
      </c>
      <c r="AU918" s="150" t="s">
        <v>88</v>
      </c>
      <c r="AY918" s="17" t="s">
        <v>205</v>
      </c>
      <c r="BE918" s="151">
        <f>IF(N918="základná",J918,0)</f>
        <v>0</v>
      </c>
      <c r="BF918" s="151">
        <f>IF(N918="znížená",J918,0)</f>
        <v>0</v>
      </c>
      <c r="BG918" s="151">
        <f>IF(N918="zákl. prenesená",J918,0)</f>
        <v>0</v>
      </c>
      <c r="BH918" s="151">
        <f>IF(N918="zníž. prenesená",J918,0)</f>
        <v>0</v>
      </c>
      <c r="BI918" s="151">
        <f>IF(N918="nulová",J918,0)</f>
        <v>0</v>
      </c>
      <c r="BJ918" s="17" t="s">
        <v>88</v>
      </c>
      <c r="BK918" s="151">
        <f>ROUND(I918*H918,2)</f>
        <v>0</v>
      </c>
      <c r="BL918" s="17" t="s">
        <v>233</v>
      </c>
      <c r="BM918" s="150" t="s">
        <v>3894</v>
      </c>
    </row>
    <row r="919" spans="2:65" s="14" customFormat="1">
      <c r="B919" s="179"/>
      <c r="D919" s="165" t="s">
        <v>219</v>
      </c>
      <c r="E919" s="180" t="s">
        <v>1</v>
      </c>
      <c r="F919" s="181" t="s">
        <v>3895</v>
      </c>
      <c r="H919" s="180" t="s">
        <v>1</v>
      </c>
      <c r="I919" s="182"/>
      <c r="L919" s="179"/>
      <c r="M919" s="183"/>
      <c r="T919" s="184"/>
      <c r="AT919" s="180" t="s">
        <v>219</v>
      </c>
      <c r="AU919" s="180" t="s">
        <v>88</v>
      </c>
      <c r="AV919" s="14" t="s">
        <v>82</v>
      </c>
      <c r="AW919" s="14" t="s">
        <v>31</v>
      </c>
      <c r="AX919" s="14" t="s">
        <v>75</v>
      </c>
      <c r="AY919" s="180" t="s">
        <v>205</v>
      </c>
    </row>
    <row r="920" spans="2:65" s="14" customFormat="1">
      <c r="B920" s="179"/>
      <c r="D920" s="165" t="s">
        <v>219</v>
      </c>
      <c r="E920" s="180" t="s">
        <v>1</v>
      </c>
      <c r="F920" s="181" t="s">
        <v>3855</v>
      </c>
      <c r="H920" s="180" t="s">
        <v>1</v>
      </c>
      <c r="I920" s="182"/>
      <c r="L920" s="179"/>
      <c r="M920" s="183"/>
      <c r="T920" s="184"/>
      <c r="AT920" s="180" t="s">
        <v>219</v>
      </c>
      <c r="AU920" s="180" t="s">
        <v>88</v>
      </c>
      <c r="AV920" s="14" t="s">
        <v>82</v>
      </c>
      <c r="AW920" s="14" t="s">
        <v>31</v>
      </c>
      <c r="AX920" s="14" t="s">
        <v>75</v>
      </c>
      <c r="AY920" s="180" t="s">
        <v>205</v>
      </c>
    </row>
    <row r="921" spans="2:65" s="14" customFormat="1">
      <c r="B921" s="179"/>
      <c r="D921" s="165" t="s">
        <v>219</v>
      </c>
      <c r="E921" s="180" t="s">
        <v>1</v>
      </c>
      <c r="F921" s="181" t="s">
        <v>3856</v>
      </c>
      <c r="H921" s="180" t="s">
        <v>1</v>
      </c>
      <c r="I921" s="182"/>
      <c r="L921" s="179"/>
      <c r="M921" s="183"/>
      <c r="T921" s="184"/>
      <c r="AT921" s="180" t="s">
        <v>219</v>
      </c>
      <c r="AU921" s="180" t="s">
        <v>88</v>
      </c>
      <c r="AV921" s="14" t="s">
        <v>82</v>
      </c>
      <c r="AW921" s="14" t="s">
        <v>31</v>
      </c>
      <c r="AX921" s="14" t="s">
        <v>75</v>
      </c>
      <c r="AY921" s="180" t="s">
        <v>205</v>
      </c>
    </row>
    <row r="922" spans="2:65" s="14" customFormat="1">
      <c r="B922" s="179"/>
      <c r="D922" s="165" t="s">
        <v>219</v>
      </c>
      <c r="E922" s="180" t="s">
        <v>1</v>
      </c>
      <c r="F922" s="181" t="s">
        <v>3857</v>
      </c>
      <c r="H922" s="180" t="s">
        <v>1</v>
      </c>
      <c r="I922" s="182"/>
      <c r="L922" s="179"/>
      <c r="M922" s="183"/>
      <c r="T922" s="184"/>
      <c r="AT922" s="180" t="s">
        <v>219</v>
      </c>
      <c r="AU922" s="180" t="s">
        <v>88</v>
      </c>
      <c r="AV922" s="14" t="s">
        <v>82</v>
      </c>
      <c r="AW922" s="14" t="s">
        <v>31</v>
      </c>
      <c r="AX922" s="14" t="s">
        <v>75</v>
      </c>
      <c r="AY922" s="180" t="s">
        <v>205</v>
      </c>
    </row>
    <row r="923" spans="2:65" s="14" customFormat="1">
      <c r="B923" s="179"/>
      <c r="D923" s="165" t="s">
        <v>219</v>
      </c>
      <c r="E923" s="180" t="s">
        <v>1</v>
      </c>
      <c r="F923" s="181" t="s">
        <v>3896</v>
      </c>
      <c r="H923" s="180" t="s">
        <v>1</v>
      </c>
      <c r="I923" s="182"/>
      <c r="L923" s="179"/>
      <c r="M923" s="183"/>
      <c r="T923" s="184"/>
      <c r="AT923" s="180" t="s">
        <v>219</v>
      </c>
      <c r="AU923" s="180" t="s">
        <v>88</v>
      </c>
      <c r="AV923" s="14" t="s">
        <v>82</v>
      </c>
      <c r="AW923" s="14" t="s">
        <v>31</v>
      </c>
      <c r="AX923" s="14" t="s">
        <v>75</v>
      </c>
      <c r="AY923" s="180" t="s">
        <v>205</v>
      </c>
    </row>
    <row r="924" spans="2:65" s="12" customFormat="1">
      <c r="B924" s="164"/>
      <c r="D924" s="165" t="s">
        <v>219</v>
      </c>
      <c r="E924" s="166" t="s">
        <v>1</v>
      </c>
      <c r="F924" s="167" t="s">
        <v>3897</v>
      </c>
      <c r="H924" s="168">
        <v>195.52500000000001</v>
      </c>
      <c r="I924" s="169"/>
      <c r="L924" s="164"/>
      <c r="M924" s="170"/>
      <c r="T924" s="171"/>
      <c r="AT924" s="166" t="s">
        <v>219</v>
      </c>
      <c r="AU924" s="166" t="s">
        <v>88</v>
      </c>
      <c r="AV924" s="12" t="s">
        <v>88</v>
      </c>
      <c r="AW924" s="12" t="s">
        <v>31</v>
      </c>
      <c r="AX924" s="12" t="s">
        <v>75</v>
      </c>
      <c r="AY924" s="166" t="s">
        <v>205</v>
      </c>
    </row>
    <row r="925" spans="2:65" s="12" customFormat="1">
      <c r="B925" s="164"/>
      <c r="D925" s="165" t="s">
        <v>219</v>
      </c>
      <c r="E925" s="166" t="s">
        <v>1</v>
      </c>
      <c r="F925" s="167" t="s">
        <v>3898</v>
      </c>
      <c r="H925" s="168">
        <v>0.47499999999999998</v>
      </c>
      <c r="I925" s="169"/>
      <c r="L925" s="164"/>
      <c r="M925" s="170"/>
      <c r="T925" s="171"/>
      <c r="AT925" s="166" t="s">
        <v>219</v>
      </c>
      <c r="AU925" s="166" t="s">
        <v>88</v>
      </c>
      <c r="AV925" s="12" t="s">
        <v>88</v>
      </c>
      <c r="AW925" s="12" t="s">
        <v>31</v>
      </c>
      <c r="AX925" s="12" t="s">
        <v>75</v>
      </c>
      <c r="AY925" s="166" t="s">
        <v>205</v>
      </c>
    </row>
    <row r="926" spans="2:65" s="13" customFormat="1">
      <c r="B926" s="172"/>
      <c r="D926" s="165" t="s">
        <v>219</v>
      </c>
      <c r="E926" s="173" t="s">
        <v>1</v>
      </c>
      <c r="F926" s="174" t="s">
        <v>221</v>
      </c>
      <c r="H926" s="175">
        <v>196</v>
      </c>
      <c r="I926" s="176"/>
      <c r="L926" s="172"/>
      <c r="M926" s="177"/>
      <c r="T926" s="178"/>
      <c r="AT926" s="173" t="s">
        <v>219</v>
      </c>
      <c r="AU926" s="173" t="s">
        <v>88</v>
      </c>
      <c r="AV926" s="13" t="s">
        <v>210</v>
      </c>
      <c r="AW926" s="13" t="s">
        <v>31</v>
      </c>
      <c r="AX926" s="13" t="s">
        <v>82</v>
      </c>
      <c r="AY926" s="173" t="s">
        <v>205</v>
      </c>
    </row>
    <row r="927" spans="2:65" s="1" customFormat="1" ht="33" customHeight="1">
      <c r="B927" s="136"/>
      <c r="C927" s="154" t="s">
        <v>1093</v>
      </c>
      <c r="D927" s="154" t="s">
        <v>214</v>
      </c>
      <c r="E927" s="155" t="s">
        <v>3899</v>
      </c>
      <c r="F927" s="156" t="s">
        <v>3900</v>
      </c>
      <c r="G927" s="157" t="s">
        <v>370</v>
      </c>
      <c r="H927" s="158">
        <v>990</v>
      </c>
      <c r="I927" s="159"/>
      <c r="J927" s="160">
        <f>ROUND(I927*H927,2)</f>
        <v>0</v>
      </c>
      <c r="K927" s="161"/>
      <c r="L927" s="32"/>
      <c r="M927" s="162" t="s">
        <v>1</v>
      </c>
      <c r="N927" s="163" t="s">
        <v>41</v>
      </c>
      <c r="P927" s="148">
        <f>O927*H927</f>
        <v>0</v>
      </c>
      <c r="Q927" s="148">
        <v>5.0000000000000002E-5</v>
      </c>
      <c r="R927" s="148">
        <f>Q927*H927</f>
        <v>4.9500000000000002E-2</v>
      </c>
      <c r="S927" s="148">
        <v>0</v>
      </c>
      <c r="T927" s="149">
        <f>S927*H927</f>
        <v>0</v>
      </c>
      <c r="AR927" s="150" t="s">
        <v>233</v>
      </c>
      <c r="AT927" s="150" t="s">
        <v>214</v>
      </c>
      <c r="AU927" s="150" t="s">
        <v>88</v>
      </c>
      <c r="AY927" s="17" t="s">
        <v>205</v>
      </c>
      <c r="BE927" s="151">
        <f>IF(N927="základná",J927,0)</f>
        <v>0</v>
      </c>
      <c r="BF927" s="151">
        <f>IF(N927="znížená",J927,0)</f>
        <v>0</v>
      </c>
      <c r="BG927" s="151">
        <f>IF(N927="zákl. prenesená",J927,0)</f>
        <v>0</v>
      </c>
      <c r="BH927" s="151">
        <f>IF(N927="zníž. prenesená",J927,0)</f>
        <v>0</v>
      </c>
      <c r="BI927" s="151">
        <f>IF(N927="nulová",J927,0)</f>
        <v>0</v>
      </c>
      <c r="BJ927" s="17" t="s">
        <v>88</v>
      </c>
      <c r="BK927" s="151">
        <f>ROUND(I927*H927,2)</f>
        <v>0</v>
      </c>
      <c r="BL927" s="17" t="s">
        <v>233</v>
      </c>
      <c r="BM927" s="150" t="s">
        <v>3901</v>
      </c>
    </row>
    <row r="928" spans="2:65" s="14" customFormat="1">
      <c r="B928" s="179"/>
      <c r="D928" s="165" t="s">
        <v>219</v>
      </c>
      <c r="E928" s="180" t="s">
        <v>1</v>
      </c>
      <c r="F928" s="181" t="s">
        <v>3902</v>
      </c>
      <c r="H928" s="180" t="s">
        <v>1</v>
      </c>
      <c r="I928" s="182"/>
      <c r="L928" s="179"/>
      <c r="M928" s="183"/>
      <c r="T928" s="184"/>
      <c r="AT928" s="180" t="s">
        <v>219</v>
      </c>
      <c r="AU928" s="180" t="s">
        <v>88</v>
      </c>
      <c r="AV928" s="14" t="s">
        <v>82</v>
      </c>
      <c r="AW928" s="14" t="s">
        <v>31</v>
      </c>
      <c r="AX928" s="14" t="s">
        <v>75</v>
      </c>
      <c r="AY928" s="180" t="s">
        <v>205</v>
      </c>
    </row>
    <row r="929" spans="2:65" s="12" customFormat="1">
      <c r="B929" s="164"/>
      <c r="D929" s="165" t="s">
        <v>219</v>
      </c>
      <c r="E929" s="166" t="s">
        <v>1</v>
      </c>
      <c r="F929" s="167" t="s">
        <v>3903</v>
      </c>
      <c r="H929" s="168">
        <v>720</v>
      </c>
      <c r="I929" s="169"/>
      <c r="L929" s="164"/>
      <c r="M929" s="170"/>
      <c r="T929" s="171"/>
      <c r="AT929" s="166" t="s">
        <v>219</v>
      </c>
      <c r="AU929" s="166" t="s">
        <v>88</v>
      </c>
      <c r="AV929" s="12" t="s">
        <v>88</v>
      </c>
      <c r="AW929" s="12" t="s">
        <v>31</v>
      </c>
      <c r="AX929" s="12" t="s">
        <v>75</v>
      </c>
      <c r="AY929" s="166" t="s">
        <v>205</v>
      </c>
    </row>
    <row r="930" spans="2:65" s="15" customFormat="1">
      <c r="B930" s="185"/>
      <c r="D930" s="165" t="s">
        <v>219</v>
      </c>
      <c r="E930" s="186" t="s">
        <v>1</v>
      </c>
      <c r="F930" s="187" t="s">
        <v>404</v>
      </c>
      <c r="H930" s="188">
        <v>720</v>
      </c>
      <c r="I930" s="189"/>
      <c r="L930" s="185"/>
      <c r="M930" s="190"/>
      <c r="T930" s="191"/>
      <c r="AT930" s="186" t="s">
        <v>219</v>
      </c>
      <c r="AU930" s="186" t="s">
        <v>88</v>
      </c>
      <c r="AV930" s="15" t="s">
        <v>222</v>
      </c>
      <c r="AW930" s="15" t="s">
        <v>31</v>
      </c>
      <c r="AX930" s="15" t="s">
        <v>75</v>
      </c>
      <c r="AY930" s="186" t="s">
        <v>205</v>
      </c>
    </row>
    <row r="931" spans="2:65" s="12" customFormat="1">
      <c r="B931" s="164"/>
      <c r="D931" s="165" t="s">
        <v>219</v>
      </c>
      <c r="E931" s="166" t="s">
        <v>1</v>
      </c>
      <c r="F931" s="167" t="s">
        <v>3904</v>
      </c>
      <c r="H931" s="168">
        <v>270</v>
      </c>
      <c r="I931" s="169"/>
      <c r="L931" s="164"/>
      <c r="M931" s="170"/>
      <c r="T931" s="171"/>
      <c r="AT931" s="166" t="s">
        <v>219</v>
      </c>
      <c r="AU931" s="166" t="s">
        <v>88</v>
      </c>
      <c r="AV931" s="12" t="s">
        <v>88</v>
      </c>
      <c r="AW931" s="12" t="s">
        <v>31</v>
      </c>
      <c r="AX931" s="12" t="s">
        <v>75</v>
      </c>
      <c r="AY931" s="166" t="s">
        <v>205</v>
      </c>
    </row>
    <row r="932" spans="2:65" s="15" customFormat="1">
      <c r="B932" s="185"/>
      <c r="D932" s="165" t="s">
        <v>219</v>
      </c>
      <c r="E932" s="186" t="s">
        <v>1</v>
      </c>
      <c r="F932" s="187" t="s">
        <v>404</v>
      </c>
      <c r="H932" s="188">
        <v>270</v>
      </c>
      <c r="I932" s="189"/>
      <c r="L932" s="185"/>
      <c r="M932" s="190"/>
      <c r="T932" s="191"/>
      <c r="AT932" s="186" t="s">
        <v>219</v>
      </c>
      <c r="AU932" s="186" t="s">
        <v>88</v>
      </c>
      <c r="AV932" s="15" t="s">
        <v>222</v>
      </c>
      <c r="AW932" s="15" t="s">
        <v>31</v>
      </c>
      <c r="AX932" s="15" t="s">
        <v>75</v>
      </c>
      <c r="AY932" s="186" t="s">
        <v>205</v>
      </c>
    </row>
    <row r="933" spans="2:65" s="13" customFormat="1">
      <c r="B933" s="172"/>
      <c r="D933" s="165" t="s">
        <v>219</v>
      </c>
      <c r="E933" s="173" t="s">
        <v>1</v>
      </c>
      <c r="F933" s="174" t="s">
        <v>221</v>
      </c>
      <c r="H933" s="175">
        <v>990</v>
      </c>
      <c r="I933" s="176"/>
      <c r="L933" s="172"/>
      <c r="M933" s="177"/>
      <c r="T933" s="178"/>
      <c r="AT933" s="173" t="s">
        <v>219</v>
      </c>
      <c r="AU933" s="173" t="s">
        <v>88</v>
      </c>
      <c r="AV933" s="13" t="s">
        <v>210</v>
      </c>
      <c r="AW933" s="13" t="s">
        <v>31</v>
      </c>
      <c r="AX933" s="13" t="s">
        <v>82</v>
      </c>
      <c r="AY933" s="173" t="s">
        <v>205</v>
      </c>
    </row>
    <row r="934" spans="2:65" s="1" customFormat="1" ht="24.2" customHeight="1">
      <c r="B934" s="136"/>
      <c r="C934" s="154" t="s">
        <v>1096</v>
      </c>
      <c r="D934" s="154" t="s">
        <v>214</v>
      </c>
      <c r="E934" s="155" t="s">
        <v>3905</v>
      </c>
      <c r="F934" s="156" t="s">
        <v>3906</v>
      </c>
      <c r="G934" s="157" t="s">
        <v>165</v>
      </c>
      <c r="H934" s="158">
        <v>184.61</v>
      </c>
      <c r="I934" s="159"/>
      <c r="J934" s="160">
        <f>ROUND(I934*H934,2)</f>
        <v>0</v>
      </c>
      <c r="K934" s="161"/>
      <c r="L934" s="32"/>
      <c r="M934" s="162" t="s">
        <v>1</v>
      </c>
      <c r="N934" s="163" t="s">
        <v>41</v>
      </c>
      <c r="P934" s="148">
        <f>O934*H934</f>
        <v>0</v>
      </c>
      <c r="Q934" s="148">
        <v>9.5E-4</v>
      </c>
      <c r="R934" s="148">
        <f>Q934*H934</f>
        <v>0.17537950000000002</v>
      </c>
      <c r="S934" s="148">
        <v>0</v>
      </c>
      <c r="T934" s="149">
        <f>S934*H934</f>
        <v>0</v>
      </c>
      <c r="AR934" s="150" t="s">
        <v>233</v>
      </c>
      <c r="AT934" s="150" t="s">
        <v>214</v>
      </c>
      <c r="AU934" s="150" t="s">
        <v>88</v>
      </c>
      <c r="AY934" s="17" t="s">
        <v>205</v>
      </c>
      <c r="BE934" s="151">
        <f>IF(N934="základná",J934,0)</f>
        <v>0</v>
      </c>
      <c r="BF934" s="151">
        <f>IF(N934="znížená",J934,0)</f>
        <v>0</v>
      </c>
      <c r="BG934" s="151">
        <f>IF(N934="zákl. prenesená",J934,0)</f>
        <v>0</v>
      </c>
      <c r="BH934" s="151">
        <f>IF(N934="zníž. prenesená",J934,0)</f>
        <v>0</v>
      </c>
      <c r="BI934" s="151">
        <f>IF(N934="nulová",J934,0)</f>
        <v>0</v>
      </c>
      <c r="BJ934" s="17" t="s">
        <v>88</v>
      </c>
      <c r="BK934" s="151">
        <f>ROUND(I934*H934,2)</f>
        <v>0</v>
      </c>
      <c r="BL934" s="17" t="s">
        <v>233</v>
      </c>
      <c r="BM934" s="150" t="s">
        <v>3907</v>
      </c>
    </row>
    <row r="935" spans="2:65" s="12" customFormat="1">
      <c r="B935" s="164"/>
      <c r="D935" s="165" t="s">
        <v>219</v>
      </c>
      <c r="E935" s="166" t="s">
        <v>1</v>
      </c>
      <c r="F935" s="167" t="s">
        <v>3908</v>
      </c>
      <c r="H935" s="168">
        <v>9.6199999999999992</v>
      </c>
      <c r="I935" s="169"/>
      <c r="L935" s="164"/>
      <c r="M935" s="170"/>
      <c r="T935" s="171"/>
      <c r="AT935" s="166" t="s">
        <v>219</v>
      </c>
      <c r="AU935" s="166" t="s">
        <v>88</v>
      </c>
      <c r="AV935" s="12" t="s">
        <v>88</v>
      </c>
      <c r="AW935" s="12" t="s">
        <v>31</v>
      </c>
      <c r="AX935" s="12" t="s">
        <v>75</v>
      </c>
      <c r="AY935" s="166" t="s">
        <v>205</v>
      </c>
    </row>
    <row r="936" spans="2:65" s="12" customFormat="1">
      <c r="B936" s="164"/>
      <c r="D936" s="165" t="s">
        <v>219</v>
      </c>
      <c r="E936" s="166" t="s">
        <v>1</v>
      </c>
      <c r="F936" s="167" t="s">
        <v>3909</v>
      </c>
      <c r="H936" s="168">
        <v>18</v>
      </c>
      <c r="I936" s="169"/>
      <c r="L936" s="164"/>
      <c r="M936" s="170"/>
      <c r="T936" s="171"/>
      <c r="AT936" s="166" t="s">
        <v>219</v>
      </c>
      <c r="AU936" s="166" t="s">
        <v>88</v>
      </c>
      <c r="AV936" s="12" t="s">
        <v>88</v>
      </c>
      <c r="AW936" s="12" t="s">
        <v>31</v>
      </c>
      <c r="AX936" s="12" t="s">
        <v>75</v>
      </c>
      <c r="AY936" s="166" t="s">
        <v>205</v>
      </c>
    </row>
    <row r="937" spans="2:65" s="12" customFormat="1">
      <c r="B937" s="164"/>
      <c r="D937" s="165" t="s">
        <v>219</v>
      </c>
      <c r="E937" s="166" t="s">
        <v>1</v>
      </c>
      <c r="F937" s="167" t="s">
        <v>3910</v>
      </c>
      <c r="H937" s="168">
        <v>129.6</v>
      </c>
      <c r="I937" s="169"/>
      <c r="L937" s="164"/>
      <c r="M937" s="170"/>
      <c r="T937" s="171"/>
      <c r="AT937" s="166" t="s">
        <v>219</v>
      </c>
      <c r="AU937" s="166" t="s">
        <v>88</v>
      </c>
      <c r="AV937" s="12" t="s">
        <v>88</v>
      </c>
      <c r="AW937" s="12" t="s">
        <v>31</v>
      </c>
      <c r="AX937" s="12" t="s">
        <v>75</v>
      </c>
      <c r="AY937" s="166" t="s">
        <v>205</v>
      </c>
    </row>
    <row r="938" spans="2:65" s="12" customFormat="1">
      <c r="B938" s="164"/>
      <c r="D938" s="165" t="s">
        <v>219</v>
      </c>
      <c r="E938" s="166" t="s">
        <v>1</v>
      </c>
      <c r="F938" s="167" t="s">
        <v>3911</v>
      </c>
      <c r="H938" s="168">
        <v>27.39</v>
      </c>
      <c r="I938" s="169"/>
      <c r="L938" s="164"/>
      <c r="M938" s="170"/>
      <c r="T938" s="171"/>
      <c r="AT938" s="166" t="s">
        <v>219</v>
      </c>
      <c r="AU938" s="166" t="s">
        <v>88</v>
      </c>
      <c r="AV938" s="12" t="s">
        <v>88</v>
      </c>
      <c r="AW938" s="12" t="s">
        <v>31</v>
      </c>
      <c r="AX938" s="12" t="s">
        <v>75</v>
      </c>
      <c r="AY938" s="166" t="s">
        <v>205</v>
      </c>
    </row>
    <row r="939" spans="2:65" s="13" customFormat="1">
      <c r="B939" s="172"/>
      <c r="D939" s="165" t="s">
        <v>219</v>
      </c>
      <c r="E939" s="173" t="s">
        <v>1</v>
      </c>
      <c r="F939" s="174" t="s">
        <v>221</v>
      </c>
      <c r="H939" s="175">
        <v>184.61</v>
      </c>
      <c r="I939" s="176"/>
      <c r="L939" s="172"/>
      <c r="M939" s="177"/>
      <c r="T939" s="178"/>
      <c r="AT939" s="173" t="s">
        <v>219</v>
      </c>
      <c r="AU939" s="173" t="s">
        <v>88</v>
      </c>
      <c r="AV939" s="13" t="s">
        <v>210</v>
      </c>
      <c r="AW939" s="13" t="s">
        <v>31</v>
      </c>
      <c r="AX939" s="13" t="s">
        <v>82</v>
      </c>
      <c r="AY939" s="173" t="s">
        <v>205</v>
      </c>
    </row>
    <row r="940" spans="2:65" s="1" customFormat="1" ht="21.75" customHeight="1">
      <c r="B940" s="136"/>
      <c r="C940" s="154" t="s">
        <v>1099</v>
      </c>
      <c r="D940" s="154" t="s">
        <v>214</v>
      </c>
      <c r="E940" s="155" t="s">
        <v>3912</v>
      </c>
      <c r="F940" s="156" t="s">
        <v>3913</v>
      </c>
      <c r="G940" s="157" t="s">
        <v>270</v>
      </c>
      <c r="H940" s="158">
        <v>31.716999999999999</v>
      </c>
      <c r="I940" s="159"/>
      <c r="J940" s="160">
        <f>ROUND(I940*H940,2)</f>
        <v>0</v>
      </c>
      <c r="K940" s="161"/>
      <c r="L940" s="32"/>
      <c r="M940" s="162" t="s">
        <v>1</v>
      </c>
      <c r="N940" s="163" t="s">
        <v>41</v>
      </c>
      <c r="P940" s="148">
        <f>O940*H940</f>
        <v>0</v>
      </c>
      <c r="Q940" s="148">
        <v>0</v>
      </c>
      <c r="R940" s="148">
        <f>Q940*H940</f>
        <v>0</v>
      </c>
      <c r="S940" s="148">
        <v>0</v>
      </c>
      <c r="T940" s="149">
        <f>S940*H940</f>
        <v>0</v>
      </c>
      <c r="AR940" s="150" t="s">
        <v>233</v>
      </c>
      <c r="AT940" s="150" t="s">
        <v>214</v>
      </c>
      <c r="AU940" s="150" t="s">
        <v>88</v>
      </c>
      <c r="AY940" s="17" t="s">
        <v>205</v>
      </c>
      <c r="BE940" s="151">
        <f>IF(N940="základná",J940,0)</f>
        <v>0</v>
      </c>
      <c r="BF940" s="151">
        <f>IF(N940="znížená",J940,0)</f>
        <v>0</v>
      </c>
      <c r="BG940" s="151">
        <f>IF(N940="zákl. prenesená",J940,0)</f>
        <v>0</v>
      </c>
      <c r="BH940" s="151">
        <f>IF(N940="zníž. prenesená",J940,0)</f>
        <v>0</v>
      </c>
      <c r="BI940" s="151">
        <f>IF(N940="nulová",J940,0)</f>
        <v>0</v>
      </c>
      <c r="BJ940" s="17" t="s">
        <v>88</v>
      </c>
      <c r="BK940" s="151">
        <f>ROUND(I940*H940,2)</f>
        <v>0</v>
      </c>
      <c r="BL940" s="17" t="s">
        <v>233</v>
      </c>
      <c r="BM940" s="150" t="s">
        <v>3914</v>
      </c>
    </row>
    <row r="941" spans="2:65" s="1" customFormat="1" ht="24.2" customHeight="1">
      <c r="B941" s="136"/>
      <c r="C941" s="154" t="s">
        <v>1101</v>
      </c>
      <c r="D941" s="154" t="s">
        <v>214</v>
      </c>
      <c r="E941" s="155" t="s">
        <v>3915</v>
      </c>
      <c r="F941" s="156" t="s">
        <v>3916</v>
      </c>
      <c r="G941" s="157" t="s">
        <v>270</v>
      </c>
      <c r="H941" s="158">
        <v>31.716999999999999</v>
      </c>
      <c r="I941" s="159"/>
      <c r="J941" s="160">
        <f>ROUND(I941*H941,2)</f>
        <v>0</v>
      </c>
      <c r="K941" s="161"/>
      <c r="L941" s="32"/>
      <c r="M941" s="162" t="s">
        <v>1</v>
      </c>
      <c r="N941" s="163" t="s">
        <v>41</v>
      </c>
      <c r="P941" s="148">
        <f>O941*H941</f>
        <v>0</v>
      </c>
      <c r="Q941" s="148">
        <v>0</v>
      </c>
      <c r="R941" s="148">
        <f>Q941*H941</f>
        <v>0</v>
      </c>
      <c r="S941" s="148">
        <v>0</v>
      </c>
      <c r="T941" s="149">
        <f>S941*H941</f>
        <v>0</v>
      </c>
      <c r="AR941" s="150" t="s">
        <v>233</v>
      </c>
      <c r="AT941" s="150" t="s">
        <v>214</v>
      </c>
      <c r="AU941" s="150" t="s">
        <v>88</v>
      </c>
      <c r="AY941" s="17" t="s">
        <v>205</v>
      </c>
      <c r="BE941" s="151">
        <f>IF(N941="základná",J941,0)</f>
        <v>0</v>
      </c>
      <c r="BF941" s="151">
        <f>IF(N941="znížená",J941,0)</f>
        <v>0</v>
      </c>
      <c r="BG941" s="151">
        <f>IF(N941="zákl. prenesená",J941,0)</f>
        <v>0</v>
      </c>
      <c r="BH941" s="151">
        <f>IF(N941="zníž. prenesená",J941,0)</f>
        <v>0</v>
      </c>
      <c r="BI941" s="151">
        <f>IF(N941="nulová",J941,0)</f>
        <v>0</v>
      </c>
      <c r="BJ941" s="17" t="s">
        <v>88</v>
      </c>
      <c r="BK941" s="151">
        <f>ROUND(I941*H941,2)</f>
        <v>0</v>
      </c>
      <c r="BL941" s="17" t="s">
        <v>233</v>
      </c>
      <c r="BM941" s="150" t="s">
        <v>3917</v>
      </c>
    </row>
    <row r="942" spans="2:65" s="11" customFormat="1" ht="22.9" customHeight="1">
      <c r="B942" s="126"/>
      <c r="D942" s="127" t="s">
        <v>74</v>
      </c>
      <c r="E942" s="152" t="s">
        <v>3918</v>
      </c>
      <c r="F942" s="152" t="s">
        <v>3919</v>
      </c>
      <c r="I942" s="129"/>
      <c r="J942" s="153">
        <f>BK942</f>
        <v>0</v>
      </c>
      <c r="L942" s="126"/>
      <c r="M942" s="131"/>
      <c r="P942" s="132">
        <f>SUM(P943:P1030)</f>
        <v>0</v>
      </c>
      <c r="R942" s="132">
        <f>SUM(R943:R1030)</f>
        <v>22.87991968</v>
      </c>
      <c r="T942" s="133">
        <f>SUM(T943:T1030)</f>
        <v>0</v>
      </c>
      <c r="AR942" s="127" t="s">
        <v>88</v>
      </c>
      <c r="AT942" s="134" t="s">
        <v>74</v>
      </c>
      <c r="AU942" s="134" t="s">
        <v>82</v>
      </c>
      <c r="AY942" s="127" t="s">
        <v>205</v>
      </c>
      <c r="BK942" s="135">
        <f>SUM(BK943:BK1030)</f>
        <v>0</v>
      </c>
    </row>
    <row r="943" spans="2:65" s="1" customFormat="1" ht="37.9" customHeight="1">
      <c r="B943" s="136"/>
      <c r="C943" s="154" t="s">
        <v>1103</v>
      </c>
      <c r="D943" s="154" t="s">
        <v>214</v>
      </c>
      <c r="E943" s="155" t="s">
        <v>3920</v>
      </c>
      <c r="F943" s="156" t="s">
        <v>3921</v>
      </c>
      <c r="G943" s="157" t="s">
        <v>165</v>
      </c>
      <c r="H943" s="158">
        <v>670.5</v>
      </c>
      <c r="I943" s="159"/>
      <c r="J943" s="160">
        <f>ROUND(I943*H943,2)</f>
        <v>0</v>
      </c>
      <c r="K943" s="161"/>
      <c r="L943" s="32"/>
      <c r="M943" s="162" t="s">
        <v>1</v>
      </c>
      <c r="N943" s="163" t="s">
        <v>41</v>
      </c>
      <c r="P943" s="148">
        <f>O943*H943</f>
        <v>0</v>
      </c>
      <c r="Q943" s="148">
        <v>3.31E-3</v>
      </c>
      <c r="R943" s="148">
        <f>Q943*H943</f>
        <v>2.2193550000000002</v>
      </c>
      <c r="S943" s="148">
        <v>0</v>
      </c>
      <c r="T943" s="149">
        <f>S943*H943</f>
        <v>0</v>
      </c>
      <c r="AR943" s="150" t="s">
        <v>233</v>
      </c>
      <c r="AT943" s="150" t="s">
        <v>214</v>
      </c>
      <c r="AU943" s="150" t="s">
        <v>88</v>
      </c>
      <c r="AY943" s="17" t="s">
        <v>205</v>
      </c>
      <c r="BE943" s="151">
        <f>IF(N943="základná",J943,0)</f>
        <v>0</v>
      </c>
      <c r="BF943" s="151">
        <f>IF(N943="znížená",J943,0)</f>
        <v>0</v>
      </c>
      <c r="BG943" s="151">
        <f>IF(N943="zákl. prenesená",J943,0)</f>
        <v>0</v>
      </c>
      <c r="BH943" s="151">
        <f>IF(N943="zníž. prenesená",J943,0)</f>
        <v>0</v>
      </c>
      <c r="BI943" s="151">
        <f>IF(N943="nulová",J943,0)</f>
        <v>0</v>
      </c>
      <c r="BJ943" s="17" t="s">
        <v>88</v>
      </c>
      <c r="BK943" s="151">
        <f>ROUND(I943*H943,2)</f>
        <v>0</v>
      </c>
      <c r="BL943" s="17" t="s">
        <v>233</v>
      </c>
      <c r="BM943" s="150" t="s">
        <v>3922</v>
      </c>
    </row>
    <row r="944" spans="2:65" s="14" customFormat="1">
      <c r="B944" s="179"/>
      <c r="D944" s="165" t="s">
        <v>219</v>
      </c>
      <c r="E944" s="180" t="s">
        <v>1</v>
      </c>
      <c r="F944" s="181" t="s">
        <v>3923</v>
      </c>
      <c r="H944" s="180" t="s">
        <v>1</v>
      </c>
      <c r="I944" s="182"/>
      <c r="L944" s="179"/>
      <c r="M944" s="183"/>
      <c r="T944" s="184"/>
      <c r="AT944" s="180" t="s">
        <v>219</v>
      </c>
      <c r="AU944" s="180" t="s">
        <v>88</v>
      </c>
      <c r="AV944" s="14" t="s">
        <v>82</v>
      </c>
      <c r="AW944" s="14" t="s">
        <v>31</v>
      </c>
      <c r="AX944" s="14" t="s">
        <v>75</v>
      </c>
      <c r="AY944" s="180" t="s">
        <v>205</v>
      </c>
    </row>
    <row r="945" spans="2:51" s="14" customFormat="1">
      <c r="B945" s="179"/>
      <c r="D945" s="165" t="s">
        <v>219</v>
      </c>
      <c r="E945" s="180" t="s">
        <v>1</v>
      </c>
      <c r="F945" s="181" t="s">
        <v>3362</v>
      </c>
      <c r="H945" s="180" t="s">
        <v>1</v>
      </c>
      <c r="I945" s="182"/>
      <c r="L945" s="179"/>
      <c r="M945" s="183"/>
      <c r="T945" s="184"/>
      <c r="AT945" s="180" t="s">
        <v>219</v>
      </c>
      <c r="AU945" s="180" t="s">
        <v>88</v>
      </c>
      <c r="AV945" s="14" t="s">
        <v>82</v>
      </c>
      <c r="AW945" s="14" t="s">
        <v>31</v>
      </c>
      <c r="AX945" s="14" t="s">
        <v>75</v>
      </c>
      <c r="AY945" s="180" t="s">
        <v>205</v>
      </c>
    </row>
    <row r="946" spans="2:51" s="14" customFormat="1">
      <c r="B946" s="179"/>
      <c r="D946" s="165" t="s">
        <v>219</v>
      </c>
      <c r="E946" s="180" t="s">
        <v>1</v>
      </c>
      <c r="F946" s="181" t="s">
        <v>3368</v>
      </c>
      <c r="H946" s="180" t="s">
        <v>1</v>
      </c>
      <c r="I946" s="182"/>
      <c r="L946" s="179"/>
      <c r="M946" s="183"/>
      <c r="T946" s="184"/>
      <c r="AT946" s="180" t="s">
        <v>219</v>
      </c>
      <c r="AU946" s="180" t="s">
        <v>88</v>
      </c>
      <c r="AV946" s="14" t="s">
        <v>82</v>
      </c>
      <c r="AW946" s="14" t="s">
        <v>31</v>
      </c>
      <c r="AX946" s="14" t="s">
        <v>75</v>
      </c>
      <c r="AY946" s="180" t="s">
        <v>205</v>
      </c>
    </row>
    <row r="947" spans="2:51" s="14" customFormat="1">
      <c r="B947" s="179"/>
      <c r="D947" s="165" t="s">
        <v>219</v>
      </c>
      <c r="E947" s="180" t="s">
        <v>1</v>
      </c>
      <c r="F947" s="181" t="s">
        <v>3369</v>
      </c>
      <c r="H947" s="180" t="s">
        <v>1</v>
      </c>
      <c r="I947" s="182"/>
      <c r="L947" s="179"/>
      <c r="M947" s="183"/>
      <c r="T947" s="184"/>
      <c r="AT947" s="180" t="s">
        <v>219</v>
      </c>
      <c r="AU947" s="180" t="s">
        <v>88</v>
      </c>
      <c r="AV947" s="14" t="s">
        <v>82</v>
      </c>
      <c r="AW947" s="14" t="s">
        <v>31</v>
      </c>
      <c r="AX947" s="14" t="s">
        <v>75</v>
      </c>
      <c r="AY947" s="180" t="s">
        <v>205</v>
      </c>
    </row>
    <row r="948" spans="2:51" s="14" customFormat="1">
      <c r="B948" s="179"/>
      <c r="D948" s="165" t="s">
        <v>219</v>
      </c>
      <c r="E948" s="180" t="s">
        <v>1</v>
      </c>
      <c r="F948" s="181" t="s">
        <v>3370</v>
      </c>
      <c r="H948" s="180" t="s">
        <v>1</v>
      </c>
      <c r="I948" s="182"/>
      <c r="L948" s="179"/>
      <c r="M948" s="183"/>
      <c r="T948" s="184"/>
      <c r="AT948" s="180" t="s">
        <v>219</v>
      </c>
      <c r="AU948" s="180" t="s">
        <v>88</v>
      </c>
      <c r="AV948" s="14" t="s">
        <v>82</v>
      </c>
      <c r="AW948" s="14" t="s">
        <v>31</v>
      </c>
      <c r="AX948" s="14" t="s">
        <v>75</v>
      </c>
      <c r="AY948" s="180" t="s">
        <v>205</v>
      </c>
    </row>
    <row r="949" spans="2:51" s="14" customFormat="1">
      <c r="B949" s="179"/>
      <c r="D949" s="165" t="s">
        <v>219</v>
      </c>
      <c r="E949" s="180" t="s">
        <v>1</v>
      </c>
      <c r="F949" s="181" t="s">
        <v>3371</v>
      </c>
      <c r="H949" s="180" t="s">
        <v>1</v>
      </c>
      <c r="I949" s="182"/>
      <c r="L949" s="179"/>
      <c r="M949" s="183"/>
      <c r="T949" s="184"/>
      <c r="AT949" s="180" t="s">
        <v>219</v>
      </c>
      <c r="AU949" s="180" t="s">
        <v>88</v>
      </c>
      <c r="AV949" s="14" t="s">
        <v>82</v>
      </c>
      <c r="AW949" s="14" t="s">
        <v>31</v>
      </c>
      <c r="AX949" s="14" t="s">
        <v>75</v>
      </c>
      <c r="AY949" s="180" t="s">
        <v>205</v>
      </c>
    </row>
    <row r="950" spans="2:51" s="14" customFormat="1">
      <c r="B950" s="179"/>
      <c r="D950" s="165" t="s">
        <v>219</v>
      </c>
      <c r="E950" s="180" t="s">
        <v>1</v>
      </c>
      <c r="F950" s="181" t="s">
        <v>3372</v>
      </c>
      <c r="H950" s="180" t="s">
        <v>1</v>
      </c>
      <c r="I950" s="182"/>
      <c r="L950" s="179"/>
      <c r="M950" s="183"/>
      <c r="T950" s="184"/>
      <c r="AT950" s="180" t="s">
        <v>219</v>
      </c>
      <c r="AU950" s="180" t="s">
        <v>88</v>
      </c>
      <c r="AV950" s="14" t="s">
        <v>82</v>
      </c>
      <c r="AW950" s="14" t="s">
        <v>31</v>
      </c>
      <c r="AX950" s="14" t="s">
        <v>75</v>
      </c>
      <c r="AY950" s="180" t="s">
        <v>205</v>
      </c>
    </row>
    <row r="951" spans="2:51" s="14" customFormat="1">
      <c r="B951" s="179"/>
      <c r="D951" s="165" t="s">
        <v>219</v>
      </c>
      <c r="E951" s="180" t="s">
        <v>1</v>
      </c>
      <c r="F951" s="181" t="s">
        <v>2078</v>
      </c>
      <c r="H951" s="180" t="s">
        <v>1</v>
      </c>
      <c r="I951" s="182"/>
      <c r="L951" s="179"/>
      <c r="M951" s="183"/>
      <c r="T951" s="184"/>
      <c r="AT951" s="180" t="s">
        <v>219</v>
      </c>
      <c r="AU951" s="180" t="s">
        <v>88</v>
      </c>
      <c r="AV951" s="14" t="s">
        <v>82</v>
      </c>
      <c r="AW951" s="14" t="s">
        <v>31</v>
      </c>
      <c r="AX951" s="14" t="s">
        <v>75</v>
      </c>
      <c r="AY951" s="180" t="s">
        <v>205</v>
      </c>
    </row>
    <row r="952" spans="2:51" s="12" customFormat="1">
      <c r="B952" s="164"/>
      <c r="D952" s="165" t="s">
        <v>219</v>
      </c>
      <c r="E952" s="166" t="s">
        <v>1</v>
      </c>
      <c r="F952" s="167" t="s">
        <v>3924</v>
      </c>
      <c r="H952" s="168">
        <v>18.7</v>
      </c>
      <c r="I952" s="169"/>
      <c r="L952" s="164"/>
      <c r="M952" s="170"/>
      <c r="T952" s="171"/>
      <c r="AT952" s="166" t="s">
        <v>219</v>
      </c>
      <c r="AU952" s="166" t="s">
        <v>88</v>
      </c>
      <c r="AV952" s="12" t="s">
        <v>88</v>
      </c>
      <c r="AW952" s="12" t="s">
        <v>31</v>
      </c>
      <c r="AX952" s="12" t="s">
        <v>75</v>
      </c>
      <c r="AY952" s="166" t="s">
        <v>205</v>
      </c>
    </row>
    <row r="953" spans="2:51" s="12" customFormat="1">
      <c r="B953" s="164"/>
      <c r="D953" s="165" t="s">
        <v>219</v>
      </c>
      <c r="E953" s="166" t="s">
        <v>1</v>
      </c>
      <c r="F953" s="167" t="s">
        <v>3925</v>
      </c>
      <c r="H953" s="168">
        <v>14.8</v>
      </c>
      <c r="I953" s="169"/>
      <c r="L953" s="164"/>
      <c r="M953" s="170"/>
      <c r="T953" s="171"/>
      <c r="AT953" s="166" t="s">
        <v>219</v>
      </c>
      <c r="AU953" s="166" t="s">
        <v>88</v>
      </c>
      <c r="AV953" s="12" t="s">
        <v>88</v>
      </c>
      <c r="AW953" s="12" t="s">
        <v>31</v>
      </c>
      <c r="AX953" s="12" t="s">
        <v>75</v>
      </c>
      <c r="AY953" s="166" t="s">
        <v>205</v>
      </c>
    </row>
    <row r="954" spans="2:51" s="14" customFormat="1">
      <c r="B954" s="179"/>
      <c r="D954" s="165" t="s">
        <v>219</v>
      </c>
      <c r="E954" s="180" t="s">
        <v>1</v>
      </c>
      <c r="F954" s="181" t="s">
        <v>2082</v>
      </c>
      <c r="H954" s="180" t="s">
        <v>1</v>
      </c>
      <c r="I954" s="182"/>
      <c r="L954" s="179"/>
      <c r="M954" s="183"/>
      <c r="T954" s="184"/>
      <c r="AT954" s="180" t="s">
        <v>219</v>
      </c>
      <c r="AU954" s="180" t="s">
        <v>88</v>
      </c>
      <c r="AV954" s="14" t="s">
        <v>82</v>
      </c>
      <c r="AW954" s="14" t="s">
        <v>31</v>
      </c>
      <c r="AX954" s="14" t="s">
        <v>75</v>
      </c>
      <c r="AY954" s="180" t="s">
        <v>205</v>
      </c>
    </row>
    <row r="955" spans="2:51" s="12" customFormat="1">
      <c r="B955" s="164"/>
      <c r="D955" s="165" t="s">
        <v>219</v>
      </c>
      <c r="E955" s="166" t="s">
        <v>1</v>
      </c>
      <c r="F955" s="167" t="s">
        <v>3926</v>
      </c>
      <c r="H955" s="168">
        <v>12.8</v>
      </c>
      <c r="I955" s="169"/>
      <c r="L955" s="164"/>
      <c r="M955" s="170"/>
      <c r="T955" s="171"/>
      <c r="AT955" s="166" t="s">
        <v>219</v>
      </c>
      <c r="AU955" s="166" t="s">
        <v>88</v>
      </c>
      <c r="AV955" s="12" t="s">
        <v>88</v>
      </c>
      <c r="AW955" s="12" t="s">
        <v>31</v>
      </c>
      <c r="AX955" s="12" t="s">
        <v>75</v>
      </c>
      <c r="AY955" s="166" t="s">
        <v>205</v>
      </c>
    </row>
    <row r="956" spans="2:51" s="12" customFormat="1">
      <c r="B956" s="164"/>
      <c r="D956" s="165" t="s">
        <v>219</v>
      </c>
      <c r="E956" s="166" t="s">
        <v>1</v>
      </c>
      <c r="F956" s="167" t="s">
        <v>3927</v>
      </c>
      <c r="H956" s="168">
        <v>21</v>
      </c>
      <c r="I956" s="169"/>
      <c r="L956" s="164"/>
      <c r="M956" s="170"/>
      <c r="T956" s="171"/>
      <c r="AT956" s="166" t="s">
        <v>219</v>
      </c>
      <c r="AU956" s="166" t="s">
        <v>88</v>
      </c>
      <c r="AV956" s="12" t="s">
        <v>88</v>
      </c>
      <c r="AW956" s="12" t="s">
        <v>31</v>
      </c>
      <c r="AX956" s="12" t="s">
        <v>75</v>
      </c>
      <c r="AY956" s="166" t="s">
        <v>205</v>
      </c>
    </row>
    <row r="957" spans="2:51" s="15" customFormat="1">
      <c r="B957" s="185"/>
      <c r="D957" s="165" t="s">
        <v>219</v>
      </c>
      <c r="E957" s="186" t="s">
        <v>1</v>
      </c>
      <c r="F957" s="187" t="s">
        <v>3928</v>
      </c>
      <c r="H957" s="188">
        <v>67.3</v>
      </c>
      <c r="I957" s="189"/>
      <c r="L957" s="185"/>
      <c r="M957" s="190"/>
      <c r="T957" s="191"/>
      <c r="AT957" s="186" t="s">
        <v>219</v>
      </c>
      <c r="AU957" s="186" t="s">
        <v>88</v>
      </c>
      <c r="AV957" s="15" t="s">
        <v>222</v>
      </c>
      <c r="AW957" s="15" t="s">
        <v>31</v>
      </c>
      <c r="AX957" s="15" t="s">
        <v>75</v>
      </c>
      <c r="AY957" s="186" t="s">
        <v>205</v>
      </c>
    </row>
    <row r="958" spans="2:51" s="14" customFormat="1">
      <c r="B958" s="179"/>
      <c r="D958" s="165" t="s">
        <v>219</v>
      </c>
      <c r="E958" s="180" t="s">
        <v>1</v>
      </c>
      <c r="F958" s="181" t="s">
        <v>3929</v>
      </c>
      <c r="H958" s="180" t="s">
        <v>1</v>
      </c>
      <c r="I958" s="182"/>
      <c r="L958" s="179"/>
      <c r="M958" s="183"/>
      <c r="T958" s="184"/>
      <c r="AT958" s="180" t="s">
        <v>219</v>
      </c>
      <c r="AU958" s="180" t="s">
        <v>88</v>
      </c>
      <c r="AV958" s="14" t="s">
        <v>82</v>
      </c>
      <c r="AW958" s="14" t="s">
        <v>31</v>
      </c>
      <c r="AX958" s="14" t="s">
        <v>75</v>
      </c>
      <c r="AY958" s="180" t="s">
        <v>205</v>
      </c>
    </row>
    <row r="959" spans="2:51" s="12" customFormat="1">
      <c r="B959" s="164"/>
      <c r="D959" s="165" t="s">
        <v>219</v>
      </c>
      <c r="E959" s="166" t="s">
        <v>1</v>
      </c>
      <c r="F959" s="167" t="s">
        <v>3930</v>
      </c>
      <c r="H959" s="168">
        <v>73.599999999999994</v>
      </c>
      <c r="I959" s="169"/>
      <c r="L959" s="164"/>
      <c r="M959" s="170"/>
      <c r="T959" s="171"/>
      <c r="AT959" s="166" t="s">
        <v>219</v>
      </c>
      <c r="AU959" s="166" t="s">
        <v>88</v>
      </c>
      <c r="AV959" s="12" t="s">
        <v>88</v>
      </c>
      <c r="AW959" s="12" t="s">
        <v>31</v>
      </c>
      <c r="AX959" s="12" t="s">
        <v>75</v>
      </c>
      <c r="AY959" s="166" t="s">
        <v>205</v>
      </c>
    </row>
    <row r="960" spans="2:51" s="15" customFormat="1">
      <c r="B960" s="185"/>
      <c r="D960" s="165" t="s">
        <v>219</v>
      </c>
      <c r="E960" s="186" t="s">
        <v>1</v>
      </c>
      <c r="F960" s="187" t="s">
        <v>3931</v>
      </c>
      <c r="H960" s="188">
        <v>73.599999999999994</v>
      </c>
      <c r="I960" s="189"/>
      <c r="L960" s="185"/>
      <c r="M960" s="190"/>
      <c r="T960" s="191"/>
      <c r="AT960" s="186" t="s">
        <v>219</v>
      </c>
      <c r="AU960" s="186" t="s">
        <v>88</v>
      </c>
      <c r="AV960" s="15" t="s">
        <v>222</v>
      </c>
      <c r="AW960" s="15" t="s">
        <v>31</v>
      </c>
      <c r="AX960" s="15" t="s">
        <v>75</v>
      </c>
      <c r="AY960" s="186" t="s">
        <v>205</v>
      </c>
    </row>
    <row r="961" spans="2:51" s="14" customFormat="1">
      <c r="B961" s="179"/>
      <c r="D961" s="165" t="s">
        <v>219</v>
      </c>
      <c r="E961" s="180" t="s">
        <v>1</v>
      </c>
      <c r="F961" s="181" t="s">
        <v>2082</v>
      </c>
      <c r="H961" s="180" t="s">
        <v>1</v>
      </c>
      <c r="I961" s="182"/>
      <c r="L961" s="179"/>
      <c r="M961" s="183"/>
      <c r="T961" s="184"/>
      <c r="AT961" s="180" t="s">
        <v>219</v>
      </c>
      <c r="AU961" s="180" t="s">
        <v>88</v>
      </c>
      <c r="AV961" s="14" t="s">
        <v>82</v>
      </c>
      <c r="AW961" s="14" t="s">
        <v>31</v>
      </c>
      <c r="AX961" s="14" t="s">
        <v>75</v>
      </c>
      <c r="AY961" s="180" t="s">
        <v>205</v>
      </c>
    </row>
    <row r="962" spans="2:51" s="12" customFormat="1">
      <c r="B962" s="164"/>
      <c r="D962" s="165" t="s">
        <v>219</v>
      </c>
      <c r="E962" s="166" t="s">
        <v>1</v>
      </c>
      <c r="F962" s="167" t="s">
        <v>3932</v>
      </c>
      <c r="H962" s="168">
        <v>73.599999999999994</v>
      </c>
      <c r="I962" s="169"/>
      <c r="L962" s="164"/>
      <c r="M962" s="170"/>
      <c r="T962" s="171"/>
      <c r="AT962" s="166" t="s">
        <v>219</v>
      </c>
      <c r="AU962" s="166" t="s">
        <v>88</v>
      </c>
      <c r="AV962" s="12" t="s">
        <v>88</v>
      </c>
      <c r="AW962" s="12" t="s">
        <v>31</v>
      </c>
      <c r="AX962" s="12" t="s">
        <v>75</v>
      </c>
      <c r="AY962" s="166" t="s">
        <v>205</v>
      </c>
    </row>
    <row r="963" spans="2:51" s="12" customFormat="1">
      <c r="B963" s="164"/>
      <c r="D963" s="165" t="s">
        <v>219</v>
      </c>
      <c r="E963" s="166" t="s">
        <v>1</v>
      </c>
      <c r="F963" s="167" t="s">
        <v>3933</v>
      </c>
      <c r="H963" s="168">
        <v>-12</v>
      </c>
      <c r="I963" s="169"/>
      <c r="L963" s="164"/>
      <c r="M963" s="170"/>
      <c r="T963" s="171"/>
      <c r="AT963" s="166" t="s">
        <v>219</v>
      </c>
      <c r="AU963" s="166" t="s">
        <v>88</v>
      </c>
      <c r="AV963" s="12" t="s">
        <v>88</v>
      </c>
      <c r="AW963" s="12" t="s">
        <v>31</v>
      </c>
      <c r="AX963" s="12" t="s">
        <v>75</v>
      </c>
      <c r="AY963" s="166" t="s">
        <v>205</v>
      </c>
    </row>
    <row r="964" spans="2:51" s="12" customFormat="1">
      <c r="B964" s="164"/>
      <c r="D964" s="165" t="s">
        <v>219</v>
      </c>
      <c r="E964" s="166" t="s">
        <v>1</v>
      </c>
      <c r="F964" s="167" t="s">
        <v>3934</v>
      </c>
      <c r="H964" s="168">
        <v>73.599999999999994</v>
      </c>
      <c r="I964" s="169"/>
      <c r="L964" s="164"/>
      <c r="M964" s="170"/>
      <c r="T964" s="171"/>
      <c r="AT964" s="166" t="s">
        <v>219</v>
      </c>
      <c r="AU964" s="166" t="s">
        <v>88</v>
      </c>
      <c r="AV964" s="12" t="s">
        <v>88</v>
      </c>
      <c r="AW964" s="12" t="s">
        <v>31</v>
      </c>
      <c r="AX964" s="12" t="s">
        <v>75</v>
      </c>
      <c r="AY964" s="166" t="s">
        <v>205</v>
      </c>
    </row>
    <row r="965" spans="2:51" s="12" customFormat="1">
      <c r="B965" s="164"/>
      <c r="D965" s="165" t="s">
        <v>219</v>
      </c>
      <c r="E965" s="166" t="s">
        <v>1</v>
      </c>
      <c r="F965" s="167" t="s">
        <v>3933</v>
      </c>
      <c r="H965" s="168">
        <v>-12</v>
      </c>
      <c r="I965" s="169"/>
      <c r="L965" s="164"/>
      <c r="M965" s="170"/>
      <c r="T965" s="171"/>
      <c r="AT965" s="166" t="s">
        <v>219</v>
      </c>
      <c r="AU965" s="166" t="s">
        <v>88</v>
      </c>
      <c r="AV965" s="12" t="s">
        <v>88</v>
      </c>
      <c r="AW965" s="12" t="s">
        <v>31</v>
      </c>
      <c r="AX965" s="12" t="s">
        <v>75</v>
      </c>
      <c r="AY965" s="166" t="s">
        <v>205</v>
      </c>
    </row>
    <row r="966" spans="2:51" s="12" customFormat="1">
      <c r="B966" s="164"/>
      <c r="D966" s="165" t="s">
        <v>219</v>
      </c>
      <c r="E966" s="166" t="s">
        <v>1</v>
      </c>
      <c r="F966" s="167" t="s">
        <v>3935</v>
      </c>
      <c r="H966" s="168">
        <v>73.599999999999994</v>
      </c>
      <c r="I966" s="169"/>
      <c r="L966" s="164"/>
      <c r="M966" s="170"/>
      <c r="T966" s="171"/>
      <c r="AT966" s="166" t="s">
        <v>219</v>
      </c>
      <c r="AU966" s="166" t="s">
        <v>88</v>
      </c>
      <c r="AV966" s="12" t="s">
        <v>88</v>
      </c>
      <c r="AW966" s="12" t="s">
        <v>31</v>
      </c>
      <c r="AX966" s="12" t="s">
        <v>75</v>
      </c>
      <c r="AY966" s="166" t="s">
        <v>205</v>
      </c>
    </row>
    <row r="967" spans="2:51" s="12" customFormat="1">
      <c r="B967" s="164"/>
      <c r="D967" s="165" t="s">
        <v>219</v>
      </c>
      <c r="E967" s="166" t="s">
        <v>1</v>
      </c>
      <c r="F967" s="167" t="s">
        <v>3933</v>
      </c>
      <c r="H967" s="168">
        <v>-12</v>
      </c>
      <c r="I967" s="169"/>
      <c r="L967" s="164"/>
      <c r="M967" s="170"/>
      <c r="T967" s="171"/>
      <c r="AT967" s="166" t="s">
        <v>219</v>
      </c>
      <c r="AU967" s="166" t="s">
        <v>88</v>
      </c>
      <c r="AV967" s="12" t="s">
        <v>88</v>
      </c>
      <c r="AW967" s="12" t="s">
        <v>31</v>
      </c>
      <c r="AX967" s="12" t="s">
        <v>75</v>
      </c>
      <c r="AY967" s="166" t="s">
        <v>205</v>
      </c>
    </row>
    <row r="968" spans="2:51" s="15" customFormat="1">
      <c r="B968" s="185"/>
      <c r="D968" s="165" t="s">
        <v>219</v>
      </c>
      <c r="E968" s="186" t="s">
        <v>1</v>
      </c>
      <c r="F968" s="187" t="s">
        <v>3936</v>
      </c>
      <c r="H968" s="188">
        <v>184.8</v>
      </c>
      <c r="I968" s="189"/>
      <c r="L968" s="185"/>
      <c r="M968" s="190"/>
      <c r="T968" s="191"/>
      <c r="AT968" s="186" t="s">
        <v>219</v>
      </c>
      <c r="AU968" s="186" t="s">
        <v>88</v>
      </c>
      <c r="AV968" s="15" t="s">
        <v>222</v>
      </c>
      <c r="AW968" s="15" t="s">
        <v>31</v>
      </c>
      <c r="AX968" s="15" t="s">
        <v>75</v>
      </c>
      <c r="AY968" s="186" t="s">
        <v>205</v>
      </c>
    </row>
    <row r="969" spans="2:51" s="14" customFormat="1">
      <c r="B969" s="179"/>
      <c r="D969" s="165" t="s">
        <v>219</v>
      </c>
      <c r="E969" s="180" t="s">
        <v>1</v>
      </c>
      <c r="F969" s="181" t="s">
        <v>2082</v>
      </c>
      <c r="H969" s="180" t="s">
        <v>1</v>
      </c>
      <c r="I969" s="182"/>
      <c r="L969" s="179"/>
      <c r="M969" s="183"/>
      <c r="T969" s="184"/>
      <c r="AT969" s="180" t="s">
        <v>219</v>
      </c>
      <c r="AU969" s="180" t="s">
        <v>88</v>
      </c>
      <c r="AV969" s="14" t="s">
        <v>82</v>
      </c>
      <c r="AW969" s="14" t="s">
        <v>31</v>
      </c>
      <c r="AX969" s="14" t="s">
        <v>75</v>
      </c>
      <c r="AY969" s="180" t="s">
        <v>205</v>
      </c>
    </row>
    <row r="970" spans="2:51" s="12" customFormat="1">
      <c r="B970" s="164"/>
      <c r="D970" s="165" t="s">
        <v>219</v>
      </c>
      <c r="E970" s="166" t="s">
        <v>1</v>
      </c>
      <c r="F970" s="167" t="s">
        <v>3937</v>
      </c>
      <c r="H970" s="168">
        <v>73.599999999999994</v>
      </c>
      <c r="I970" s="169"/>
      <c r="L970" s="164"/>
      <c r="M970" s="170"/>
      <c r="T970" s="171"/>
      <c r="AT970" s="166" t="s">
        <v>219</v>
      </c>
      <c r="AU970" s="166" t="s">
        <v>88</v>
      </c>
      <c r="AV970" s="12" t="s">
        <v>88</v>
      </c>
      <c r="AW970" s="12" t="s">
        <v>31</v>
      </c>
      <c r="AX970" s="12" t="s">
        <v>75</v>
      </c>
      <c r="AY970" s="166" t="s">
        <v>205</v>
      </c>
    </row>
    <row r="971" spans="2:51" s="12" customFormat="1">
      <c r="B971" s="164"/>
      <c r="D971" s="165" t="s">
        <v>219</v>
      </c>
      <c r="E971" s="166" t="s">
        <v>1</v>
      </c>
      <c r="F971" s="167" t="s">
        <v>3933</v>
      </c>
      <c r="H971" s="168">
        <v>-12</v>
      </c>
      <c r="I971" s="169"/>
      <c r="L971" s="164"/>
      <c r="M971" s="170"/>
      <c r="T971" s="171"/>
      <c r="AT971" s="166" t="s">
        <v>219</v>
      </c>
      <c r="AU971" s="166" t="s">
        <v>88</v>
      </c>
      <c r="AV971" s="12" t="s">
        <v>88</v>
      </c>
      <c r="AW971" s="12" t="s">
        <v>31</v>
      </c>
      <c r="AX971" s="12" t="s">
        <v>75</v>
      </c>
      <c r="AY971" s="166" t="s">
        <v>205</v>
      </c>
    </row>
    <row r="972" spans="2:51" s="12" customFormat="1">
      <c r="B972" s="164"/>
      <c r="D972" s="165" t="s">
        <v>219</v>
      </c>
      <c r="E972" s="166" t="s">
        <v>1</v>
      </c>
      <c r="F972" s="167" t="s">
        <v>3938</v>
      </c>
      <c r="H972" s="168">
        <v>73.599999999999994</v>
      </c>
      <c r="I972" s="169"/>
      <c r="L972" s="164"/>
      <c r="M972" s="170"/>
      <c r="T972" s="171"/>
      <c r="AT972" s="166" t="s">
        <v>219</v>
      </c>
      <c r="AU972" s="166" t="s">
        <v>88</v>
      </c>
      <c r="AV972" s="12" t="s">
        <v>88</v>
      </c>
      <c r="AW972" s="12" t="s">
        <v>31</v>
      </c>
      <c r="AX972" s="12" t="s">
        <v>75</v>
      </c>
      <c r="AY972" s="166" t="s">
        <v>205</v>
      </c>
    </row>
    <row r="973" spans="2:51" s="12" customFormat="1">
      <c r="B973" s="164"/>
      <c r="D973" s="165" t="s">
        <v>219</v>
      </c>
      <c r="E973" s="166" t="s">
        <v>1</v>
      </c>
      <c r="F973" s="167" t="s">
        <v>3933</v>
      </c>
      <c r="H973" s="168">
        <v>-12</v>
      </c>
      <c r="I973" s="169"/>
      <c r="L973" s="164"/>
      <c r="M973" s="170"/>
      <c r="T973" s="171"/>
      <c r="AT973" s="166" t="s">
        <v>219</v>
      </c>
      <c r="AU973" s="166" t="s">
        <v>88</v>
      </c>
      <c r="AV973" s="12" t="s">
        <v>88</v>
      </c>
      <c r="AW973" s="12" t="s">
        <v>31</v>
      </c>
      <c r="AX973" s="12" t="s">
        <v>75</v>
      </c>
      <c r="AY973" s="166" t="s">
        <v>205</v>
      </c>
    </row>
    <row r="974" spans="2:51" s="12" customFormat="1">
      <c r="B974" s="164"/>
      <c r="D974" s="165" t="s">
        <v>219</v>
      </c>
      <c r="E974" s="166" t="s">
        <v>1</v>
      </c>
      <c r="F974" s="167" t="s">
        <v>3939</v>
      </c>
      <c r="H974" s="168">
        <v>73.599999999999994</v>
      </c>
      <c r="I974" s="169"/>
      <c r="L974" s="164"/>
      <c r="M974" s="170"/>
      <c r="T974" s="171"/>
      <c r="AT974" s="166" t="s">
        <v>219</v>
      </c>
      <c r="AU974" s="166" t="s">
        <v>88</v>
      </c>
      <c r="AV974" s="12" t="s">
        <v>88</v>
      </c>
      <c r="AW974" s="12" t="s">
        <v>31</v>
      </c>
      <c r="AX974" s="12" t="s">
        <v>75</v>
      </c>
      <c r="AY974" s="166" t="s">
        <v>205</v>
      </c>
    </row>
    <row r="975" spans="2:51" s="12" customFormat="1">
      <c r="B975" s="164"/>
      <c r="D975" s="165" t="s">
        <v>219</v>
      </c>
      <c r="E975" s="166" t="s">
        <v>1</v>
      </c>
      <c r="F975" s="167" t="s">
        <v>3933</v>
      </c>
      <c r="H975" s="168">
        <v>-12</v>
      </c>
      <c r="I975" s="169"/>
      <c r="L975" s="164"/>
      <c r="M975" s="170"/>
      <c r="T975" s="171"/>
      <c r="AT975" s="166" t="s">
        <v>219</v>
      </c>
      <c r="AU975" s="166" t="s">
        <v>88</v>
      </c>
      <c r="AV975" s="12" t="s">
        <v>88</v>
      </c>
      <c r="AW975" s="12" t="s">
        <v>31</v>
      </c>
      <c r="AX975" s="12" t="s">
        <v>75</v>
      </c>
      <c r="AY975" s="166" t="s">
        <v>205</v>
      </c>
    </row>
    <row r="976" spans="2:51" s="15" customFormat="1">
      <c r="B976" s="185"/>
      <c r="D976" s="165" t="s">
        <v>219</v>
      </c>
      <c r="E976" s="186" t="s">
        <v>1</v>
      </c>
      <c r="F976" s="187" t="s">
        <v>3843</v>
      </c>
      <c r="H976" s="188">
        <v>184.8</v>
      </c>
      <c r="I976" s="189"/>
      <c r="L976" s="185"/>
      <c r="M976" s="190"/>
      <c r="T976" s="191"/>
      <c r="AT976" s="186" t="s">
        <v>219</v>
      </c>
      <c r="AU976" s="186" t="s">
        <v>88</v>
      </c>
      <c r="AV976" s="15" t="s">
        <v>222</v>
      </c>
      <c r="AW976" s="15" t="s">
        <v>31</v>
      </c>
      <c r="AX976" s="15" t="s">
        <v>75</v>
      </c>
      <c r="AY976" s="186" t="s">
        <v>205</v>
      </c>
    </row>
    <row r="977" spans="2:65" s="12" customFormat="1">
      <c r="B977" s="164"/>
      <c r="D977" s="165" t="s">
        <v>219</v>
      </c>
      <c r="E977" s="166" t="s">
        <v>1</v>
      </c>
      <c r="F977" s="167" t="s">
        <v>3940</v>
      </c>
      <c r="H977" s="168">
        <v>92</v>
      </c>
      <c r="I977" s="169"/>
      <c r="L977" s="164"/>
      <c r="M977" s="170"/>
      <c r="T977" s="171"/>
      <c r="AT977" s="166" t="s">
        <v>219</v>
      </c>
      <c r="AU977" s="166" t="s">
        <v>88</v>
      </c>
      <c r="AV977" s="12" t="s">
        <v>88</v>
      </c>
      <c r="AW977" s="12" t="s">
        <v>31</v>
      </c>
      <c r="AX977" s="12" t="s">
        <v>75</v>
      </c>
      <c r="AY977" s="166" t="s">
        <v>205</v>
      </c>
    </row>
    <row r="978" spans="2:65" s="12" customFormat="1">
      <c r="B978" s="164"/>
      <c r="D978" s="165" t="s">
        <v>219</v>
      </c>
      <c r="E978" s="166" t="s">
        <v>1</v>
      </c>
      <c r="F978" s="167" t="s">
        <v>3933</v>
      </c>
      <c r="H978" s="168">
        <v>-12</v>
      </c>
      <c r="I978" s="169"/>
      <c r="L978" s="164"/>
      <c r="M978" s="170"/>
      <c r="T978" s="171"/>
      <c r="AT978" s="166" t="s">
        <v>219</v>
      </c>
      <c r="AU978" s="166" t="s">
        <v>88</v>
      </c>
      <c r="AV978" s="12" t="s">
        <v>88</v>
      </c>
      <c r="AW978" s="12" t="s">
        <v>31</v>
      </c>
      <c r="AX978" s="12" t="s">
        <v>75</v>
      </c>
      <c r="AY978" s="166" t="s">
        <v>205</v>
      </c>
    </row>
    <row r="979" spans="2:65" s="15" customFormat="1">
      <c r="B979" s="185"/>
      <c r="D979" s="165" t="s">
        <v>219</v>
      </c>
      <c r="E979" s="186" t="s">
        <v>1</v>
      </c>
      <c r="F979" s="187" t="s">
        <v>3322</v>
      </c>
      <c r="H979" s="188">
        <v>80</v>
      </c>
      <c r="I979" s="189"/>
      <c r="L979" s="185"/>
      <c r="M979" s="190"/>
      <c r="T979" s="191"/>
      <c r="AT979" s="186" t="s">
        <v>219</v>
      </c>
      <c r="AU979" s="186" t="s">
        <v>88</v>
      </c>
      <c r="AV979" s="15" t="s">
        <v>222</v>
      </c>
      <c r="AW979" s="15" t="s">
        <v>31</v>
      </c>
      <c r="AX979" s="15" t="s">
        <v>75</v>
      </c>
      <c r="AY979" s="186" t="s">
        <v>205</v>
      </c>
    </row>
    <row r="980" spans="2:65" s="12" customFormat="1">
      <c r="B980" s="164"/>
      <c r="D980" s="165" t="s">
        <v>219</v>
      </c>
      <c r="E980" s="166" t="s">
        <v>1</v>
      </c>
      <c r="F980" s="167" t="s">
        <v>3940</v>
      </c>
      <c r="H980" s="168">
        <v>92</v>
      </c>
      <c r="I980" s="169"/>
      <c r="L980" s="164"/>
      <c r="M980" s="170"/>
      <c r="T980" s="171"/>
      <c r="AT980" s="166" t="s">
        <v>219</v>
      </c>
      <c r="AU980" s="166" t="s">
        <v>88</v>
      </c>
      <c r="AV980" s="12" t="s">
        <v>88</v>
      </c>
      <c r="AW980" s="12" t="s">
        <v>31</v>
      </c>
      <c r="AX980" s="12" t="s">
        <v>75</v>
      </c>
      <c r="AY980" s="166" t="s">
        <v>205</v>
      </c>
    </row>
    <row r="981" spans="2:65" s="12" customFormat="1">
      <c r="B981" s="164"/>
      <c r="D981" s="165" t="s">
        <v>219</v>
      </c>
      <c r="E981" s="166" t="s">
        <v>1</v>
      </c>
      <c r="F981" s="167" t="s">
        <v>3933</v>
      </c>
      <c r="H981" s="168">
        <v>-12</v>
      </c>
      <c r="I981" s="169"/>
      <c r="L981" s="164"/>
      <c r="M981" s="170"/>
      <c r="T981" s="171"/>
      <c r="AT981" s="166" t="s">
        <v>219</v>
      </c>
      <c r="AU981" s="166" t="s">
        <v>88</v>
      </c>
      <c r="AV981" s="12" t="s">
        <v>88</v>
      </c>
      <c r="AW981" s="12" t="s">
        <v>31</v>
      </c>
      <c r="AX981" s="12" t="s">
        <v>75</v>
      </c>
      <c r="AY981" s="166" t="s">
        <v>205</v>
      </c>
    </row>
    <row r="982" spans="2:65" s="15" customFormat="1">
      <c r="B982" s="185"/>
      <c r="D982" s="165" t="s">
        <v>219</v>
      </c>
      <c r="E982" s="186" t="s">
        <v>1</v>
      </c>
      <c r="F982" s="187" t="s">
        <v>3324</v>
      </c>
      <c r="H982" s="188">
        <v>80</v>
      </c>
      <c r="I982" s="189"/>
      <c r="L982" s="185"/>
      <c r="M982" s="190"/>
      <c r="T982" s="191"/>
      <c r="AT982" s="186" t="s">
        <v>219</v>
      </c>
      <c r="AU982" s="186" t="s">
        <v>88</v>
      </c>
      <c r="AV982" s="15" t="s">
        <v>222</v>
      </c>
      <c r="AW982" s="15" t="s">
        <v>31</v>
      </c>
      <c r="AX982" s="15" t="s">
        <v>75</v>
      </c>
      <c r="AY982" s="186" t="s">
        <v>205</v>
      </c>
    </row>
    <row r="983" spans="2:65" s="13" customFormat="1">
      <c r="B983" s="172"/>
      <c r="D983" s="165" t="s">
        <v>219</v>
      </c>
      <c r="E983" s="173" t="s">
        <v>3261</v>
      </c>
      <c r="F983" s="174" t="s">
        <v>3941</v>
      </c>
      <c r="H983" s="175">
        <v>670.5</v>
      </c>
      <c r="I983" s="176"/>
      <c r="L983" s="172"/>
      <c r="M983" s="177"/>
      <c r="T983" s="178"/>
      <c r="AT983" s="173" t="s">
        <v>219</v>
      </c>
      <c r="AU983" s="173" t="s">
        <v>88</v>
      </c>
      <c r="AV983" s="13" t="s">
        <v>210</v>
      </c>
      <c r="AW983" s="13" t="s">
        <v>31</v>
      </c>
      <c r="AX983" s="13" t="s">
        <v>82</v>
      </c>
      <c r="AY983" s="173" t="s">
        <v>205</v>
      </c>
    </row>
    <row r="984" spans="2:65" s="1" customFormat="1" ht="37.9" customHeight="1">
      <c r="B984" s="136"/>
      <c r="C984" s="137" t="s">
        <v>1105</v>
      </c>
      <c r="D984" s="137" t="s">
        <v>206</v>
      </c>
      <c r="E984" s="138" t="s">
        <v>3942</v>
      </c>
      <c r="F984" s="139" t="s">
        <v>3943</v>
      </c>
      <c r="G984" s="140" t="s">
        <v>165</v>
      </c>
      <c r="H984" s="141">
        <v>704.02499999999998</v>
      </c>
      <c r="I984" s="142"/>
      <c r="J984" s="143">
        <f>ROUND(I984*H984,2)</f>
        <v>0</v>
      </c>
      <c r="K984" s="144"/>
      <c r="L984" s="145"/>
      <c r="M984" s="146" t="s">
        <v>1</v>
      </c>
      <c r="N984" s="147" t="s">
        <v>41</v>
      </c>
      <c r="P984" s="148">
        <f>O984*H984</f>
        <v>0</v>
      </c>
      <c r="Q984" s="148">
        <v>1.2880000000000001E-2</v>
      </c>
      <c r="R984" s="148">
        <f>Q984*H984</f>
        <v>9.0678420000000006</v>
      </c>
      <c r="S984" s="148">
        <v>0</v>
      </c>
      <c r="T984" s="149">
        <f>S984*H984</f>
        <v>0</v>
      </c>
      <c r="AR984" s="150" t="s">
        <v>258</v>
      </c>
      <c r="AT984" s="150" t="s">
        <v>206</v>
      </c>
      <c r="AU984" s="150" t="s">
        <v>88</v>
      </c>
      <c r="AY984" s="17" t="s">
        <v>205</v>
      </c>
      <c r="BE984" s="151">
        <f>IF(N984="základná",J984,0)</f>
        <v>0</v>
      </c>
      <c r="BF984" s="151">
        <f>IF(N984="znížená",J984,0)</f>
        <v>0</v>
      </c>
      <c r="BG984" s="151">
        <f>IF(N984="zákl. prenesená",J984,0)</f>
        <v>0</v>
      </c>
      <c r="BH984" s="151">
        <f>IF(N984="zníž. prenesená",J984,0)</f>
        <v>0</v>
      </c>
      <c r="BI984" s="151">
        <f>IF(N984="nulová",J984,0)</f>
        <v>0</v>
      </c>
      <c r="BJ984" s="17" t="s">
        <v>88</v>
      </c>
      <c r="BK984" s="151">
        <f>ROUND(I984*H984,2)</f>
        <v>0</v>
      </c>
      <c r="BL984" s="17" t="s">
        <v>233</v>
      </c>
      <c r="BM984" s="150" t="s">
        <v>3944</v>
      </c>
    </row>
    <row r="985" spans="2:65" s="14" customFormat="1" ht="22.5">
      <c r="B985" s="179"/>
      <c r="D985" s="165" t="s">
        <v>219</v>
      </c>
      <c r="E985" s="180" t="s">
        <v>1</v>
      </c>
      <c r="F985" s="181" t="s">
        <v>3945</v>
      </c>
      <c r="H985" s="180" t="s">
        <v>1</v>
      </c>
      <c r="I985" s="182"/>
      <c r="L985" s="179"/>
      <c r="M985" s="183"/>
      <c r="T985" s="184"/>
      <c r="AT985" s="180" t="s">
        <v>219</v>
      </c>
      <c r="AU985" s="180" t="s">
        <v>88</v>
      </c>
      <c r="AV985" s="14" t="s">
        <v>82</v>
      </c>
      <c r="AW985" s="14" t="s">
        <v>31</v>
      </c>
      <c r="AX985" s="14" t="s">
        <v>75</v>
      </c>
      <c r="AY985" s="180" t="s">
        <v>205</v>
      </c>
    </row>
    <row r="986" spans="2:65" s="12" customFormat="1">
      <c r="B986" s="164"/>
      <c r="D986" s="165" t="s">
        <v>219</v>
      </c>
      <c r="E986" s="166" t="s">
        <v>1</v>
      </c>
      <c r="F986" s="167" t="s">
        <v>3946</v>
      </c>
      <c r="H986" s="168">
        <v>704.02499999999998</v>
      </c>
      <c r="I986" s="169"/>
      <c r="L986" s="164"/>
      <c r="M986" s="170"/>
      <c r="T986" s="171"/>
      <c r="AT986" s="166" t="s">
        <v>219</v>
      </c>
      <c r="AU986" s="166" t="s">
        <v>88</v>
      </c>
      <c r="AV986" s="12" t="s">
        <v>88</v>
      </c>
      <c r="AW986" s="12" t="s">
        <v>31</v>
      </c>
      <c r="AX986" s="12" t="s">
        <v>75</v>
      </c>
      <c r="AY986" s="166" t="s">
        <v>205</v>
      </c>
    </row>
    <row r="987" spans="2:65" s="13" customFormat="1">
      <c r="B987" s="172"/>
      <c r="D987" s="165" t="s">
        <v>219</v>
      </c>
      <c r="E987" s="173" t="s">
        <v>1</v>
      </c>
      <c r="F987" s="174" t="s">
        <v>221</v>
      </c>
      <c r="H987" s="175">
        <v>704.02499999999998</v>
      </c>
      <c r="I987" s="176"/>
      <c r="L987" s="172"/>
      <c r="M987" s="177"/>
      <c r="T987" s="178"/>
      <c r="AT987" s="173" t="s">
        <v>219</v>
      </c>
      <c r="AU987" s="173" t="s">
        <v>88</v>
      </c>
      <c r="AV987" s="13" t="s">
        <v>210</v>
      </c>
      <c r="AW987" s="13" t="s">
        <v>31</v>
      </c>
      <c r="AX987" s="13" t="s">
        <v>82</v>
      </c>
      <c r="AY987" s="173" t="s">
        <v>205</v>
      </c>
    </row>
    <row r="988" spans="2:65" s="1" customFormat="1" ht="37.9" customHeight="1">
      <c r="B988" s="136"/>
      <c r="C988" s="154" t="s">
        <v>1107</v>
      </c>
      <c r="D988" s="154" t="s">
        <v>214</v>
      </c>
      <c r="E988" s="155" t="s">
        <v>3947</v>
      </c>
      <c r="F988" s="156" t="s">
        <v>3948</v>
      </c>
      <c r="G988" s="157" t="s">
        <v>165</v>
      </c>
      <c r="H988" s="158">
        <v>70.62</v>
      </c>
      <c r="I988" s="159"/>
      <c r="J988" s="160">
        <f>ROUND(I988*H988,2)</f>
        <v>0</v>
      </c>
      <c r="K988" s="161"/>
      <c r="L988" s="32"/>
      <c r="M988" s="162" t="s">
        <v>1</v>
      </c>
      <c r="N988" s="163" t="s">
        <v>41</v>
      </c>
      <c r="P988" s="148">
        <f>O988*H988</f>
        <v>0</v>
      </c>
      <c r="Q988" s="148">
        <v>3.31E-3</v>
      </c>
      <c r="R988" s="148">
        <f>Q988*H988</f>
        <v>0.23375220000000002</v>
      </c>
      <c r="S988" s="148">
        <v>0</v>
      </c>
      <c r="T988" s="149">
        <f>S988*H988</f>
        <v>0</v>
      </c>
      <c r="AR988" s="150" t="s">
        <v>233</v>
      </c>
      <c r="AT988" s="150" t="s">
        <v>214</v>
      </c>
      <c r="AU988" s="150" t="s">
        <v>88</v>
      </c>
      <c r="AY988" s="17" t="s">
        <v>205</v>
      </c>
      <c r="BE988" s="151">
        <f>IF(N988="základná",J988,0)</f>
        <v>0</v>
      </c>
      <c r="BF988" s="151">
        <f>IF(N988="znížená",J988,0)</f>
        <v>0</v>
      </c>
      <c r="BG988" s="151">
        <f>IF(N988="zákl. prenesená",J988,0)</f>
        <v>0</v>
      </c>
      <c r="BH988" s="151">
        <f>IF(N988="zníž. prenesená",J988,0)</f>
        <v>0</v>
      </c>
      <c r="BI988" s="151">
        <f>IF(N988="nulová",J988,0)</f>
        <v>0</v>
      </c>
      <c r="BJ988" s="17" t="s">
        <v>88</v>
      </c>
      <c r="BK988" s="151">
        <f>ROUND(I988*H988,2)</f>
        <v>0</v>
      </c>
      <c r="BL988" s="17" t="s">
        <v>233</v>
      </c>
      <c r="BM988" s="150" t="s">
        <v>3949</v>
      </c>
    </row>
    <row r="989" spans="2:65" s="14" customFormat="1">
      <c r="B989" s="179"/>
      <c r="D989" s="165" t="s">
        <v>219</v>
      </c>
      <c r="E989" s="180" t="s">
        <v>1</v>
      </c>
      <c r="F989" s="181" t="s">
        <v>3950</v>
      </c>
      <c r="H989" s="180" t="s">
        <v>1</v>
      </c>
      <c r="I989" s="182"/>
      <c r="L989" s="179"/>
      <c r="M989" s="183"/>
      <c r="T989" s="184"/>
      <c r="AT989" s="180" t="s">
        <v>219</v>
      </c>
      <c r="AU989" s="180" t="s">
        <v>88</v>
      </c>
      <c r="AV989" s="14" t="s">
        <v>82</v>
      </c>
      <c r="AW989" s="14" t="s">
        <v>31</v>
      </c>
      <c r="AX989" s="14" t="s">
        <v>75</v>
      </c>
      <c r="AY989" s="180" t="s">
        <v>205</v>
      </c>
    </row>
    <row r="990" spans="2:65" s="12" customFormat="1">
      <c r="B990" s="164"/>
      <c r="D990" s="165" t="s">
        <v>219</v>
      </c>
      <c r="E990" s="166" t="s">
        <v>1</v>
      </c>
      <c r="F990" s="167" t="s">
        <v>3243</v>
      </c>
      <c r="H990" s="168">
        <v>70.62</v>
      </c>
      <c r="I990" s="169"/>
      <c r="L990" s="164"/>
      <c r="M990" s="170"/>
      <c r="T990" s="171"/>
      <c r="AT990" s="166" t="s">
        <v>219</v>
      </c>
      <c r="AU990" s="166" t="s">
        <v>88</v>
      </c>
      <c r="AV990" s="12" t="s">
        <v>88</v>
      </c>
      <c r="AW990" s="12" t="s">
        <v>31</v>
      </c>
      <c r="AX990" s="12" t="s">
        <v>75</v>
      </c>
      <c r="AY990" s="166" t="s">
        <v>205</v>
      </c>
    </row>
    <row r="991" spans="2:65" s="13" customFormat="1">
      <c r="B991" s="172"/>
      <c r="D991" s="165" t="s">
        <v>219</v>
      </c>
      <c r="E991" s="173" t="s">
        <v>1</v>
      </c>
      <c r="F991" s="174" t="s">
        <v>221</v>
      </c>
      <c r="H991" s="175">
        <v>70.62</v>
      </c>
      <c r="I991" s="176"/>
      <c r="L991" s="172"/>
      <c r="M991" s="177"/>
      <c r="T991" s="178"/>
      <c r="AT991" s="173" t="s">
        <v>219</v>
      </c>
      <c r="AU991" s="173" t="s">
        <v>88</v>
      </c>
      <c r="AV991" s="13" t="s">
        <v>210</v>
      </c>
      <c r="AW991" s="13" t="s">
        <v>31</v>
      </c>
      <c r="AX991" s="13" t="s">
        <v>82</v>
      </c>
      <c r="AY991" s="173" t="s">
        <v>205</v>
      </c>
    </row>
    <row r="992" spans="2:65" s="1" customFormat="1" ht="37.9" customHeight="1">
      <c r="B992" s="136"/>
      <c r="C992" s="137" t="s">
        <v>1109</v>
      </c>
      <c r="D992" s="137" t="s">
        <v>206</v>
      </c>
      <c r="E992" s="138" t="s">
        <v>3942</v>
      </c>
      <c r="F992" s="139" t="s">
        <v>3943</v>
      </c>
      <c r="G992" s="140" t="s">
        <v>165</v>
      </c>
      <c r="H992" s="141">
        <v>74.150999999999996</v>
      </c>
      <c r="I992" s="142"/>
      <c r="J992" s="143">
        <f>ROUND(I992*H992,2)</f>
        <v>0</v>
      </c>
      <c r="K992" s="144"/>
      <c r="L992" s="145"/>
      <c r="M992" s="146" t="s">
        <v>1</v>
      </c>
      <c r="N992" s="147" t="s">
        <v>41</v>
      </c>
      <c r="P992" s="148">
        <f>O992*H992</f>
        <v>0</v>
      </c>
      <c r="Q992" s="148">
        <v>1.2880000000000001E-2</v>
      </c>
      <c r="R992" s="148">
        <f>Q992*H992</f>
        <v>0.95506488</v>
      </c>
      <c r="S992" s="148">
        <v>0</v>
      </c>
      <c r="T992" s="149">
        <f>S992*H992</f>
        <v>0</v>
      </c>
      <c r="AR992" s="150" t="s">
        <v>258</v>
      </c>
      <c r="AT992" s="150" t="s">
        <v>206</v>
      </c>
      <c r="AU992" s="150" t="s">
        <v>88</v>
      </c>
      <c r="AY992" s="17" t="s">
        <v>205</v>
      </c>
      <c r="BE992" s="151">
        <f>IF(N992="základná",J992,0)</f>
        <v>0</v>
      </c>
      <c r="BF992" s="151">
        <f>IF(N992="znížená",J992,0)</f>
        <v>0</v>
      </c>
      <c r="BG992" s="151">
        <f>IF(N992="zákl. prenesená",J992,0)</f>
        <v>0</v>
      </c>
      <c r="BH992" s="151">
        <f>IF(N992="zníž. prenesená",J992,0)</f>
        <v>0</v>
      </c>
      <c r="BI992" s="151">
        <f>IF(N992="nulová",J992,0)</f>
        <v>0</v>
      </c>
      <c r="BJ992" s="17" t="s">
        <v>88</v>
      </c>
      <c r="BK992" s="151">
        <f>ROUND(I992*H992,2)</f>
        <v>0</v>
      </c>
      <c r="BL992" s="17" t="s">
        <v>233</v>
      </c>
      <c r="BM992" s="150" t="s">
        <v>3951</v>
      </c>
    </row>
    <row r="993" spans="2:65" s="14" customFormat="1">
      <c r="B993" s="179"/>
      <c r="D993" s="165" t="s">
        <v>219</v>
      </c>
      <c r="E993" s="180" t="s">
        <v>1</v>
      </c>
      <c r="F993" s="181" t="s">
        <v>3950</v>
      </c>
      <c r="H993" s="180" t="s">
        <v>1</v>
      </c>
      <c r="I993" s="182"/>
      <c r="L993" s="179"/>
      <c r="M993" s="183"/>
      <c r="T993" s="184"/>
      <c r="AT993" s="180" t="s">
        <v>219</v>
      </c>
      <c r="AU993" s="180" t="s">
        <v>88</v>
      </c>
      <c r="AV993" s="14" t="s">
        <v>82</v>
      </c>
      <c r="AW993" s="14" t="s">
        <v>31</v>
      </c>
      <c r="AX993" s="14" t="s">
        <v>75</v>
      </c>
      <c r="AY993" s="180" t="s">
        <v>205</v>
      </c>
    </row>
    <row r="994" spans="2:65" s="12" customFormat="1">
      <c r="B994" s="164"/>
      <c r="D994" s="165" t="s">
        <v>219</v>
      </c>
      <c r="E994" s="166" t="s">
        <v>1</v>
      </c>
      <c r="F994" s="167" t="s">
        <v>3952</v>
      </c>
      <c r="H994" s="168">
        <v>74.150999999999996</v>
      </c>
      <c r="I994" s="169"/>
      <c r="L994" s="164"/>
      <c r="M994" s="170"/>
      <c r="T994" s="171"/>
      <c r="AT994" s="166" t="s">
        <v>219</v>
      </c>
      <c r="AU994" s="166" t="s">
        <v>88</v>
      </c>
      <c r="AV994" s="12" t="s">
        <v>88</v>
      </c>
      <c r="AW994" s="12" t="s">
        <v>31</v>
      </c>
      <c r="AX994" s="12" t="s">
        <v>75</v>
      </c>
      <c r="AY994" s="166" t="s">
        <v>205</v>
      </c>
    </row>
    <row r="995" spans="2:65" s="13" customFormat="1">
      <c r="B995" s="172"/>
      <c r="D995" s="165" t="s">
        <v>219</v>
      </c>
      <c r="E995" s="173" t="s">
        <v>1</v>
      </c>
      <c r="F995" s="174" t="s">
        <v>221</v>
      </c>
      <c r="H995" s="175">
        <v>74.150999999999996</v>
      </c>
      <c r="I995" s="176"/>
      <c r="L995" s="172"/>
      <c r="M995" s="177"/>
      <c r="T995" s="178"/>
      <c r="AT995" s="173" t="s">
        <v>219</v>
      </c>
      <c r="AU995" s="173" t="s">
        <v>88</v>
      </c>
      <c r="AV995" s="13" t="s">
        <v>210</v>
      </c>
      <c r="AW995" s="13" t="s">
        <v>31</v>
      </c>
      <c r="AX995" s="13" t="s">
        <v>82</v>
      </c>
      <c r="AY995" s="173" t="s">
        <v>205</v>
      </c>
    </row>
    <row r="996" spans="2:65" s="1" customFormat="1" ht="37.9" customHeight="1">
      <c r="B996" s="136"/>
      <c r="C996" s="154" t="s">
        <v>1111</v>
      </c>
      <c r="D996" s="154" t="s">
        <v>214</v>
      </c>
      <c r="E996" s="155" t="s">
        <v>3953</v>
      </c>
      <c r="F996" s="156" t="s">
        <v>3954</v>
      </c>
      <c r="G996" s="157" t="s">
        <v>165</v>
      </c>
      <c r="H996" s="158">
        <v>617.76</v>
      </c>
      <c r="I996" s="159"/>
      <c r="J996" s="160">
        <f>ROUND(I996*H996,2)</f>
        <v>0</v>
      </c>
      <c r="K996" s="161"/>
      <c r="L996" s="32"/>
      <c r="M996" s="162" t="s">
        <v>1</v>
      </c>
      <c r="N996" s="163" t="s">
        <v>41</v>
      </c>
      <c r="P996" s="148">
        <f>O996*H996</f>
        <v>0</v>
      </c>
      <c r="Q996" s="148">
        <v>3.31E-3</v>
      </c>
      <c r="R996" s="148">
        <f>Q996*H996</f>
        <v>2.0447856</v>
      </c>
      <c r="S996" s="148">
        <v>0</v>
      </c>
      <c r="T996" s="149">
        <f>S996*H996</f>
        <v>0</v>
      </c>
      <c r="AR996" s="150" t="s">
        <v>233</v>
      </c>
      <c r="AT996" s="150" t="s">
        <v>214</v>
      </c>
      <c r="AU996" s="150" t="s">
        <v>88</v>
      </c>
      <c r="AY996" s="17" t="s">
        <v>205</v>
      </c>
      <c r="BE996" s="151">
        <f>IF(N996="základná",J996,0)</f>
        <v>0</v>
      </c>
      <c r="BF996" s="151">
        <f>IF(N996="znížená",J996,0)</f>
        <v>0</v>
      </c>
      <c r="BG996" s="151">
        <f>IF(N996="zákl. prenesená",J996,0)</f>
        <v>0</v>
      </c>
      <c r="BH996" s="151">
        <f>IF(N996="zníž. prenesená",J996,0)</f>
        <v>0</v>
      </c>
      <c r="BI996" s="151">
        <f>IF(N996="nulová",J996,0)</f>
        <v>0</v>
      </c>
      <c r="BJ996" s="17" t="s">
        <v>88</v>
      </c>
      <c r="BK996" s="151">
        <f>ROUND(I996*H996,2)</f>
        <v>0</v>
      </c>
      <c r="BL996" s="17" t="s">
        <v>233</v>
      </c>
      <c r="BM996" s="150" t="s">
        <v>3955</v>
      </c>
    </row>
    <row r="997" spans="2:65" s="14" customFormat="1" ht="22.5">
      <c r="B997" s="179"/>
      <c r="D997" s="165" t="s">
        <v>219</v>
      </c>
      <c r="E997" s="180" t="s">
        <v>1</v>
      </c>
      <c r="F997" s="181" t="s">
        <v>3956</v>
      </c>
      <c r="H997" s="180" t="s">
        <v>1</v>
      </c>
      <c r="I997" s="182"/>
      <c r="L997" s="179"/>
      <c r="M997" s="183"/>
      <c r="T997" s="184"/>
      <c r="AT997" s="180" t="s">
        <v>219</v>
      </c>
      <c r="AU997" s="180" t="s">
        <v>88</v>
      </c>
      <c r="AV997" s="14" t="s">
        <v>82</v>
      </c>
      <c r="AW997" s="14" t="s">
        <v>31</v>
      </c>
      <c r="AX997" s="14" t="s">
        <v>75</v>
      </c>
      <c r="AY997" s="180" t="s">
        <v>205</v>
      </c>
    </row>
    <row r="998" spans="2:65" s="14" customFormat="1">
      <c r="B998" s="179"/>
      <c r="D998" s="165" t="s">
        <v>219</v>
      </c>
      <c r="E998" s="180" t="s">
        <v>1</v>
      </c>
      <c r="F998" s="181" t="s">
        <v>3957</v>
      </c>
      <c r="H998" s="180" t="s">
        <v>1</v>
      </c>
      <c r="I998" s="182"/>
      <c r="L998" s="179"/>
      <c r="M998" s="183"/>
      <c r="T998" s="184"/>
      <c r="AT998" s="180" t="s">
        <v>219</v>
      </c>
      <c r="AU998" s="180" t="s">
        <v>88</v>
      </c>
      <c r="AV998" s="14" t="s">
        <v>82</v>
      </c>
      <c r="AW998" s="14" t="s">
        <v>31</v>
      </c>
      <c r="AX998" s="14" t="s">
        <v>75</v>
      </c>
      <c r="AY998" s="180" t="s">
        <v>205</v>
      </c>
    </row>
    <row r="999" spans="2:65" s="14" customFormat="1">
      <c r="B999" s="179"/>
      <c r="D999" s="165" t="s">
        <v>219</v>
      </c>
      <c r="E999" s="180" t="s">
        <v>1</v>
      </c>
      <c r="F999" s="181" t="s">
        <v>3958</v>
      </c>
      <c r="H999" s="180" t="s">
        <v>1</v>
      </c>
      <c r="I999" s="182"/>
      <c r="L999" s="179"/>
      <c r="M999" s="183"/>
      <c r="T999" s="184"/>
      <c r="AT999" s="180" t="s">
        <v>219</v>
      </c>
      <c r="AU999" s="180" t="s">
        <v>88</v>
      </c>
      <c r="AV999" s="14" t="s">
        <v>82</v>
      </c>
      <c r="AW999" s="14" t="s">
        <v>31</v>
      </c>
      <c r="AX999" s="14" t="s">
        <v>75</v>
      </c>
      <c r="AY999" s="180" t="s">
        <v>205</v>
      </c>
    </row>
    <row r="1000" spans="2:65" s="14" customFormat="1">
      <c r="B1000" s="179"/>
      <c r="D1000" s="165" t="s">
        <v>219</v>
      </c>
      <c r="E1000" s="180" t="s">
        <v>1</v>
      </c>
      <c r="F1000" s="181" t="s">
        <v>3959</v>
      </c>
      <c r="H1000" s="180" t="s">
        <v>1</v>
      </c>
      <c r="I1000" s="182"/>
      <c r="L1000" s="179"/>
      <c r="M1000" s="183"/>
      <c r="T1000" s="184"/>
      <c r="AT1000" s="180" t="s">
        <v>219</v>
      </c>
      <c r="AU1000" s="180" t="s">
        <v>88</v>
      </c>
      <c r="AV1000" s="14" t="s">
        <v>82</v>
      </c>
      <c r="AW1000" s="14" t="s">
        <v>31</v>
      </c>
      <c r="AX1000" s="14" t="s">
        <v>75</v>
      </c>
      <c r="AY1000" s="180" t="s">
        <v>205</v>
      </c>
    </row>
    <row r="1001" spans="2:65" s="14" customFormat="1">
      <c r="B1001" s="179"/>
      <c r="D1001" s="165" t="s">
        <v>219</v>
      </c>
      <c r="E1001" s="180" t="s">
        <v>1</v>
      </c>
      <c r="F1001" s="181" t="s">
        <v>3960</v>
      </c>
      <c r="H1001" s="180" t="s">
        <v>1</v>
      </c>
      <c r="I1001" s="182"/>
      <c r="L1001" s="179"/>
      <c r="M1001" s="183"/>
      <c r="T1001" s="184"/>
      <c r="AT1001" s="180" t="s">
        <v>219</v>
      </c>
      <c r="AU1001" s="180" t="s">
        <v>88</v>
      </c>
      <c r="AV1001" s="14" t="s">
        <v>82</v>
      </c>
      <c r="AW1001" s="14" t="s">
        <v>31</v>
      </c>
      <c r="AX1001" s="14" t="s">
        <v>75</v>
      </c>
      <c r="AY1001" s="180" t="s">
        <v>205</v>
      </c>
    </row>
    <row r="1002" spans="2:65" s="14" customFormat="1">
      <c r="B1002" s="179"/>
      <c r="D1002" s="165" t="s">
        <v>219</v>
      </c>
      <c r="E1002" s="180" t="s">
        <v>1</v>
      </c>
      <c r="F1002" s="181" t="s">
        <v>3961</v>
      </c>
      <c r="H1002" s="180" t="s">
        <v>1</v>
      </c>
      <c r="I1002" s="182"/>
      <c r="L1002" s="179"/>
      <c r="M1002" s="183"/>
      <c r="T1002" s="184"/>
      <c r="AT1002" s="180" t="s">
        <v>219</v>
      </c>
      <c r="AU1002" s="180" t="s">
        <v>88</v>
      </c>
      <c r="AV1002" s="14" t="s">
        <v>82</v>
      </c>
      <c r="AW1002" s="14" t="s">
        <v>31</v>
      </c>
      <c r="AX1002" s="14" t="s">
        <v>75</v>
      </c>
      <c r="AY1002" s="180" t="s">
        <v>205</v>
      </c>
    </row>
    <row r="1003" spans="2:65" s="14" customFormat="1" ht="22.5">
      <c r="B1003" s="179"/>
      <c r="D1003" s="165" t="s">
        <v>219</v>
      </c>
      <c r="E1003" s="180" t="s">
        <v>1</v>
      </c>
      <c r="F1003" s="181" t="s">
        <v>3962</v>
      </c>
      <c r="H1003" s="180" t="s">
        <v>1</v>
      </c>
      <c r="I1003" s="182"/>
      <c r="L1003" s="179"/>
      <c r="M1003" s="183"/>
      <c r="T1003" s="184"/>
      <c r="AT1003" s="180" t="s">
        <v>219</v>
      </c>
      <c r="AU1003" s="180" t="s">
        <v>88</v>
      </c>
      <c r="AV1003" s="14" t="s">
        <v>82</v>
      </c>
      <c r="AW1003" s="14" t="s">
        <v>31</v>
      </c>
      <c r="AX1003" s="14" t="s">
        <v>75</v>
      </c>
      <c r="AY1003" s="180" t="s">
        <v>205</v>
      </c>
    </row>
    <row r="1004" spans="2:65" s="14" customFormat="1">
      <c r="B1004" s="179"/>
      <c r="D1004" s="165" t="s">
        <v>219</v>
      </c>
      <c r="E1004" s="180" t="s">
        <v>1</v>
      </c>
      <c r="F1004" s="181" t="s">
        <v>3963</v>
      </c>
      <c r="H1004" s="180" t="s">
        <v>1</v>
      </c>
      <c r="I1004" s="182"/>
      <c r="L1004" s="179"/>
      <c r="M1004" s="183"/>
      <c r="T1004" s="184"/>
      <c r="AT1004" s="180" t="s">
        <v>219</v>
      </c>
      <c r="AU1004" s="180" t="s">
        <v>88</v>
      </c>
      <c r="AV1004" s="14" t="s">
        <v>82</v>
      </c>
      <c r="AW1004" s="14" t="s">
        <v>31</v>
      </c>
      <c r="AX1004" s="14" t="s">
        <v>75</v>
      </c>
      <c r="AY1004" s="180" t="s">
        <v>205</v>
      </c>
    </row>
    <row r="1005" spans="2:65" s="14" customFormat="1">
      <c r="B1005" s="179"/>
      <c r="D1005" s="165" t="s">
        <v>219</v>
      </c>
      <c r="E1005" s="180" t="s">
        <v>1</v>
      </c>
      <c r="F1005" s="181" t="s">
        <v>2082</v>
      </c>
      <c r="H1005" s="180" t="s">
        <v>1</v>
      </c>
      <c r="I1005" s="182"/>
      <c r="L1005" s="179"/>
      <c r="M1005" s="183"/>
      <c r="T1005" s="184"/>
      <c r="AT1005" s="180" t="s">
        <v>219</v>
      </c>
      <c r="AU1005" s="180" t="s">
        <v>88</v>
      </c>
      <c r="AV1005" s="14" t="s">
        <v>82</v>
      </c>
      <c r="AW1005" s="14" t="s">
        <v>31</v>
      </c>
      <c r="AX1005" s="14" t="s">
        <v>75</v>
      </c>
      <c r="AY1005" s="180" t="s">
        <v>205</v>
      </c>
    </row>
    <row r="1006" spans="2:65" s="12" customFormat="1">
      <c r="B1006" s="164"/>
      <c r="D1006" s="165" t="s">
        <v>219</v>
      </c>
      <c r="E1006" s="166" t="s">
        <v>1</v>
      </c>
      <c r="F1006" s="167" t="s">
        <v>3964</v>
      </c>
      <c r="H1006" s="168">
        <v>68.64</v>
      </c>
      <c r="I1006" s="169"/>
      <c r="L1006" s="164"/>
      <c r="M1006" s="170"/>
      <c r="T1006" s="171"/>
      <c r="AT1006" s="166" t="s">
        <v>219</v>
      </c>
      <c r="AU1006" s="166" t="s">
        <v>88</v>
      </c>
      <c r="AV1006" s="12" t="s">
        <v>88</v>
      </c>
      <c r="AW1006" s="12" t="s">
        <v>31</v>
      </c>
      <c r="AX1006" s="12" t="s">
        <v>75</v>
      </c>
      <c r="AY1006" s="166" t="s">
        <v>205</v>
      </c>
    </row>
    <row r="1007" spans="2:65" s="12" customFormat="1">
      <c r="B1007" s="164"/>
      <c r="D1007" s="165" t="s">
        <v>219</v>
      </c>
      <c r="E1007" s="166" t="s">
        <v>1</v>
      </c>
      <c r="F1007" s="167" t="s">
        <v>3964</v>
      </c>
      <c r="H1007" s="168">
        <v>68.64</v>
      </c>
      <c r="I1007" s="169"/>
      <c r="L1007" s="164"/>
      <c r="M1007" s="170"/>
      <c r="T1007" s="171"/>
      <c r="AT1007" s="166" t="s">
        <v>219</v>
      </c>
      <c r="AU1007" s="166" t="s">
        <v>88</v>
      </c>
      <c r="AV1007" s="12" t="s">
        <v>88</v>
      </c>
      <c r="AW1007" s="12" t="s">
        <v>31</v>
      </c>
      <c r="AX1007" s="12" t="s">
        <v>75</v>
      </c>
      <c r="AY1007" s="166" t="s">
        <v>205</v>
      </c>
    </row>
    <row r="1008" spans="2:65" s="12" customFormat="1">
      <c r="B1008" s="164"/>
      <c r="D1008" s="165" t="s">
        <v>219</v>
      </c>
      <c r="E1008" s="166" t="s">
        <v>1</v>
      </c>
      <c r="F1008" s="167" t="s">
        <v>3964</v>
      </c>
      <c r="H1008" s="168">
        <v>68.64</v>
      </c>
      <c r="I1008" s="169"/>
      <c r="L1008" s="164"/>
      <c r="M1008" s="170"/>
      <c r="T1008" s="171"/>
      <c r="AT1008" s="166" t="s">
        <v>219</v>
      </c>
      <c r="AU1008" s="166" t="s">
        <v>88</v>
      </c>
      <c r="AV1008" s="12" t="s">
        <v>88</v>
      </c>
      <c r="AW1008" s="12" t="s">
        <v>31</v>
      </c>
      <c r="AX1008" s="12" t="s">
        <v>75</v>
      </c>
      <c r="AY1008" s="166" t="s">
        <v>205</v>
      </c>
    </row>
    <row r="1009" spans="2:51" s="15" customFormat="1">
      <c r="B1009" s="185"/>
      <c r="D1009" s="165" t="s">
        <v>219</v>
      </c>
      <c r="E1009" s="186" t="s">
        <v>1</v>
      </c>
      <c r="F1009" s="187" t="s">
        <v>3965</v>
      </c>
      <c r="H1009" s="188">
        <v>205.92</v>
      </c>
      <c r="I1009" s="189"/>
      <c r="L1009" s="185"/>
      <c r="M1009" s="190"/>
      <c r="T1009" s="191"/>
      <c r="AT1009" s="186" t="s">
        <v>219</v>
      </c>
      <c r="AU1009" s="186" t="s">
        <v>88</v>
      </c>
      <c r="AV1009" s="15" t="s">
        <v>222</v>
      </c>
      <c r="AW1009" s="15" t="s">
        <v>31</v>
      </c>
      <c r="AX1009" s="15" t="s">
        <v>75</v>
      </c>
      <c r="AY1009" s="186" t="s">
        <v>205</v>
      </c>
    </row>
    <row r="1010" spans="2:51" s="14" customFormat="1">
      <c r="B1010" s="179"/>
      <c r="D1010" s="165" t="s">
        <v>219</v>
      </c>
      <c r="E1010" s="180" t="s">
        <v>1</v>
      </c>
      <c r="F1010" s="181" t="s">
        <v>2082</v>
      </c>
      <c r="H1010" s="180" t="s">
        <v>1</v>
      </c>
      <c r="I1010" s="182"/>
      <c r="L1010" s="179"/>
      <c r="M1010" s="183"/>
      <c r="T1010" s="184"/>
      <c r="AT1010" s="180" t="s">
        <v>219</v>
      </c>
      <c r="AU1010" s="180" t="s">
        <v>88</v>
      </c>
      <c r="AV1010" s="14" t="s">
        <v>82</v>
      </c>
      <c r="AW1010" s="14" t="s">
        <v>31</v>
      </c>
      <c r="AX1010" s="14" t="s">
        <v>75</v>
      </c>
      <c r="AY1010" s="180" t="s">
        <v>205</v>
      </c>
    </row>
    <row r="1011" spans="2:51" s="12" customFormat="1">
      <c r="B1011" s="164"/>
      <c r="D1011" s="165" t="s">
        <v>219</v>
      </c>
      <c r="E1011" s="166" t="s">
        <v>1</v>
      </c>
      <c r="F1011" s="167" t="s">
        <v>3964</v>
      </c>
      <c r="H1011" s="168">
        <v>68.64</v>
      </c>
      <c r="I1011" s="169"/>
      <c r="L1011" s="164"/>
      <c r="M1011" s="170"/>
      <c r="T1011" s="171"/>
      <c r="AT1011" s="166" t="s">
        <v>219</v>
      </c>
      <c r="AU1011" s="166" t="s">
        <v>88</v>
      </c>
      <c r="AV1011" s="12" t="s">
        <v>88</v>
      </c>
      <c r="AW1011" s="12" t="s">
        <v>31</v>
      </c>
      <c r="AX1011" s="12" t="s">
        <v>75</v>
      </c>
      <c r="AY1011" s="166" t="s">
        <v>205</v>
      </c>
    </row>
    <row r="1012" spans="2:51" s="12" customFormat="1">
      <c r="B1012" s="164"/>
      <c r="D1012" s="165" t="s">
        <v>219</v>
      </c>
      <c r="E1012" s="166" t="s">
        <v>1</v>
      </c>
      <c r="F1012" s="167" t="s">
        <v>3964</v>
      </c>
      <c r="H1012" s="168">
        <v>68.64</v>
      </c>
      <c r="I1012" s="169"/>
      <c r="L1012" s="164"/>
      <c r="M1012" s="170"/>
      <c r="T1012" s="171"/>
      <c r="AT1012" s="166" t="s">
        <v>219</v>
      </c>
      <c r="AU1012" s="166" t="s">
        <v>88</v>
      </c>
      <c r="AV1012" s="12" t="s">
        <v>88</v>
      </c>
      <c r="AW1012" s="12" t="s">
        <v>31</v>
      </c>
      <c r="AX1012" s="12" t="s">
        <v>75</v>
      </c>
      <c r="AY1012" s="166" t="s">
        <v>205</v>
      </c>
    </row>
    <row r="1013" spans="2:51" s="12" customFormat="1">
      <c r="B1013" s="164"/>
      <c r="D1013" s="165" t="s">
        <v>219</v>
      </c>
      <c r="E1013" s="166" t="s">
        <v>1</v>
      </c>
      <c r="F1013" s="167" t="s">
        <v>3964</v>
      </c>
      <c r="H1013" s="168">
        <v>68.64</v>
      </c>
      <c r="I1013" s="169"/>
      <c r="L1013" s="164"/>
      <c r="M1013" s="170"/>
      <c r="T1013" s="171"/>
      <c r="AT1013" s="166" t="s">
        <v>219</v>
      </c>
      <c r="AU1013" s="166" t="s">
        <v>88</v>
      </c>
      <c r="AV1013" s="12" t="s">
        <v>88</v>
      </c>
      <c r="AW1013" s="12" t="s">
        <v>31</v>
      </c>
      <c r="AX1013" s="12" t="s">
        <v>75</v>
      </c>
      <c r="AY1013" s="166" t="s">
        <v>205</v>
      </c>
    </row>
    <row r="1014" spans="2:51" s="15" customFormat="1">
      <c r="B1014" s="185"/>
      <c r="D1014" s="165" t="s">
        <v>219</v>
      </c>
      <c r="E1014" s="186" t="s">
        <v>1</v>
      </c>
      <c r="F1014" s="187" t="s">
        <v>3319</v>
      </c>
      <c r="H1014" s="188">
        <v>205.92</v>
      </c>
      <c r="I1014" s="189"/>
      <c r="L1014" s="185"/>
      <c r="M1014" s="190"/>
      <c r="T1014" s="191"/>
      <c r="AT1014" s="186" t="s">
        <v>219</v>
      </c>
      <c r="AU1014" s="186" t="s">
        <v>88</v>
      </c>
      <c r="AV1014" s="15" t="s">
        <v>222</v>
      </c>
      <c r="AW1014" s="15" t="s">
        <v>31</v>
      </c>
      <c r="AX1014" s="15" t="s">
        <v>75</v>
      </c>
      <c r="AY1014" s="186" t="s">
        <v>205</v>
      </c>
    </row>
    <row r="1015" spans="2:51" s="14" customFormat="1">
      <c r="B1015" s="179"/>
      <c r="D1015" s="165" t="s">
        <v>219</v>
      </c>
      <c r="E1015" s="180" t="s">
        <v>1</v>
      </c>
      <c r="F1015" s="181" t="s">
        <v>2082</v>
      </c>
      <c r="H1015" s="180" t="s">
        <v>1</v>
      </c>
      <c r="I1015" s="182"/>
      <c r="L1015" s="179"/>
      <c r="M1015" s="183"/>
      <c r="T1015" s="184"/>
      <c r="AT1015" s="180" t="s">
        <v>219</v>
      </c>
      <c r="AU1015" s="180" t="s">
        <v>88</v>
      </c>
      <c r="AV1015" s="14" t="s">
        <v>82</v>
      </c>
      <c r="AW1015" s="14" t="s">
        <v>31</v>
      </c>
      <c r="AX1015" s="14" t="s">
        <v>75</v>
      </c>
      <c r="AY1015" s="180" t="s">
        <v>205</v>
      </c>
    </row>
    <row r="1016" spans="2:51" s="12" customFormat="1">
      <c r="B1016" s="164"/>
      <c r="D1016" s="165" t="s">
        <v>219</v>
      </c>
      <c r="E1016" s="166" t="s">
        <v>1</v>
      </c>
      <c r="F1016" s="167" t="s">
        <v>3964</v>
      </c>
      <c r="H1016" s="168">
        <v>68.64</v>
      </c>
      <c r="I1016" s="169"/>
      <c r="L1016" s="164"/>
      <c r="M1016" s="170"/>
      <c r="T1016" s="171"/>
      <c r="AT1016" s="166" t="s">
        <v>219</v>
      </c>
      <c r="AU1016" s="166" t="s">
        <v>88</v>
      </c>
      <c r="AV1016" s="12" t="s">
        <v>88</v>
      </c>
      <c r="AW1016" s="12" t="s">
        <v>31</v>
      </c>
      <c r="AX1016" s="12" t="s">
        <v>75</v>
      </c>
      <c r="AY1016" s="166" t="s">
        <v>205</v>
      </c>
    </row>
    <row r="1017" spans="2:51" s="15" customFormat="1">
      <c r="B1017" s="185"/>
      <c r="D1017" s="165" t="s">
        <v>219</v>
      </c>
      <c r="E1017" s="186" t="s">
        <v>1</v>
      </c>
      <c r="F1017" s="187" t="s">
        <v>3966</v>
      </c>
      <c r="H1017" s="188">
        <v>68.64</v>
      </c>
      <c r="I1017" s="189"/>
      <c r="L1017" s="185"/>
      <c r="M1017" s="190"/>
      <c r="T1017" s="191"/>
      <c r="AT1017" s="186" t="s">
        <v>219</v>
      </c>
      <c r="AU1017" s="186" t="s">
        <v>88</v>
      </c>
      <c r="AV1017" s="15" t="s">
        <v>222</v>
      </c>
      <c r="AW1017" s="15" t="s">
        <v>31</v>
      </c>
      <c r="AX1017" s="15" t="s">
        <v>75</v>
      </c>
      <c r="AY1017" s="186" t="s">
        <v>205</v>
      </c>
    </row>
    <row r="1018" spans="2:51" s="14" customFormat="1">
      <c r="B1018" s="179"/>
      <c r="D1018" s="165" t="s">
        <v>219</v>
      </c>
      <c r="E1018" s="180" t="s">
        <v>1</v>
      </c>
      <c r="F1018" s="181" t="s">
        <v>2082</v>
      </c>
      <c r="H1018" s="180" t="s">
        <v>1</v>
      </c>
      <c r="I1018" s="182"/>
      <c r="L1018" s="179"/>
      <c r="M1018" s="183"/>
      <c r="T1018" s="184"/>
      <c r="AT1018" s="180" t="s">
        <v>219</v>
      </c>
      <c r="AU1018" s="180" t="s">
        <v>88</v>
      </c>
      <c r="AV1018" s="14" t="s">
        <v>82</v>
      </c>
      <c r="AW1018" s="14" t="s">
        <v>31</v>
      </c>
      <c r="AX1018" s="14" t="s">
        <v>75</v>
      </c>
      <c r="AY1018" s="180" t="s">
        <v>205</v>
      </c>
    </row>
    <row r="1019" spans="2:51" s="12" customFormat="1">
      <c r="B1019" s="164"/>
      <c r="D1019" s="165" t="s">
        <v>219</v>
      </c>
      <c r="E1019" s="166" t="s">
        <v>1</v>
      </c>
      <c r="F1019" s="167" t="s">
        <v>3964</v>
      </c>
      <c r="H1019" s="168">
        <v>68.64</v>
      </c>
      <c r="I1019" s="169"/>
      <c r="L1019" s="164"/>
      <c r="M1019" s="170"/>
      <c r="T1019" s="171"/>
      <c r="AT1019" s="166" t="s">
        <v>219</v>
      </c>
      <c r="AU1019" s="166" t="s">
        <v>88</v>
      </c>
      <c r="AV1019" s="12" t="s">
        <v>88</v>
      </c>
      <c r="AW1019" s="12" t="s">
        <v>31</v>
      </c>
      <c r="AX1019" s="12" t="s">
        <v>75</v>
      </c>
      <c r="AY1019" s="166" t="s">
        <v>205</v>
      </c>
    </row>
    <row r="1020" spans="2:51" s="15" customFormat="1">
      <c r="B1020" s="185"/>
      <c r="D1020" s="165" t="s">
        <v>219</v>
      </c>
      <c r="E1020" s="186" t="s">
        <v>1</v>
      </c>
      <c r="F1020" s="187" t="s">
        <v>3966</v>
      </c>
      <c r="H1020" s="188">
        <v>68.64</v>
      </c>
      <c r="I1020" s="189"/>
      <c r="L1020" s="185"/>
      <c r="M1020" s="190"/>
      <c r="T1020" s="191"/>
      <c r="AT1020" s="186" t="s">
        <v>219</v>
      </c>
      <c r="AU1020" s="186" t="s">
        <v>88</v>
      </c>
      <c r="AV1020" s="15" t="s">
        <v>222</v>
      </c>
      <c r="AW1020" s="15" t="s">
        <v>31</v>
      </c>
      <c r="AX1020" s="15" t="s">
        <v>75</v>
      </c>
      <c r="AY1020" s="186" t="s">
        <v>205</v>
      </c>
    </row>
    <row r="1021" spans="2:51" s="14" customFormat="1">
      <c r="B1021" s="179"/>
      <c r="D1021" s="165" t="s">
        <v>219</v>
      </c>
      <c r="E1021" s="180" t="s">
        <v>1</v>
      </c>
      <c r="F1021" s="181" t="s">
        <v>2082</v>
      </c>
      <c r="H1021" s="180" t="s">
        <v>1</v>
      </c>
      <c r="I1021" s="182"/>
      <c r="L1021" s="179"/>
      <c r="M1021" s="183"/>
      <c r="T1021" s="184"/>
      <c r="AT1021" s="180" t="s">
        <v>219</v>
      </c>
      <c r="AU1021" s="180" t="s">
        <v>88</v>
      </c>
      <c r="AV1021" s="14" t="s">
        <v>82</v>
      </c>
      <c r="AW1021" s="14" t="s">
        <v>31</v>
      </c>
      <c r="AX1021" s="14" t="s">
        <v>75</v>
      </c>
      <c r="AY1021" s="180" t="s">
        <v>205</v>
      </c>
    </row>
    <row r="1022" spans="2:51" s="12" customFormat="1">
      <c r="B1022" s="164"/>
      <c r="D1022" s="165" t="s">
        <v>219</v>
      </c>
      <c r="E1022" s="166" t="s">
        <v>1</v>
      </c>
      <c r="F1022" s="167" t="s">
        <v>3964</v>
      </c>
      <c r="H1022" s="168">
        <v>68.64</v>
      </c>
      <c r="I1022" s="169"/>
      <c r="L1022" s="164"/>
      <c r="M1022" s="170"/>
      <c r="T1022" s="171"/>
      <c r="AT1022" s="166" t="s">
        <v>219</v>
      </c>
      <c r="AU1022" s="166" t="s">
        <v>88</v>
      </c>
      <c r="AV1022" s="12" t="s">
        <v>88</v>
      </c>
      <c r="AW1022" s="12" t="s">
        <v>31</v>
      </c>
      <c r="AX1022" s="12" t="s">
        <v>75</v>
      </c>
      <c r="AY1022" s="166" t="s">
        <v>205</v>
      </c>
    </row>
    <row r="1023" spans="2:51" s="15" customFormat="1">
      <c r="B1023" s="185"/>
      <c r="D1023" s="165" t="s">
        <v>219</v>
      </c>
      <c r="E1023" s="186" t="s">
        <v>1</v>
      </c>
      <c r="F1023" s="187" t="s">
        <v>3967</v>
      </c>
      <c r="H1023" s="188">
        <v>68.64</v>
      </c>
      <c r="I1023" s="189"/>
      <c r="L1023" s="185"/>
      <c r="M1023" s="190"/>
      <c r="T1023" s="191"/>
      <c r="AT1023" s="186" t="s">
        <v>219</v>
      </c>
      <c r="AU1023" s="186" t="s">
        <v>88</v>
      </c>
      <c r="AV1023" s="15" t="s">
        <v>222</v>
      </c>
      <c r="AW1023" s="15" t="s">
        <v>31</v>
      </c>
      <c r="AX1023" s="15" t="s">
        <v>75</v>
      </c>
      <c r="AY1023" s="186" t="s">
        <v>205</v>
      </c>
    </row>
    <row r="1024" spans="2:51" s="13" customFormat="1">
      <c r="B1024" s="172"/>
      <c r="D1024" s="165" t="s">
        <v>219</v>
      </c>
      <c r="E1024" s="173" t="s">
        <v>3270</v>
      </c>
      <c r="F1024" s="174" t="s">
        <v>221</v>
      </c>
      <c r="H1024" s="175">
        <v>617.76</v>
      </c>
      <c r="I1024" s="176"/>
      <c r="L1024" s="172"/>
      <c r="M1024" s="177"/>
      <c r="T1024" s="178"/>
      <c r="AT1024" s="173" t="s">
        <v>219</v>
      </c>
      <c r="AU1024" s="173" t="s">
        <v>88</v>
      </c>
      <c r="AV1024" s="13" t="s">
        <v>210</v>
      </c>
      <c r="AW1024" s="13" t="s">
        <v>31</v>
      </c>
      <c r="AX1024" s="13" t="s">
        <v>82</v>
      </c>
      <c r="AY1024" s="173" t="s">
        <v>205</v>
      </c>
    </row>
    <row r="1025" spans="2:65" s="1" customFormat="1" ht="37.9" customHeight="1">
      <c r="B1025" s="136"/>
      <c r="C1025" s="137" t="s">
        <v>508</v>
      </c>
      <c r="D1025" s="137" t="s">
        <v>206</v>
      </c>
      <c r="E1025" s="138" t="s">
        <v>3942</v>
      </c>
      <c r="F1025" s="139" t="s">
        <v>3943</v>
      </c>
      <c r="G1025" s="140" t="s">
        <v>165</v>
      </c>
      <c r="H1025" s="141">
        <v>649</v>
      </c>
      <c r="I1025" s="142"/>
      <c r="J1025" s="143">
        <f>ROUND(I1025*H1025,2)</f>
        <v>0</v>
      </c>
      <c r="K1025" s="144"/>
      <c r="L1025" s="145"/>
      <c r="M1025" s="146" t="s">
        <v>1</v>
      </c>
      <c r="N1025" s="147" t="s">
        <v>41</v>
      </c>
      <c r="P1025" s="148">
        <f>O1025*H1025</f>
        <v>0</v>
      </c>
      <c r="Q1025" s="148">
        <v>1.2880000000000001E-2</v>
      </c>
      <c r="R1025" s="148">
        <f>Q1025*H1025</f>
        <v>8.3591200000000008</v>
      </c>
      <c r="S1025" s="148">
        <v>0</v>
      </c>
      <c r="T1025" s="149">
        <f>S1025*H1025</f>
        <v>0</v>
      </c>
      <c r="AR1025" s="150" t="s">
        <v>258</v>
      </c>
      <c r="AT1025" s="150" t="s">
        <v>206</v>
      </c>
      <c r="AU1025" s="150" t="s">
        <v>88</v>
      </c>
      <c r="AY1025" s="17" t="s">
        <v>205</v>
      </c>
      <c r="BE1025" s="151">
        <f>IF(N1025="základná",J1025,0)</f>
        <v>0</v>
      </c>
      <c r="BF1025" s="151">
        <f>IF(N1025="znížená",J1025,0)</f>
        <v>0</v>
      </c>
      <c r="BG1025" s="151">
        <f>IF(N1025="zákl. prenesená",J1025,0)</f>
        <v>0</v>
      </c>
      <c r="BH1025" s="151">
        <f>IF(N1025="zníž. prenesená",J1025,0)</f>
        <v>0</v>
      </c>
      <c r="BI1025" s="151">
        <f>IF(N1025="nulová",J1025,0)</f>
        <v>0</v>
      </c>
      <c r="BJ1025" s="17" t="s">
        <v>88</v>
      </c>
      <c r="BK1025" s="151">
        <f>ROUND(I1025*H1025,2)</f>
        <v>0</v>
      </c>
      <c r="BL1025" s="17" t="s">
        <v>233</v>
      </c>
      <c r="BM1025" s="150" t="s">
        <v>3968</v>
      </c>
    </row>
    <row r="1026" spans="2:65" s="12" customFormat="1">
      <c r="B1026" s="164"/>
      <c r="D1026" s="165" t="s">
        <v>219</v>
      </c>
      <c r="E1026" s="166" t="s">
        <v>1</v>
      </c>
      <c r="F1026" s="167" t="s">
        <v>3969</v>
      </c>
      <c r="H1026" s="168">
        <v>648.64800000000002</v>
      </c>
      <c r="I1026" s="169"/>
      <c r="L1026" s="164"/>
      <c r="M1026" s="170"/>
      <c r="T1026" s="171"/>
      <c r="AT1026" s="166" t="s">
        <v>219</v>
      </c>
      <c r="AU1026" s="166" t="s">
        <v>88</v>
      </c>
      <c r="AV1026" s="12" t="s">
        <v>88</v>
      </c>
      <c r="AW1026" s="12" t="s">
        <v>31</v>
      </c>
      <c r="AX1026" s="12" t="s">
        <v>75</v>
      </c>
      <c r="AY1026" s="166" t="s">
        <v>205</v>
      </c>
    </row>
    <row r="1027" spans="2:65" s="12" customFormat="1">
      <c r="B1027" s="164"/>
      <c r="D1027" s="165" t="s">
        <v>219</v>
      </c>
      <c r="E1027" s="166" t="s">
        <v>1</v>
      </c>
      <c r="F1027" s="167" t="s">
        <v>3970</v>
      </c>
      <c r="H1027" s="168">
        <v>0.35199999999999998</v>
      </c>
      <c r="I1027" s="169"/>
      <c r="L1027" s="164"/>
      <c r="M1027" s="170"/>
      <c r="T1027" s="171"/>
      <c r="AT1027" s="166" t="s">
        <v>219</v>
      </c>
      <c r="AU1027" s="166" t="s">
        <v>88</v>
      </c>
      <c r="AV1027" s="12" t="s">
        <v>88</v>
      </c>
      <c r="AW1027" s="12" t="s">
        <v>31</v>
      </c>
      <c r="AX1027" s="12" t="s">
        <v>75</v>
      </c>
      <c r="AY1027" s="166" t="s">
        <v>205</v>
      </c>
    </row>
    <row r="1028" spans="2:65" s="13" customFormat="1">
      <c r="B1028" s="172"/>
      <c r="D1028" s="165" t="s">
        <v>219</v>
      </c>
      <c r="E1028" s="173" t="s">
        <v>1</v>
      </c>
      <c r="F1028" s="174" t="s">
        <v>221</v>
      </c>
      <c r="H1028" s="175">
        <v>649</v>
      </c>
      <c r="I1028" s="176"/>
      <c r="L1028" s="172"/>
      <c r="M1028" s="177"/>
      <c r="T1028" s="178"/>
      <c r="AT1028" s="173" t="s">
        <v>219</v>
      </c>
      <c r="AU1028" s="173" t="s">
        <v>88</v>
      </c>
      <c r="AV1028" s="13" t="s">
        <v>210</v>
      </c>
      <c r="AW1028" s="13" t="s">
        <v>31</v>
      </c>
      <c r="AX1028" s="13" t="s">
        <v>82</v>
      </c>
      <c r="AY1028" s="173" t="s">
        <v>205</v>
      </c>
    </row>
    <row r="1029" spans="2:65" s="1" customFormat="1" ht="24.2" customHeight="1">
      <c r="B1029" s="136"/>
      <c r="C1029" s="154" t="s">
        <v>1114</v>
      </c>
      <c r="D1029" s="154" t="s">
        <v>214</v>
      </c>
      <c r="E1029" s="155" t="s">
        <v>3971</v>
      </c>
      <c r="F1029" s="156" t="s">
        <v>3972</v>
      </c>
      <c r="G1029" s="157" t="s">
        <v>270</v>
      </c>
      <c r="H1029" s="158">
        <v>22.88</v>
      </c>
      <c r="I1029" s="159"/>
      <c r="J1029" s="160">
        <f>ROUND(I1029*H1029,2)</f>
        <v>0</v>
      </c>
      <c r="K1029" s="161"/>
      <c r="L1029" s="32"/>
      <c r="M1029" s="162" t="s">
        <v>1</v>
      </c>
      <c r="N1029" s="163" t="s">
        <v>41</v>
      </c>
      <c r="P1029" s="148">
        <f>O1029*H1029</f>
        <v>0</v>
      </c>
      <c r="Q1029" s="148">
        <v>0</v>
      </c>
      <c r="R1029" s="148">
        <f>Q1029*H1029</f>
        <v>0</v>
      </c>
      <c r="S1029" s="148">
        <v>0</v>
      </c>
      <c r="T1029" s="149">
        <f>S1029*H1029</f>
        <v>0</v>
      </c>
      <c r="AR1029" s="150" t="s">
        <v>233</v>
      </c>
      <c r="AT1029" s="150" t="s">
        <v>214</v>
      </c>
      <c r="AU1029" s="150" t="s">
        <v>88</v>
      </c>
      <c r="AY1029" s="17" t="s">
        <v>205</v>
      </c>
      <c r="BE1029" s="151">
        <f>IF(N1029="základná",J1029,0)</f>
        <v>0</v>
      </c>
      <c r="BF1029" s="151">
        <f>IF(N1029="znížená",J1029,0)</f>
        <v>0</v>
      </c>
      <c r="BG1029" s="151">
        <f>IF(N1029="zákl. prenesená",J1029,0)</f>
        <v>0</v>
      </c>
      <c r="BH1029" s="151">
        <f>IF(N1029="zníž. prenesená",J1029,0)</f>
        <v>0</v>
      </c>
      <c r="BI1029" s="151">
        <f>IF(N1029="nulová",J1029,0)</f>
        <v>0</v>
      </c>
      <c r="BJ1029" s="17" t="s">
        <v>88</v>
      </c>
      <c r="BK1029" s="151">
        <f>ROUND(I1029*H1029,2)</f>
        <v>0</v>
      </c>
      <c r="BL1029" s="17" t="s">
        <v>233</v>
      </c>
      <c r="BM1029" s="150" t="s">
        <v>3973</v>
      </c>
    </row>
    <row r="1030" spans="2:65" s="1" customFormat="1" ht="24.2" customHeight="1">
      <c r="B1030" s="136"/>
      <c r="C1030" s="154" t="s">
        <v>1116</v>
      </c>
      <c r="D1030" s="154" t="s">
        <v>214</v>
      </c>
      <c r="E1030" s="155" t="s">
        <v>3974</v>
      </c>
      <c r="F1030" s="156" t="s">
        <v>3975</v>
      </c>
      <c r="G1030" s="157" t="s">
        <v>270</v>
      </c>
      <c r="H1030" s="158">
        <v>22.88</v>
      </c>
      <c r="I1030" s="159"/>
      <c r="J1030" s="160">
        <f>ROUND(I1030*H1030,2)</f>
        <v>0</v>
      </c>
      <c r="K1030" s="161"/>
      <c r="L1030" s="32"/>
      <c r="M1030" s="162" t="s">
        <v>1</v>
      </c>
      <c r="N1030" s="163" t="s">
        <v>41</v>
      </c>
      <c r="P1030" s="148">
        <f>O1030*H1030</f>
        <v>0</v>
      </c>
      <c r="Q1030" s="148">
        <v>0</v>
      </c>
      <c r="R1030" s="148">
        <f>Q1030*H1030</f>
        <v>0</v>
      </c>
      <c r="S1030" s="148">
        <v>0</v>
      </c>
      <c r="T1030" s="149">
        <f>S1030*H1030</f>
        <v>0</v>
      </c>
      <c r="AR1030" s="150" t="s">
        <v>233</v>
      </c>
      <c r="AT1030" s="150" t="s">
        <v>214</v>
      </c>
      <c r="AU1030" s="150" t="s">
        <v>88</v>
      </c>
      <c r="AY1030" s="17" t="s">
        <v>205</v>
      </c>
      <c r="BE1030" s="151">
        <f>IF(N1030="základná",J1030,0)</f>
        <v>0</v>
      </c>
      <c r="BF1030" s="151">
        <f>IF(N1030="znížená",J1030,0)</f>
        <v>0</v>
      </c>
      <c r="BG1030" s="151">
        <f>IF(N1030="zákl. prenesená",J1030,0)</f>
        <v>0</v>
      </c>
      <c r="BH1030" s="151">
        <f>IF(N1030="zníž. prenesená",J1030,0)</f>
        <v>0</v>
      </c>
      <c r="BI1030" s="151">
        <f>IF(N1030="nulová",J1030,0)</f>
        <v>0</v>
      </c>
      <c r="BJ1030" s="17" t="s">
        <v>88</v>
      </c>
      <c r="BK1030" s="151">
        <f>ROUND(I1030*H1030,2)</f>
        <v>0</v>
      </c>
      <c r="BL1030" s="17" t="s">
        <v>233</v>
      </c>
      <c r="BM1030" s="150" t="s">
        <v>3976</v>
      </c>
    </row>
    <row r="1031" spans="2:65" s="11" customFormat="1" ht="22.9" customHeight="1">
      <c r="B1031" s="126"/>
      <c r="D1031" s="127" t="s">
        <v>74</v>
      </c>
      <c r="E1031" s="152" t="s">
        <v>727</v>
      </c>
      <c r="F1031" s="152" t="s">
        <v>728</v>
      </c>
      <c r="I1031" s="129"/>
      <c r="J1031" s="153">
        <f>BK1031</f>
        <v>0</v>
      </c>
      <c r="L1031" s="126"/>
      <c r="M1031" s="131"/>
      <c r="P1031" s="132">
        <f>SUM(P1032:P1044)</f>
        <v>0</v>
      </c>
      <c r="R1031" s="132">
        <f>SUM(R1032:R1044)</f>
        <v>3.0244199999999997</v>
      </c>
      <c r="T1031" s="133">
        <f>SUM(T1032:T1044)</f>
        <v>0</v>
      </c>
      <c r="AR1031" s="127" t="s">
        <v>88</v>
      </c>
      <c r="AT1031" s="134" t="s">
        <v>74</v>
      </c>
      <c r="AU1031" s="134" t="s">
        <v>82</v>
      </c>
      <c r="AY1031" s="127" t="s">
        <v>205</v>
      </c>
      <c r="BK1031" s="135">
        <f>SUM(BK1032:BK1044)</f>
        <v>0</v>
      </c>
    </row>
    <row r="1032" spans="2:65" s="1" customFormat="1" ht="33" customHeight="1">
      <c r="B1032" s="136"/>
      <c r="C1032" s="154" t="s">
        <v>1118</v>
      </c>
      <c r="D1032" s="154" t="s">
        <v>214</v>
      </c>
      <c r="E1032" s="155" t="s">
        <v>3977</v>
      </c>
      <c r="F1032" s="156" t="s">
        <v>3978</v>
      </c>
      <c r="G1032" s="157" t="s">
        <v>165</v>
      </c>
      <c r="H1032" s="158">
        <v>2259.2249999999999</v>
      </c>
      <c r="I1032" s="159"/>
      <c r="J1032" s="160">
        <f>ROUND(I1032*H1032,2)</f>
        <v>0</v>
      </c>
      <c r="K1032" s="161"/>
      <c r="L1032" s="32"/>
      <c r="M1032" s="162" t="s">
        <v>1</v>
      </c>
      <c r="N1032" s="163" t="s">
        <v>41</v>
      </c>
      <c r="P1032" s="148">
        <f>O1032*H1032</f>
        <v>0</v>
      </c>
      <c r="Q1032" s="148">
        <v>1.24E-3</v>
      </c>
      <c r="R1032" s="148">
        <f>Q1032*H1032</f>
        <v>2.8014389999999998</v>
      </c>
      <c r="S1032" s="148">
        <v>0</v>
      </c>
      <c r="T1032" s="149">
        <f>S1032*H1032</f>
        <v>0</v>
      </c>
      <c r="AR1032" s="150" t="s">
        <v>233</v>
      </c>
      <c r="AT1032" s="150" t="s">
        <v>214</v>
      </c>
      <c r="AU1032" s="150" t="s">
        <v>88</v>
      </c>
      <c r="AY1032" s="17" t="s">
        <v>205</v>
      </c>
      <c r="BE1032" s="151">
        <f>IF(N1032="základná",J1032,0)</f>
        <v>0</v>
      </c>
      <c r="BF1032" s="151">
        <f>IF(N1032="znížená",J1032,0)</f>
        <v>0</v>
      </c>
      <c r="BG1032" s="151">
        <f>IF(N1032="zákl. prenesená",J1032,0)</f>
        <v>0</v>
      </c>
      <c r="BH1032" s="151">
        <f>IF(N1032="zníž. prenesená",J1032,0)</f>
        <v>0</v>
      </c>
      <c r="BI1032" s="151">
        <f>IF(N1032="nulová",J1032,0)</f>
        <v>0</v>
      </c>
      <c r="BJ1032" s="17" t="s">
        <v>88</v>
      </c>
      <c r="BK1032" s="151">
        <f>ROUND(I1032*H1032,2)</f>
        <v>0</v>
      </c>
      <c r="BL1032" s="17" t="s">
        <v>233</v>
      </c>
      <c r="BM1032" s="150" t="s">
        <v>3979</v>
      </c>
    </row>
    <row r="1033" spans="2:65" s="14" customFormat="1">
      <c r="B1033" s="179"/>
      <c r="D1033" s="165" t="s">
        <v>219</v>
      </c>
      <c r="E1033" s="180" t="s">
        <v>1</v>
      </c>
      <c r="F1033" s="181" t="s">
        <v>3980</v>
      </c>
      <c r="H1033" s="180" t="s">
        <v>1</v>
      </c>
      <c r="I1033" s="182"/>
      <c r="L1033" s="179"/>
      <c r="M1033" s="183"/>
      <c r="T1033" s="184"/>
      <c r="AT1033" s="180" t="s">
        <v>219</v>
      </c>
      <c r="AU1033" s="180" t="s">
        <v>88</v>
      </c>
      <c r="AV1033" s="14" t="s">
        <v>82</v>
      </c>
      <c r="AW1033" s="14" t="s">
        <v>31</v>
      </c>
      <c r="AX1033" s="14" t="s">
        <v>75</v>
      </c>
      <c r="AY1033" s="180" t="s">
        <v>205</v>
      </c>
    </row>
    <row r="1034" spans="2:65" s="14" customFormat="1">
      <c r="B1034" s="179"/>
      <c r="D1034" s="165" t="s">
        <v>219</v>
      </c>
      <c r="E1034" s="180" t="s">
        <v>1</v>
      </c>
      <c r="F1034" s="181" t="s">
        <v>3981</v>
      </c>
      <c r="H1034" s="180" t="s">
        <v>1</v>
      </c>
      <c r="I1034" s="182"/>
      <c r="L1034" s="179"/>
      <c r="M1034" s="183"/>
      <c r="T1034" s="184"/>
      <c r="AT1034" s="180" t="s">
        <v>219</v>
      </c>
      <c r="AU1034" s="180" t="s">
        <v>88</v>
      </c>
      <c r="AV1034" s="14" t="s">
        <v>82</v>
      </c>
      <c r="AW1034" s="14" t="s">
        <v>31</v>
      </c>
      <c r="AX1034" s="14" t="s">
        <v>75</v>
      </c>
      <c r="AY1034" s="180" t="s">
        <v>205</v>
      </c>
    </row>
    <row r="1035" spans="2:65" s="14" customFormat="1">
      <c r="B1035" s="179"/>
      <c r="D1035" s="165" t="s">
        <v>219</v>
      </c>
      <c r="E1035" s="180" t="s">
        <v>1</v>
      </c>
      <c r="F1035" s="181" t="s">
        <v>3982</v>
      </c>
      <c r="H1035" s="180" t="s">
        <v>1</v>
      </c>
      <c r="I1035" s="182"/>
      <c r="L1035" s="179"/>
      <c r="M1035" s="183"/>
      <c r="T1035" s="184"/>
      <c r="AT1035" s="180" t="s">
        <v>219</v>
      </c>
      <c r="AU1035" s="180" t="s">
        <v>88</v>
      </c>
      <c r="AV1035" s="14" t="s">
        <v>82</v>
      </c>
      <c r="AW1035" s="14" t="s">
        <v>31</v>
      </c>
      <c r="AX1035" s="14" t="s">
        <v>75</v>
      </c>
      <c r="AY1035" s="180" t="s">
        <v>205</v>
      </c>
    </row>
    <row r="1036" spans="2:65" s="12" customFormat="1">
      <c r="B1036" s="164"/>
      <c r="D1036" s="165" t="s">
        <v>219</v>
      </c>
      <c r="E1036" s="166" t="s">
        <v>1</v>
      </c>
      <c r="F1036" s="167" t="s">
        <v>3983</v>
      </c>
      <c r="H1036" s="168">
        <v>515.02499999999998</v>
      </c>
      <c r="I1036" s="169"/>
      <c r="L1036" s="164"/>
      <c r="M1036" s="170"/>
      <c r="T1036" s="171"/>
      <c r="AT1036" s="166" t="s">
        <v>219</v>
      </c>
      <c r="AU1036" s="166" t="s">
        <v>88</v>
      </c>
      <c r="AV1036" s="12" t="s">
        <v>88</v>
      </c>
      <c r="AW1036" s="12" t="s">
        <v>31</v>
      </c>
      <c r="AX1036" s="12" t="s">
        <v>75</v>
      </c>
      <c r="AY1036" s="166" t="s">
        <v>205</v>
      </c>
    </row>
    <row r="1037" spans="2:65" s="12" customFormat="1">
      <c r="B1037" s="164"/>
      <c r="D1037" s="165" t="s">
        <v>219</v>
      </c>
      <c r="E1037" s="166" t="s">
        <v>1</v>
      </c>
      <c r="F1037" s="167" t="s">
        <v>3984</v>
      </c>
      <c r="H1037" s="168">
        <v>1830.6</v>
      </c>
      <c r="I1037" s="169"/>
      <c r="L1037" s="164"/>
      <c r="M1037" s="170"/>
      <c r="T1037" s="171"/>
      <c r="AT1037" s="166" t="s">
        <v>219</v>
      </c>
      <c r="AU1037" s="166" t="s">
        <v>88</v>
      </c>
      <c r="AV1037" s="12" t="s">
        <v>88</v>
      </c>
      <c r="AW1037" s="12" t="s">
        <v>31</v>
      </c>
      <c r="AX1037" s="12" t="s">
        <v>75</v>
      </c>
      <c r="AY1037" s="166" t="s">
        <v>205</v>
      </c>
    </row>
    <row r="1038" spans="2:65" s="12" customFormat="1">
      <c r="B1038" s="164"/>
      <c r="D1038" s="165" t="s">
        <v>219</v>
      </c>
      <c r="E1038" s="166" t="s">
        <v>1</v>
      </c>
      <c r="F1038" s="167" t="s">
        <v>3985</v>
      </c>
      <c r="H1038" s="168">
        <v>-270</v>
      </c>
      <c r="I1038" s="169"/>
      <c r="L1038" s="164"/>
      <c r="M1038" s="170"/>
      <c r="T1038" s="171"/>
      <c r="AT1038" s="166" t="s">
        <v>219</v>
      </c>
      <c r="AU1038" s="166" t="s">
        <v>88</v>
      </c>
      <c r="AV1038" s="12" t="s">
        <v>88</v>
      </c>
      <c r="AW1038" s="12" t="s">
        <v>31</v>
      </c>
      <c r="AX1038" s="12" t="s">
        <v>75</v>
      </c>
      <c r="AY1038" s="166" t="s">
        <v>205</v>
      </c>
    </row>
    <row r="1039" spans="2:65" s="12" customFormat="1">
      <c r="B1039" s="164"/>
      <c r="D1039" s="165" t="s">
        <v>219</v>
      </c>
      <c r="E1039" s="166" t="s">
        <v>1</v>
      </c>
      <c r="F1039" s="167" t="s">
        <v>3986</v>
      </c>
      <c r="H1039" s="168">
        <v>183.6</v>
      </c>
      <c r="I1039" s="169"/>
      <c r="L1039" s="164"/>
      <c r="M1039" s="170"/>
      <c r="T1039" s="171"/>
      <c r="AT1039" s="166" t="s">
        <v>219</v>
      </c>
      <c r="AU1039" s="166" t="s">
        <v>88</v>
      </c>
      <c r="AV1039" s="12" t="s">
        <v>88</v>
      </c>
      <c r="AW1039" s="12" t="s">
        <v>31</v>
      </c>
      <c r="AX1039" s="12" t="s">
        <v>75</v>
      </c>
      <c r="AY1039" s="166" t="s">
        <v>205</v>
      </c>
    </row>
    <row r="1040" spans="2:65" s="13" customFormat="1">
      <c r="B1040" s="172"/>
      <c r="D1040" s="165" t="s">
        <v>219</v>
      </c>
      <c r="E1040" s="173" t="s">
        <v>1</v>
      </c>
      <c r="F1040" s="174" t="s">
        <v>221</v>
      </c>
      <c r="H1040" s="175">
        <v>2259.2249999999999</v>
      </c>
      <c r="I1040" s="176"/>
      <c r="L1040" s="172"/>
      <c r="M1040" s="177"/>
      <c r="T1040" s="178"/>
      <c r="AT1040" s="173" t="s">
        <v>219</v>
      </c>
      <c r="AU1040" s="173" t="s">
        <v>88</v>
      </c>
      <c r="AV1040" s="13" t="s">
        <v>210</v>
      </c>
      <c r="AW1040" s="13" t="s">
        <v>31</v>
      </c>
      <c r="AX1040" s="13" t="s">
        <v>82</v>
      </c>
      <c r="AY1040" s="173" t="s">
        <v>205</v>
      </c>
    </row>
    <row r="1041" spans="2:65" s="1" customFormat="1" ht="24.2" customHeight="1">
      <c r="B1041" s="136"/>
      <c r="C1041" s="154" t="s">
        <v>1120</v>
      </c>
      <c r="D1041" s="154" t="s">
        <v>214</v>
      </c>
      <c r="E1041" s="155" t="s">
        <v>3987</v>
      </c>
      <c r="F1041" s="156" t="s">
        <v>3988</v>
      </c>
      <c r="G1041" s="157" t="s">
        <v>165</v>
      </c>
      <c r="H1041" s="158">
        <v>675.7</v>
      </c>
      <c r="I1041" s="159"/>
      <c r="J1041" s="160">
        <f>ROUND(I1041*H1041,2)</f>
        <v>0</v>
      </c>
      <c r="K1041" s="161"/>
      <c r="L1041" s="32"/>
      <c r="M1041" s="162" t="s">
        <v>1</v>
      </c>
      <c r="N1041" s="163" t="s">
        <v>41</v>
      </c>
      <c r="P1041" s="148">
        <f>O1041*H1041</f>
        <v>0</v>
      </c>
      <c r="Q1041" s="148">
        <v>3.3E-4</v>
      </c>
      <c r="R1041" s="148">
        <f>Q1041*H1041</f>
        <v>0.22298100000000001</v>
      </c>
      <c r="S1041" s="148">
        <v>0</v>
      </c>
      <c r="T1041" s="149">
        <f>S1041*H1041</f>
        <v>0</v>
      </c>
      <c r="AR1041" s="150" t="s">
        <v>233</v>
      </c>
      <c r="AT1041" s="150" t="s">
        <v>214</v>
      </c>
      <c r="AU1041" s="150" t="s">
        <v>88</v>
      </c>
      <c r="AY1041" s="17" t="s">
        <v>205</v>
      </c>
      <c r="BE1041" s="151">
        <f>IF(N1041="základná",J1041,0)</f>
        <v>0</v>
      </c>
      <c r="BF1041" s="151">
        <f>IF(N1041="znížená",J1041,0)</f>
        <v>0</v>
      </c>
      <c r="BG1041" s="151">
        <f>IF(N1041="zákl. prenesená",J1041,0)</f>
        <v>0</v>
      </c>
      <c r="BH1041" s="151">
        <f>IF(N1041="zníž. prenesená",J1041,0)</f>
        <v>0</v>
      </c>
      <c r="BI1041" s="151">
        <f>IF(N1041="nulová",J1041,0)</f>
        <v>0</v>
      </c>
      <c r="BJ1041" s="17" t="s">
        <v>88</v>
      </c>
      <c r="BK1041" s="151">
        <f>ROUND(I1041*H1041,2)</f>
        <v>0</v>
      </c>
      <c r="BL1041" s="17" t="s">
        <v>233</v>
      </c>
      <c r="BM1041" s="150" t="s">
        <v>3989</v>
      </c>
    </row>
    <row r="1042" spans="2:65" s="12" customFormat="1">
      <c r="B1042" s="164"/>
      <c r="D1042" s="165" t="s">
        <v>219</v>
      </c>
      <c r="E1042" s="166" t="s">
        <v>1</v>
      </c>
      <c r="F1042" s="167" t="s">
        <v>3252</v>
      </c>
      <c r="H1042" s="168">
        <v>241.7</v>
      </c>
      <c r="I1042" s="169"/>
      <c r="L1042" s="164"/>
      <c r="M1042" s="170"/>
      <c r="T1042" s="171"/>
      <c r="AT1042" s="166" t="s">
        <v>219</v>
      </c>
      <c r="AU1042" s="166" t="s">
        <v>88</v>
      </c>
      <c r="AV1042" s="12" t="s">
        <v>88</v>
      </c>
      <c r="AW1042" s="12" t="s">
        <v>31</v>
      </c>
      <c r="AX1042" s="12" t="s">
        <v>75</v>
      </c>
      <c r="AY1042" s="166" t="s">
        <v>205</v>
      </c>
    </row>
    <row r="1043" spans="2:65" s="12" customFormat="1">
      <c r="B1043" s="164"/>
      <c r="D1043" s="165" t="s">
        <v>219</v>
      </c>
      <c r="E1043" s="166" t="s">
        <v>1</v>
      </c>
      <c r="F1043" s="167" t="s">
        <v>3250</v>
      </c>
      <c r="H1043" s="168">
        <v>434</v>
      </c>
      <c r="I1043" s="169"/>
      <c r="L1043" s="164"/>
      <c r="M1043" s="170"/>
      <c r="T1043" s="171"/>
      <c r="AT1043" s="166" t="s">
        <v>219</v>
      </c>
      <c r="AU1043" s="166" t="s">
        <v>88</v>
      </c>
      <c r="AV1043" s="12" t="s">
        <v>88</v>
      </c>
      <c r="AW1043" s="12" t="s">
        <v>31</v>
      </c>
      <c r="AX1043" s="12" t="s">
        <v>75</v>
      </c>
      <c r="AY1043" s="166" t="s">
        <v>205</v>
      </c>
    </row>
    <row r="1044" spans="2:65" s="13" customFormat="1">
      <c r="B1044" s="172"/>
      <c r="D1044" s="165" t="s">
        <v>219</v>
      </c>
      <c r="E1044" s="173" t="s">
        <v>1</v>
      </c>
      <c r="F1044" s="174" t="s">
        <v>221</v>
      </c>
      <c r="H1044" s="175">
        <v>675.7</v>
      </c>
      <c r="I1044" s="176"/>
      <c r="L1044" s="172"/>
      <c r="M1044" s="177"/>
      <c r="T1044" s="178"/>
      <c r="AT1044" s="173" t="s">
        <v>219</v>
      </c>
      <c r="AU1044" s="173" t="s">
        <v>88</v>
      </c>
      <c r="AV1044" s="13" t="s">
        <v>210</v>
      </c>
      <c r="AW1044" s="13" t="s">
        <v>31</v>
      </c>
      <c r="AX1044" s="13" t="s">
        <v>82</v>
      </c>
      <c r="AY1044" s="173" t="s">
        <v>205</v>
      </c>
    </row>
    <row r="1045" spans="2:65" s="11" customFormat="1" ht="22.9" customHeight="1">
      <c r="B1045" s="126"/>
      <c r="D1045" s="127" t="s">
        <v>74</v>
      </c>
      <c r="E1045" s="152" t="s">
        <v>3200</v>
      </c>
      <c r="F1045" s="152" t="s">
        <v>3201</v>
      </c>
      <c r="I1045" s="129"/>
      <c r="J1045" s="153">
        <f>BK1045</f>
        <v>0</v>
      </c>
      <c r="L1045" s="126"/>
      <c r="M1045" s="131"/>
      <c r="P1045" s="132">
        <f>SUM(P1046:P1071)</f>
        <v>0</v>
      </c>
      <c r="R1045" s="132">
        <f>SUM(R1046:R1071)</f>
        <v>16.095253070000002</v>
      </c>
      <c r="T1045" s="133">
        <f>SUM(T1046:T1071)</f>
        <v>0</v>
      </c>
      <c r="AR1045" s="127" t="s">
        <v>88</v>
      </c>
      <c r="AT1045" s="134" t="s">
        <v>74</v>
      </c>
      <c r="AU1045" s="134" t="s">
        <v>82</v>
      </c>
      <c r="AY1045" s="127" t="s">
        <v>205</v>
      </c>
      <c r="BK1045" s="135">
        <f>SUM(BK1046:BK1071)</f>
        <v>0</v>
      </c>
    </row>
    <row r="1046" spans="2:65" s="1" customFormat="1" ht="24.2" customHeight="1">
      <c r="B1046" s="136"/>
      <c r="C1046" s="154" t="s">
        <v>1125</v>
      </c>
      <c r="D1046" s="154" t="s">
        <v>214</v>
      </c>
      <c r="E1046" s="155" t="s">
        <v>3990</v>
      </c>
      <c r="F1046" s="156" t="s">
        <v>3991</v>
      </c>
      <c r="G1046" s="157" t="s">
        <v>165</v>
      </c>
      <c r="H1046" s="158">
        <v>8382.9439999999995</v>
      </c>
      <c r="I1046" s="159"/>
      <c r="J1046" s="160">
        <f>ROUND(I1046*H1046,2)</f>
        <v>0</v>
      </c>
      <c r="K1046" s="161"/>
      <c r="L1046" s="32"/>
      <c r="M1046" s="162" t="s">
        <v>1</v>
      </c>
      <c r="N1046" s="163" t="s">
        <v>41</v>
      </c>
      <c r="P1046" s="148">
        <f>O1046*H1046</f>
        <v>0</v>
      </c>
      <c r="Q1046" s="148">
        <v>1.4999999999999999E-4</v>
      </c>
      <c r="R1046" s="148">
        <f>Q1046*H1046</f>
        <v>1.2574415999999997</v>
      </c>
      <c r="S1046" s="148">
        <v>0</v>
      </c>
      <c r="T1046" s="149">
        <f>S1046*H1046</f>
        <v>0</v>
      </c>
      <c r="AR1046" s="150" t="s">
        <v>233</v>
      </c>
      <c r="AT1046" s="150" t="s">
        <v>214</v>
      </c>
      <c r="AU1046" s="150" t="s">
        <v>88</v>
      </c>
      <c r="AY1046" s="17" t="s">
        <v>205</v>
      </c>
      <c r="BE1046" s="151">
        <f>IF(N1046="základná",J1046,0)</f>
        <v>0</v>
      </c>
      <c r="BF1046" s="151">
        <f>IF(N1046="znížená",J1046,0)</f>
        <v>0</v>
      </c>
      <c r="BG1046" s="151">
        <f>IF(N1046="zákl. prenesená",J1046,0)</f>
        <v>0</v>
      </c>
      <c r="BH1046" s="151">
        <f>IF(N1046="zníž. prenesená",J1046,0)</f>
        <v>0</v>
      </c>
      <c r="BI1046" s="151">
        <f>IF(N1046="nulová",J1046,0)</f>
        <v>0</v>
      </c>
      <c r="BJ1046" s="17" t="s">
        <v>88</v>
      </c>
      <c r="BK1046" s="151">
        <f>ROUND(I1046*H1046,2)</f>
        <v>0</v>
      </c>
      <c r="BL1046" s="17" t="s">
        <v>233</v>
      </c>
      <c r="BM1046" s="150" t="s">
        <v>3992</v>
      </c>
    </row>
    <row r="1047" spans="2:65" s="12" customFormat="1">
      <c r="B1047" s="164"/>
      <c r="D1047" s="165" t="s">
        <v>219</v>
      </c>
      <c r="E1047" s="166" t="s">
        <v>1</v>
      </c>
      <c r="F1047" s="167" t="s">
        <v>3993</v>
      </c>
      <c r="H1047" s="168">
        <v>8382.9439999999995</v>
      </c>
      <c r="I1047" s="169"/>
      <c r="L1047" s="164"/>
      <c r="M1047" s="170"/>
      <c r="T1047" s="171"/>
      <c r="AT1047" s="166" t="s">
        <v>219</v>
      </c>
      <c r="AU1047" s="166" t="s">
        <v>88</v>
      </c>
      <c r="AV1047" s="12" t="s">
        <v>88</v>
      </c>
      <c r="AW1047" s="12" t="s">
        <v>31</v>
      </c>
      <c r="AX1047" s="12" t="s">
        <v>75</v>
      </c>
      <c r="AY1047" s="166" t="s">
        <v>205</v>
      </c>
    </row>
    <row r="1048" spans="2:65" s="13" customFormat="1">
      <c r="B1048" s="172"/>
      <c r="D1048" s="165" t="s">
        <v>219</v>
      </c>
      <c r="E1048" s="173" t="s">
        <v>1</v>
      </c>
      <c r="F1048" s="174" t="s">
        <v>221</v>
      </c>
      <c r="H1048" s="175">
        <v>8382.9439999999995</v>
      </c>
      <c r="I1048" s="176"/>
      <c r="L1048" s="172"/>
      <c r="M1048" s="177"/>
      <c r="T1048" s="178"/>
      <c r="AT1048" s="173" t="s">
        <v>219</v>
      </c>
      <c r="AU1048" s="173" t="s">
        <v>88</v>
      </c>
      <c r="AV1048" s="13" t="s">
        <v>210</v>
      </c>
      <c r="AW1048" s="13" t="s">
        <v>31</v>
      </c>
      <c r="AX1048" s="13" t="s">
        <v>82</v>
      </c>
      <c r="AY1048" s="173" t="s">
        <v>205</v>
      </c>
    </row>
    <row r="1049" spans="2:65" s="1" customFormat="1" ht="24.2" customHeight="1">
      <c r="B1049" s="136"/>
      <c r="C1049" s="154" t="s">
        <v>1129</v>
      </c>
      <c r="D1049" s="154" t="s">
        <v>214</v>
      </c>
      <c r="E1049" s="155" t="s">
        <v>3994</v>
      </c>
      <c r="F1049" s="156" t="s">
        <v>3995</v>
      </c>
      <c r="G1049" s="157" t="s">
        <v>165</v>
      </c>
      <c r="H1049" s="158">
        <v>25148.832999999999</v>
      </c>
      <c r="I1049" s="159"/>
      <c r="J1049" s="160">
        <f>ROUND(I1049*H1049,2)</f>
        <v>0</v>
      </c>
      <c r="K1049" s="161"/>
      <c r="L1049" s="32"/>
      <c r="M1049" s="162" t="s">
        <v>1</v>
      </c>
      <c r="N1049" s="163" t="s">
        <v>41</v>
      </c>
      <c r="P1049" s="148">
        <f>O1049*H1049</f>
        <v>0</v>
      </c>
      <c r="Q1049" s="148">
        <v>1.7000000000000001E-4</v>
      </c>
      <c r="R1049" s="148">
        <f>Q1049*H1049</f>
        <v>4.2753016100000005</v>
      </c>
      <c r="S1049" s="148">
        <v>0</v>
      </c>
      <c r="T1049" s="149">
        <f>S1049*H1049</f>
        <v>0</v>
      </c>
      <c r="AR1049" s="150" t="s">
        <v>233</v>
      </c>
      <c r="AT1049" s="150" t="s">
        <v>214</v>
      </c>
      <c r="AU1049" s="150" t="s">
        <v>88</v>
      </c>
      <c r="AY1049" s="17" t="s">
        <v>205</v>
      </c>
      <c r="BE1049" s="151">
        <f>IF(N1049="základná",J1049,0)</f>
        <v>0</v>
      </c>
      <c r="BF1049" s="151">
        <f>IF(N1049="znížená",J1049,0)</f>
        <v>0</v>
      </c>
      <c r="BG1049" s="151">
        <f>IF(N1049="zákl. prenesená",J1049,0)</f>
        <v>0</v>
      </c>
      <c r="BH1049" s="151">
        <f>IF(N1049="zníž. prenesená",J1049,0)</f>
        <v>0</v>
      </c>
      <c r="BI1049" s="151">
        <f>IF(N1049="nulová",J1049,0)</f>
        <v>0</v>
      </c>
      <c r="BJ1049" s="17" t="s">
        <v>88</v>
      </c>
      <c r="BK1049" s="151">
        <f>ROUND(I1049*H1049,2)</f>
        <v>0</v>
      </c>
      <c r="BL1049" s="17" t="s">
        <v>233</v>
      </c>
      <c r="BM1049" s="150" t="s">
        <v>3996</v>
      </c>
    </row>
    <row r="1050" spans="2:65" s="12" customFormat="1">
      <c r="B1050" s="164"/>
      <c r="D1050" s="165" t="s">
        <v>219</v>
      </c>
      <c r="E1050" s="166" t="s">
        <v>1</v>
      </c>
      <c r="F1050" s="167" t="s">
        <v>3223</v>
      </c>
      <c r="H1050" s="168">
        <v>25148.832999999999</v>
      </c>
      <c r="I1050" s="169"/>
      <c r="L1050" s="164"/>
      <c r="M1050" s="170"/>
      <c r="T1050" s="171"/>
      <c r="AT1050" s="166" t="s">
        <v>219</v>
      </c>
      <c r="AU1050" s="166" t="s">
        <v>88</v>
      </c>
      <c r="AV1050" s="12" t="s">
        <v>88</v>
      </c>
      <c r="AW1050" s="12" t="s">
        <v>31</v>
      </c>
      <c r="AX1050" s="12" t="s">
        <v>75</v>
      </c>
      <c r="AY1050" s="166" t="s">
        <v>205</v>
      </c>
    </row>
    <row r="1051" spans="2:65" s="13" customFormat="1">
      <c r="B1051" s="172"/>
      <c r="D1051" s="165" t="s">
        <v>219</v>
      </c>
      <c r="E1051" s="173" t="s">
        <v>1</v>
      </c>
      <c r="F1051" s="174" t="s">
        <v>221</v>
      </c>
      <c r="H1051" s="175">
        <v>25148.832999999999</v>
      </c>
      <c r="I1051" s="176"/>
      <c r="L1051" s="172"/>
      <c r="M1051" s="177"/>
      <c r="T1051" s="178"/>
      <c r="AT1051" s="173" t="s">
        <v>219</v>
      </c>
      <c r="AU1051" s="173" t="s">
        <v>88</v>
      </c>
      <c r="AV1051" s="13" t="s">
        <v>210</v>
      </c>
      <c r="AW1051" s="13" t="s">
        <v>31</v>
      </c>
      <c r="AX1051" s="13" t="s">
        <v>82</v>
      </c>
      <c r="AY1051" s="173" t="s">
        <v>205</v>
      </c>
    </row>
    <row r="1052" spans="2:65" s="1" customFormat="1" ht="37.9" customHeight="1">
      <c r="B1052" s="136"/>
      <c r="C1052" s="154" t="s">
        <v>1133</v>
      </c>
      <c r="D1052" s="154" t="s">
        <v>214</v>
      </c>
      <c r="E1052" s="155" t="s">
        <v>3997</v>
      </c>
      <c r="F1052" s="156" t="s">
        <v>3998</v>
      </c>
      <c r="G1052" s="157" t="s">
        <v>165</v>
      </c>
      <c r="H1052" s="158">
        <v>25148.832999999999</v>
      </c>
      <c r="I1052" s="159"/>
      <c r="J1052" s="160">
        <f>ROUND(I1052*H1052,2)</f>
        <v>0</v>
      </c>
      <c r="K1052" s="161"/>
      <c r="L1052" s="32"/>
      <c r="M1052" s="162" t="s">
        <v>1</v>
      </c>
      <c r="N1052" s="163" t="s">
        <v>41</v>
      </c>
      <c r="P1052" s="148">
        <f>O1052*H1052</f>
        <v>0</v>
      </c>
      <c r="Q1052" s="148">
        <v>4.2000000000000002E-4</v>
      </c>
      <c r="R1052" s="148">
        <f>Q1052*H1052</f>
        <v>10.56250986</v>
      </c>
      <c r="S1052" s="148">
        <v>0</v>
      </c>
      <c r="T1052" s="149">
        <f>S1052*H1052</f>
        <v>0</v>
      </c>
      <c r="AR1052" s="150" t="s">
        <v>233</v>
      </c>
      <c r="AT1052" s="150" t="s">
        <v>214</v>
      </c>
      <c r="AU1052" s="150" t="s">
        <v>88</v>
      </c>
      <c r="AY1052" s="17" t="s">
        <v>205</v>
      </c>
      <c r="BE1052" s="151">
        <f>IF(N1052="základná",J1052,0)</f>
        <v>0</v>
      </c>
      <c r="BF1052" s="151">
        <f>IF(N1052="znížená",J1052,0)</f>
        <v>0</v>
      </c>
      <c r="BG1052" s="151">
        <f>IF(N1052="zákl. prenesená",J1052,0)</f>
        <v>0</v>
      </c>
      <c r="BH1052" s="151">
        <f>IF(N1052="zníž. prenesená",J1052,0)</f>
        <v>0</v>
      </c>
      <c r="BI1052" s="151">
        <f>IF(N1052="nulová",J1052,0)</f>
        <v>0</v>
      </c>
      <c r="BJ1052" s="17" t="s">
        <v>88</v>
      </c>
      <c r="BK1052" s="151">
        <f>ROUND(I1052*H1052,2)</f>
        <v>0</v>
      </c>
      <c r="BL1052" s="17" t="s">
        <v>233</v>
      </c>
      <c r="BM1052" s="150" t="s">
        <v>3999</v>
      </c>
    </row>
    <row r="1053" spans="2:65" s="14" customFormat="1">
      <c r="B1053" s="179"/>
      <c r="D1053" s="165" t="s">
        <v>219</v>
      </c>
      <c r="E1053" s="180" t="s">
        <v>1</v>
      </c>
      <c r="F1053" s="181" t="s">
        <v>4000</v>
      </c>
      <c r="H1053" s="180" t="s">
        <v>1</v>
      </c>
      <c r="I1053" s="182"/>
      <c r="L1053" s="179"/>
      <c r="M1053" s="183"/>
      <c r="T1053" s="184"/>
      <c r="AT1053" s="180" t="s">
        <v>219</v>
      </c>
      <c r="AU1053" s="180" t="s">
        <v>88</v>
      </c>
      <c r="AV1053" s="14" t="s">
        <v>82</v>
      </c>
      <c r="AW1053" s="14" t="s">
        <v>31</v>
      </c>
      <c r="AX1053" s="14" t="s">
        <v>75</v>
      </c>
      <c r="AY1053" s="180" t="s">
        <v>205</v>
      </c>
    </row>
    <row r="1054" spans="2:65" s="14" customFormat="1">
      <c r="B1054" s="179"/>
      <c r="D1054" s="165" t="s">
        <v>219</v>
      </c>
      <c r="E1054" s="180" t="s">
        <v>1</v>
      </c>
      <c r="F1054" s="181" t="s">
        <v>4001</v>
      </c>
      <c r="H1054" s="180" t="s">
        <v>1</v>
      </c>
      <c r="I1054" s="182"/>
      <c r="L1054" s="179"/>
      <c r="M1054" s="183"/>
      <c r="T1054" s="184"/>
      <c r="AT1054" s="180" t="s">
        <v>219</v>
      </c>
      <c r="AU1054" s="180" t="s">
        <v>88</v>
      </c>
      <c r="AV1054" s="14" t="s">
        <v>82</v>
      </c>
      <c r="AW1054" s="14" t="s">
        <v>31</v>
      </c>
      <c r="AX1054" s="14" t="s">
        <v>75</v>
      </c>
      <c r="AY1054" s="180" t="s">
        <v>205</v>
      </c>
    </row>
    <row r="1055" spans="2:65" s="14" customFormat="1">
      <c r="B1055" s="179"/>
      <c r="D1055" s="165" t="s">
        <v>219</v>
      </c>
      <c r="E1055" s="180" t="s">
        <v>1</v>
      </c>
      <c r="F1055" s="181" t="s">
        <v>4002</v>
      </c>
      <c r="H1055" s="180" t="s">
        <v>1</v>
      </c>
      <c r="I1055" s="182"/>
      <c r="L1055" s="179"/>
      <c r="M1055" s="183"/>
      <c r="T1055" s="184"/>
      <c r="AT1055" s="180" t="s">
        <v>219</v>
      </c>
      <c r="AU1055" s="180" t="s">
        <v>88</v>
      </c>
      <c r="AV1055" s="14" t="s">
        <v>82</v>
      </c>
      <c r="AW1055" s="14" t="s">
        <v>31</v>
      </c>
      <c r="AX1055" s="14" t="s">
        <v>75</v>
      </c>
      <c r="AY1055" s="180" t="s">
        <v>205</v>
      </c>
    </row>
    <row r="1056" spans="2:65" s="12" customFormat="1">
      <c r="B1056" s="164"/>
      <c r="D1056" s="165" t="s">
        <v>219</v>
      </c>
      <c r="E1056" s="166" t="s">
        <v>1</v>
      </c>
      <c r="F1056" s="167" t="s">
        <v>3226</v>
      </c>
      <c r="H1056" s="168">
        <v>228.15</v>
      </c>
      <c r="I1056" s="169"/>
      <c r="L1056" s="164"/>
      <c r="M1056" s="170"/>
      <c r="T1056" s="171"/>
      <c r="AT1056" s="166" t="s">
        <v>219</v>
      </c>
      <c r="AU1056" s="166" t="s">
        <v>88</v>
      </c>
      <c r="AV1056" s="12" t="s">
        <v>88</v>
      </c>
      <c r="AW1056" s="12" t="s">
        <v>31</v>
      </c>
      <c r="AX1056" s="12" t="s">
        <v>75</v>
      </c>
      <c r="AY1056" s="166" t="s">
        <v>205</v>
      </c>
    </row>
    <row r="1057" spans="2:51" s="12" customFormat="1">
      <c r="B1057" s="164"/>
      <c r="D1057" s="165" t="s">
        <v>219</v>
      </c>
      <c r="E1057" s="166" t="s">
        <v>1</v>
      </c>
      <c r="F1057" s="167" t="s">
        <v>3237</v>
      </c>
      <c r="H1057" s="168">
        <v>684.23</v>
      </c>
      <c r="I1057" s="169"/>
      <c r="L1057" s="164"/>
      <c r="M1057" s="170"/>
      <c r="T1057" s="171"/>
      <c r="AT1057" s="166" t="s">
        <v>219</v>
      </c>
      <c r="AU1057" s="166" t="s">
        <v>88</v>
      </c>
      <c r="AV1057" s="12" t="s">
        <v>88</v>
      </c>
      <c r="AW1057" s="12" t="s">
        <v>31</v>
      </c>
      <c r="AX1057" s="12" t="s">
        <v>75</v>
      </c>
      <c r="AY1057" s="166" t="s">
        <v>205</v>
      </c>
    </row>
    <row r="1058" spans="2:51" s="15" customFormat="1">
      <c r="B1058" s="185"/>
      <c r="D1058" s="165" t="s">
        <v>219</v>
      </c>
      <c r="E1058" s="186" t="s">
        <v>1</v>
      </c>
      <c r="F1058" s="187" t="s">
        <v>404</v>
      </c>
      <c r="H1058" s="188">
        <v>912.38</v>
      </c>
      <c r="I1058" s="189"/>
      <c r="L1058" s="185"/>
      <c r="M1058" s="190"/>
      <c r="T1058" s="191"/>
      <c r="AT1058" s="186" t="s">
        <v>219</v>
      </c>
      <c r="AU1058" s="186" t="s">
        <v>88</v>
      </c>
      <c r="AV1058" s="15" t="s">
        <v>222</v>
      </c>
      <c r="AW1058" s="15" t="s">
        <v>31</v>
      </c>
      <c r="AX1058" s="15" t="s">
        <v>75</v>
      </c>
      <c r="AY1058" s="186" t="s">
        <v>205</v>
      </c>
    </row>
    <row r="1059" spans="2:51" s="14" customFormat="1">
      <c r="B1059" s="179"/>
      <c r="D1059" s="165" t="s">
        <v>219</v>
      </c>
      <c r="E1059" s="180" t="s">
        <v>1</v>
      </c>
      <c r="F1059" s="181" t="s">
        <v>4003</v>
      </c>
      <c r="H1059" s="180" t="s">
        <v>1</v>
      </c>
      <c r="I1059" s="182"/>
      <c r="L1059" s="179"/>
      <c r="M1059" s="183"/>
      <c r="T1059" s="184"/>
      <c r="AT1059" s="180" t="s">
        <v>219</v>
      </c>
      <c r="AU1059" s="180" t="s">
        <v>88</v>
      </c>
      <c r="AV1059" s="14" t="s">
        <v>82</v>
      </c>
      <c r="AW1059" s="14" t="s">
        <v>31</v>
      </c>
      <c r="AX1059" s="14" t="s">
        <v>75</v>
      </c>
      <c r="AY1059" s="180" t="s">
        <v>205</v>
      </c>
    </row>
    <row r="1060" spans="2:51" s="12" customFormat="1">
      <c r="B1060" s="164"/>
      <c r="D1060" s="165" t="s">
        <v>219</v>
      </c>
      <c r="E1060" s="166" t="s">
        <v>1</v>
      </c>
      <c r="F1060" s="167" t="s">
        <v>3258</v>
      </c>
      <c r="H1060" s="168">
        <v>1795.971</v>
      </c>
      <c r="I1060" s="169"/>
      <c r="L1060" s="164"/>
      <c r="M1060" s="170"/>
      <c r="T1060" s="171"/>
      <c r="AT1060" s="166" t="s">
        <v>219</v>
      </c>
      <c r="AU1060" s="166" t="s">
        <v>88</v>
      </c>
      <c r="AV1060" s="12" t="s">
        <v>88</v>
      </c>
      <c r="AW1060" s="12" t="s">
        <v>31</v>
      </c>
      <c r="AX1060" s="12" t="s">
        <v>75</v>
      </c>
      <c r="AY1060" s="166" t="s">
        <v>205</v>
      </c>
    </row>
    <row r="1061" spans="2:51" s="15" customFormat="1">
      <c r="B1061" s="185"/>
      <c r="D1061" s="165" t="s">
        <v>219</v>
      </c>
      <c r="E1061" s="186" t="s">
        <v>1</v>
      </c>
      <c r="F1061" s="187" t="s">
        <v>4004</v>
      </c>
      <c r="H1061" s="188">
        <v>1795.971</v>
      </c>
      <c r="I1061" s="189"/>
      <c r="L1061" s="185"/>
      <c r="M1061" s="190"/>
      <c r="T1061" s="191"/>
      <c r="AT1061" s="186" t="s">
        <v>219</v>
      </c>
      <c r="AU1061" s="186" t="s">
        <v>88</v>
      </c>
      <c r="AV1061" s="15" t="s">
        <v>222</v>
      </c>
      <c r="AW1061" s="15" t="s">
        <v>31</v>
      </c>
      <c r="AX1061" s="15" t="s">
        <v>75</v>
      </c>
      <c r="AY1061" s="186" t="s">
        <v>205</v>
      </c>
    </row>
    <row r="1062" spans="2:51" s="14" customFormat="1">
      <c r="B1062" s="179"/>
      <c r="D1062" s="165" t="s">
        <v>219</v>
      </c>
      <c r="E1062" s="180" t="s">
        <v>1</v>
      </c>
      <c r="F1062" s="181" t="s">
        <v>4005</v>
      </c>
      <c r="H1062" s="180" t="s">
        <v>1</v>
      </c>
      <c r="I1062" s="182"/>
      <c r="L1062" s="179"/>
      <c r="M1062" s="183"/>
      <c r="T1062" s="184"/>
      <c r="AT1062" s="180" t="s">
        <v>219</v>
      </c>
      <c r="AU1062" s="180" t="s">
        <v>88</v>
      </c>
      <c r="AV1062" s="14" t="s">
        <v>82</v>
      </c>
      <c r="AW1062" s="14" t="s">
        <v>31</v>
      </c>
      <c r="AX1062" s="14" t="s">
        <v>75</v>
      </c>
      <c r="AY1062" s="180" t="s">
        <v>205</v>
      </c>
    </row>
    <row r="1063" spans="2:51" s="14" customFormat="1">
      <c r="B1063" s="179"/>
      <c r="D1063" s="165" t="s">
        <v>219</v>
      </c>
      <c r="E1063" s="180" t="s">
        <v>1</v>
      </c>
      <c r="F1063" s="181" t="s">
        <v>4006</v>
      </c>
      <c r="H1063" s="180" t="s">
        <v>1</v>
      </c>
      <c r="I1063" s="182"/>
      <c r="L1063" s="179"/>
      <c r="M1063" s="183"/>
      <c r="T1063" s="184"/>
      <c r="AT1063" s="180" t="s">
        <v>219</v>
      </c>
      <c r="AU1063" s="180" t="s">
        <v>88</v>
      </c>
      <c r="AV1063" s="14" t="s">
        <v>82</v>
      </c>
      <c r="AW1063" s="14" t="s">
        <v>31</v>
      </c>
      <c r="AX1063" s="14" t="s">
        <v>75</v>
      </c>
      <c r="AY1063" s="180" t="s">
        <v>205</v>
      </c>
    </row>
    <row r="1064" spans="2:51" s="12" customFormat="1">
      <c r="B1064" s="164"/>
      <c r="D1064" s="165" t="s">
        <v>219</v>
      </c>
      <c r="E1064" s="166" t="s">
        <v>1</v>
      </c>
      <c r="F1064" s="167" t="s">
        <v>3231</v>
      </c>
      <c r="H1064" s="168">
        <v>179.55</v>
      </c>
      <c r="I1064" s="169"/>
      <c r="L1064" s="164"/>
      <c r="M1064" s="170"/>
      <c r="T1064" s="171"/>
      <c r="AT1064" s="166" t="s">
        <v>219</v>
      </c>
      <c r="AU1064" s="166" t="s">
        <v>88</v>
      </c>
      <c r="AV1064" s="12" t="s">
        <v>88</v>
      </c>
      <c r="AW1064" s="12" t="s">
        <v>31</v>
      </c>
      <c r="AX1064" s="12" t="s">
        <v>75</v>
      </c>
      <c r="AY1064" s="166" t="s">
        <v>205</v>
      </c>
    </row>
    <row r="1065" spans="2:51" s="12" customFormat="1">
      <c r="B1065" s="164"/>
      <c r="D1065" s="165" t="s">
        <v>219</v>
      </c>
      <c r="E1065" s="166" t="s">
        <v>1</v>
      </c>
      <c r="F1065" s="167" t="s">
        <v>3234</v>
      </c>
      <c r="H1065" s="168">
        <v>7002.97</v>
      </c>
      <c r="I1065" s="169"/>
      <c r="L1065" s="164"/>
      <c r="M1065" s="170"/>
      <c r="T1065" s="171"/>
      <c r="AT1065" s="166" t="s">
        <v>219</v>
      </c>
      <c r="AU1065" s="166" t="s">
        <v>88</v>
      </c>
      <c r="AV1065" s="12" t="s">
        <v>88</v>
      </c>
      <c r="AW1065" s="12" t="s">
        <v>31</v>
      </c>
      <c r="AX1065" s="12" t="s">
        <v>75</v>
      </c>
      <c r="AY1065" s="166" t="s">
        <v>205</v>
      </c>
    </row>
    <row r="1066" spans="2:51" s="15" customFormat="1">
      <c r="B1066" s="185"/>
      <c r="D1066" s="165" t="s">
        <v>219</v>
      </c>
      <c r="E1066" s="186" t="s">
        <v>1</v>
      </c>
      <c r="F1066" s="187" t="s">
        <v>404</v>
      </c>
      <c r="H1066" s="188">
        <v>7182.52</v>
      </c>
      <c r="I1066" s="189"/>
      <c r="L1066" s="185"/>
      <c r="M1066" s="190"/>
      <c r="T1066" s="191"/>
      <c r="AT1066" s="186" t="s">
        <v>219</v>
      </c>
      <c r="AU1066" s="186" t="s">
        <v>88</v>
      </c>
      <c r="AV1066" s="15" t="s">
        <v>222</v>
      </c>
      <c r="AW1066" s="15" t="s">
        <v>31</v>
      </c>
      <c r="AX1066" s="15" t="s">
        <v>75</v>
      </c>
      <c r="AY1066" s="186" t="s">
        <v>205</v>
      </c>
    </row>
    <row r="1067" spans="2:51" s="14" customFormat="1">
      <c r="B1067" s="179"/>
      <c r="D1067" s="165" t="s">
        <v>219</v>
      </c>
      <c r="E1067" s="180" t="s">
        <v>1</v>
      </c>
      <c r="F1067" s="181" t="s">
        <v>4007</v>
      </c>
      <c r="H1067" s="180" t="s">
        <v>1</v>
      </c>
      <c r="I1067" s="182"/>
      <c r="L1067" s="179"/>
      <c r="M1067" s="183"/>
      <c r="T1067" s="184"/>
      <c r="AT1067" s="180" t="s">
        <v>219</v>
      </c>
      <c r="AU1067" s="180" t="s">
        <v>88</v>
      </c>
      <c r="AV1067" s="14" t="s">
        <v>82</v>
      </c>
      <c r="AW1067" s="14" t="s">
        <v>31</v>
      </c>
      <c r="AX1067" s="14" t="s">
        <v>75</v>
      </c>
      <c r="AY1067" s="180" t="s">
        <v>205</v>
      </c>
    </row>
    <row r="1068" spans="2:51" s="12" customFormat="1">
      <c r="B1068" s="164"/>
      <c r="D1068" s="165" t="s">
        <v>219</v>
      </c>
      <c r="E1068" s="166" t="s">
        <v>1</v>
      </c>
      <c r="F1068" s="167" t="s">
        <v>3255</v>
      </c>
      <c r="H1068" s="168">
        <v>14284.815000000001</v>
      </c>
      <c r="I1068" s="169"/>
      <c r="L1068" s="164"/>
      <c r="M1068" s="170"/>
      <c r="T1068" s="171"/>
      <c r="AT1068" s="166" t="s">
        <v>219</v>
      </c>
      <c r="AU1068" s="166" t="s">
        <v>88</v>
      </c>
      <c r="AV1068" s="12" t="s">
        <v>88</v>
      </c>
      <c r="AW1068" s="12" t="s">
        <v>31</v>
      </c>
      <c r="AX1068" s="12" t="s">
        <v>75</v>
      </c>
      <c r="AY1068" s="166" t="s">
        <v>205</v>
      </c>
    </row>
    <row r="1069" spans="2:51" s="12" customFormat="1">
      <c r="B1069" s="164"/>
      <c r="D1069" s="165" t="s">
        <v>219</v>
      </c>
      <c r="E1069" s="166" t="s">
        <v>1</v>
      </c>
      <c r="F1069" s="167" t="s">
        <v>3267</v>
      </c>
      <c r="H1069" s="168">
        <v>973.14700000000005</v>
      </c>
      <c r="I1069" s="169"/>
      <c r="L1069" s="164"/>
      <c r="M1069" s="170"/>
      <c r="T1069" s="171"/>
      <c r="AT1069" s="166" t="s">
        <v>219</v>
      </c>
      <c r="AU1069" s="166" t="s">
        <v>88</v>
      </c>
      <c r="AV1069" s="12" t="s">
        <v>88</v>
      </c>
      <c r="AW1069" s="12" t="s">
        <v>31</v>
      </c>
      <c r="AX1069" s="12" t="s">
        <v>75</v>
      </c>
      <c r="AY1069" s="166" t="s">
        <v>205</v>
      </c>
    </row>
    <row r="1070" spans="2:51" s="15" customFormat="1">
      <c r="B1070" s="185"/>
      <c r="D1070" s="165" t="s">
        <v>219</v>
      </c>
      <c r="E1070" s="186" t="s">
        <v>1</v>
      </c>
      <c r="F1070" s="187" t="s">
        <v>4008</v>
      </c>
      <c r="H1070" s="188">
        <v>15257.962</v>
      </c>
      <c r="I1070" s="189"/>
      <c r="L1070" s="185"/>
      <c r="M1070" s="190"/>
      <c r="T1070" s="191"/>
      <c r="AT1070" s="186" t="s">
        <v>219</v>
      </c>
      <c r="AU1070" s="186" t="s">
        <v>88</v>
      </c>
      <c r="AV1070" s="15" t="s">
        <v>222</v>
      </c>
      <c r="AW1070" s="15" t="s">
        <v>31</v>
      </c>
      <c r="AX1070" s="15" t="s">
        <v>75</v>
      </c>
      <c r="AY1070" s="186" t="s">
        <v>205</v>
      </c>
    </row>
    <row r="1071" spans="2:51" s="13" customFormat="1">
      <c r="B1071" s="172"/>
      <c r="D1071" s="165" t="s">
        <v>219</v>
      </c>
      <c r="E1071" s="173" t="s">
        <v>3223</v>
      </c>
      <c r="F1071" s="174" t="s">
        <v>221</v>
      </c>
      <c r="H1071" s="175">
        <v>25148.832999999999</v>
      </c>
      <c r="I1071" s="176"/>
      <c r="L1071" s="172"/>
      <c r="M1071" s="197"/>
      <c r="N1071" s="198"/>
      <c r="O1071" s="198"/>
      <c r="P1071" s="198"/>
      <c r="Q1071" s="198"/>
      <c r="R1071" s="198"/>
      <c r="S1071" s="198"/>
      <c r="T1071" s="199"/>
      <c r="AT1071" s="173" t="s">
        <v>219</v>
      </c>
      <c r="AU1071" s="173" t="s">
        <v>88</v>
      </c>
      <c r="AV1071" s="13" t="s">
        <v>210</v>
      </c>
      <c r="AW1071" s="13" t="s">
        <v>31</v>
      </c>
      <c r="AX1071" s="13" t="s">
        <v>82</v>
      </c>
      <c r="AY1071" s="173" t="s">
        <v>205</v>
      </c>
    </row>
    <row r="1072" spans="2:51" s="1" customFormat="1" ht="6.95" customHeight="1">
      <c r="B1072" s="47"/>
      <c r="C1072" s="48"/>
      <c r="D1072" s="48"/>
      <c r="E1072" s="48"/>
      <c r="F1072" s="48"/>
      <c r="G1072" s="48"/>
      <c r="H1072" s="48"/>
      <c r="I1072" s="48"/>
      <c r="J1072" s="48"/>
      <c r="K1072" s="48"/>
      <c r="L1072" s="32"/>
    </row>
  </sheetData>
  <autoFilter ref="C133:K1071" xr:uid="{00000000-0009-0000-0000-00000A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62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122</v>
      </c>
      <c r="AZ2" s="90" t="s">
        <v>4009</v>
      </c>
      <c r="BA2" s="90" t="s">
        <v>4010</v>
      </c>
      <c r="BB2" s="90" t="s">
        <v>165</v>
      </c>
      <c r="BC2" s="90" t="s">
        <v>4011</v>
      </c>
      <c r="BD2" s="90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0" t="s">
        <v>4012</v>
      </c>
      <c r="BA3" s="90" t="s">
        <v>4013</v>
      </c>
      <c r="BB3" s="90" t="s">
        <v>165</v>
      </c>
      <c r="BC3" s="90" t="s">
        <v>4014</v>
      </c>
      <c r="BD3" s="90" t="s">
        <v>88</v>
      </c>
    </row>
    <row r="4" spans="2:56" ht="24.95" customHeight="1">
      <c r="B4" s="20"/>
      <c r="D4" s="21" t="s">
        <v>170</v>
      </c>
      <c r="L4" s="20"/>
      <c r="M4" s="91" t="s">
        <v>9</v>
      </c>
      <c r="AT4" s="17" t="s">
        <v>3</v>
      </c>
      <c r="AZ4" s="90" t="s">
        <v>4015</v>
      </c>
      <c r="BA4" s="90" t="s">
        <v>4016</v>
      </c>
      <c r="BB4" s="90" t="s">
        <v>165</v>
      </c>
      <c r="BC4" s="90" t="s">
        <v>4017</v>
      </c>
      <c r="BD4" s="90" t="s">
        <v>88</v>
      </c>
    </row>
    <row r="5" spans="2:56" ht="6.95" customHeight="1">
      <c r="B5" s="20"/>
      <c r="L5" s="20"/>
      <c r="AZ5" s="90" t="s">
        <v>4018</v>
      </c>
      <c r="BA5" s="90" t="s">
        <v>4019</v>
      </c>
      <c r="BB5" s="90" t="s">
        <v>165</v>
      </c>
      <c r="BC5" s="90" t="s">
        <v>4020</v>
      </c>
      <c r="BD5" s="90" t="s">
        <v>88</v>
      </c>
    </row>
    <row r="6" spans="2:56" ht="12" customHeight="1">
      <c r="B6" s="20"/>
      <c r="D6" s="27" t="s">
        <v>15</v>
      </c>
      <c r="L6" s="20"/>
      <c r="AZ6" s="90" t="s">
        <v>4021</v>
      </c>
      <c r="BA6" s="90" t="s">
        <v>4022</v>
      </c>
      <c r="BB6" s="90" t="s">
        <v>165</v>
      </c>
      <c r="BC6" s="90" t="s">
        <v>4023</v>
      </c>
      <c r="BD6" s="90" t="s">
        <v>88</v>
      </c>
    </row>
    <row r="7" spans="2:5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  <c r="AZ7" s="90" t="s">
        <v>4024</v>
      </c>
      <c r="BA7" s="90" t="s">
        <v>4025</v>
      </c>
      <c r="BB7" s="90" t="s">
        <v>165</v>
      </c>
      <c r="BC7" s="90" t="s">
        <v>4026</v>
      </c>
      <c r="BD7" s="90" t="s">
        <v>88</v>
      </c>
    </row>
    <row r="8" spans="2:56" ht="12" customHeight="1">
      <c r="B8" s="20"/>
      <c r="D8" s="27" t="s">
        <v>171</v>
      </c>
      <c r="L8" s="20"/>
      <c r="AZ8" s="90" t="s">
        <v>4027</v>
      </c>
      <c r="BA8" s="90" t="s">
        <v>4028</v>
      </c>
      <c r="BB8" s="90" t="s">
        <v>165</v>
      </c>
      <c r="BC8" s="90" t="s">
        <v>4029</v>
      </c>
      <c r="BD8" s="90" t="s">
        <v>88</v>
      </c>
    </row>
    <row r="9" spans="2:56" s="1" customFormat="1" ht="16.5" customHeight="1">
      <c r="B9" s="32"/>
      <c r="E9" s="270" t="s">
        <v>1978</v>
      </c>
      <c r="F9" s="269"/>
      <c r="G9" s="269"/>
      <c r="H9" s="269"/>
      <c r="L9" s="32"/>
      <c r="AZ9" s="90" t="s">
        <v>4030</v>
      </c>
      <c r="BA9" s="90" t="s">
        <v>4030</v>
      </c>
      <c r="BB9" s="90" t="s">
        <v>982</v>
      </c>
      <c r="BC9" s="90" t="s">
        <v>4031</v>
      </c>
      <c r="BD9" s="90" t="s">
        <v>88</v>
      </c>
    </row>
    <row r="10" spans="2:56" s="1" customFormat="1" ht="12" customHeight="1">
      <c r="B10" s="32"/>
      <c r="D10" s="27" t="s">
        <v>173</v>
      </c>
      <c r="L10" s="32"/>
    </row>
    <row r="11" spans="2:56" s="1" customFormat="1" ht="16.5" customHeight="1">
      <c r="B11" s="32"/>
      <c r="E11" s="225" t="s">
        <v>4032</v>
      </c>
      <c r="F11" s="269"/>
      <c r="G11" s="269"/>
      <c r="H11" s="269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1980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ROUND(J129,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ROUND((SUM(BE129:BE619)),  2)</f>
        <v>0</v>
      </c>
      <c r="G35" s="95"/>
      <c r="H35" s="95"/>
      <c r="I35" s="96">
        <v>0.2</v>
      </c>
      <c r="J35" s="94">
        <f>ROUND(((SUM(BE129:BE619))*I35),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ROUND((SUM(BF129:BF619)),  2)</f>
        <v>0</v>
      </c>
      <c r="G36" s="95"/>
      <c r="H36" s="95"/>
      <c r="I36" s="96">
        <v>0.2</v>
      </c>
      <c r="J36" s="94">
        <f>ROUND(((SUM(BF129:BF619))*I36),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ROUND((SUM(BG129:BG619)),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ROUND((SUM(BH129:BH619)),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ROUND((SUM(BI129:BI619)),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 xml:space="preserve">E1.1d - E1.1d  Podlahy  A,A,B 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J129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J130</f>
        <v>0</v>
      </c>
      <c r="L99" s="109"/>
    </row>
    <row r="100" spans="2:47" s="8" customFormat="1" ht="24.95" customHeight="1">
      <c r="B100" s="109"/>
      <c r="D100" s="110" t="s">
        <v>184</v>
      </c>
      <c r="E100" s="111"/>
      <c r="F100" s="111"/>
      <c r="G100" s="111"/>
      <c r="H100" s="111"/>
      <c r="I100" s="111"/>
      <c r="J100" s="112">
        <f>J132</f>
        <v>0</v>
      </c>
      <c r="L100" s="109"/>
    </row>
    <row r="101" spans="2:47" s="9" customFormat="1" ht="19.899999999999999" customHeight="1">
      <c r="B101" s="113"/>
      <c r="D101" s="114" t="s">
        <v>421</v>
      </c>
      <c r="E101" s="115"/>
      <c r="F101" s="115"/>
      <c r="G101" s="115"/>
      <c r="H101" s="115"/>
      <c r="I101" s="115"/>
      <c r="J101" s="116">
        <f>J133</f>
        <v>0</v>
      </c>
      <c r="L101" s="113"/>
    </row>
    <row r="102" spans="2:47" s="9" customFormat="1" ht="19.899999999999999" customHeight="1">
      <c r="B102" s="113"/>
      <c r="D102" s="114" t="s">
        <v>423</v>
      </c>
      <c r="E102" s="115"/>
      <c r="F102" s="115"/>
      <c r="G102" s="115"/>
      <c r="H102" s="115"/>
      <c r="I102" s="115"/>
      <c r="J102" s="116">
        <f>J244</f>
        <v>0</v>
      </c>
      <c r="L102" s="113"/>
    </row>
    <row r="103" spans="2:47" s="8" customFormat="1" ht="24.95" customHeight="1">
      <c r="B103" s="109"/>
      <c r="D103" s="110" t="s">
        <v>186</v>
      </c>
      <c r="E103" s="111"/>
      <c r="F103" s="111"/>
      <c r="G103" s="111"/>
      <c r="H103" s="111"/>
      <c r="I103" s="111"/>
      <c r="J103" s="112">
        <f>J246</f>
        <v>0</v>
      </c>
      <c r="L103" s="109"/>
    </row>
    <row r="104" spans="2:47" s="9" customFormat="1" ht="19.899999999999999" customHeight="1">
      <c r="B104" s="113"/>
      <c r="D104" s="114" t="s">
        <v>484</v>
      </c>
      <c r="E104" s="115"/>
      <c r="F104" s="115"/>
      <c r="G104" s="115"/>
      <c r="H104" s="115"/>
      <c r="I104" s="115"/>
      <c r="J104" s="116">
        <f>J247</f>
        <v>0</v>
      </c>
      <c r="L104" s="113"/>
    </row>
    <row r="105" spans="2:47" s="9" customFormat="1" ht="19.899999999999999" customHeight="1">
      <c r="B105" s="113"/>
      <c r="D105" s="114" t="s">
        <v>190</v>
      </c>
      <c r="E105" s="115"/>
      <c r="F105" s="115"/>
      <c r="G105" s="115"/>
      <c r="H105" s="115"/>
      <c r="I105" s="115"/>
      <c r="J105" s="116">
        <f>J269</f>
        <v>0</v>
      </c>
      <c r="L105" s="113"/>
    </row>
    <row r="106" spans="2:47" s="9" customFormat="1" ht="19.899999999999999" customHeight="1">
      <c r="B106" s="113"/>
      <c r="D106" s="114" t="s">
        <v>4033</v>
      </c>
      <c r="E106" s="115"/>
      <c r="F106" s="115"/>
      <c r="G106" s="115"/>
      <c r="H106" s="115"/>
      <c r="I106" s="115"/>
      <c r="J106" s="116">
        <f>J286</f>
        <v>0</v>
      </c>
      <c r="L106" s="113"/>
    </row>
    <row r="107" spans="2:47" s="9" customFormat="1" ht="19.899999999999999" customHeight="1">
      <c r="B107" s="113"/>
      <c r="D107" s="114" t="s">
        <v>2044</v>
      </c>
      <c r="E107" s="115"/>
      <c r="F107" s="115"/>
      <c r="G107" s="115"/>
      <c r="H107" s="115"/>
      <c r="I107" s="115"/>
      <c r="J107" s="116">
        <f>J445</f>
        <v>0</v>
      </c>
      <c r="L107" s="113"/>
    </row>
    <row r="108" spans="2:47" s="1" customFormat="1" ht="21.75" customHeight="1">
      <c r="B108" s="32"/>
      <c r="L108" s="32"/>
    </row>
    <row r="109" spans="2:47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20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20" s="1" customFormat="1" ht="24.95" customHeight="1">
      <c r="B114" s="32"/>
      <c r="C114" s="21" t="s">
        <v>191</v>
      </c>
      <c r="L114" s="32"/>
    </row>
    <row r="115" spans="2:20" s="1" customFormat="1" ht="6.95" customHeight="1">
      <c r="B115" s="32"/>
      <c r="L115" s="32"/>
    </row>
    <row r="116" spans="2:20" s="1" customFormat="1" ht="12" customHeight="1">
      <c r="B116" s="32"/>
      <c r="C116" s="27" t="s">
        <v>15</v>
      </c>
      <c r="L116" s="32"/>
    </row>
    <row r="117" spans="2:20" s="1" customFormat="1" ht="26.25" customHeight="1">
      <c r="B117" s="32"/>
      <c r="E117" s="270" t="str">
        <f>E7</f>
        <v>PD PRE MODERNIZÁCIU A STAVEBNÉ ÚPRAVY-  ŠD NOVÁ DOBA  PRI SPU V NITRE</v>
      </c>
      <c r="F117" s="271"/>
      <c r="G117" s="271"/>
      <c r="H117" s="271"/>
      <c r="L117" s="32"/>
    </row>
    <row r="118" spans="2:20" ht="12" customHeight="1">
      <c r="B118" s="20"/>
      <c r="C118" s="27" t="s">
        <v>171</v>
      </c>
      <c r="L118" s="20"/>
    </row>
    <row r="119" spans="2:20" s="1" customFormat="1" ht="16.5" customHeight="1">
      <c r="B119" s="32"/>
      <c r="E119" s="270" t="s">
        <v>1978</v>
      </c>
      <c r="F119" s="269"/>
      <c r="G119" s="269"/>
      <c r="H119" s="269"/>
      <c r="L119" s="32"/>
    </row>
    <row r="120" spans="2:20" s="1" customFormat="1" ht="12" customHeight="1">
      <c r="B120" s="32"/>
      <c r="C120" s="27" t="s">
        <v>173</v>
      </c>
      <c r="L120" s="32"/>
    </row>
    <row r="121" spans="2:20" s="1" customFormat="1" ht="16.5" customHeight="1">
      <c r="B121" s="32"/>
      <c r="E121" s="225" t="str">
        <f>E11</f>
        <v xml:space="preserve">E1.1d - E1.1d  Podlahy  A,A,B </v>
      </c>
      <c r="F121" s="269"/>
      <c r="G121" s="269"/>
      <c r="H121" s="269"/>
      <c r="L121" s="32"/>
    </row>
    <row r="122" spans="2:20" s="1" customFormat="1" ht="6.95" customHeight="1">
      <c r="B122" s="32"/>
      <c r="L122" s="32"/>
    </row>
    <row r="123" spans="2:20" s="1" customFormat="1" ht="12" customHeight="1">
      <c r="B123" s="32"/>
      <c r="C123" s="27" t="s">
        <v>19</v>
      </c>
      <c r="F123" s="25" t="str">
        <f>F14</f>
        <v>Nitra</v>
      </c>
      <c r="I123" s="27" t="s">
        <v>21</v>
      </c>
      <c r="J123" s="55" t="str">
        <f>IF(J14="","",J14)</f>
        <v>6. 6. 2024</v>
      </c>
      <c r="L123" s="32"/>
    </row>
    <row r="124" spans="2:20" s="1" customFormat="1" ht="6.95" customHeight="1">
      <c r="B124" s="32"/>
      <c r="L124" s="32"/>
    </row>
    <row r="125" spans="2:20" s="1" customFormat="1" ht="40.15" customHeight="1">
      <c r="B125" s="32"/>
      <c r="C125" s="27" t="s">
        <v>23</v>
      </c>
      <c r="F125" s="25" t="str">
        <f>E17</f>
        <v>SPU v NITRE , A.Hlinku č.2 , 94901 NITRA</v>
      </c>
      <c r="I125" s="27" t="s">
        <v>29</v>
      </c>
      <c r="J125" s="30" t="str">
        <f>E23</f>
        <v xml:space="preserve">STAPRING a.s.,Cintorínska 9,811 Bratislava </v>
      </c>
      <c r="L125" s="32"/>
    </row>
    <row r="126" spans="2:20" s="1" customFormat="1" ht="15.2" customHeight="1">
      <c r="B126" s="32"/>
      <c r="C126" s="27" t="s">
        <v>27</v>
      </c>
      <c r="F126" s="25" t="str">
        <f>IF(E20="","",E20)</f>
        <v>Vyplň údaj</v>
      </c>
      <c r="I126" s="27" t="s">
        <v>32</v>
      </c>
      <c r="J126" s="30" t="str">
        <f>E26</f>
        <v xml:space="preserve"> K.Šinská</v>
      </c>
      <c r="L126" s="32"/>
    </row>
    <row r="127" spans="2:20" s="1" customFormat="1" ht="10.35" customHeight="1">
      <c r="B127" s="32"/>
      <c r="L127" s="32"/>
    </row>
    <row r="128" spans="2:20" s="10" customFormat="1" ht="29.25" customHeight="1">
      <c r="B128" s="117"/>
      <c r="C128" s="118" t="s">
        <v>192</v>
      </c>
      <c r="D128" s="119" t="s">
        <v>60</v>
      </c>
      <c r="E128" s="119" t="s">
        <v>56</v>
      </c>
      <c r="F128" s="119" t="s">
        <v>57</v>
      </c>
      <c r="G128" s="119" t="s">
        <v>193</v>
      </c>
      <c r="H128" s="119" t="s">
        <v>194</v>
      </c>
      <c r="I128" s="119" t="s">
        <v>195</v>
      </c>
      <c r="J128" s="120" t="s">
        <v>181</v>
      </c>
      <c r="K128" s="121" t="s">
        <v>196</v>
      </c>
      <c r="L128" s="117"/>
      <c r="M128" s="62" t="s">
        <v>1</v>
      </c>
      <c r="N128" s="63" t="s">
        <v>39</v>
      </c>
      <c r="O128" s="63" t="s">
        <v>197</v>
      </c>
      <c r="P128" s="63" t="s">
        <v>198</v>
      </c>
      <c r="Q128" s="63" t="s">
        <v>199</v>
      </c>
      <c r="R128" s="63" t="s">
        <v>200</v>
      </c>
      <c r="S128" s="63" t="s">
        <v>201</v>
      </c>
      <c r="T128" s="64" t="s">
        <v>202</v>
      </c>
    </row>
    <row r="129" spans="2:65" s="1" customFormat="1" ht="22.9" customHeight="1">
      <c r="B129" s="32"/>
      <c r="C129" s="67" t="s">
        <v>182</v>
      </c>
      <c r="J129" s="122">
        <f>BK129</f>
        <v>0</v>
      </c>
      <c r="L129" s="32"/>
      <c r="M129" s="65"/>
      <c r="N129" s="56"/>
      <c r="O129" s="56"/>
      <c r="P129" s="123">
        <f>P130+P132+P246</f>
        <v>0</v>
      </c>
      <c r="Q129" s="56"/>
      <c r="R129" s="123">
        <f>R130+R132+R246</f>
        <v>885.74152982500004</v>
      </c>
      <c r="S129" s="56"/>
      <c r="T129" s="124">
        <f>T130+T132+T246</f>
        <v>0</v>
      </c>
      <c r="AT129" s="17" t="s">
        <v>74</v>
      </c>
      <c r="AU129" s="17" t="s">
        <v>183</v>
      </c>
      <c r="BK129" s="125">
        <f>BK130+BK132+BK246</f>
        <v>0</v>
      </c>
    </row>
    <row r="130" spans="2:65" s="11" customFormat="1" ht="25.9" customHeight="1">
      <c r="B130" s="126"/>
      <c r="D130" s="127" t="s">
        <v>74</v>
      </c>
      <c r="E130" s="128" t="s">
        <v>203</v>
      </c>
      <c r="F130" s="128" t="s">
        <v>204</v>
      </c>
      <c r="I130" s="129"/>
      <c r="J130" s="130">
        <f>BK130</f>
        <v>0</v>
      </c>
      <c r="L130" s="126"/>
      <c r="M130" s="131"/>
      <c r="P130" s="132">
        <f>P131</f>
        <v>0</v>
      </c>
      <c r="R130" s="132">
        <f>R131</f>
        <v>0</v>
      </c>
      <c r="T130" s="133">
        <f>T131</f>
        <v>0</v>
      </c>
      <c r="AR130" s="127" t="s">
        <v>82</v>
      </c>
      <c r="AT130" s="134" t="s">
        <v>74</v>
      </c>
      <c r="AU130" s="134" t="s">
        <v>75</v>
      </c>
      <c r="AY130" s="127" t="s">
        <v>205</v>
      </c>
      <c r="BK130" s="135">
        <f>BK131</f>
        <v>0</v>
      </c>
    </row>
    <row r="131" spans="2:65" s="1" customFormat="1" ht="66.75" customHeight="1">
      <c r="B131" s="136"/>
      <c r="C131" s="137" t="s">
        <v>82</v>
      </c>
      <c r="D131" s="137" t="s">
        <v>206</v>
      </c>
      <c r="E131" s="138" t="s">
        <v>207</v>
      </c>
      <c r="F131" s="139" t="s">
        <v>208</v>
      </c>
      <c r="G131" s="140" t="s">
        <v>1</v>
      </c>
      <c r="H131" s="141">
        <v>0</v>
      </c>
      <c r="I131" s="142"/>
      <c r="J131" s="143">
        <f>ROUND(I131*H131,2)</f>
        <v>0</v>
      </c>
      <c r="K131" s="144"/>
      <c r="L131" s="145"/>
      <c r="M131" s="146" t="s">
        <v>1</v>
      </c>
      <c r="N131" s="147" t="s">
        <v>41</v>
      </c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150" t="s">
        <v>209</v>
      </c>
      <c r="AT131" s="150" t="s">
        <v>206</v>
      </c>
      <c r="AU131" s="150" t="s">
        <v>82</v>
      </c>
      <c r="AY131" s="17" t="s">
        <v>205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7" t="s">
        <v>88</v>
      </c>
      <c r="BK131" s="151">
        <f>ROUND(I131*H131,2)</f>
        <v>0</v>
      </c>
      <c r="BL131" s="17" t="s">
        <v>210</v>
      </c>
      <c r="BM131" s="150" t="s">
        <v>4034</v>
      </c>
    </row>
    <row r="132" spans="2:65" s="11" customFormat="1" ht="25.9" customHeight="1">
      <c r="B132" s="126"/>
      <c r="D132" s="127" t="s">
        <v>74</v>
      </c>
      <c r="E132" s="128" t="s">
        <v>203</v>
      </c>
      <c r="F132" s="128" t="s">
        <v>204</v>
      </c>
      <c r="I132" s="129"/>
      <c r="J132" s="130">
        <f>BK132</f>
        <v>0</v>
      </c>
      <c r="L132" s="126"/>
      <c r="M132" s="131"/>
      <c r="P132" s="132">
        <f>P133+P244</f>
        <v>0</v>
      </c>
      <c r="R132" s="132">
        <f>R133+R244</f>
        <v>741.76049427639998</v>
      </c>
      <c r="T132" s="133">
        <f>T133+T244</f>
        <v>0</v>
      </c>
      <c r="AR132" s="127" t="s">
        <v>82</v>
      </c>
      <c r="AT132" s="134" t="s">
        <v>74</v>
      </c>
      <c r="AU132" s="134" t="s">
        <v>75</v>
      </c>
      <c r="AY132" s="127" t="s">
        <v>205</v>
      </c>
      <c r="BK132" s="135">
        <f>BK133+BK244</f>
        <v>0</v>
      </c>
    </row>
    <row r="133" spans="2:65" s="11" customFormat="1" ht="22.9" customHeight="1">
      <c r="B133" s="126"/>
      <c r="D133" s="127" t="s">
        <v>74</v>
      </c>
      <c r="E133" s="152" t="s">
        <v>260</v>
      </c>
      <c r="F133" s="152" t="s">
        <v>425</v>
      </c>
      <c r="I133" s="129"/>
      <c r="J133" s="153">
        <f>BK133</f>
        <v>0</v>
      </c>
      <c r="L133" s="126"/>
      <c r="M133" s="131"/>
      <c r="P133" s="132">
        <f>SUM(P134:P243)</f>
        <v>0</v>
      </c>
      <c r="R133" s="132">
        <f>SUM(R134:R243)</f>
        <v>741.76049427639998</v>
      </c>
      <c r="T133" s="133">
        <f>SUM(T134:T243)</f>
        <v>0</v>
      </c>
      <c r="AR133" s="127" t="s">
        <v>82</v>
      </c>
      <c r="AT133" s="134" t="s">
        <v>74</v>
      </c>
      <c r="AU133" s="134" t="s">
        <v>82</v>
      </c>
      <c r="AY133" s="127" t="s">
        <v>205</v>
      </c>
      <c r="BK133" s="135">
        <f>SUM(BK134:BK243)</f>
        <v>0</v>
      </c>
    </row>
    <row r="134" spans="2:65" s="1" customFormat="1" ht="24.2" customHeight="1">
      <c r="B134" s="136"/>
      <c r="C134" s="154" t="s">
        <v>88</v>
      </c>
      <c r="D134" s="154" t="s">
        <v>214</v>
      </c>
      <c r="E134" s="155" t="s">
        <v>4035</v>
      </c>
      <c r="F134" s="156" t="s">
        <v>4036</v>
      </c>
      <c r="G134" s="157" t="s">
        <v>165</v>
      </c>
      <c r="H134" s="158">
        <v>5012.18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41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210</v>
      </c>
      <c r="AT134" s="150" t="s">
        <v>214</v>
      </c>
      <c r="AU134" s="150" t="s">
        <v>88</v>
      </c>
      <c r="AY134" s="17" t="s">
        <v>205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7" t="s">
        <v>88</v>
      </c>
      <c r="BK134" s="151">
        <f>ROUND(I134*H134,2)</f>
        <v>0</v>
      </c>
      <c r="BL134" s="17" t="s">
        <v>210</v>
      </c>
      <c r="BM134" s="150" t="s">
        <v>4037</v>
      </c>
    </row>
    <row r="135" spans="2:65" s="12" customFormat="1">
      <c r="B135" s="164"/>
      <c r="D135" s="165" t="s">
        <v>219</v>
      </c>
      <c r="E135" s="166" t="s">
        <v>1</v>
      </c>
      <c r="F135" s="167" t="s">
        <v>4009</v>
      </c>
      <c r="H135" s="168">
        <v>5012.18</v>
      </c>
      <c r="I135" s="169"/>
      <c r="L135" s="164"/>
      <c r="M135" s="170"/>
      <c r="T135" s="171"/>
      <c r="AT135" s="166" t="s">
        <v>219</v>
      </c>
      <c r="AU135" s="166" t="s">
        <v>88</v>
      </c>
      <c r="AV135" s="12" t="s">
        <v>88</v>
      </c>
      <c r="AW135" s="12" t="s">
        <v>31</v>
      </c>
      <c r="AX135" s="12" t="s">
        <v>75</v>
      </c>
      <c r="AY135" s="166" t="s">
        <v>205</v>
      </c>
    </row>
    <row r="136" spans="2:65" s="13" customFormat="1">
      <c r="B136" s="172"/>
      <c r="D136" s="165" t="s">
        <v>219</v>
      </c>
      <c r="E136" s="173" t="s">
        <v>1</v>
      </c>
      <c r="F136" s="174" t="s">
        <v>221</v>
      </c>
      <c r="H136" s="175">
        <v>5012.18</v>
      </c>
      <c r="I136" s="176"/>
      <c r="L136" s="172"/>
      <c r="M136" s="177"/>
      <c r="T136" s="178"/>
      <c r="AT136" s="173" t="s">
        <v>219</v>
      </c>
      <c r="AU136" s="173" t="s">
        <v>88</v>
      </c>
      <c r="AV136" s="13" t="s">
        <v>210</v>
      </c>
      <c r="AW136" s="13" t="s">
        <v>31</v>
      </c>
      <c r="AX136" s="13" t="s">
        <v>82</v>
      </c>
      <c r="AY136" s="173" t="s">
        <v>205</v>
      </c>
    </row>
    <row r="137" spans="2:65" s="1" customFormat="1" ht="16.5" customHeight="1">
      <c r="B137" s="136"/>
      <c r="C137" s="137" t="s">
        <v>222</v>
      </c>
      <c r="D137" s="137" t="s">
        <v>206</v>
      </c>
      <c r="E137" s="138" t="s">
        <v>4038</v>
      </c>
      <c r="F137" s="139" t="s">
        <v>4039</v>
      </c>
      <c r="G137" s="140" t="s">
        <v>165</v>
      </c>
      <c r="H137" s="141">
        <v>5764.0129999999999</v>
      </c>
      <c r="I137" s="142"/>
      <c r="J137" s="143">
        <f>ROUND(I137*H137,2)</f>
        <v>0</v>
      </c>
      <c r="K137" s="144"/>
      <c r="L137" s="145"/>
      <c r="M137" s="146" t="s">
        <v>1</v>
      </c>
      <c r="N137" s="147" t="s">
        <v>41</v>
      </c>
      <c r="P137" s="148">
        <f>O137*H137</f>
        <v>0</v>
      </c>
      <c r="Q137" s="148">
        <v>1E-4</v>
      </c>
      <c r="R137" s="148">
        <f>Q137*H137</f>
        <v>0.57640130000000001</v>
      </c>
      <c r="S137" s="148">
        <v>0</v>
      </c>
      <c r="T137" s="149">
        <f>S137*H137</f>
        <v>0</v>
      </c>
      <c r="AR137" s="150" t="s">
        <v>209</v>
      </c>
      <c r="AT137" s="150" t="s">
        <v>206</v>
      </c>
      <c r="AU137" s="150" t="s">
        <v>88</v>
      </c>
      <c r="AY137" s="17" t="s">
        <v>205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7" t="s">
        <v>88</v>
      </c>
      <c r="BK137" s="151">
        <f>ROUND(I137*H137,2)</f>
        <v>0</v>
      </c>
      <c r="BL137" s="17" t="s">
        <v>210</v>
      </c>
      <c r="BM137" s="150" t="s">
        <v>4040</v>
      </c>
    </row>
    <row r="138" spans="2:65" s="1" customFormat="1" ht="24.2" customHeight="1">
      <c r="B138" s="136"/>
      <c r="C138" s="154" t="s">
        <v>210</v>
      </c>
      <c r="D138" s="154" t="s">
        <v>214</v>
      </c>
      <c r="E138" s="155" t="s">
        <v>4041</v>
      </c>
      <c r="F138" s="156" t="s">
        <v>4042</v>
      </c>
      <c r="G138" s="157" t="s">
        <v>165</v>
      </c>
      <c r="H138" s="158">
        <v>5764.92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41</v>
      </c>
      <c r="P138" s="148">
        <f>O138*H138</f>
        <v>0</v>
      </c>
      <c r="Q138" s="148">
        <v>2.0000000000000001E-4</v>
      </c>
      <c r="R138" s="148">
        <f>Q138*H138</f>
        <v>1.152984</v>
      </c>
      <c r="S138" s="148">
        <v>0</v>
      </c>
      <c r="T138" s="149">
        <f>S138*H138</f>
        <v>0</v>
      </c>
      <c r="AR138" s="150" t="s">
        <v>210</v>
      </c>
      <c r="AT138" s="150" t="s">
        <v>214</v>
      </c>
      <c r="AU138" s="150" t="s">
        <v>88</v>
      </c>
      <c r="AY138" s="17" t="s">
        <v>205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7" t="s">
        <v>88</v>
      </c>
      <c r="BK138" s="151">
        <f>ROUND(I138*H138,2)</f>
        <v>0</v>
      </c>
      <c r="BL138" s="17" t="s">
        <v>210</v>
      </c>
      <c r="BM138" s="150" t="s">
        <v>4043</v>
      </c>
    </row>
    <row r="139" spans="2:65" s="14" customFormat="1">
      <c r="B139" s="179"/>
      <c r="D139" s="165" t="s">
        <v>219</v>
      </c>
      <c r="E139" s="180" t="s">
        <v>1</v>
      </c>
      <c r="F139" s="181" t="s">
        <v>4044</v>
      </c>
      <c r="H139" s="180" t="s">
        <v>1</v>
      </c>
      <c r="I139" s="182"/>
      <c r="L139" s="179"/>
      <c r="M139" s="183"/>
      <c r="T139" s="184"/>
      <c r="AT139" s="180" t="s">
        <v>219</v>
      </c>
      <c r="AU139" s="180" t="s">
        <v>88</v>
      </c>
      <c r="AV139" s="14" t="s">
        <v>82</v>
      </c>
      <c r="AW139" s="14" t="s">
        <v>31</v>
      </c>
      <c r="AX139" s="14" t="s">
        <v>75</v>
      </c>
      <c r="AY139" s="180" t="s">
        <v>205</v>
      </c>
    </row>
    <row r="140" spans="2:65" s="12" customFormat="1">
      <c r="B140" s="164"/>
      <c r="D140" s="165" t="s">
        <v>219</v>
      </c>
      <c r="E140" s="166" t="s">
        <v>1</v>
      </c>
      <c r="F140" s="167" t="s">
        <v>4009</v>
      </c>
      <c r="H140" s="168">
        <v>5012.18</v>
      </c>
      <c r="I140" s="169"/>
      <c r="L140" s="164"/>
      <c r="M140" s="170"/>
      <c r="T140" s="171"/>
      <c r="AT140" s="166" t="s">
        <v>219</v>
      </c>
      <c r="AU140" s="166" t="s">
        <v>88</v>
      </c>
      <c r="AV140" s="12" t="s">
        <v>88</v>
      </c>
      <c r="AW140" s="12" t="s">
        <v>31</v>
      </c>
      <c r="AX140" s="12" t="s">
        <v>75</v>
      </c>
      <c r="AY140" s="166" t="s">
        <v>205</v>
      </c>
    </row>
    <row r="141" spans="2:65" s="15" customFormat="1">
      <c r="B141" s="185"/>
      <c r="D141" s="165" t="s">
        <v>219</v>
      </c>
      <c r="E141" s="186" t="s">
        <v>1</v>
      </c>
      <c r="F141" s="187" t="s">
        <v>4045</v>
      </c>
      <c r="H141" s="188">
        <v>5012.18</v>
      </c>
      <c r="I141" s="189"/>
      <c r="L141" s="185"/>
      <c r="M141" s="190"/>
      <c r="T141" s="191"/>
      <c r="AT141" s="186" t="s">
        <v>219</v>
      </c>
      <c r="AU141" s="186" t="s">
        <v>88</v>
      </c>
      <c r="AV141" s="15" t="s">
        <v>222</v>
      </c>
      <c r="AW141" s="15" t="s">
        <v>31</v>
      </c>
      <c r="AX141" s="15" t="s">
        <v>75</v>
      </c>
      <c r="AY141" s="186" t="s">
        <v>205</v>
      </c>
    </row>
    <row r="142" spans="2:65" s="12" customFormat="1">
      <c r="B142" s="164"/>
      <c r="D142" s="165" t="s">
        <v>219</v>
      </c>
      <c r="E142" s="166" t="s">
        <v>1</v>
      </c>
      <c r="F142" s="167" t="s">
        <v>4046</v>
      </c>
      <c r="H142" s="168">
        <v>418.08</v>
      </c>
      <c r="I142" s="169"/>
      <c r="L142" s="164"/>
      <c r="M142" s="170"/>
      <c r="T142" s="171"/>
      <c r="AT142" s="166" t="s">
        <v>219</v>
      </c>
      <c r="AU142" s="166" t="s">
        <v>88</v>
      </c>
      <c r="AV142" s="12" t="s">
        <v>88</v>
      </c>
      <c r="AW142" s="12" t="s">
        <v>31</v>
      </c>
      <c r="AX142" s="12" t="s">
        <v>75</v>
      </c>
      <c r="AY142" s="166" t="s">
        <v>205</v>
      </c>
    </row>
    <row r="143" spans="2:65" s="12" customFormat="1">
      <c r="B143" s="164"/>
      <c r="D143" s="165" t="s">
        <v>219</v>
      </c>
      <c r="E143" s="166" t="s">
        <v>1</v>
      </c>
      <c r="F143" s="167" t="s">
        <v>4047</v>
      </c>
      <c r="H143" s="168">
        <v>334.66</v>
      </c>
      <c r="I143" s="169"/>
      <c r="L143" s="164"/>
      <c r="M143" s="170"/>
      <c r="T143" s="171"/>
      <c r="AT143" s="166" t="s">
        <v>219</v>
      </c>
      <c r="AU143" s="166" t="s">
        <v>88</v>
      </c>
      <c r="AV143" s="12" t="s">
        <v>88</v>
      </c>
      <c r="AW143" s="12" t="s">
        <v>31</v>
      </c>
      <c r="AX143" s="12" t="s">
        <v>75</v>
      </c>
      <c r="AY143" s="166" t="s">
        <v>205</v>
      </c>
    </row>
    <row r="144" spans="2:65" s="15" customFormat="1">
      <c r="B144" s="185"/>
      <c r="D144" s="165" t="s">
        <v>219</v>
      </c>
      <c r="E144" s="186" t="s">
        <v>1</v>
      </c>
      <c r="F144" s="187" t="s">
        <v>4048</v>
      </c>
      <c r="H144" s="188">
        <v>752.74</v>
      </c>
      <c r="I144" s="189"/>
      <c r="L144" s="185"/>
      <c r="M144" s="190"/>
      <c r="T144" s="191"/>
      <c r="AT144" s="186" t="s">
        <v>219</v>
      </c>
      <c r="AU144" s="186" t="s">
        <v>88</v>
      </c>
      <c r="AV144" s="15" t="s">
        <v>222</v>
      </c>
      <c r="AW144" s="15" t="s">
        <v>31</v>
      </c>
      <c r="AX144" s="15" t="s">
        <v>75</v>
      </c>
      <c r="AY144" s="186" t="s">
        <v>205</v>
      </c>
    </row>
    <row r="145" spans="2:65" s="13" customFormat="1">
      <c r="B145" s="172"/>
      <c r="D145" s="165" t="s">
        <v>219</v>
      </c>
      <c r="E145" s="173" t="s">
        <v>1</v>
      </c>
      <c r="F145" s="174" t="s">
        <v>221</v>
      </c>
      <c r="H145" s="175">
        <v>5764.92</v>
      </c>
      <c r="I145" s="176"/>
      <c r="L145" s="172"/>
      <c r="M145" s="177"/>
      <c r="T145" s="178"/>
      <c r="AT145" s="173" t="s">
        <v>219</v>
      </c>
      <c r="AU145" s="173" t="s">
        <v>88</v>
      </c>
      <c r="AV145" s="13" t="s">
        <v>210</v>
      </c>
      <c r="AW145" s="13" t="s">
        <v>31</v>
      </c>
      <c r="AX145" s="13" t="s">
        <v>82</v>
      </c>
      <c r="AY145" s="173" t="s">
        <v>205</v>
      </c>
    </row>
    <row r="146" spans="2:65" s="1" customFormat="1" ht="37.9" customHeight="1">
      <c r="B146" s="136"/>
      <c r="C146" s="154" t="s">
        <v>220</v>
      </c>
      <c r="D146" s="154" t="s">
        <v>214</v>
      </c>
      <c r="E146" s="155" t="s">
        <v>4049</v>
      </c>
      <c r="F146" s="156" t="s">
        <v>4050</v>
      </c>
      <c r="G146" s="157" t="s">
        <v>165</v>
      </c>
      <c r="H146" s="158">
        <v>5012.18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41</v>
      </c>
      <c r="P146" s="148">
        <f>O146*H146</f>
        <v>0</v>
      </c>
      <c r="Q146" s="148">
        <v>8.6700000000000006E-3</v>
      </c>
      <c r="R146" s="148">
        <f>Q146*H146</f>
        <v>43.455600600000004</v>
      </c>
      <c r="S146" s="148">
        <v>0</v>
      </c>
      <c r="T146" s="149">
        <f>S146*H146</f>
        <v>0</v>
      </c>
      <c r="AR146" s="150" t="s">
        <v>210</v>
      </c>
      <c r="AT146" s="150" t="s">
        <v>214</v>
      </c>
      <c r="AU146" s="150" t="s">
        <v>88</v>
      </c>
      <c r="AY146" s="17" t="s">
        <v>205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7" t="s">
        <v>88</v>
      </c>
      <c r="BK146" s="151">
        <f>ROUND(I146*H146,2)</f>
        <v>0</v>
      </c>
      <c r="BL146" s="17" t="s">
        <v>210</v>
      </c>
      <c r="BM146" s="150" t="s">
        <v>4051</v>
      </c>
    </row>
    <row r="147" spans="2:65" s="14" customFormat="1">
      <c r="B147" s="179"/>
      <c r="D147" s="165" t="s">
        <v>219</v>
      </c>
      <c r="E147" s="180" t="s">
        <v>1</v>
      </c>
      <c r="F147" s="181" t="s">
        <v>4052</v>
      </c>
      <c r="H147" s="180" t="s">
        <v>1</v>
      </c>
      <c r="I147" s="182"/>
      <c r="L147" s="179"/>
      <c r="M147" s="183"/>
      <c r="T147" s="184"/>
      <c r="AT147" s="180" t="s">
        <v>219</v>
      </c>
      <c r="AU147" s="180" t="s">
        <v>88</v>
      </c>
      <c r="AV147" s="14" t="s">
        <v>82</v>
      </c>
      <c r="AW147" s="14" t="s">
        <v>31</v>
      </c>
      <c r="AX147" s="14" t="s">
        <v>75</v>
      </c>
      <c r="AY147" s="180" t="s">
        <v>205</v>
      </c>
    </row>
    <row r="148" spans="2:65" s="14" customFormat="1">
      <c r="B148" s="179"/>
      <c r="D148" s="165" t="s">
        <v>219</v>
      </c>
      <c r="E148" s="180" t="s">
        <v>1</v>
      </c>
      <c r="F148" s="181" t="s">
        <v>4053</v>
      </c>
      <c r="H148" s="180" t="s">
        <v>1</v>
      </c>
      <c r="I148" s="182"/>
      <c r="L148" s="179"/>
      <c r="M148" s="183"/>
      <c r="T148" s="184"/>
      <c r="AT148" s="180" t="s">
        <v>219</v>
      </c>
      <c r="AU148" s="180" t="s">
        <v>88</v>
      </c>
      <c r="AV148" s="14" t="s">
        <v>82</v>
      </c>
      <c r="AW148" s="14" t="s">
        <v>31</v>
      </c>
      <c r="AX148" s="14" t="s">
        <v>75</v>
      </c>
      <c r="AY148" s="180" t="s">
        <v>205</v>
      </c>
    </row>
    <row r="149" spans="2:65" s="12" customFormat="1">
      <c r="B149" s="164"/>
      <c r="D149" s="165" t="s">
        <v>219</v>
      </c>
      <c r="E149" s="166" t="s">
        <v>1</v>
      </c>
      <c r="F149" s="167" t="s">
        <v>4009</v>
      </c>
      <c r="H149" s="168">
        <v>5012.18</v>
      </c>
      <c r="I149" s="169"/>
      <c r="L149" s="164"/>
      <c r="M149" s="170"/>
      <c r="T149" s="171"/>
      <c r="AT149" s="166" t="s">
        <v>219</v>
      </c>
      <c r="AU149" s="166" t="s">
        <v>88</v>
      </c>
      <c r="AV149" s="12" t="s">
        <v>88</v>
      </c>
      <c r="AW149" s="12" t="s">
        <v>31</v>
      </c>
      <c r="AX149" s="12" t="s">
        <v>75</v>
      </c>
      <c r="AY149" s="166" t="s">
        <v>205</v>
      </c>
    </row>
    <row r="150" spans="2:65" s="13" customFormat="1">
      <c r="B150" s="172"/>
      <c r="D150" s="165" t="s">
        <v>219</v>
      </c>
      <c r="E150" s="173" t="s">
        <v>1</v>
      </c>
      <c r="F150" s="174" t="s">
        <v>221</v>
      </c>
      <c r="H150" s="175">
        <v>5012.18</v>
      </c>
      <c r="I150" s="176"/>
      <c r="L150" s="172"/>
      <c r="M150" s="177"/>
      <c r="T150" s="178"/>
      <c r="AT150" s="173" t="s">
        <v>219</v>
      </c>
      <c r="AU150" s="173" t="s">
        <v>88</v>
      </c>
      <c r="AV150" s="13" t="s">
        <v>210</v>
      </c>
      <c r="AW150" s="13" t="s">
        <v>31</v>
      </c>
      <c r="AX150" s="13" t="s">
        <v>82</v>
      </c>
      <c r="AY150" s="173" t="s">
        <v>205</v>
      </c>
    </row>
    <row r="151" spans="2:65" s="1" customFormat="1" ht="24.2" customHeight="1">
      <c r="B151" s="136"/>
      <c r="C151" s="154" t="s">
        <v>260</v>
      </c>
      <c r="D151" s="154" t="s">
        <v>214</v>
      </c>
      <c r="E151" s="155" t="s">
        <v>4054</v>
      </c>
      <c r="F151" s="156" t="s">
        <v>4055</v>
      </c>
      <c r="G151" s="157" t="s">
        <v>2027</v>
      </c>
      <c r="H151" s="158">
        <v>84.802000000000007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41</v>
      </c>
      <c r="P151" s="148">
        <f>O151*H151</f>
        <v>0</v>
      </c>
      <c r="Q151" s="148">
        <v>2.2404799999999998</v>
      </c>
      <c r="R151" s="148">
        <f>Q151*H151</f>
        <v>189.99718496</v>
      </c>
      <c r="S151" s="148">
        <v>0</v>
      </c>
      <c r="T151" s="149">
        <f>S151*H151</f>
        <v>0</v>
      </c>
      <c r="AR151" s="150" t="s">
        <v>210</v>
      </c>
      <c r="AT151" s="150" t="s">
        <v>214</v>
      </c>
      <c r="AU151" s="150" t="s">
        <v>88</v>
      </c>
      <c r="AY151" s="17" t="s">
        <v>205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7" t="s">
        <v>88</v>
      </c>
      <c r="BK151" s="151">
        <f>ROUND(I151*H151,2)</f>
        <v>0</v>
      </c>
      <c r="BL151" s="17" t="s">
        <v>210</v>
      </c>
      <c r="BM151" s="150" t="s">
        <v>4056</v>
      </c>
    </row>
    <row r="152" spans="2:65" s="14" customFormat="1">
      <c r="B152" s="179"/>
      <c r="D152" s="165" t="s">
        <v>219</v>
      </c>
      <c r="E152" s="180" t="s">
        <v>1</v>
      </c>
      <c r="F152" s="181" t="s">
        <v>4057</v>
      </c>
      <c r="H152" s="180" t="s">
        <v>1</v>
      </c>
      <c r="I152" s="182"/>
      <c r="L152" s="179"/>
      <c r="M152" s="183"/>
      <c r="T152" s="184"/>
      <c r="AT152" s="180" t="s">
        <v>219</v>
      </c>
      <c r="AU152" s="180" t="s">
        <v>88</v>
      </c>
      <c r="AV152" s="14" t="s">
        <v>82</v>
      </c>
      <c r="AW152" s="14" t="s">
        <v>31</v>
      </c>
      <c r="AX152" s="14" t="s">
        <v>75</v>
      </c>
      <c r="AY152" s="180" t="s">
        <v>205</v>
      </c>
    </row>
    <row r="153" spans="2:65" s="14" customFormat="1">
      <c r="B153" s="179"/>
      <c r="D153" s="165" t="s">
        <v>219</v>
      </c>
      <c r="E153" s="180" t="s">
        <v>1</v>
      </c>
      <c r="F153" s="181" t="s">
        <v>4058</v>
      </c>
      <c r="H153" s="180" t="s">
        <v>1</v>
      </c>
      <c r="I153" s="182"/>
      <c r="L153" s="179"/>
      <c r="M153" s="183"/>
      <c r="T153" s="184"/>
      <c r="AT153" s="180" t="s">
        <v>219</v>
      </c>
      <c r="AU153" s="180" t="s">
        <v>88</v>
      </c>
      <c r="AV153" s="14" t="s">
        <v>82</v>
      </c>
      <c r="AW153" s="14" t="s">
        <v>31</v>
      </c>
      <c r="AX153" s="14" t="s">
        <v>75</v>
      </c>
      <c r="AY153" s="180" t="s">
        <v>205</v>
      </c>
    </row>
    <row r="154" spans="2:65" s="14" customFormat="1">
      <c r="B154" s="179"/>
      <c r="D154" s="165" t="s">
        <v>219</v>
      </c>
      <c r="E154" s="180" t="s">
        <v>1</v>
      </c>
      <c r="F154" s="181" t="s">
        <v>4059</v>
      </c>
      <c r="H154" s="180" t="s">
        <v>1</v>
      </c>
      <c r="I154" s="182"/>
      <c r="L154" s="179"/>
      <c r="M154" s="183"/>
      <c r="T154" s="184"/>
      <c r="AT154" s="180" t="s">
        <v>219</v>
      </c>
      <c r="AU154" s="180" t="s">
        <v>88</v>
      </c>
      <c r="AV154" s="14" t="s">
        <v>82</v>
      </c>
      <c r="AW154" s="14" t="s">
        <v>31</v>
      </c>
      <c r="AX154" s="14" t="s">
        <v>75</v>
      </c>
      <c r="AY154" s="180" t="s">
        <v>205</v>
      </c>
    </row>
    <row r="155" spans="2:65" s="14" customFormat="1">
      <c r="B155" s="179"/>
      <c r="D155" s="165" t="s">
        <v>219</v>
      </c>
      <c r="E155" s="180" t="s">
        <v>1</v>
      </c>
      <c r="F155" s="181" t="s">
        <v>4060</v>
      </c>
      <c r="H155" s="180" t="s">
        <v>1</v>
      </c>
      <c r="I155" s="182"/>
      <c r="L155" s="179"/>
      <c r="M155" s="183"/>
      <c r="T155" s="184"/>
      <c r="AT155" s="180" t="s">
        <v>219</v>
      </c>
      <c r="AU155" s="180" t="s">
        <v>88</v>
      </c>
      <c r="AV155" s="14" t="s">
        <v>82</v>
      </c>
      <c r="AW155" s="14" t="s">
        <v>31</v>
      </c>
      <c r="AX155" s="14" t="s">
        <v>75</v>
      </c>
      <c r="AY155" s="180" t="s">
        <v>205</v>
      </c>
    </row>
    <row r="156" spans="2:65" s="14" customFormat="1">
      <c r="B156" s="179"/>
      <c r="D156" s="165" t="s">
        <v>219</v>
      </c>
      <c r="E156" s="180" t="s">
        <v>1</v>
      </c>
      <c r="F156" s="181" t="s">
        <v>2594</v>
      </c>
      <c r="H156" s="180" t="s">
        <v>1</v>
      </c>
      <c r="I156" s="182"/>
      <c r="L156" s="179"/>
      <c r="M156" s="183"/>
      <c r="T156" s="184"/>
      <c r="AT156" s="180" t="s">
        <v>219</v>
      </c>
      <c r="AU156" s="180" t="s">
        <v>88</v>
      </c>
      <c r="AV156" s="14" t="s">
        <v>82</v>
      </c>
      <c r="AW156" s="14" t="s">
        <v>31</v>
      </c>
      <c r="AX156" s="14" t="s">
        <v>75</v>
      </c>
      <c r="AY156" s="180" t="s">
        <v>205</v>
      </c>
    </row>
    <row r="157" spans="2:65" s="12" customFormat="1">
      <c r="B157" s="164"/>
      <c r="D157" s="165" t="s">
        <v>219</v>
      </c>
      <c r="E157" s="166" t="s">
        <v>1</v>
      </c>
      <c r="F157" s="167" t="s">
        <v>2595</v>
      </c>
      <c r="H157" s="168">
        <v>2.4239999999999999</v>
      </c>
      <c r="I157" s="169"/>
      <c r="L157" s="164"/>
      <c r="M157" s="170"/>
      <c r="T157" s="171"/>
      <c r="AT157" s="166" t="s">
        <v>219</v>
      </c>
      <c r="AU157" s="166" t="s">
        <v>88</v>
      </c>
      <c r="AV157" s="12" t="s">
        <v>88</v>
      </c>
      <c r="AW157" s="12" t="s">
        <v>31</v>
      </c>
      <c r="AX157" s="12" t="s">
        <v>75</v>
      </c>
      <c r="AY157" s="166" t="s">
        <v>205</v>
      </c>
    </row>
    <row r="158" spans="2:65" s="15" customFormat="1">
      <c r="B158" s="185"/>
      <c r="D158" s="165" t="s">
        <v>219</v>
      </c>
      <c r="E158" s="186" t="s">
        <v>1</v>
      </c>
      <c r="F158" s="187" t="s">
        <v>2596</v>
      </c>
      <c r="H158" s="188">
        <v>2.4239999999999999</v>
      </c>
      <c r="I158" s="189"/>
      <c r="L158" s="185"/>
      <c r="M158" s="190"/>
      <c r="T158" s="191"/>
      <c r="AT158" s="186" t="s">
        <v>219</v>
      </c>
      <c r="AU158" s="186" t="s">
        <v>88</v>
      </c>
      <c r="AV158" s="15" t="s">
        <v>222</v>
      </c>
      <c r="AW158" s="15" t="s">
        <v>31</v>
      </c>
      <c r="AX158" s="15" t="s">
        <v>75</v>
      </c>
      <c r="AY158" s="186" t="s">
        <v>205</v>
      </c>
    </row>
    <row r="159" spans="2:65" s="14" customFormat="1">
      <c r="B159" s="179"/>
      <c r="D159" s="165" t="s">
        <v>219</v>
      </c>
      <c r="E159" s="180" t="s">
        <v>1</v>
      </c>
      <c r="F159" s="181" t="s">
        <v>2597</v>
      </c>
      <c r="H159" s="180" t="s">
        <v>1</v>
      </c>
      <c r="I159" s="182"/>
      <c r="L159" s="179"/>
      <c r="M159" s="183"/>
      <c r="T159" s="184"/>
      <c r="AT159" s="180" t="s">
        <v>219</v>
      </c>
      <c r="AU159" s="180" t="s">
        <v>88</v>
      </c>
      <c r="AV159" s="14" t="s">
        <v>82</v>
      </c>
      <c r="AW159" s="14" t="s">
        <v>31</v>
      </c>
      <c r="AX159" s="14" t="s">
        <v>75</v>
      </c>
      <c r="AY159" s="180" t="s">
        <v>205</v>
      </c>
    </row>
    <row r="160" spans="2:65" s="12" customFormat="1">
      <c r="B160" s="164"/>
      <c r="D160" s="165" t="s">
        <v>219</v>
      </c>
      <c r="E160" s="166" t="s">
        <v>1</v>
      </c>
      <c r="F160" s="167" t="s">
        <v>2598</v>
      </c>
      <c r="H160" s="168">
        <v>3.2320000000000002</v>
      </c>
      <c r="I160" s="169"/>
      <c r="L160" s="164"/>
      <c r="M160" s="170"/>
      <c r="T160" s="171"/>
      <c r="AT160" s="166" t="s">
        <v>219</v>
      </c>
      <c r="AU160" s="166" t="s">
        <v>88</v>
      </c>
      <c r="AV160" s="12" t="s">
        <v>88</v>
      </c>
      <c r="AW160" s="12" t="s">
        <v>31</v>
      </c>
      <c r="AX160" s="12" t="s">
        <v>75</v>
      </c>
      <c r="AY160" s="166" t="s">
        <v>205</v>
      </c>
    </row>
    <row r="161" spans="2:51" s="12" customFormat="1">
      <c r="B161" s="164"/>
      <c r="D161" s="165" t="s">
        <v>219</v>
      </c>
      <c r="E161" s="166" t="s">
        <v>1</v>
      </c>
      <c r="F161" s="167" t="s">
        <v>2599</v>
      </c>
      <c r="H161" s="168">
        <v>30.164000000000001</v>
      </c>
      <c r="I161" s="169"/>
      <c r="L161" s="164"/>
      <c r="M161" s="170"/>
      <c r="T161" s="171"/>
      <c r="AT161" s="166" t="s">
        <v>219</v>
      </c>
      <c r="AU161" s="166" t="s">
        <v>88</v>
      </c>
      <c r="AV161" s="12" t="s">
        <v>88</v>
      </c>
      <c r="AW161" s="12" t="s">
        <v>31</v>
      </c>
      <c r="AX161" s="12" t="s">
        <v>75</v>
      </c>
      <c r="AY161" s="166" t="s">
        <v>205</v>
      </c>
    </row>
    <row r="162" spans="2:51" s="12" customFormat="1">
      <c r="B162" s="164"/>
      <c r="D162" s="165" t="s">
        <v>219</v>
      </c>
      <c r="E162" s="166" t="s">
        <v>1</v>
      </c>
      <c r="F162" s="167" t="s">
        <v>2598</v>
      </c>
      <c r="H162" s="168">
        <v>3.2320000000000002</v>
      </c>
      <c r="I162" s="169"/>
      <c r="L162" s="164"/>
      <c r="M162" s="170"/>
      <c r="T162" s="171"/>
      <c r="AT162" s="166" t="s">
        <v>219</v>
      </c>
      <c r="AU162" s="166" t="s">
        <v>88</v>
      </c>
      <c r="AV162" s="12" t="s">
        <v>88</v>
      </c>
      <c r="AW162" s="12" t="s">
        <v>31</v>
      </c>
      <c r="AX162" s="12" t="s">
        <v>75</v>
      </c>
      <c r="AY162" s="166" t="s">
        <v>205</v>
      </c>
    </row>
    <row r="163" spans="2:51" s="12" customFormat="1">
      <c r="B163" s="164"/>
      <c r="D163" s="165" t="s">
        <v>219</v>
      </c>
      <c r="E163" s="166" t="s">
        <v>1</v>
      </c>
      <c r="F163" s="167" t="s">
        <v>2600</v>
      </c>
      <c r="H163" s="168">
        <v>4.8600000000000003</v>
      </c>
      <c r="I163" s="169"/>
      <c r="L163" s="164"/>
      <c r="M163" s="170"/>
      <c r="T163" s="171"/>
      <c r="AT163" s="166" t="s">
        <v>219</v>
      </c>
      <c r="AU163" s="166" t="s">
        <v>88</v>
      </c>
      <c r="AV163" s="12" t="s">
        <v>88</v>
      </c>
      <c r="AW163" s="12" t="s">
        <v>31</v>
      </c>
      <c r="AX163" s="12" t="s">
        <v>75</v>
      </c>
      <c r="AY163" s="166" t="s">
        <v>205</v>
      </c>
    </row>
    <row r="164" spans="2:51" s="12" customFormat="1">
      <c r="B164" s="164"/>
      <c r="D164" s="165" t="s">
        <v>219</v>
      </c>
      <c r="E164" s="166" t="s">
        <v>1</v>
      </c>
      <c r="F164" s="167" t="s">
        <v>2601</v>
      </c>
      <c r="H164" s="168">
        <v>4.8600000000000003</v>
      </c>
      <c r="I164" s="169"/>
      <c r="L164" s="164"/>
      <c r="M164" s="170"/>
      <c r="T164" s="171"/>
      <c r="AT164" s="166" t="s">
        <v>219</v>
      </c>
      <c r="AU164" s="166" t="s">
        <v>88</v>
      </c>
      <c r="AV164" s="12" t="s">
        <v>88</v>
      </c>
      <c r="AW164" s="12" t="s">
        <v>31</v>
      </c>
      <c r="AX164" s="12" t="s">
        <v>75</v>
      </c>
      <c r="AY164" s="166" t="s">
        <v>205</v>
      </c>
    </row>
    <row r="165" spans="2:51" s="12" customFormat="1">
      <c r="B165" s="164"/>
      <c r="D165" s="165" t="s">
        <v>219</v>
      </c>
      <c r="E165" s="166" t="s">
        <v>1</v>
      </c>
      <c r="F165" s="167" t="s">
        <v>2602</v>
      </c>
      <c r="H165" s="168">
        <v>1.026</v>
      </c>
      <c r="I165" s="169"/>
      <c r="L165" s="164"/>
      <c r="M165" s="170"/>
      <c r="T165" s="171"/>
      <c r="AT165" s="166" t="s">
        <v>219</v>
      </c>
      <c r="AU165" s="166" t="s">
        <v>88</v>
      </c>
      <c r="AV165" s="12" t="s">
        <v>88</v>
      </c>
      <c r="AW165" s="12" t="s">
        <v>31</v>
      </c>
      <c r="AX165" s="12" t="s">
        <v>75</v>
      </c>
      <c r="AY165" s="166" t="s">
        <v>205</v>
      </c>
    </row>
    <row r="166" spans="2:51" s="15" customFormat="1">
      <c r="B166" s="185"/>
      <c r="D166" s="165" t="s">
        <v>219</v>
      </c>
      <c r="E166" s="186" t="s">
        <v>1</v>
      </c>
      <c r="F166" s="187" t="s">
        <v>2603</v>
      </c>
      <c r="H166" s="188">
        <v>47.374000000000002</v>
      </c>
      <c r="I166" s="189"/>
      <c r="L166" s="185"/>
      <c r="M166" s="190"/>
      <c r="T166" s="191"/>
      <c r="AT166" s="186" t="s">
        <v>219</v>
      </c>
      <c r="AU166" s="186" t="s">
        <v>88</v>
      </c>
      <c r="AV166" s="15" t="s">
        <v>222</v>
      </c>
      <c r="AW166" s="15" t="s">
        <v>31</v>
      </c>
      <c r="AX166" s="15" t="s">
        <v>75</v>
      </c>
      <c r="AY166" s="186" t="s">
        <v>205</v>
      </c>
    </row>
    <row r="167" spans="2:51" s="14" customFormat="1">
      <c r="B167" s="179"/>
      <c r="D167" s="165" t="s">
        <v>219</v>
      </c>
      <c r="E167" s="180" t="s">
        <v>1</v>
      </c>
      <c r="F167" s="181" t="s">
        <v>2604</v>
      </c>
      <c r="H167" s="180" t="s">
        <v>1</v>
      </c>
      <c r="I167" s="182"/>
      <c r="L167" s="179"/>
      <c r="M167" s="183"/>
      <c r="T167" s="184"/>
      <c r="AT167" s="180" t="s">
        <v>219</v>
      </c>
      <c r="AU167" s="180" t="s">
        <v>88</v>
      </c>
      <c r="AV167" s="14" t="s">
        <v>82</v>
      </c>
      <c r="AW167" s="14" t="s">
        <v>31</v>
      </c>
      <c r="AX167" s="14" t="s">
        <v>75</v>
      </c>
      <c r="AY167" s="180" t="s">
        <v>205</v>
      </c>
    </row>
    <row r="168" spans="2:51" s="12" customFormat="1">
      <c r="B168" s="164"/>
      <c r="D168" s="165" t="s">
        <v>219</v>
      </c>
      <c r="E168" s="166" t="s">
        <v>1</v>
      </c>
      <c r="F168" s="167" t="s">
        <v>2605</v>
      </c>
      <c r="H168" s="168">
        <v>3.2320000000000002</v>
      </c>
      <c r="I168" s="169"/>
      <c r="L168" s="164"/>
      <c r="M168" s="170"/>
      <c r="T168" s="171"/>
      <c r="AT168" s="166" t="s">
        <v>219</v>
      </c>
      <c r="AU168" s="166" t="s">
        <v>88</v>
      </c>
      <c r="AV168" s="12" t="s">
        <v>88</v>
      </c>
      <c r="AW168" s="12" t="s">
        <v>31</v>
      </c>
      <c r="AX168" s="12" t="s">
        <v>75</v>
      </c>
      <c r="AY168" s="166" t="s">
        <v>205</v>
      </c>
    </row>
    <row r="169" spans="2:51" s="12" customFormat="1">
      <c r="B169" s="164"/>
      <c r="D169" s="165" t="s">
        <v>219</v>
      </c>
      <c r="E169" s="166" t="s">
        <v>1</v>
      </c>
      <c r="F169" s="167" t="s">
        <v>2598</v>
      </c>
      <c r="H169" s="168">
        <v>3.2320000000000002</v>
      </c>
      <c r="I169" s="169"/>
      <c r="L169" s="164"/>
      <c r="M169" s="170"/>
      <c r="T169" s="171"/>
      <c r="AT169" s="166" t="s">
        <v>219</v>
      </c>
      <c r="AU169" s="166" t="s">
        <v>88</v>
      </c>
      <c r="AV169" s="12" t="s">
        <v>88</v>
      </c>
      <c r="AW169" s="12" t="s">
        <v>31</v>
      </c>
      <c r="AX169" s="12" t="s">
        <v>75</v>
      </c>
      <c r="AY169" s="166" t="s">
        <v>205</v>
      </c>
    </row>
    <row r="170" spans="2:51" s="12" customFormat="1">
      <c r="B170" s="164"/>
      <c r="D170" s="165" t="s">
        <v>219</v>
      </c>
      <c r="E170" s="166" t="s">
        <v>1</v>
      </c>
      <c r="F170" s="167" t="s">
        <v>2598</v>
      </c>
      <c r="H170" s="168">
        <v>3.2320000000000002</v>
      </c>
      <c r="I170" s="169"/>
      <c r="L170" s="164"/>
      <c r="M170" s="170"/>
      <c r="T170" s="171"/>
      <c r="AT170" s="166" t="s">
        <v>219</v>
      </c>
      <c r="AU170" s="166" t="s">
        <v>88</v>
      </c>
      <c r="AV170" s="12" t="s">
        <v>88</v>
      </c>
      <c r="AW170" s="12" t="s">
        <v>31</v>
      </c>
      <c r="AX170" s="12" t="s">
        <v>75</v>
      </c>
      <c r="AY170" s="166" t="s">
        <v>205</v>
      </c>
    </row>
    <row r="171" spans="2:51" s="12" customFormat="1">
      <c r="B171" s="164"/>
      <c r="D171" s="165" t="s">
        <v>219</v>
      </c>
      <c r="E171" s="166" t="s">
        <v>1</v>
      </c>
      <c r="F171" s="167" t="s">
        <v>2606</v>
      </c>
      <c r="H171" s="168">
        <v>4.8600000000000003</v>
      </c>
      <c r="I171" s="169"/>
      <c r="L171" s="164"/>
      <c r="M171" s="170"/>
      <c r="T171" s="171"/>
      <c r="AT171" s="166" t="s">
        <v>219</v>
      </c>
      <c r="AU171" s="166" t="s">
        <v>88</v>
      </c>
      <c r="AV171" s="12" t="s">
        <v>88</v>
      </c>
      <c r="AW171" s="12" t="s">
        <v>31</v>
      </c>
      <c r="AX171" s="12" t="s">
        <v>75</v>
      </c>
      <c r="AY171" s="166" t="s">
        <v>205</v>
      </c>
    </row>
    <row r="172" spans="2:51" s="12" customFormat="1">
      <c r="B172" s="164"/>
      <c r="D172" s="165" t="s">
        <v>219</v>
      </c>
      <c r="E172" s="166" t="s">
        <v>1</v>
      </c>
      <c r="F172" s="167" t="s">
        <v>2607</v>
      </c>
      <c r="H172" s="168">
        <v>4.8600000000000003</v>
      </c>
      <c r="I172" s="169"/>
      <c r="L172" s="164"/>
      <c r="M172" s="170"/>
      <c r="T172" s="171"/>
      <c r="AT172" s="166" t="s">
        <v>219</v>
      </c>
      <c r="AU172" s="166" t="s">
        <v>88</v>
      </c>
      <c r="AV172" s="12" t="s">
        <v>88</v>
      </c>
      <c r="AW172" s="12" t="s">
        <v>31</v>
      </c>
      <c r="AX172" s="12" t="s">
        <v>75</v>
      </c>
      <c r="AY172" s="166" t="s">
        <v>205</v>
      </c>
    </row>
    <row r="173" spans="2:51" s="12" customFormat="1">
      <c r="B173" s="164"/>
      <c r="D173" s="165" t="s">
        <v>219</v>
      </c>
      <c r="E173" s="166" t="s">
        <v>1</v>
      </c>
      <c r="F173" s="167" t="s">
        <v>2602</v>
      </c>
      <c r="H173" s="168">
        <v>1.026</v>
      </c>
      <c r="I173" s="169"/>
      <c r="L173" s="164"/>
      <c r="M173" s="170"/>
      <c r="T173" s="171"/>
      <c r="AT173" s="166" t="s">
        <v>219</v>
      </c>
      <c r="AU173" s="166" t="s">
        <v>88</v>
      </c>
      <c r="AV173" s="12" t="s">
        <v>88</v>
      </c>
      <c r="AW173" s="12" t="s">
        <v>31</v>
      </c>
      <c r="AX173" s="12" t="s">
        <v>75</v>
      </c>
      <c r="AY173" s="166" t="s">
        <v>205</v>
      </c>
    </row>
    <row r="174" spans="2:51" s="15" customFormat="1">
      <c r="B174" s="185"/>
      <c r="D174" s="165" t="s">
        <v>219</v>
      </c>
      <c r="E174" s="186" t="s">
        <v>1</v>
      </c>
      <c r="F174" s="187" t="s">
        <v>2608</v>
      </c>
      <c r="H174" s="188">
        <v>20.442</v>
      </c>
      <c r="I174" s="189"/>
      <c r="L174" s="185"/>
      <c r="M174" s="190"/>
      <c r="T174" s="191"/>
      <c r="AT174" s="186" t="s">
        <v>219</v>
      </c>
      <c r="AU174" s="186" t="s">
        <v>88</v>
      </c>
      <c r="AV174" s="15" t="s">
        <v>222</v>
      </c>
      <c r="AW174" s="15" t="s">
        <v>31</v>
      </c>
      <c r="AX174" s="15" t="s">
        <v>75</v>
      </c>
      <c r="AY174" s="186" t="s">
        <v>205</v>
      </c>
    </row>
    <row r="175" spans="2:51" s="14" customFormat="1">
      <c r="B175" s="179"/>
      <c r="D175" s="165" t="s">
        <v>219</v>
      </c>
      <c r="E175" s="180" t="s">
        <v>1</v>
      </c>
      <c r="F175" s="181" t="s">
        <v>2609</v>
      </c>
      <c r="H175" s="180" t="s">
        <v>1</v>
      </c>
      <c r="I175" s="182"/>
      <c r="L175" s="179"/>
      <c r="M175" s="183"/>
      <c r="T175" s="184"/>
      <c r="AT175" s="180" t="s">
        <v>219</v>
      </c>
      <c r="AU175" s="180" t="s">
        <v>88</v>
      </c>
      <c r="AV175" s="14" t="s">
        <v>82</v>
      </c>
      <c r="AW175" s="14" t="s">
        <v>31</v>
      </c>
      <c r="AX175" s="14" t="s">
        <v>75</v>
      </c>
      <c r="AY175" s="180" t="s">
        <v>205</v>
      </c>
    </row>
    <row r="176" spans="2:51" s="12" customFormat="1">
      <c r="B176" s="164"/>
      <c r="D176" s="165" t="s">
        <v>219</v>
      </c>
      <c r="E176" s="166" t="s">
        <v>1</v>
      </c>
      <c r="F176" s="167" t="s">
        <v>2598</v>
      </c>
      <c r="H176" s="168">
        <v>3.2320000000000002</v>
      </c>
      <c r="I176" s="169"/>
      <c r="L176" s="164"/>
      <c r="M176" s="170"/>
      <c r="T176" s="171"/>
      <c r="AT176" s="166" t="s">
        <v>219</v>
      </c>
      <c r="AU176" s="166" t="s">
        <v>88</v>
      </c>
      <c r="AV176" s="12" t="s">
        <v>88</v>
      </c>
      <c r="AW176" s="12" t="s">
        <v>31</v>
      </c>
      <c r="AX176" s="12" t="s">
        <v>75</v>
      </c>
      <c r="AY176" s="166" t="s">
        <v>205</v>
      </c>
    </row>
    <row r="177" spans="2:51" s="12" customFormat="1">
      <c r="B177" s="164"/>
      <c r="D177" s="165" t="s">
        <v>219</v>
      </c>
      <c r="E177" s="166" t="s">
        <v>1</v>
      </c>
      <c r="F177" s="167" t="s">
        <v>2610</v>
      </c>
      <c r="H177" s="168">
        <v>1.62</v>
      </c>
      <c r="I177" s="169"/>
      <c r="L177" s="164"/>
      <c r="M177" s="170"/>
      <c r="T177" s="171"/>
      <c r="AT177" s="166" t="s">
        <v>219</v>
      </c>
      <c r="AU177" s="166" t="s">
        <v>88</v>
      </c>
      <c r="AV177" s="12" t="s">
        <v>88</v>
      </c>
      <c r="AW177" s="12" t="s">
        <v>31</v>
      </c>
      <c r="AX177" s="12" t="s">
        <v>75</v>
      </c>
      <c r="AY177" s="166" t="s">
        <v>205</v>
      </c>
    </row>
    <row r="178" spans="2:51" s="15" customFormat="1">
      <c r="B178" s="185"/>
      <c r="D178" s="165" t="s">
        <v>219</v>
      </c>
      <c r="E178" s="186" t="s">
        <v>1</v>
      </c>
      <c r="F178" s="187" t="s">
        <v>2611</v>
      </c>
      <c r="H178" s="188">
        <v>4.8520000000000003</v>
      </c>
      <c r="I178" s="189"/>
      <c r="L178" s="185"/>
      <c r="M178" s="190"/>
      <c r="T178" s="191"/>
      <c r="AT178" s="186" t="s">
        <v>219</v>
      </c>
      <c r="AU178" s="186" t="s">
        <v>88</v>
      </c>
      <c r="AV178" s="15" t="s">
        <v>222</v>
      </c>
      <c r="AW178" s="15" t="s">
        <v>31</v>
      </c>
      <c r="AX178" s="15" t="s">
        <v>75</v>
      </c>
      <c r="AY178" s="186" t="s">
        <v>205</v>
      </c>
    </row>
    <row r="179" spans="2:51" s="14" customFormat="1">
      <c r="B179" s="179"/>
      <c r="D179" s="165" t="s">
        <v>219</v>
      </c>
      <c r="E179" s="180" t="s">
        <v>1</v>
      </c>
      <c r="F179" s="181" t="s">
        <v>2609</v>
      </c>
      <c r="H179" s="180" t="s">
        <v>1</v>
      </c>
      <c r="I179" s="182"/>
      <c r="L179" s="179"/>
      <c r="M179" s="183"/>
      <c r="T179" s="184"/>
      <c r="AT179" s="180" t="s">
        <v>219</v>
      </c>
      <c r="AU179" s="180" t="s">
        <v>88</v>
      </c>
      <c r="AV179" s="14" t="s">
        <v>82</v>
      </c>
      <c r="AW179" s="14" t="s">
        <v>31</v>
      </c>
      <c r="AX179" s="14" t="s">
        <v>75</v>
      </c>
      <c r="AY179" s="180" t="s">
        <v>205</v>
      </c>
    </row>
    <row r="180" spans="2:51" s="12" customFormat="1">
      <c r="B180" s="164"/>
      <c r="D180" s="165" t="s">
        <v>219</v>
      </c>
      <c r="E180" s="166" t="s">
        <v>1</v>
      </c>
      <c r="F180" s="167" t="s">
        <v>2598</v>
      </c>
      <c r="H180" s="168">
        <v>3.2320000000000002</v>
      </c>
      <c r="I180" s="169"/>
      <c r="L180" s="164"/>
      <c r="M180" s="170"/>
      <c r="T180" s="171"/>
      <c r="AT180" s="166" t="s">
        <v>219</v>
      </c>
      <c r="AU180" s="166" t="s">
        <v>88</v>
      </c>
      <c r="AV180" s="12" t="s">
        <v>88</v>
      </c>
      <c r="AW180" s="12" t="s">
        <v>31</v>
      </c>
      <c r="AX180" s="12" t="s">
        <v>75</v>
      </c>
      <c r="AY180" s="166" t="s">
        <v>205</v>
      </c>
    </row>
    <row r="181" spans="2:51" s="12" customFormat="1">
      <c r="B181" s="164"/>
      <c r="D181" s="165" t="s">
        <v>219</v>
      </c>
      <c r="E181" s="166" t="s">
        <v>1</v>
      </c>
      <c r="F181" s="167" t="s">
        <v>2610</v>
      </c>
      <c r="H181" s="168">
        <v>1.62</v>
      </c>
      <c r="I181" s="169"/>
      <c r="L181" s="164"/>
      <c r="M181" s="170"/>
      <c r="T181" s="171"/>
      <c r="AT181" s="166" t="s">
        <v>219</v>
      </c>
      <c r="AU181" s="166" t="s">
        <v>88</v>
      </c>
      <c r="AV181" s="12" t="s">
        <v>88</v>
      </c>
      <c r="AW181" s="12" t="s">
        <v>31</v>
      </c>
      <c r="AX181" s="12" t="s">
        <v>75</v>
      </c>
      <c r="AY181" s="166" t="s">
        <v>205</v>
      </c>
    </row>
    <row r="182" spans="2:51" s="15" customFormat="1">
      <c r="B182" s="185"/>
      <c r="D182" s="165" t="s">
        <v>219</v>
      </c>
      <c r="E182" s="186" t="s">
        <v>1</v>
      </c>
      <c r="F182" s="187" t="s">
        <v>2612</v>
      </c>
      <c r="H182" s="188">
        <v>4.8520000000000003</v>
      </c>
      <c r="I182" s="189"/>
      <c r="L182" s="185"/>
      <c r="M182" s="190"/>
      <c r="T182" s="191"/>
      <c r="AT182" s="186" t="s">
        <v>219</v>
      </c>
      <c r="AU182" s="186" t="s">
        <v>88</v>
      </c>
      <c r="AV182" s="15" t="s">
        <v>222</v>
      </c>
      <c r="AW182" s="15" t="s">
        <v>31</v>
      </c>
      <c r="AX182" s="15" t="s">
        <v>75</v>
      </c>
      <c r="AY182" s="186" t="s">
        <v>205</v>
      </c>
    </row>
    <row r="183" spans="2:51" s="12" customFormat="1">
      <c r="B183" s="164"/>
      <c r="D183" s="165" t="s">
        <v>219</v>
      </c>
      <c r="E183" s="166" t="s">
        <v>1</v>
      </c>
      <c r="F183" s="167" t="s">
        <v>2051</v>
      </c>
      <c r="H183" s="168">
        <v>7.1999999999999995E-2</v>
      </c>
      <c r="I183" s="169"/>
      <c r="L183" s="164"/>
      <c r="M183" s="170"/>
      <c r="T183" s="171"/>
      <c r="AT183" s="166" t="s">
        <v>219</v>
      </c>
      <c r="AU183" s="166" t="s">
        <v>88</v>
      </c>
      <c r="AV183" s="12" t="s">
        <v>88</v>
      </c>
      <c r="AW183" s="12" t="s">
        <v>31</v>
      </c>
      <c r="AX183" s="12" t="s">
        <v>75</v>
      </c>
      <c r="AY183" s="166" t="s">
        <v>205</v>
      </c>
    </row>
    <row r="184" spans="2:51" s="12" customFormat="1">
      <c r="B184" s="164"/>
      <c r="D184" s="165" t="s">
        <v>219</v>
      </c>
      <c r="E184" s="166" t="s">
        <v>1</v>
      </c>
      <c r="F184" s="167" t="s">
        <v>2052</v>
      </c>
      <c r="H184" s="168">
        <v>0.70299999999999996</v>
      </c>
      <c r="I184" s="169"/>
      <c r="L184" s="164"/>
      <c r="M184" s="170"/>
      <c r="T184" s="171"/>
      <c r="AT184" s="166" t="s">
        <v>219</v>
      </c>
      <c r="AU184" s="166" t="s">
        <v>88</v>
      </c>
      <c r="AV184" s="12" t="s">
        <v>88</v>
      </c>
      <c r="AW184" s="12" t="s">
        <v>31</v>
      </c>
      <c r="AX184" s="12" t="s">
        <v>75</v>
      </c>
      <c r="AY184" s="166" t="s">
        <v>205</v>
      </c>
    </row>
    <row r="185" spans="2:51" s="12" customFormat="1">
      <c r="B185" s="164"/>
      <c r="D185" s="165" t="s">
        <v>219</v>
      </c>
      <c r="E185" s="166" t="s">
        <v>1</v>
      </c>
      <c r="F185" s="167" t="s">
        <v>2053</v>
      </c>
      <c r="H185" s="168">
        <v>0.125</v>
      </c>
      <c r="I185" s="169"/>
      <c r="L185" s="164"/>
      <c r="M185" s="170"/>
      <c r="T185" s="171"/>
      <c r="AT185" s="166" t="s">
        <v>219</v>
      </c>
      <c r="AU185" s="166" t="s">
        <v>88</v>
      </c>
      <c r="AV185" s="12" t="s">
        <v>88</v>
      </c>
      <c r="AW185" s="12" t="s">
        <v>31</v>
      </c>
      <c r="AX185" s="12" t="s">
        <v>75</v>
      </c>
      <c r="AY185" s="166" t="s">
        <v>205</v>
      </c>
    </row>
    <row r="186" spans="2:51" s="15" customFormat="1">
      <c r="B186" s="185"/>
      <c r="D186" s="165" t="s">
        <v>219</v>
      </c>
      <c r="E186" s="186" t="s">
        <v>1</v>
      </c>
      <c r="F186" s="187" t="s">
        <v>2054</v>
      </c>
      <c r="H186" s="188">
        <v>0.9</v>
      </c>
      <c r="I186" s="189"/>
      <c r="L186" s="185"/>
      <c r="M186" s="190"/>
      <c r="T186" s="191"/>
      <c r="AT186" s="186" t="s">
        <v>219</v>
      </c>
      <c r="AU186" s="186" t="s">
        <v>88</v>
      </c>
      <c r="AV186" s="15" t="s">
        <v>222</v>
      </c>
      <c r="AW186" s="15" t="s">
        <v>31</v>
      </c>
      <c r="AX186" s="15" t="s">
        <v>75</v>
      </c>
      <c r="AY186" s="186" t="s">
        <v>205</v>
      </c>
    </row>
    <row r="187" spans="2:51" s="12" customFormat="1">
      <c r="B187" s="164"/>
      <c r="D187" s="165" t="s">
        <v>219</v>
      </c>
      <c r="E187" s="166" t="s">
        <v>1</v>
      </c>
      <c r="F187" s="167" t="s">
        <v>2051</v>
      </c>
      <c r="H187" s="168">
        <v>7.1999999999999995E-2</v>
      </c>
      <c r="I187" s="169"/>
      <c r="L187" s="164"/>
      <c r="M187" s="170"/>
      <c r="T187" s="171"/>
      <c r="AT187" s="166" t="s">
        <v>219</v>
      </c>
      <c r="AU187" s="166" t="s">
        <v>88</v>
      </c>
      <c r="AV187" s="12" t="s">
        <v>88</v>
      </c>
      <c r="AW187" s="12" t="s">
        <v>31</v>
      </c>
      <c r="AX187" s="12" t="s">
        <v>75</v>
      </c>
      <c r="AY187" s="166" t="s">
        <v>205</v>
      </c>
    </row>
    <row r="188" spans="2:51" s="12" customFormat="1">
      <c r="B188" s="164"/>
      <c r="D188" s="165" t="s">
        <v>219</v>
      </c>
      <c r="E188" s="166" t="s">
        <v>1</v>
      </c>
      <c r="F188" s="167" t="s">
        <v>2055</v>
      </c>
      <c r="H188" s="168">
        <v>0.39900000000000002</v>
      </c>
      <c r="I188" s="169"/>
      <c r="L188" s="164"/>
      <c r="M188" s="170"/>
      <c r="T188" s="171"/>
      <c r="AT188" s="166" t="s">
        <v>219</v>
      </c>
      <c r="AU188" s="166" t="s">
        <v>88</v>
      </c>
      <c r="AV188" s="12" t="s">
        <v>88</v>
      </c>
      <c r="AW188" s="12" t="s">
        <v>31</v>
      </c>
      <c r="AX188" s="12" t="s">
        <v>75</v>
      </c>
      <c r="AY188" s="166" t="s">
        <v>205</v>
      </c>
    </row>
    <row r="189" spans="2:51" s="12" customFormat="1">
      <c r="B189" s="164"/>
      <c r="D189" s="165" t="s">
        <v>219</v>
      </c>
      <c r="E189" s="166" t="s">
        <v>1</v>
      </c>
      <c r="F189" s="167" t="s">
        <v>2056</v>
      </c>
      <c r="H189" s="168">
        <v>0.40200000000000002</v>
      </c>
      <c r="I189" s="169"/>
      <c r="L189" s="164"/>
      <c r="M189" s="170"/>
      <c r="T189" s="171"/>
      <c r="AT189" s="166" t="s">
        <v>219</v>
      </c>
      <c r="AU189" s="166" t="s">
        <v>88</v>
      </c>
      <c r="AV189" s="12" t="s">
        <v>88</v>
      </c>
      <c r="AW189" s="12" t="s">
        <v>31</v>
      </c>
      <c r="AX189" s="12" t="s">
        <v>75</v>
      </c>
      <c r="AY189" s="166" t="s">
        <v>205</v>
      </c>
    </row>
    <row r="190" spans="2:51" s="12" customFormat="1">
      <c r="B190" s="164"/>
      <c r="D190" s="165" t="s">
        <v>219</v>
      </c>
      <c r="E190" s="166" t="s">
        <v>1</v>
      </c>
      <c r="F190" s="167" t="s">
        <v>2057</v>
      </c>
      <c r="H190" s="168">
        <v>0.217</v>
      </c>
      <c r="I190" s="169"/>
      <c r="L190" s="164"/>
      <c r="M190" s="170"/>
      <c r="T190" s="171"/>
      <c r="AT190" s="166" t="s">
        <v>219</v>
      </c>
      <c r="AU190" s="166" t="s">
        <v>88</v>
      </c>
      <c r="AV190" s="12" t="s">
        <v>88</v>
      </c>
      <c r="AW190" s="12" t="s">
        <v>31</v>
      </c>
      <c r="AX190" s="12" t="s">
        <v>75</v>
      </c>
      <c r="AY190" s="166" t="s">
        <v>205</v>
      </c>
    </row>
    <row r="191" spans="2:51" s="12" customFormat="1">
      <c r="B191" s="164"/>
      <c r="D191" s="165" t="s">
        <v>219</v>
      </c>
      <c r="E191" s="166" t="s">
        <v>1</v>
      </c>
      <c r="F191" s="167" t="s">
        <v>2058</v>
      </c>
      <c r="H191" s="168">
        <v>0.153</v>
      </c>
      <c r="I191" s="169"/>
      <c r="L191" s="164"/>
      <c r="M191" s="170"/>
      <c r="T191" s="171"/>
      <c r="AT191" s="166" t="s">
        <v>219</v>
      </c>
      <c r="AU191" s="166" t="s">
        <v>88</v>
      </c>
      <c r="AV191" s="12" t="s">
        <v>88</v>
      </c>
      <c r="AW191" s="12" t="s">
        <v>31</v>
      </c>
      <c r="AX191" s="12" t="s">
        <v>75</v>
      </c>
      <c r="AY191" s="166" t="s">
        <v>205</v>
      </c>
    </row>
    <row r="192" spans="2:51" s="12" customFormat="1">
      <c r="B192" s="164"/>
      <c r="D192" s="165" t="s">
        <v>219</v>
      </c>
      <c r="E192" s="166" t="s">
        <v>1</v>
      </c>
      <c r="F192" s="167" t="s">
        <v>2059</v>
      </c>
      <c r="H192" s="168">
        <v>0.19500000000000001</v>
      </c>
      <c r="I192" s="169"/>
      <c r="L192" s="164"/>
      <c r="M192" s="170"/>
      <c r="T192" s="171"/>
      <c r="AT192" s="166" t="s">
        <v>219</v>
      </c>
      <c r="AU192" s="166" t="s">
        <v>88</v>
      </c>
      <c r="AV192" s="12" t="s">
        <v>88</v>
      </c>
      <c r="AW192" s="12" t="s">
        <v>31</v>
      </c>
      <c r="AX192" s="12" t="s">
        <v>75</v>
      </c>
      <c r="AY192" s="166" t="s">
        <v>205</v>
      </c>
    </row>
    <row r="193" spans="2:51" s="12" customFormat="1">
      <c r="B193" s="164"/>
      <c r="D193" s="165" t="s">
        <v>219</v>
      </c>
      <c r="E193" s="166" t="s">
        <v>1</v>
      </c>
      <c r="F193" s="167" t="s">
        <v>2058</v>
      </c>
      <c r="H193" s="168">
        <v>0.153</v>
      </c>
      <c r="I193" s="169"/>
      <c r="L193" s="164"/>
      <c r="M193" s="170"/>
      <c r="T193" s="171"/>
      <c r="AT193" s="166" t="s">
        <v>219</v>
      </c>
      <c r="AU193" s="166" t="s">
        <v>88</v>
      </c>
      <c r="AV193" s="12" t="s">
        <v>88</v>
      </c>
      <c r="AW193" s="12" t="s">
        <v>31</v>
      </c>
      <c r="AX193" s="12" t="s">
        <v>75</v>
      </c>
      <c r="AY193" s="166" t="s">
        <v>205</v>
      </c>
    </row>
    <row r="194" spans="2:51" s="12" customFormat="1">
      <c r="B194" s="164"/>
      <c r="D194" s="165" t="s">
        <v>219</v>
      </c>
      <c r="E194" s="166" t="s">
        <v>1</v>
      </c>
      <c r="F194" s="167" t="s">
        <v>2059</v>
      </c>
      <c r="H194" s="168">
        <v>0.19500000000000001</v>
      </c>
      <c r="I194" s="169"/>
      <c r="L194" s="164"/>
      <c r="M194" s="170"/>
      <c r="T194" s="171"/>
      <c r="AT194" s="166" t="s">
        <v>219</v>
      </c>
      <c r="AU194" s="166" t="s">
        <v>88</v>
      </c>
      <c r="AV194" s="12" t="s">
        <v>88</v>
      </c>
      <c r="AW194" s="12" t="s">
        <v>31</v>
      </c>
      <c r="AX194" s="12" t="s">
        <v>75</v>
      </c>
      <c r="AY194" s="166" t="s">
        <v>205</v>
      </c>
    </row>
    <row r="195" spans="2:51" s="12" customFormat="1">
      <c r="B195" s="164"/>
      <c r="D195" s="165" t="s">
        <v>219</v>
      </c>
      <c r="E195" s="166" t="s">
        <v>1</v>
      </c>
      <c r="F195" s="167" t="s">
        <v>2060</v>
      </c>
      <c r="H195" s="168">
        <v>7.1999999999999995E-2</v>
      </c>
      <c r="I195" s="169"/>
      <c r="L195" s="164"/>
      <c r="M195" s="170"/>
      <c r="T195" s="171"/>
      <c r="AT195" s="166" t="s">
        <v>219</v>
      </c>
      <c r="AU195" s="166" t="s">
        <v>88</v>
      </c>
      <c r="AV195" s="12" t="s">
        <v>88</v>
      </c>
      <c r="AW195" s="12" t="s">
        <v>31</v>
      </c>
      <c r="AX195" s="12" t="s">
        <v>75</v>
      </c>
      <c r="AY195" s="166" t="s">
        <v>205</v>
      </c>
    </row>
    <row r="196" spans="2:51" s="12" customFormat="1">
      <c r="B196" s="164"/>
      <c r="D196" s="165" t="s">
        <v>219</v>
      </c>
      <c r="E196" s="166" t="s">
        <v>1</v>
      </c>
      <c r="F196" s="167" t="s">
        <v>2060</v>
      </c>
      <c r="H196" s="168">
        <v>7.1999999999999995E-2</v>
      </c>
      <c r="I196" s="169"/>
      <c r="L196" s="164"/>
      <c r="M196" s="170"/>
      <c r="T196" s="171"/>
      <c r="AT196" s="166" t="s">
        <v>219</v>
      </c>
      <c r="AU196" s="166" t="s">
        <v>88</v>
      </c>
      <c r="AV196" s="12" t="s">
        <v>88</v>
      </c>
      <c r="AW196" s="12" t="s">
        <v>31</v>
      </c>
      <c r="AX196" s="12" t="s">
        <v>75</v>
      </c>
      <c r="AY196" s="166" t="s">
        <v>205</v>
      </c>
    </row>
    <row r="197" spans="2:51" s="12" customFormat="1">
      <c r="B197" s="164"/>
      <c r="D197" s="165" t="s">
        <v>219</v>
      </c>
      <c r="E197" s="166" t="s">
        <v>1</v>
      </c>
      <c r="F197" s="167" t="s">
        <v>2060</v>
      </c>
      <c r="H197" s="168">
        <v>7.1999999999999995E-2</v>
      </c>
      <c r="I197" s="169"/>
      <c r="L197" s="164"/>
      <c r="M197" s="170"/>
      <c r="T197" s="171"/>
      <c r="AT197" s="166" t="s">
        <v>219</v>
      </c>
      <c r="AU197" s="166" t="s">
        <v>88</v>
      </c>
      <c r="AV197" s="12" t="s">
        <v>88</v>
      </c>
      <c r="AW197" s="12" t="s">
        <v>31</v>
      </c>
      <c r="AX197" s="12" t="s">
        <v>75</v>
      </c>
      <c r="AY197" s="166" t="s">
        <v>205</v>
      </c>
    </row>
    <row r="198" spans="2:51" s="12" customFormat="1">
      <c r="B198" s="164"/>
      <c r="D198" s="165" t="s">
        <v>219</v>
      </c>
      <c r="E198" s="166" t="s">
        <v>1</v>
      </c>
      <c r="F198" s="167" t="s">
        <v>2060</v>
      </c>
      <c r="H198" s="168">
        <v>7.1999999999999995E-2</v>
      </c>
      <c r="I198" s="169"/>
      <c r="L198" s="164"/>
      <c r="M198" s="170"/>
      <c r="T198" s="171"/>
      <c r="AT198" s="166" t="s">
        <v>219</v>
      </c>
      <c r="AU198" s="166" t="s">
        <v>88</v>
      </c>
      <c r="AV198" s="12" t="s">
        <v>88</v>
      </c>
      <c r="AW198" s="12" t="s">
        <v>31</v>
      </c>
      <c r="AX198" s="12" t="s">
        <v>75</v>
      </c>
      <c r="AY198" s="166" t="s">
        <v>205</v>
      </c>
    </row>
    <row r="199" spans="2:51" s="12" customFormat="1">
      <c r="B199" s="164"/>
      <c r="D199" s="165" t="s">
        <v>219</v>
      </c>
      <c r="E199" s="166" t="s">
        <v>1</v>
      </c>
      <c r="F199" s="167" t="s">
        <v>2059</v>
      </c>
      <c r="H199" s="168">
        <v>0.19500000000000001</v>
      </c>
      <c r="I199" s="169"/>
      <c r="L199" s="164"/>
      <c r="M199" s="170"/>
      <c r="T199" s="171"/>
      <c r="AT199" s="166" t="s">
        <v>219</v>
      </c>
      <c r="AU199" s="166" t="s">
        <v>88</v>
      </c>
      <c r="AV199" s="12" t="s">
        <v>88</v>
      </c>
      <c r="AW199" s="12" t="s">
        <v>31</v>
      </c>
      <c r="AX199" s="12" t="s">
        <v>75</v>
      </c>
      <c r="AY199" s="166" t="s">
        <v>205</v>
      </c>
    </row>
    <row r="200" spans="2:51" s="12" customFormat="1">
      <c r="B200" s="164"/>
      <c r="D200" s="165" t="s">
        <v>219</v>
      </c>
      <c r="E200" s="166" t="s">
        <v>1</v>
      </c>
      <c r="F200" s="167" t="s">
        <v>2059</v>
      </c>
      <c r="H200" s="168">
        <v>0.19500000000000001</v>
      </c>
      <c r="I200" s="169"/>
      <c r="L200" s="164"/>
      <c r="M200" s="170"/>
      <c r="T200" s="171"/>
      <c r="AT200" s="166" t="s">
        <v>219</v>
      </c>
      <c r="AU200" s="166" t="s">
        <v>88</v>
      </c>
      <c r="AV200" s="12" t="s">
        <v>88</v>
      </c>
      <c r="AW200" s="12" t="s">
        <v>31</v>
      </c>
      <c r="AX200" s="12" t="s">
        <v>75</v>
      </c>
      <c r="AY200" s="166" t="s">
        <v>205</v>
      </c>
    </row>
    <row r="201" spans="2:51" s="12" customFormat="1">
      <c r="B201" s="164"/>
      <c r="D201" s="165" t="s">
        <v>219</v>
      </c>
      <c r="E201" s="166" t="s">
        <v>1</v>
      </c>
      <c r="F201" s="167" t="s">
        <v>2060</v>
      </c>
      <c r="H201" s="168">
        <v>7.1999999999999995E-2</v>
      </c>
      <c r="I201" s="169"/>
      <c r="L201" s="164"/>
      <c r="M201" s="170"/>
      <c r="T201" s="171"/>
      <c r="AT201" s="166" t="s">
        <v>219</v>
      </c>
      <c r="AU201" s="166" t="s">
        <v>88</v>
      </c>
      <c r="AV201" s="12" t="s">
        <v>88</v>
      </c>
      <c r="AW201" s="12" t="s">
        <v>31</v>
      </c>
      <c r="AX201" s="12" t="s">
        <v>75</v>
      </c>
      <c r="AY201" s="166" t="s">
        <v>205</v>
      </c>
    </row>
    <row r="202" spans="2:51" s="12" customFormat="1">
      <c r="B202" s="164"/>
      <c r="D202" s="165" t="s">
        <v>219</v>
      </c>
      <c r="E202" s="166" t="s">
        <v>1</v>
      </c>
      <c r="F202" s="167" t="s">
        <v>2060</v>
      </c>
      <c r="H202" s="168">
        <v>7.1999999999999995E-2</v>
      </c>
      <c r="I202" s="169"/>
      <c r="L202" s="164"/>
      <c r="M202" s="170"/>
      <c r="T202" s="171"/>
      <c r="AT202" s="166" t="s">
        <v>219</v>
      </c>
      <c r="AU202" s="166" t="s">
        <v>88</v>
      </c>
      <c r="AV202" s="12" t="s">
        <v>88</v>
      </c>
      <c r="AW202" s="12" t="s">
        <v>31</v>
      </c>
      <c r="AX202" s="12" t="s">
        <v>75</v>
      </c>
      <c r="AY202" s="166" t="s">
        <v>205</v>
      </c>
    </row>
    <row r="203" spans="2:51" s="12" customFormat="1">
      <c r="B203" s="164"/>
      <c r="D203" s="165" t="s">
        <v>219</v>
      </c>
      <c r="E203" s="166" t="s">
        <v>1</v>
      </c>
      <c r="F203" s="167" t="s">
        <v>2060</v>
      </c>
      <c r="H203" s="168">
        <v>7.1999999999999995E-2</v>
      </c>
      <c r="I203" s="169"/>
      <c r="L203" s="164"/>
      <c r="M203" s="170"/>
      <c r="T203" s="171"/>
      <c r="AT203" s="166" t="s">
        <v>219</v>
      </c>
      <c r="AU203" s="166" t="s">
        <v>88</v>
      </c>
      <c r="AV203" s="12" t="s">
        <v>88</v>
      </c>
      <c r="AW203" s="12" t="s">
        <v>31</v>
      </c>
      <c r="AX203" s="12" t="s">
        <v>75</v>
      </c>
      <c r="AY203" s="166" t="s">
        <v>205</v>
      </c>
    </row>
    <row r="204" spans="2:51" s="12" customFormat="1">
      <c r="B204" s="164"/>
      <c r="D204" s="165" t="s">
        <v>219</v>
      </c>
      <c r="E204" s="166" t="s">
        <v>1</v>
      </c>
      <c r="F204" s="167" t="s">
        <v>2060</v>
      </c>
      <c r="H204" s="168">
        <v>7.1999999999999995E-2</v>
      </c>
      <c r="I204" s="169"/>
      <c r="L204" s="164"/>
      <c r="M204" s="170"/>
      <c r="T204" s="171"/>
      <c r="AT204" s="166" t="s">
        <v>219</v>
      </c>
      <c r="AU204" s="166" t="s">
        <v>88</v>
      </c>
      <c r="AV204" s="12" t="s">
        <v>88</v>
      </c>
      <c r="AW204" s="12" t="s">
        <v>31</v>
      </c>
      <c r="AX204" s="12" t="s">
        <v>75</v>
      </c>
      <c r="AY204" s="166" t="s">
        <v>205</v>
      </c>
    </row>
    <row r="205" spans="2:51" s="12" customFormat="1">
      <c r="B205" s="164"/>
      <c r="D205" s="165" t="s">
        <v>219</v>
      </c>
      <c r="E205" s="166" t="s">
        <v>1</v>
      </c>
      <c r="F205" s="167" t="s">
        <v>2059</v>
      </c>
      <c r="H205" s="168">
        <v>0.19500000000000001</v>
      </c>
      <c r="I205" s="169"/>
      <c r="L205" s="164"/>
      <c r="M205" s="170"/>
      <c r="T205" s="171"/>
      <c r="AT205" s="166" t="s">
        <v>219</v>
      </c>
      <c r="AU205" s="166" t="s">
        <v>88</v>
      </c>
      <c r="AV205" s="12" t="s">
        <v>88</v>
      </c>
      <c r="AW205" s="12" t="s">
        <v>31</v>
      </c>
      <c r="AX205" s="12" t="s">
        <v>75</v>
      </c>
      <c r="AY205" s="166" t="s">
        <v>205</v>
      </c>
    </row>
    <row r="206" spans="2:51" s="12" customFormat="1">
      <c r="B206" s="164"/>
      <c r="D206" s="165" t="s">
        <v>219</v>
      </c>
      <c r="E206" s="166" t="s">
        <v>1</v>
      </c>
      <c r="F206" s="167" t="s">
        <v>2061</v>
      </c>
      <c r="H206" s="168">
        <v>0.372</v>
      </c>
      <c r="I206" s="169"/>
      <c r="L206" s="164"/>
      <c r="M206" s="170"/>
      <c r="T206" s="171"/>
      <c r="AT206" s="166" t="s">
        <v>219</v>
      </c>
      <c r="AU206" s="166" t="s">
        <v>88</v>
      </c>
      <c r="AV206" s="12" t="s">
        <v>88</v>
      </c>
      <c r="AW206" s="12" t="s">
        <v>31</v>
      </c>
      <c r="AX206" s="12" t="s">
        <v>75</v>
      </c>
      <c r="AY206" s="166" t="s">
        <v>205</v>
      </c>
    </row>
    <row r="207" spans="2:51" s="12" customFormat="1">
      <c r="B207" s="164"/>
      <c r="D207" s="165" t="s">
        <v>219</v>
      </c>
      <c r="E207" s="166" t="s">
        <v>1</v>
      </c>
      <c r="F207" s="167" t="s">
        <v>2059</v>
      </c>
      <c r="H207" s="168">
        <v>0.19500000000000001</v>
      </c>
      <c r="I207" s="169"/>
      <c r="L207" s="164"/>
      <c r="M207" s="170"/>
      <c r="T207" s="171"/>
      <c r="AT207" s="166" t="s">
        <v>219</v>
      </c>
      <c r="AU207" s="166" t="s">
        <v>88</v>
      </c>
      <c r="AV207" s="12" t="s">
        <v>88</v>
      </c>
      <c r="AW207" s="12" t="s">
        <v>31</v>
      </c>
      <c r="AX207" s="12" t="s">
        <v>75</v>
      </c>
      <c r="AY207" s="166" t="s">
        <v>205</v>
      </c>
    </row>
    <row r="208" spans="2:51" s="12" customFormat="1">
      <c r="B208" s="164"/>
      <c r="D208" s="165" t="s">
        <v>219</v>
      </c>
      <c r="E208" s="166" t="s">
        <v>1</v>
      </c>
      <c r="F208" s="167" t="s">
        <v>2061</v>
      </c>
      <c r="H208" s="168">
        <v>0.372</v>
      </c>
      <c r="I208" s="169"/>
      <c r="L208" s="164"/>
      <c r="M208" s="170"/>
      <c r="T208" s="171"/>
      <c r="AT208" s="166" t="s">
        <v>219</v>
      </c>
      <c r="AU208" s="166" t="s">
        <v>88</v>
      </c>
      <c r="AV208" s="12" t="s">
        <v>88</v>
      </c>
      <c r="AW208" s="12" t="s">
        <v>31</v>
      </c>
      <c r="AX208" s="12" t="s">
        <v>75</v>
      </c>
      <c r="AY208" s="166" t="s">
        <v>205</v>
      </c>
    </row>
    <row r="209" spans="2:65" s="12" customFormat="1">
      <c r="B209" s="164"/>
      <c r="D209" s="165" t="s">
        <v>219</v>
      </c>
      <c r="E209" s="166" t="s">
        <v>1</v>
      </c>
      <c r="F209" s="167" t="s">
        <v>2060</v>
      </c>
      <c r="H209" s="168">
        <v>7.1999999999999995E-2</v>
      </c>
      <c r="I209" s="169"/>
      <c r="L209" s="164"/>
      <c r="M209" s="170"/>
      <c r="T209" s="171"/>
      <c r="AT209" s="166" t="s">
        <v>219</v>
      </c>
      <c r="AU209" s="166" t="s">
        <v>88</v>
      </c>
      <c r="AV209" s="12" t="s">
        <v>88</v>
      </c>
      <c r="AW209" s="12" t="s">
        <v>31</v>
      </c>
      <c r="AX209" s="12" t="s">
        <v>75</v>
      </c>
      <c r="AY209" s="166" t="s">
        <v>205</v>
      </c>
    </row>
    <row r="210" spans="2:65" s="15" customFormat="1">
      <c r="B210" s="185"/>
      <c r="D210" s="165" t="s">
        <v>219</v>
      </c>
      <c r="E210" s="186" t="s">
        <v>1</v>
      </c>
      <c r="F210" s="187" t="s">
        <v>2062</v>
      </c>
      <c r="H210" s="188">
        <v>3.9580000000000002</v>
      </c>
      <c r="I210" s="189"/>
      <c r="L210" s="185"/>
      <c r="M210" s="190"/>
      <c r="T210" s="191"/>
      <c r="AT210" s="186" t="s">
        <v>219</v>
      </c>
      <c r="AU210" s="186" t="s">
        <v>88</v>
      </c>
      <c r="AV210" s="15" t="s">
        <v>222</v>
      </c>
      <c r="AW210" s="15" t="s">
        <v>31</v>
      </c>
      <c r="AX210" s="15" t="s">
        <v>75</v>
      </c>
      <c r="AY210" s="186" t="s">
        <v>205</v>
      </c>
    </row>
    <row r="211" spans="2:65" s="13" customFormat="1">
      <c r="B211" s="172"/>
      <c r="D211" s="165" t="s">
        <v>219</v>
      </c>
      <c r="E211" s="173" t="s">
        <v>1</v>
      </c>
      <c r="F211" s="174" t="s">
        <v>221</v>
      </c>
      <c r="H211" s="175">
        <v>84.802000000000007</v>
      </c>
      <c r="I211" s="176"/>
      <c r="L211" s="172"/>
      <c r="M211" s="177"/>
      <c r="T211" s="178"/>
      <c r="AT211" s="173" t="s">
        <v>219</v>
      </c>
      <c r="AU211" s="173" t="s">
        <v>88</v>
      </c>
      <c r="AV211" s="13" t="s">
        <v>210</v>
      </c>
      <c r="AW211" s="13" t="s">
        <v>31</v>
      </c>
      <c r="AX211" s="13" t="s">
        <v>82</v>
      </c>
      <c r="AY211" s="173" t="s">
        <v>205</v>
      </c>
    </row>
    <row r="212" spans="2:65" s="1" customFormat="1" ht="33" customHeight="1">
      <c r="B212" s="136"/>
      <c r="C212" s="154" t="s">
        <v>267</v>
      </c>
      <c r="D212" s="154" t="s">
        <v>214</v>
      </c>
      <c r="E212" s="155" t="s">
        <v>4061</v>
      </c>
      <c r="F212" s="156" t="s">
        <v>4062</v>
      </c>
      <c r="G212" s="157" t="s">
        <v>2027</v>
      </c>
      <c r="H212" s="158">
        <v>4</v>
      </c>
      <c r="I212" s="159"/>
      <c r="J212" s="160">
        <f>ROUND(I212*H212,2)</f>
        <v>0</v>
      </c>
      <c r="K212" s="161"/>
      <c r="L212" s="32"/>
      <c r="M212" s="162" t="s">
        <v>1</v>
      </c>
      <c r="N212" s="163" t="s">
        <v>41</v>
      </c>
      <c r="P212" s="148">
        <f>O212*H212</f>
        <v>0</v>
      </c>
      <c r="Q212" s="148">
        <v>2.0952500000000001</v>
      </c>
      <c r="R212" s="148">
        <f>Q212*H212</f>
        <v>8.3810000000000002</v>
      </c>
      <c r="S212" s="148">
        <v>0</v>
      </c>
      <c r="T212" s="149">
        <f>S212*H212</f>
        <v>0</v>
      </c>
      <c r="AR212" s="150" t="s">
        <v>210</v>
      </c>
      <c r="AT212" s="150" t="s">
        <v>214</v>
      </c>
      <c r="AU212" s="150" t="s">
        <v>88</v>
      </c>
      <c r="AY212" s="17" t="s">
        <v>205</v>
      </c>
      <c r="BE212" s="151">
        <f>IF(N212="základná",J212,0)</f>
        <v>0</v>
      </c>
      <c r="BF212" s="151">
        <f>IF(N212="znížená",J212,0)</f>
        <v>0</v>
      </c>
      <c r="BG212" s="151">
        <f>IF(N212="zákl. prenesená",J212,0)</f>
        <v>0</v>
      </c>
      <c r="BH212" s="151">
        <f>IF(N212="zníž. prenesená",J212,0)</f>
        <v>0</v>
      </c>
      <c r="BI212" s="151">
        <f>IF(N212="nulová",J212,0)</f>
        <v>0</v>
      </c>
      <c r="BJ212" s="17" t="s">
        <v>88</v>
      </c>
      <c r="BK212" s="151">
        <f>ROUND(I212*H212,2)</f>
        <v>0</v>
      </c>
      <c r="BL212" s="17" t="s">
        <v>210</v>
      </c>
      <c r="BM212" s="150" t="s">
        <v>4063</v>
      </c>
    </row>
    <row r="213" spans="2:65" s="14" customFormat="1">
      <c r="B213" s="179"/>
      <c r="D213" s="165" t="s">
        <v>219</v>
      </c>
      <c r="E213" s="180" t="s">
        <v>1</v>
      </c>
      <c r="F213" s="181" t="s">
        <v>4064</v>
      </c>
      <c r="H213" s="180" t="s">
        <v>1</v>
      </c>
      <c r="I213" s="182"/>
      <c r="L213" s="179"/>
      <c r="M213" s="183"/>
      <c r="T213" s="184"/>
      <c r="AT213" s="180" t="s">
        <v>219</v>
      </c>
      <c r="AU213" s="180" t="s">
        <v>88</v>
      </c>
      <c r="AV213" s="14" t="s">
        <v>82</v>
      </c>
      <c r="AW213" s="14" t="s">
        <v>31</v>
      </c>
      <c r="AX213" s="14" t="s">
        <v>75</v>
      </c>
      <c r="AY213" s="180" t="s">
        <v>205</v>
      </c>
    </row>
    <row r="214" spans="2:65" s="14" customFormat="1">
      <c r="B214" s="179"/>
      <c r="D214" s="165" t="s">
        <v>219</v>
      </c>
      <c r="E214" s="180" t="s">
        <v>1</v>
      </c>
      <c r="F214" s="181" t="s">
        <v>4065</v>
      </c>
      <c r="H214" s="180" t="s">
        <v>1</v>
      </c>
      <c r="I214" s="182"/>
      <c r="L214" s="179"/>
      <c r="M214" s="183"/>
      <c r="T214" s="184"/>
      <c r="AT214" s="180" t="s">
        <v>219</v>
      </c>
      <c r="AU214" s="180" t="s">
        <v>88</v>
      </c>
      <c r="AV214" s="14" t="s">
        <v>82</v>
      </c>
      <c r="AW214" s="14" t="s">
        <v>31</v>
      </c>
      <c r="AX214" s="14" t="s">
        <v>75</v>
      </c>
      <c r="AY214" s="180" t="s">
        <v>205</v>
      </c>
    </row>
    <row r="215" spans="2:65" s="12" customFormat="1">
      <c r="B215" s="164"/>
      <c r="D215" s="165" t="s">
        <v>219</v>
      </c>
      <c r="E215" s="166" t="s">
        <v>1</v>
      </c>
      <c r="F215" s="167" t="s">
        <v>4066</v>
      </c>
      <c r="H215" s="168">
        <v>4</v>
      </c>
      <c r="I215" s="169"/>
      <c r="L215" s="164"/>
      <c r="M215" s="170"/>
      <c r="T215" s="171"/>
      <c r="AT215" s="166" t="s">
        <v>219</v>
      </c>
      <c r="AU215" s="166" t="s">
        <v>88</v>
      </c>
      <c r="AV215" s="12" t="s">
        <v>88</v>
      </c>
      <c r="AW215" s="12" t="s">
        <v>31</v>
      </c>
      <c r="AX215" s="12" t="s">
        <v>75</v>
      </c>
      <c r="AY215" s="166" t="s">
        <v>205</v>
      </c>
    </row>
    <row r="216" spans="2:65" s="13" customFormat="1">
      <c r="B216" s="172"/>
      <c r="D216" s="165" t="s">
        <v>219</v>
      </c>
      <c r="E216" s="173" t="s">
        <v>1</v>
      </c>
      <c r="F216" s="174" t="s">
        <v>2201</v>
      </c>
      <c r="H216" s="175">
        <v>4</v>
      </c>
      <c r="I216" s="176"/>
      <c r="L216" s="172"/>
      <c r="M216" s="177"/>
      <c r="T216" s="178"/>
      <c r="AT216" s="173" t="s">
        <v>219</v>
      </c>
      <c r="AU216" s="173" t="s">
        <v>88</v>
      </c>
      <c r="AV216" s="13" t="s">
        <v>210</v>
      </c>
      <c r="AW216" s="13" t="s">
        <v>31</v>
      </c>
      <c r="AX216" s="13" t="s">
        <v>82</v>
      </c>
      <c r="AY216" s="173" t="s">
        <v>205</v>
      </c>
    </row>
    <row r="217" spans="2:65" s="1" customFormat="1" ht="24.2" customHeight="1">
      <c r="B217" s="136"/>
      <c r="C217" s="154" t="s">
        <v>209</v>
      </c>
      <c r="D217" s="154" t="s">
        <v>214</v>
      </c>
      <c r="E217" s="155" t="s">
        <v>4067</v>
      </c>
      <c r="F217" s="156" t="s">
        <v>4068</v>
      </c>
      <c r="G217" s="157" t="s">
        <v>165</v>
      </c>
      <c r="H217" s="158">
        <v>418.08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41</v>
      </c>
      <c r="P217" s="148">
        <f>O217*H217</f>
        <v>0</v>
      </c>
      <c r="Q217" s="148">
        <v>2.2849999999999999E-2</v>
      </c>
      <c r="R217" s="148">
        <f>Q217*H217</f>
        <v>9.5531279999999992</v>
      </c>
      <c r="S217" s="148">
        <v>0</v>
      </c>
      <c r="T217" s="149">
        <f>S217*H217</f>
        <v>0</v>
      </c>
      <c r="AR217" s="150" t="s">
        <v>210</v>
      </c>
      <c r="AT217" s="150" t="s">
        <v>214</v>
      </c>
      <c r="AU217" s="150" t="s">
        <v>88</v>
      </c>
      <c r="AY217" s="17" t="s">
        <v>205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7" t="s">
        <v>88</v>
      </c>
      <c r="BK217" s="151">
        <f>ROUND(I217*H217,2)</f>
        <v>0</v>
      </c>
      <c r="BL217" s="17" t="s">
        <v>210</v>
      </c>
      <c r="BM217" s="150" t="s">
        <v>4069</v>
      </c>
    </row>
    <row r="218" spans="2:65" s="12" customFormat="1">
      <c r="B218" s="164"/>
      <c r="D218" s="165" t="s">
        <v>219</v>
      </c>
      <c r="E218" s="166" t="s">
        <v>1</v>
      </c>
      <c r="F218" s="167" t="s">
        <v>4024</v>
      </c>
      <c r="H218" s="168">
        <v>418.08</v>
      </c>
      <c r="I218" s="169"/>
      <c r="L218" s="164"/>
      <c r="M218" s="170"/>
      <c r="T218" s="171"/>
      <c r="AT218" s="166" t="s">
        <v>219</v>
      </c>
      <c r="AU218" s="166" t="s">
        <v>88</v>
      </c>
      <c r="AV218" s="12" t="s">
        <v>88</v>
      </c>
      <c r="AW218" s="12" t="s">
        <v>31</v>
      </c>
      <c r="AX218" s="12" t="s">
        <v>75</v>
      </c>
      <c r="AY218" s="166" t="s">
        <v>205</v>
      </c>
    </row>
    <row r="219" spans="2:65" s="13" customFormat="1">
      <c r="B219" s="172"/>
      <c r="D219" s="165" t="s">
        <v>219</v>
      </c>
      <c r="E219" s="173" t="s">
        <v>1</v>
      </c>
      <c r="F219" s="174" t="s">
        <v>221</v>
      </c>
      <c r="H219" s="175">
        <v>418.08</v>
      </c>
      <c r="I219" s="176"/>
      <c r="L219" s="172"/>
      <c r="M219" s="177"/>
      <c r="T219" s="178"/>
      <c r="AT219" s="173" t="s">
        <v>219</v>
      </c>
      <c r="AU219" s="173" t="s">
        <v>88</v>
      </c>
      <c r="AV219" s="13" t="s">
        <v>210</v>
      </c>
      <c r="AW219" s="13" t="s">
        <v>31</v>
      </c>
      <c r="AX219" s="13" t="s">
        <v>82</v>
      </c>
      <c r="AY219" s="173" t="s">
        <v>205</v>
      </c>
    </row>
    <row r="220" spans="2:65" s="1" customFormat="1" ht="24.2" customHeight="1">
      <c r="B220" s="136"/>
      <c r="C220" s="154" t="s">
        <v>277</v>
      </c>
      <c r="D220" s="154" t="s">
        <v>214</v>
      </c>
      <c r="E220" s="155" t="s">
        <v>4070</v>
      </c>
      <c r="F220" s="156" t="s">
        <v>4071</v>
      </c>
      <c r="G220" s="157" t="s">
        <v>2027</v>
      </c>
      <c r="H220" s="158">
        <v>221.58199999999999</v>
      </c>
      <c r="I220" s="159"/>
      <c r="J220" s="160">
        <f>ROUND(I220*H220,2)</f>
        <v>0</v>
      </c>
      <c r="K220" s="161"/>
      <c r="L220" s="32"/>
      <c r="M220" s="162" t="s">
        <v>1</v>
      </c>
      <c r="N220" s="163" t="s">
        <v>41</v>
      </c>
      <c r="P220" s="148">
        <f>O220*H220</f>
        <v>0</v>
      </c>
      <c r="Q220" s="148">
        <v>2.19407</v>
      </c>
      <c r="R220" s="148">
        <f>Q220*H220</f>
        <v>486.16641873999998</v>
      </c>
      <c r="S220" s="148">
        <v>0</v>
      </c>
      <c r="T220" s="149">
        <f>S220*H220</f>
        <v>0</v>
      </c>
      <c r="AR220" s="150" t="s">
        <v>210</v>
      </c>
      <c r="AT220" s="150" t="s">
        <v>214</v>
      </c>
      <c r="AU220" s="150" t="s">
        <v>88</v>
      </c>
      <c r="AY220" s="17" t="s">
        <v>205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7" t="s">
        <v>88</v>
      </c>
      <c r="BK220" s="151">
        <f>ROUND(I220*H220,2)</f>
        <v>0</v>
      </c>
      <c r="BL220" s="17" t="s">
        <v>210</v>
      </c>
      <c r="BM220" s="150" t="s">
        <v>4072</v>
      </c>
    </row>
    <row r="221" spans="2:65" s="14" customFormat="1">
      <c r="B221" s="179"/>
      <c r="D221" s="165" t="s">
        <v>219</v>
      </c>
      <c r="E221" s="180" t="s">
        <v>1</v>
      </c>
      <c r="F221" s="181" t="s">
        <v>4073</v>
      </c>
      <c r="H221" s="180" t="s">
        <v>1</v>
      </c>
      <c r="I221" s="182"/>
      <c r="L221" s="179"/>
      <c r="M221" s="183"/>
      <c r="T221" s="184"/>
      <c r="AT221" s="180" t="s">
        <v>219</v>
      </c>
      <c r="AU221" s="180" t="s">
        <v>88</v>
      </c>
      <c r="AV221" s="14" t="s">
        <v>82</v>
      </c>
      <c r="AW221" s="14" t="s">
        <v>31</v>
      </c>
      <c r="AX221" s="14" t="s">
        <v>75</v>
      </c>
      <c r="AY221" s="180" t="s">
        <v>205</v>
      </c>
    </row>
    <row r="222" spans="2:65" s="12" customFormat="1">
      <c r="B222" s="164"/>
      <c r="D222" s="165" t="s">
        <v>219</v>
      </c>
      <c r="E222" s="166" t="s">
        <v>1</v>
      </c>
      <c r="F222" s="167" t="s">
        <v>4074</v>
      </c>
      <c r="H222" s="168">
        <v>221.58199999999999</v>
      </c>
      <c r="I222" s="169"/>
      <c r="L222" s="164"/>
      <c r="M222" s="170"/>
      <c r="T222" s="171"/>
      <c r="AT222" s="166" t="s">
        <v>219</v>
      </c>
      <c r="AU222" s="166" t="s">
        <v>88</v>
      </c>
      <c r="AV222" s="12" t="s">
        <v>88</v>
      </c>
      <c r="AW222" s="12" t="s">
        <v>31</v>
      </c>
      <c r="AX222" s="12" t="s">
        <v>75</v>
      </c>
      <c r="AY222" s="166" t="s">
        <v>205</v>
      </c>
    </row>
    <row r="223" spans="2:65" s="13" customFormat="1">
      <c r="B223" s="172"/>
      <c r="D223" s="165" t="s">
        <v>219</v>
      </c>
      <c r="E223" s="173" t="s">
        <v>1</v>
      </c>
      <c r="F223" s="174" t="s">
        <v>221</v>
      </c>
      <c r="H223" s="175">
        <v>221.58199999999999</v>
      </c>
      <c r="I223" s="176"/>
      <c r="L223" s="172"/>
      <c r="M223" s="177"/>
      <c r="T223" s="178"/>
      <c r="AT223" s="173" t="s">
        <v>219</v>
      </c>
      <c r="AU223" s="173" t="s">
        <v>88</v>
      </c>
      <c r="AV223" s="13" t="s">
        <v>210</v>
      </c>
      <c r="AW223" s="13" t="s">
        <v>31</v>
      </c>
      <c r="AX223" s="13" t="s">
        <v>82</v>
      </c>
      <c r="AY223" s="173" t="s">
        <v>205</v>
      </c>
    </row>
    <row r="224" spans="2:65" s="1" customFormat="1" ht="33" customHeight="1">
      <c r="B224" s="136"/>
      <c r="C224" s="154" t="s">
        <v>309</v>
      </c>
      <c r="D224" s="154" t="s">
        <v>214</v>
      </c>
      <c r="E224" s="155" t="s">
        <v>4075</v>
      </c>
      <c r="F224" s="156" t="s">
        <v>4076</v>
      </c>
      <c r="G224" s="157" t="s">
        <v>165</v>
      </c>
      <c r="H224" s="158">
        <v>57.8</v>
      </c>
      <c r="I224" s="159"/>
      <c r="J224" s="160">
        <f>ROUND(I224*H224,2)</f>
        <v>0</v>
      </c>
      <c r="K224" s="161"/>
      <c r="L224" s="32"/>
      <c r="M224" s="162" t="s">
        <v>1</v>
      </c>
      <c r="N224" s="163" t="s">
        <v>41</v>
      </c>
      <c r="P224" s="148">
        <f>O224*H224</f>
        <v>0</v>
      </c>
      <c r="Q224" s="148">
        <v>9.5300000000000003E-3</v>
      </c>
      <c r="R224" s="148">
        <f>Q224*H224</f>
        <v>0.55083399999999993</v>
      </c>
      <c r="S224" s="148">
        <v>0</v>
      </c>
      <c r="T224" s="149">
        <f>S224*H224</f>
        <v>0</v>
      </c>
      <c r="AR224" s="150" t="s">
        <v>210</v>
      </c>
      <c r="AT224" s="150" t="s">
        <v>214</v>
      </c>
      <c r="AU224" s="150" t="s">
        <v>88</v>
      </c>
      <c r="AY224" s="17" t="s">
        <v>205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7" t="s">
        <v>88</v>
      </c>
      <c r="BK224" s="151">
        <f>ROUND(I224*H224,2)</f>
        <v>0</v>
      </c>
      <c r="BL224" s="17" t="s">
        <v>210</v>
      </c>
      <c r="BM224" s="150" t="s">
        <v>4077</v>
      </c>
    </row>
    <row r="225" spans="2:65" s="12" customFormat="1">
      <c r="B225" s="164"/>
      <c r="D225" s="165" t="s">
        <v>219</v>
      </c>
      <c r="E225" s="166" t="s">
        <v>1</v>
      </c>
      <c r="F225" s="167" t="s">
        <v>4078</v>
      </c>
      <c r="H225" s="168">
        <v>7.2249999999999996</v>
      </c>
      <c r="I225" s="169"/>
      <c r="L225" s="164"/>
      <c r="M225" s="170"/>
      <c r="T225" s="171"/>
      <c r="AT225" s="166" t="s">
        <v>219</v>
      </c>
      <c r="AU225" s="166" t="s">
        <v>88</v>
      </c>
      <c r="AV225" s="12" t="s">
        <v>88</v>
      </c>
      <c r="AW225" s="12" t="s">
        <v>31</v>
      </c>
      <c r="AX225" s="12" t="s">
        <v>75</v>
      </c>
      <c r="AY225" s="166" t="s">
        <v>205</v>
      </c>
    </row>
    <row r="226" spans="2:65" s="12" customFormat="1">
      <c r="B226" s="164"/>
      <c r="D226" s="165" t="s">
        <v>219</v>
      </c>
      <c r="E226" s="166" t="s">
        <v>1</v>
      </c>
      <c r="F226" s="167" t="s">
        <v>4079</v>
      </c>
      <c r="H226" s="168">
        <v>7.2249999999999996</v>
      </c>
      <c r="I226" s="169"/>
      <c r="L226" s="164"/>
      <c r="M226" s="170"/>
      <c r="T226" s="171"/>
      <c r="AT226" s="166" t="s">
        <v>219</v>
      </c>
      <c r="AU226" s="166" t="s">
        <v>88</v>
      </c>
      <c r="AV226" s="12" t="s">
        <v>88</v>
      </c>
      <c r="AW226" s="12" t="s">
        <v>31</v>
      </c>
      <c r="AX226" s="12" t="s">
        <v>75</v>
      </c>
      <c r="AY226" s="166" t="s">
        <v>205</v>
      </c>
    </row>
    <row r="227" spans="2:65" s="12" customFormat="1">
      <c r="B227" s="164"/>
      <c r="D227" s="165" t="s">
        <v>219</v>
      </c>
      <c r="E227" s="166" t="s">
        <v>1</v>
      </c>
      <c r="F227" s="167" t="s">
        <v>4080</v>
      </c>
      <c r="H227" s="168">
        <v>7.2249999999999996</v>
      </c>
      <c r="I227" s="169"/>
      <c r="L227" s="164"/>
      <c r="M227" s="170"/>
      <c r="T227" s="171"/>
      <c r="AT227" s="166" t="s">
        <v>219</v>
      </c>
      <c r="AU227" s="166" t="s">
        <v>88</v>
      </c>
      <c r="AV227" s="12" t="s">
        <v>88</v>
      </c>
      <c r="AW227" s="12" t="s">
        <v>31</v>
      </c>
      <c r="AX227" s="12" t="s">
        <v>75</v>
      </c>
      <c r="AY227" s="166" t="s">
        <v>205</v>
      </c>
    </row>
    <row r="228" spans="2:65" s="12" customFormat="1">
      <c r="B228" s="164"/>
      <c r="D228" s="165" t="s">
        <v>219</v>
      </c>
      <c r="E228" s="166" t="s">
        <v>1</v>
      </c>
      <c r="F228" s="167" t="s">
        <v>4081</v>
      </c>
      <c r="H228" s="168">
        <v>7.2249999999999996</v>
      </c>
      <c r="I228" s="169"/>
      <c r="L228" s="164"/>
      <c r="M228" s="170"/>
      <c r="T228" s="171"/>
      <c r="AT228" s="166" t="s">
        <v>219</v>
      </c>
      <c r="AU228" s="166" t="s">
        <v>88</v>
      </c>
      <c r="AV228" s="12" t="s">
        <v>88</v>
      </c>
      <c r="AW228" s="12" t="s">
        <v>31</v>
      </c>
      <c r="AX228" s="12" t="s">
        <v>75</v>
      </c>
      <c r="AY228" s="166" t="s">
        <v>205</v>
      </c>
    </row>
    <row r="229" spans="2:65" s="12" customFormat="1">
      <c r="B229" s="164"/>
      <c r="D229" s="165" t="s">
        <v>219</v>
      </c>
      <c r="E229" s="166" t="s">
        <v>1</v>
      </c>
      <c r="F229" s="167" t="s">
        <v>4082</v>
      </c>
      <c r="H229" s="168">
        <v>7.2249999999999996</v>
      </c>
      <c r="I229" s="169"/>
      <c r="L229" s="164"/>
      <c r="M229" s="170"/>
      <c r="T229" s="171"/>
      <c r="AT229" s="166" t="s">
        <v>219</v>
      </c>
      <c r="AU229" s="166" t="s">
        <v>88</v>
      </c>
      <c r="AV229" s="12" t="s">
        <v>88</v>
      </c>
      <c r="AW229" s="12" t="s">
        <v>31</v>
      </c>
      <c r="AX229" s="12" t="s">
        <v>75</v>
      </c>
      <c r="AY229" s="166" t="s">
        <v>205</v>
      </c>
    </row>
    <row r="230" spans="2:65" s="12" customFormat="1">
      <c r="B230" s="164"/>
      <c r="D230" s="165" t="s">
        <v>219</v>
      </c>
      <c r="E230" s="166" t="s">
        <v>1</v>
      </c>
      <c r="F230" s="167" t="s">
        <v>4083</v>
      </c>
      <c r="H230" s="168">
        <v>7.2249999999999996</v>
      </c>
      <c r="I230" s="169"/>
      <c r="L230" s="164"/>
      <c r="M230" s="170"/>
      <c r="T230" s="171"/>
      <c r="AT230" s="166" t="s">
        <v>219</v>
      </c>
      <c r="AU230" s="166" t="s">
        <v>88</v>
      </c>
      <c r="AV230" s="12" t="s">
        <v>88</v>
      </c>
      <c r="AW230" s="12" t="s">
        <v>31</v>
      </c>
      <c r="AX230" s="12" t="s">
        <v>75</v>
      </c>
      <c r="AY230" s="166" t="s">
        <v>205</v>
      </c>
    </row>
    <row r="231" spans="2:65" s="12" customFormat="1">
      <c r="B231" s="164"/>
      <c r="D231" s="165" t="s">
        <v>219</v>
      </c>
      <c r="E231" s="166" t="s">
        <v>1</v>
      </c>
      <c r="F231" s="167" t="s">
        <v>4084</v>
      </c>
      <c r="H231" s="168">
        <v>7.2249999999999996</v>
      </c>
      <c r="I231" s="169"/>
      <c r="L231" s="164"/>
      <c r="M231" s="170"/>
      <c r="T231" s="171"/>
      <c r="AT231" s="166" t="s">
        <v>219</v>
      </c>
      <c r="AU231" s="166" t="s">
        <v>88</v>
      </c>
      <c r="AV231" s="12" t="s">
        <v>88</v>
      </c>
      <c r="AW231" s="12" t="s">
        <v>31</v>
      </c>
      <c r="AX231" s="12" t="s">
        <v>75</v>
      </c>
      <c r="AY231" s="166" t="s">
        <v>205</v>
      </c>
    </row>
    <row r="232" spans="2:65" s="12" customFormat="1">
      <c r="B232" s="164"/>
      <c r="D232" s="165" t="s">
        <v>219</v>
      </c>
      <c r="E232" s="166" t="s">
        <v>1</v>
      </c>
      <c r="F232" s="167" t="s">
        <v>4085</v>
      </c>
      <c r="H232" s="168">
        <v>7.2249999999999996</v>
      </c>
      <c r="I232" s="169"/>
      <c r="L232" s="164"/>
      <c r="M232" s="170"/>
      <c r="T232" s="171"/>
      <c r="AT232" s="166" t="s">
        <v>219</v>
      </c>
      <c r="AU232" s="166" t="s">
        <v>88</v>
      </c>
      <c r="AV232" s="12" t="s">
        <v>88</v>
      </c>
      <c r="AW232" s="12" t="s">
        <v>31</v>
      </c>
      <c r="AX232" s="12" t="s">
        <v>75</v>
      </c>
      <c r="AY232" s="166" t="s">
        <v>205</v>
      </c>
    </row>
    <row r="233" spans="2:65" s="13" customFormat="1">
      <c r="B233" s="172"/>
      <c r="D233" s="165" t="s">
        <v>219</v>
      </c>
      <c r="E233" s="173" t="s">
        <v>1</v>
      </c>
      <c r="F233" s="174" t="s">
        <v>4086</v>
      </c>
      <c r="H233" s="175">
        <v>57.8</v>
      </c>
      <c r="I233" s="176"/>
      <c r="L233" s="172"/>
      <c r="M233" s="177"/>
      <c r="T233" s="178"/>
      <c r="AT233" s="173" t="s">
        <v>219</v>
      </c>
      <c r="AU233" s="173" t="s">
        <v>88</v>
      </c>
      <c r="AV233" s="13" t="s">
        <v>210</v>
      </c>
      <c r="AW233" s="13" t="s">
        <v>31</v>
      </c>
      <c r="AX233" s="13" t="s">
        <v>82</v>
      </c>
      <c r="AY233" s="173" t="s">
        <v>205</v>
      </c>
    </row>
    <row r="234" spans="2:65" s="1" customFormat="1" ht="33" customHeight="1">
      <c r="B234" s="136"/>
      <c r="C234" s="154" t="s">
        <v>313</v>
      </c>
      <c r="D234" s="154" t="s">
        <v>214</v>
      </c>
      <c r="E234" s="155" t="s">
        <v>4087</v>
      </c>
      <c r="F234" s="156" t="s">
        <v>4088</v>
      </c>
      <c r="G234" s="157" t="s">
        <v>165</v>
      </c>
      <c r="H234" s="158">
        <v>54.4</v>
      </c>
      <c r="I234" s="159"/>
      <c r="J234" s="160">
        <f>ROUND(I234*H234,2)</f>
        <v>0</v>
      </c>
      <c r="K234" s="161"/>
      <c r="L234" s="32"/>
      <c r="M234" s="162" t="s">
        <v>1</v>
      </c>
      <c r="N234" s="163" t="s">
        <v>41</v>
      </c>
      <c r="P234" s="148">
        <f>O234*H234</f>
        <v>0</v>
      </c>
      <c r="Q234" s="148">
        <v>4.15E-3</v>
      </c>
      <c r="R234" s="148">
        <f>Q234*H234</f>
        <v>0.22575999999999999</v>
      </c>
      <c r="S234" s="148">
        <v>0</v>
      </c>
      <c r="T234" s="149">
        <f>S234*H234</f>
        <v>0</v>
      </c>
      <c r="AR234" s="150" t="s">
        <v>210</v>
      </c>
      <c r="AT234" s="150" t="s">
        <v>214</v>
      </c>
      <c r="AU234" s="150" t="s">
        <v>88</v>
      </c>
      <c r="AY234" s="17" t="s">
        <v>205</v>
      </c>
      <c r="BE234" s="151">
        <f>IF(N234="základná",J234,0)</f>
        <v>0</v>
      </c>
      <c r="BF234" s="151">
        <f>IF(N234="znížená",J234,0)</f>
        <v>0</v>
      </c>
      <c r="BG234" s="151">
        <f>IF(N234="zákl. prenesená",J234,0)</f>
        <v>0</v>
      </c>
      <c r="BH234" s="151">
        <f>IF(N234="zníž. prenesená",J234,0)</f>
        <v>0</v>
      </c>
      <c r="BI234" s="151">
        <f>IF(N234="nulová",J234,0)</f>
        <v>0</v>
      </c>
      <c r="BJ234" s="17" t="s">
        <v>88</v>
      </c>
      <c r="BK234" s="151">
        <f>ROUND(I234*H234,2)</f>
        <v>0</v>
      </c>
      <c r="BL234" s="17" t="s">
        <v>210</v>
      </c>
      <c r="BM234" s="150" t="s">
        <v>4089</v>
      </c>
    </row>
    <row r="235" spans="2:65" s="14" customFormat="1">
      <c r="B235" s="179"/>
      <c r="D235" s="165" t="s">
        <v>219</v>
      </c>
      <c r="E235" s="180" t="s">
        <v>1</v>
      </c>
      <c r="F235" s="181" t="s">
        <v>4090</v>
      </c>
      <c r="H235" s="180" t="s">
        <v>1</v>
      </c>
      <c r="I235" s="182"/>
      <c r="L235" s="179"/>
      <c r="M235" s="183"/>
      <c r="T235" s="184"/>
      <c r="AT235" s="180" t="s">
        <v>219</v>
      </c>
      <c r="AU235" s="180" t="s">
        <v>88</v>
      </c>
      <c r="AV235" s="14" t="s">
        <v>82</v>
      </c>
      <c r="AW235" s="14" t="s">
        <v>31</v>
      </c>
      <c r="AX235" s="14" t="s">
        <v>75</v>
      </c>
      <c r="AY235" s="180" t="s">
        <v>205</v>
      </c>
    </row>
    <row r="236" spans="2:65" s="14" customFormat="1" ht="22.5">
      <c r="B236" s="179"/>
      <c r="D236" s="165" t="s">
        <v>219</v>
      </c>
      <c r="E236" s="180" t="s">
        <v>1</v>
      </c>
      <c r="F236" s="181" t="s">
        <v>4091</v>
      </c>
      <c r="H236" s="180" t="s">
        <v>1</v>
      </c>
      <c r="I236" s="182"/>
      <c r="L236" s="179"/>
      <c r="M236" s="183"/>
      <c r="T236" s="184"/>
      <c r="AT236" s="180" t="s">
        <v>219</v>
      </c>
      <c r="AU236" s="180" t="s">
        <v>88</v>
      </c>
      <c r="AV236" s="14" t="s">
        <v>82</v>
      </c>
      <c r="AW236" s="14" t="s">
        <v>31</v>
      </c>
      <c r="AX236" s="14" t="s">
        <v>75</v>
      </c>
      <c r="AY236" s="180" t="s">
        <v>205</v>
      </c>
    </row>
    <row r="237" spans="2:65" s="12" customFormat="1">
      <c r="B237" s="164"/>
      <c r="D237" s="165" t="s">
        <v>219</v>
      </c>
      <c r="E237" s="166" t="s">
        <v>1</v>
      </c>
      <c r="F237" s="167" t="s">
        <v>4092</v>
      </c>
      <c r="H237" s="168">
        <v>54.4</v>
      </c>
      <c r="I237" s="169"/>
      <c r="L237" s="164"/>
      <c r="M237" s="170"/>
      <c r="T237" s="171"/>
      <c r="AT237" s="166" t="s">
        <v>219</v>
      </c>
      <c r="AU237" s="166" t="s">
        <v>88</v>
      </c>
      <c r="AV237" s="12" t="s">
        <v>88</v>
      </c>
      <c r="AW237" s="12" t="s">
        <v>31</v>
      </c>
      <c r="AX237" s="12" t="s">
        <v>75</v>
      </c>
      <c r="AY237" s="166" t="s">
        <v>205</v>
      </c>
    </row>
    <row r="238" spans="2:65" s="15" customFormat="1">
      <c r="B238" s="185"/>
      <c r="D238" s="165" t="s">
        <v>219</v>
      </c>
      <c r="E238" s="186" t="s">
        <v>1</v>
      </c>
      <c r="F238" s="187" t="s">
        <v>404</v>
      </c>
      <c r="H238" s="188">
        <v>54.4</v>
      </c>
      <c r="I238" s="189"/>
      <c r="L238" s="185"/>
      <c r="M238" s="190"/>
      <c r="T238" s="191"/>
      <c r="AT238" s="186" t="s">
        <v>219</v>
      </c>
      <c r="AU238" s="186" t="s">
        <v>88</v>
      </c>
      <c r="AV238" s="15" t="s">
        <v>222</v>
      </c>
      <c r="AW238" s="15" t="s">
        <v>31</v>
      </c>
      <c r="AX238" s="15" t="s">
        <v>75</v>
      </c>
      <c r="AY238" s="186" t="s">
        <v>205</v>
      </c>
    </row>
    <row r="239" spans="2:65" s="13" customFormat="1">
      <c r="B239" s="172"/>
      <c r="D239" s="165" t="s">
        <v>219</v>
      </c>
      <c r="E239" s="173" t="s">
        <v>1</v>
      </c>
      <c r="F239" s="174" t="s">
        <v>221</v>
      </c>
      <c r="H239" s="175">
        <v>54.4</v>
      </c>
      <c r="I239" s="176"/>
      <c r="L239" s="172"/>
      <c r="M239" s="177"/>
      <c r="T239" s="178"/>
      <c r="AT239" s="173" t="s">
        <v>219</v>
      </c>
      <c r="AU239" s="173" t="s">
        <v>88</v>
      </c>
      <c r="AV239" s="13" t="s">
        <v>210</v>
      </c>
      <c r="AW239" s="13" t="s">
        <v>31</v>
      </c>
      <c r="AX239" s="13" t="s">
        <v>82</v>
      </c>
      <c r="AY239" s="173" t="s">
        <v>205</v>
      </c>
    </row>
    <row r="240" spans="2:65" s="1" customFormat="1" ht="24.2" customHeight="1">
      <c r="B240" s="136"/>
      <c r="C240" s="154" t="s">
        <v>317</v>
      </c>
      <c r="D240" s="154" t="s">
        <v>214</v>
      </c>
      <c r="E240" s="155" t="s">
        <v>4093</v>
      </c>
      <c r="F240" s="156" t="s">
        <v>4094</v>
      </c>
      <c r="G240" s="157" t="s">
        <v>2027</v>
      </c>
      <c r="H240" s="158">
        <v>0.69699999999999995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41</v>
      </c>
      <c r="P240" s="148">
        <f>O240*H240</f>
        <v>0</v>
      </c>
      <c r="Q240" s="148">
        <v>2.4407212</v>
      </c>
      <c r="R240" s="148">
        <f>Q240*H240</f>
        <v>1.7011826764</v>
      </c>
      <c r="S240" s="148">
        <v>0</v>
      </c>
      <c r="T240" s="149">
        <f>S240*H240</f>
        <v>0</v>
      </c>
      <c r="AR240" s="150" t="s">
        <v>210</v>
      </c>
      <c r="AT240" s="150" t="s">
        <v>214</v>
      </c>
      <c r="AU240" s="150" t="s">
        <v>88</v>
      </c>
      <c r="AY240" s="17" t="s">
        <v>205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7" t="s">
        <v>88</v>
      </c>
      <c r="BK240" s="151">
        <f>ROUND(I240*H240,2)</f>
        <v>0</v>
      </c>
      <c r="BL240" s="17" t="s">
        <v>210</v>
      </c>
      <c r="BM240" s="150" t="s">
        <v>4095</v>
      </c>
    </row>
    <row r="241" spans="2:65" s="12" customFormat="1">
      <c r="B241" s="164"/>
      <c r="D241" s="165" t="s">
        <v>219</v>
      </c>
      <c r="E241" s="166" t="s">
        <v>1</v>
      </c>
      <c r="F241" s="167" t="s">
        <v>4096</v>
      </c>
      <c r="H241" s="168">
        <v>0.22500000000000001</v>
      </c>
      <c r="I241" s="169"/>
      <c r="L241" s="164"/>
      <c r="M241" s="170"/>
      <c r="T241" s="171"/>
      <c r="AT241" s="166" t="s">
        <v>219</v>
      </c>
      <c r="AU241" s="166" t="s">
        <v>88</v>
      </c>
      <c r="AV241" s="12" t="s">
        <v>88</v>
      </c>
      <c r="AW241" s="12" t="s">
        <v>31</v>
      </c>
      <c r="AX241" s="12" t="s">
        <v>75</v>
      </c>
      <c r="AY241" s="166" t="s">
        <v>205</v>
      </c>
    </row>
    <row r="242" spans="2:65" s="12" customFormat="1">
      <c r="B242" s="164"/>
      <c r="D242" s="165" t="s">
        <v>219</v>
      </c>
      <c r="E242" s="166" t="s">
        <v>1</v>
      </c>
      <c r="F242" s="167" t="s">
        <v>4097</v>
      </c>
      <c r="H242" s="168">
        <v>0.47199999999999998</v>
      </c>
      <c r="I242" s="169"/>
      <c r="L242" s="164"/>
      <c r="M242" s="170"/>
      <c r="T242" s="171"/>
      <c r="AT242" s="166" t="s">
        <v>219</v>
      </c>
      <c r="AU242" s="166" t="s">
        <v>88</v>
      </c>
      <c r="AV242" s="12" t="s">
        <v>88</v>
      </c>
      <c r="AW242" s="12" t="s">
        <v>31</v>
      </c>
      <c r="AX242" s="12" t="s">
        <v>75</v>
      </c>
      <c r="AY242" s="166" t="s">
        <v>205</v>
      </c>
    </row>
    <row r="243" spans="2:65" s="13" customFormat="1">
      <c r="B243" s="172"/>
      <c r="D243" s="165" t="s">
        <v>219</v>
      </c>
      <c r="E243" s="173" t="s">
        <v>1</v>
      </c>
      <c r="F243" s="174" t="s">
        <v>221</v>
      </c>
      <c r="H243" s="175">
        <v>0.69699999999999995</v>
      </c>
      <c r="I243" s="176"/>
      <c r="L243" s="172"/>
      <c r="M243" s="177"/>
      <c r="T243" s="178"/>
      <c r="AT243" s="173" t="s">
        <v>219</v>
      </c>
      <c r="AU243" s="173" t="s">
        <v>88</v>
      </c>
      <c r="AV243" s="13" t="s">
        <v>210</v>
      </c>
      <c r="AW243" s="13" t="s">
        <v>31</v>
      </c>
      <c r="AX243" s="13" t="s">
        <v>82</v>
      </c>
      <c r="AY243" s="173" t="s">
        <v>205</v>
      </c>
    </row>
    <row r="244" spans="2:65" s="11" customFormat="1" ht="22.9" customHeight="1">
      <c r="B244" s="126"/>
      <c r="D244" s="127" t="s">
        <v>74</v>
      </c>
      <c r="E244" s="152" t="s">
        <v>478</v>
      </c>
      <c r="F244" s="152" t="s">
        <v>479</v>
      </c>
      <c r="I244" s="129"/>
      <c r="J244" s="153">
        <f>BK244</f>
        <v>0</v>
      </c>
      <c r="L244" s="126"/>
      <c r="M244" s="131"/>
      <c r="P244" s="132">
        <f>P245</f>
        <v>0</v>
      </c>
      <c r="R244" s="132">
        <f>R245</f>
        <v>0</v>
      </c>
      <c r="T244" s="133">
        <f>T245</f>
        <v>0</v>
      </c>
      <c r="AR244" s="127" t="s">
        <v>82</v>
      </c>
      <c r="AT244" s="134" t="s">
        <v>74</v>
      </c>
      <c r="AU244" s="134" t="s">
        <v>82</v>
      </c>
      <c r="AY244" s="127" t="s">
        <v>205</v>
      </c>
      <c r="BK244" s="135">
        <f>BK245</f>
        <v>0</v>
      </c>
    </row>
    <row r="245" spans="2:65" s="1" customFormat="1" ht="24.2" customHeight="1">
      <c r="B245" s="136"/>
      <c r="C245" s="154" t="s">
        <v>322</v>
      </c>
      <c r="D245" s="154" t="s">
        <v>214</v>
      </c>
      <c r="E245" s="155" t="s">
        <v>480</v>
      </c>
      <c r="F245" s="156" t="s">
        <v>481</v>
      </c>
      <c r="G245" s="157" t="s">
        <v>270</v>
      </c>
      <c r="H245" s="158">
        <v>741.76</v>
      </c>
      <c r="I245" s="159"/>
      <c r="J245" s="160">
        <f>ROUND(I245*H245,2)</f>
        <v>0</v>
      </c>
      <c r="K245" s="161"/>
      <c r="L245" s="32"/>
      <c r="M245" s="162" t="s">
        <v>1</v>
      </c>
      <c r="N245" s="163" t="s">
        <v>41</v>
      </c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AR245" s="150" t="s">
        <v>210</v>
      </c>
      <c r="AT245" s="150" t="s">
        <v>214</v>
      </c>
      <c r="AU245" s="150" t="s">
        <v>88</v>
      </c>
      <c r="AY245" s="17" t="s">
        <v>205</v>
      </c>
      <c r="BE245" s="151">
        <f>IF(N245="základná",J245,0)</f>
        <v>0</v>
      </c>
      <c r="BF245" s="151">
        <f>IF(N245="znížená",J245,0)</f>
        <v>0</v>
      </c>
      <c r="BG245" s="151">
        <f>IF(N245="zákl. prenesená",J245,0)</f>
        <v>0</v>
      </c>
      <c r="BH245" s="151">
        <f>IF(N245="zníž. prenesená",J245,0)</f>
        <v>0</v>
      </c>
      <c r="BI245" s="151">
        <f>IF(N245="nulová",J245,0)</f>
        <v>0</v>
      </c>
      <c r="BJ245" s="17" t="s">
        <v>88</v>
      </c>
      <c r="BK245" s="151">
        <f>ROUND(I245*H245,2)</f>
        <v>0</v>
      </c>
      <c r="BL245" s="17" t="s">
        <v>210</v>
      </c>
      <c r="BM245" s="150" t="s">
        <v>4098</v>
      </c>
    </row>
    <row r="246" spans="2:65" s="11" customFormat="1" ht="25.9" customHeight="1">
      <c r="B246" s="126"/>
      <c r="D246" s="127" t="s">
        <v>74</v>
      </c>
      <c r="E246" s="128" t="s">
        <v>227</v>
      </c>
      <c r="F246" s="128" t="s">
        <v>228</v>
      </c>
      <c r="I246" s="129"/>
      <c r="J246" s="130">
        <f>BK246</f>
        <v>0</v>
      </c>
      <c r="L246" s="126"/>
      <c r="M246" s="131"/>
      <c r="P246" s="132">
        <f>P247+P269+P286+P445</f>
        <v>0</v>
      </c>
      <c r="R246" s="132">
        <f>R247+R269+R286+R445</f>
        <v>143.9810355486</v>
      </c>
      <c r="T246" s="133">
        <f>T247+T269+T286+T445</f>
        <v>0</v>
      </c>
      <c r="AR246" s="127" t="s">
        <v>88</v>
      </c>
      <c r="AT246" s="134" t="s">
        <v>74</v>
      </c>
      <c r="AU246" s="134" t="s">
        <v>75</v>
      </c>
      <c r="AY246" s="127" t="s">
        <v>205</v>
      </c>
      <c r="BK246" s="135">
        <f>BK247+BK269+BK286+BK445</f>
        <v>0</v>
      </c>
    </row>
    <row r="247" spans="2:65" s="11" customFormat="1" ht="22.9" customHeight="1">
      <c r="B247" s="126"/>
      <c r="D247" s="127" t="s">
        <v>74</v>
      </c>
      <c r="E247" s="152" t="s">
        <v>512</v>
      </c>
      <c r="F247" s="152" t="s">
        <v>513</v>
      </c>
      <c r="I247" s="129"/>
      <c r="J247" s="153">
        <f>BK247</f>
        <v>0</v>
      </c>
      <c r="L247" s="126"/>
      <c r="M247" s="131"/>
      <c r="P247" s="132">
        <f>SUM(P248:P268)</f>
        <v>0</v>
      </c>
      <c r="R247" s="132">
        <f>SUM(R248:R268)</f>
        <v>2.5312148499999996</v>
      </c>
      <c r="T247" s="133">
        <f>SUM(T248:T268)</f>
        <v>0</v>
      </c>
      <c r="AR247" s="127" t="s">
        <v>88</v>
      </c>
      <c r="AT247" s="134" t="s">
        <v>74</v>
      </c>
      <c r="AU247" s="134" t="s">
        <v>82</v>
      </c>
      <c r="AY247" s="127" t="s">
        <v>205</v>
      </c>
      <c r="BK247" s="135">
        <f>SUM(BK248:BK268)</f>
        <v>0</v>
      </c>
    </row>
    <row r="248" spans="2:65" s="1" customFormat="1" ht="44.25" customHeight="1">
      <c r="B248" s="136"/>
      <c r="C248" s="154" t="s">
        <v>326</v>
      </c>
      <c r="D248" s="154" t="s">
        <v>214</v>
      </c>
      <c r="E248" s="155" t="s">
        <v>4099</v>
      </c>
      <c r="F248" s="156" t="s">
        <v>4100</v>
      </c>
      <c r="G248" s="157" t="s">
        <v>165</v>
      </c>
      <c r="H248" s="158">
        <v>6.97</v>
      </c>
      <c r="I248" s="159"/>
      <c r="J248" s="160">
        <f>ROUND(I248*H248,2)</f>
        <v>0</v>
      </c>
      <c r="K248" s="161"/>
      <c r="L248" s="32"/>
      <c r="M248" s="162" t="s">
        <v>1</v>
      </c>
      <c r="N248" s="163" t="s">
        <v>41</v>
      </c>
      <c r="P248" s="148">
        <f>O248*H248</f>
        <v>0</v>
      </c>
      <c r="Q248" s="148">
        <v>3.5000000000000001E-3</v>
      </c>
      <c r="R248" s="148">
        <f>Q248*H248</f>
        <v>2.4395E-2</v>
      </c>
      <c r="S248" s="148">
        <v>0</v>
      </c>
      <c r="T248" s="149">
        <f>S248*H248</f>
        <v>0</v>
      </c>
      <c r="AR248" s="150" t="s">
        <v>233</v>
      </c>
      <c r="AT248" s="150" t="s">
        <v>214</v>
      </c>
      <c r="AU248" s="150" t="s">
        <v>88</v>
      </c>
      <c r="AY248" s="17" t="s">
        <v>205</v>
      </c>
      <c r="BE248" s="151">
        <f>IF(N248="základná",J248,0)</f>
        <v>0</v>
      </c>
      <c r="BF248" s="151">
        <f>IF(N248="znížená",J248,0)</f>
        <v>0</v>
      </c>
      <c r="BG248" s="151">
        <f>IF(N248="zákl. prenesená",J248,0)</f>
        <v>0</v>
      </c>
      <c r="BH248" s="151">
        <f>IF(N248="zníž. prenesená",J248,0)</f>
        <v>0</v>
      </c>
      <c r="BI248" s="151">
        <f>IF(N248="nulová",J248,0)</f>
        <v>0</v>
      </c>
      <c r="BJ248" s="17" t="s">
        <v>88</v>
      </c>
      <c r="BK248" s="151">
        <f>ROUND(I248*H248,2)</f>
        <v>0</v>
      </c>
      <c r="BL248" s="17" t="s">
        <v>233</v>
      </c>
      <c r="BM248" s="150" t="s">
        <v>4101</v>
      </c>
    </row>
    <row r="249" spans="2:65" s="12" customFormat="1">
      <c r="B249" s="164"/>
      <c r="D249" s="165" t="s">
        <v>219</v>
      </c>
      <c r="E249" s="166" t="s">
        <v>1</v>
      </c>
      <c r="F249" s="167" t="s">
        <v>4102</v>
      </c>
      <c r="H249" s="168">
        <v>2.25</v>
      </c>
      <c r="I249" s="169"/>
      <c r="L249" s="164"/>
      <c r="M249" s="170"/>
      <c r="T249" s="171"/>
      <c r="AT249" s="166" t="s">
        <v>219</v>
      </c>
      <c r="AU249" s="166" t="s">
        <v>88</v>
      </c>
      <c r="AV249" s="12" t="s">
        <v>88</v>
      </c>
      <c r="AW249" s="12" t="s">
        <v>31</v>
      </c>
      <c r="AX249" s="12" t="s">
        <v>75</v>
      </c>
      <c r="AY249" s="166" t="s">
        <v>205</v>
      </c>
    </row>
    <row r="250" spans="2:65" s="12" customFormat="1">
      <c r="B250" s="164"/>
      <c r="D250" s="165" t="s">
        <v>219</v>
      </c>
      <c r="E250" s="166" t="s">
        <v>1</v>
      </c>
      <c r="F250" s="167" t="s">
        <v>4103</v>
      </c>
      <c r="H250" s="168">
        <v>4.72</v>
      </c>
      <c r="I250" s="169"/>
      <c r="L250" s="164"/>
      <c r="M250" s="170"/>
      <c r="T250" s="171"/>
      <c r="AT250" s="166" t="s">
        <v>219</v>
      </c>
      <c r="AU250" s="166" t="s">
        <v>88</v>
      </c>
      <c r="AV250" s="12" t="s">
        <v>88</v>
      </c>
      <c r="AW250" s="12" t="s">
        <v>31</v>
      </c>
      <c r="AX250" s="12" t="s">
        <v>75</v>
      </c>
      <c r="AY250" s="166" t="s">
        <v>205</v>
      </c>
    </row>
    <row r="251" spans="2:65" s="13" customFormat="1">
      <c r="B251" s="172"/>
      <c r="D251" s="165" t="s">
        <v>219</v>
      </c>
      <c r="E251" s="173" t="s">
        <v>1</v>
      </c>
      <c r="F251" s="174" t="s">
        <v>221</v>
      </c>
      <c r="H251" s="175">
        <v>6.97</v>
      </c>
      <c r="I251" s="176"/>
      <c r="L251" s="172"/>
      <c r="M251" s="177"/>
      <c r="T251" s="178"/>
      <c r="AT251" s="173" t="s">
        <v>219</v>
      </c>
      <c r="AU251" s="173" t="s">
        <v>88</v>
      </c>
      <c r="AV251" s="13" t="s">
        <v>210</v>
      </c>
      <c r="AW251" s="13" t="s">
        <v>31</v>
      </c>
      <c r="AX251" s="13" t="s">
        <v>82</v>
      </c>
      <c r="AY251" s="173" t="s">
        <v>205</v>
      </c>
    </row>
    <row r="252" spans="2:65" s="1" customFormat="1" ht="24.2" customHeight="1">
      <c r="B252" s="136"/>
      <c r="C252" s="154" t="s">
        <v>330</v>
      </c>
      <c r="D252" s="154" t="s">
        <v>214</v>
      </c>
      <c r="E252" s="155" t="s">
        <v>4104</v>
      </c>
      <c r="F252" s="156" t="s">
        <v>4105</v>
      </c>
      <c r="G252" s="157" t="s">
        <v>165</v>
      </c>
      <c r="H252" s="158">
        <v>7.55</v>
      </c>
      <c r="I252" s="159"/>
      <c r="J252" s="160">
        <f>ROUND(I252*H252,2)</f>
        <v>0</v>
      </c>
      <c r="K252" s="161"/>
      <c r="L252" s="32"/>
      <c r="M252" s="162" t="s">
        <v>1</v>
      </c>
      <c r="N252" s="163" t="s">
        <v>41</v>
      </c>
      <c r="P252" s="148">
        <f>O252*H252</f>
        <v>0</v>
      </c>
      <c r="Q252" s="148">
        <v>3.1500000000000001E-4</v>
      </c>
      <c r="R252" s="148">
        <f>Q252*H252</f>
        <v>2.3782500000000002E-3</v>
      </c>
      <c r="S252" s="148">
        <v>0</v>
      </c>
      <c r="T252" s="149">
        <f>S252*H252</f>
        <v>0</v>
      </c>
      <c r="AR252" s="150" t="s">
        <v>233</v>
      </c>
      <c r="AT252" s="150" t="s">
        <v>214</v>
      </c>
      <c r="AU252" s="150" t="s">
        <v>88</v>
      </c>
      <c r="AY252" s="17" t="s">
        <v>205</v>
      </c>
      <c r="BE252" s="151">
        <f>IF(N252="základná",J252,0)</f>
        <v>0</v>
      </c>
      <c r="BF252" s="151">
        <f>IF(N252="znížená",J252,0)</f>
        <v>0</v>
      </c>
      <c r="BG252" s="151">
        <f>IF(N252="zákl. prenesená",J252,0)</f>
        <v>0</v>
      </c>
      <c r="BH252" s="151">
        <f>IF(N252="zníž. prenesená",J252,0)</f>
        <v>0</v>
      </c>
      <c r="BI252" s="151">
        <f>IF(N252="nulová",J252,0)</f>
        <v>0</v>
      </c>
      <c r="BJ252" s="17" t="s">
        <v>88</v>
      </c>
      <c r="BK252" s="151">
        <f>ROUND(I252*H252,2)</f>
        <v>0</v>
      </c>
      <c r="BL252" s="17" t="s">
        <v>233</v>
      </c>
      <c r="BM252" s="150" t="s">
        <v>4106</v>
      </c>
    </row>
    <row r="253" spans="2:65" s="12" customFormat="1">
      <c r="B253" s="164"/>
      <c r="D253" s="165" t="s">
        <v>219</v>
      </c>
      <c r="E253" s="166" t="s">
        <v>1</v>
      </c>
      <c r="F253" s="167" t="s">
        <v>4107</v>
      </c>
      <c r="H253" s="168">
        <v>3</v>
      </c>
      <c r="I253" s="169"/>
      <c r="L253" s="164"/>
      <c r="M253" s="170"/>
      <c r="T253" s="171"/>
      <c r="AT253" s="166" t="s">
        <v>219</v>
      </c>
      <c r="AU253" s="166" t="s">
        <v>88</v>
      </c>
      <c r="AV253" s="12" t="s">
        <v>88</v>
      </c>
      <c r="AW253" s="12" t="s">
        <v>31</v>
      </c>
      <c r="AX253" s="12" t="s">
        <v>75</v>
      </c>
      <c r="AY253" s="166" t="s">
        <v>205</v>
      </c>
    </row>
    <row r="254" spans="2:65" s="12" customFormat="1">
      <c r="B254" s="164"/>
      <c r="D254" s="165" t="s">
        <v>219</v>
      </c>
      <c r="E254" s="166" t="s">
        <v>1</v>
      </c>
      <c r="F254" s="167" t="s">
        <v>4108</v>
      </c>
      <c r="H254" s="168">
        <v>4.55</v>
      </c>
      <c r="I254" s="169"/>
      <c r="L254" s="164"/>
      <c r="M254" s="170"/>
      <c r="T254" s="171"/>
      <c r="AT254" s="166" t="s">
        <v>219</v>
      </c>
      <c r="AU254" s="166" t="s">
        <v>88</v>
      </c>
      <c r="AV254" s="12" t="s">
        <v>88</v>
      </c>
      <c r="AW254" s="12" t="s">
        <v>31</v>
      </c>
      <c r="AX254" s="12" t="s">
        <v>75</v>
      </c>
      <c r="AY254" s="166" t="s">
        <v>205</v>
      </c>
    </row>
    <row r="255" spans="2:65" s="13" customFormat="1">
      <c r="B255" s="172"/>
      <c r="D255" s="165" t="s">
        <v>219</v>
      </c>
      <c r="E255" s="173" t="s">
        <v>1</v>
      </c>
      <c r="F255" s="174" t="s">
        <v>221</v>
      </c>
      <c r="H255" s="175">
        <v>7.55</v>
      </c>
      <c r="I255" s="176"/>
      <c r="L255" s="172"/>
      <c r="M255" s="177"/>
      <c r="T255" s="178"/>
      <c r="AT255" s="173" t="s">
        <v>219</v>
      </c>
      <c r="AU255" s="173" t="s">
        <v>88</v>
      </c>
      <c r="AV255" s="13" t="s">
        <v>210</v>
      </c>
      <c r="AW255" s="13" t="s">
        <v>31</v>
      </c>
      <c r="AX255" s="13" t="s">
        <v>82</v>
      </c>
      <c r="AY255" s="173" t="s">
        <v>205</v>
      </c>
    </row>
    <row r="256" spans="2:65" s="1" customFormat="1" ht="44.25" customHeight="1">
      <c r="B256" s="136"/>
      <c r="C256" s="154" t="s">
        <v>233</v>
      </c>
      <c r="D256" s="154" t="s">
        <v>214</v>
      </c>
      <c r="E256" s="155" t="s">
        <v>4109</v>
      </c>
      <c r="F256" s="156" t="s">
        <v>4110</v>
      </c>
      <c r="G256" s="157" t="s">
        <v>165</v>
      </c>
      <c r="H256" s="158">
        <v>418.08</v>
      </c>
      <c r="I256" s="159"/>
      <c r="J256" s="160">
        <f>ROUND(I256*H256,2)</f>
        <v>0</v>
      </c>
      <c r="K256" s="161"/>
      <c r="L256" s="32"/>
      <c r="M256" s="162" t="s">
        <v>1</v>
      </c>
      <c r="N256" s="163" t="s">
        <v>41</v>
      </c>
      <c r="P256" s="148">
        <f>O256*H256</f>
        <v>0</v>
      </c>
      <c r="Q256" s="148">
        <v>4.5199999999999997E-3</v>
      </c>
      <c r="R256" s="148">
        <f>Q256*H256</f>
        <v>1.8897215999999999</v>
      </c>
      <c r="S256" s="148">
        <v>0</v>
      </c>
      <c r="T256" s="149">
        <f>S256*H256</f>
        <v>0</v>
      </c>
      <c r="AR256" s="150" t="s">
        <v>233</v>
      </c>
      <c r="AT256" s="150" t="s">
        <v>214</v>
      </c>
      <c r="AU256" s="150" t="s">
        <v>88</v>
      </c>
      <c r="AY256" s="17" t="s">
        <v>205</v>
      </c>
      <c r="BE256" s="151">
        <f>IF(N256="základná",J256,0)</f>
        <v>0</v>
      </c>
      <c r="BF256" s="151">
        <f>IF(N256="znížená",J256,0)</f>
        <v>0</v>
      </c>
      <c r="BG256" s="151">
        <f>IF(N256="zákl. prenesená",J256,0)</f>
        <v>0</v>
      </c>
      <c r="BH256" s="151">
        <f>IF(N256="zníž. prenesená",J256,0)</f>
        <v>0</v>
      </c>
      <c r="BI256" s="151">
        <f>IF(N256="nulová",J256,0)</f>
        <v>0</v>
      </c>
      <c r="BJ256" s="17" t="s">
        <v>88</v>
      </c>
      <c r="BK256" s="151">
        <f>ROUND(I256*H256,2)</f>
        <v>0</v>
      </c>
      <c r="BL256" s="17" t="s">
        <v>233</v>
      </c>
      <c r="BM256" s="150" t="s">
        <v>4111</v>
      </c>
    </row>
    <row r="257" spans="2:65" s="14" customFormat="1">
      <c r="B257" s="179"/>
      <c r="D257" s="165" t="s">
        <v>219</v>
      </c>
      <c r="E257" s="180" t="s">
        <v>1</v>
      </c>
      <c r="F257" s="181" t="s">
        <v>4112</v>
      </c>
      <c r="H257" s="180" t="s">
        <v>1</v>
      </c>
      <c r="I257" s="182"/>
      <c r="L257" s="179"/>
      <c r="M257" s="183"/>
      <c r="T257" s="184"/>
      <c r="AT257" s="180" t="s">
        <v>219</v>
      </c>
      <c r="AU257" s="180" t="s">
        <v>88</v>
      </c>
      <c r="AV257" s="14" t="s">
        <v>82</v>
      </c>
      <c r="AW257" s="14" t="s">
        <v>31</v>
      </c>
      <c r="AX257" s="14" t="s">
        <v>75</v>
      </c>
      <c r="AY257" s="180" t="s">
        <v>205</v>
      </c>
    </row>
    <row r="258" spans="2:65" s="14" customFormat="1" ht="22.5">
      <c r="B258" s="179"/>
      <c r="D258" s="165" t="s">
        <v>219</v>
      </c>
      <c r="E258" s="180" t="s">
        <v>1</v>
      </c>
      <c r="F258" s="181" t="s">
        <v>4113</v>
      </c>
      <c r="H258" s="180" t="s">
        <v>1</v>
      </c>
      <c r="I258" s="182"/>
      <c r="L258" s="179"/>
      <c r="M258" s="183"/>
      <c r="T258" s="184"/>
      <c r="AT258" s="180" t="s">
        <v>219</v>
      </c>
      <c r="AU258" s="180" t="s">
        <v>88</v>
      </c>
      <c r="AV258" s="14" t="s">
        <v>82</v>
      </c>
      <c r="AW258" s="14" t="s">
        <v>31</v>
      </c>
      <c r="AX258" s="14" t="s">
        <v>75</v>
      </c>
      <c r="AY258" s="180" t="s">
        <v>205</v>
      </c>
    </row>
    <row r="259" spans="2:65" s="14" customFormat="1">
      <c r="B259" s="179"/>
      <c r="D259" s="165" t="s">
        <v>219</v>
      </c>
      <c r="E259" s="180" t="s">
        <v>1</v>
      </c>
      <c r="F259" s="181" t="s">
        <v>4114</v>
      </c>
      <c r="H259" s="180" t="s">
        <v>1</v>
      </c>
      <c r="I259" s="182"/>
      <c r="L259" s="179"/>
      <c r="M259" s="183"/>
      <c r="T259" s="184"/>
      <c r="AT259" s="180" t="s">
        <v>219</v>
      </c>
      <c r="AU259" s="180" t="s">
        <v>88</v>
      </c>
      <c r="AV259" s="14" t="s">
        <v>82</v>
      </c>
      <c r="AW259" s="14" t="s">
        <v>31</v>
      </c>
      <c r="AX259" s="14" t="s">
        <v>75</v>
      </c>
      <c r="AY259" s="180" t="s">
        <v>205</v>
      </c>
    </row>
    <row r="260" spans="2:65" s="12" customFormat="1">
      <c r="B260" s="164"/>
      <c r="D260" s="165" t="s">
        <v>219</v>
      </c>
      <c r="E260" s="166" t="s">
        <v>1</v>
      </c>
      <c r="F260" s="167" t="s">
        <v>4024</v>
      </c>
      <c r="H260" s="168">
        <v>418.08</v>
      </c>
      <c r="I260" s="169"/>
      <c r="L260" s="164"/>
      <c r="M260" s="170"/>
      <c r="T260" s="171"/>
      <c r="AT260" s="166" t="s">
        <v>219</v>
      </c>
      <c r="AU260" s="166" t="s">
        <v>88</v>
      </c>
      <c r="AV260" s="12" t="s">
        <v>88</v>
      </c>
      <c r="AW260" s="12" t="s">
        <v>31</v>
      </c>
      <c r="AX260" s="12" t="s">
        <v>75</v>
      </c>
      <c r="AY260" s="166" t="s">
        <v>205</v>
      </c>
    </row>
    <row r="261" spans="2:65" s="15" customFormat="1">
      <c r="B261" s="185"/>
      <c r="D261" s="165" t="s">
        <v>219</v>
      </c>
      <c r="E261" s="186" t="s">
        <v>1</v>
      </c>
      <c r="F261" s="187" t="s">
        <v>404</v>
      </c>
      <c r="H261" s="188">
        <v>418.08</v>
      </c>
      <c r="I261" s="189"/>
      <c r="L261" s="185"/>
      <c r="M261" s="190"/>
      <c r="T261" s="191"/>
      <c r="AT261" s="186" t="s">
        <v>219</v>
      </c>
      <c r="AU261" s="186" t="s">
        <v>88</v>
      </c>
      <c r="AV261" s="15" t="s">
        <v>222</v>
      </c>
      <c r="AW261" s="15" t="s">
        <v>31</v>
      </c>
      <c r="AX261" s="15" t="s">
        <v>75</v>
      </c>
      <c r="AY261" s="186" t="s">
        <v>205</v>
      </c>
    </row>
    <row r="262" spans="2:65" s="13" customFormat="1">
      <c r="B262" s="172"/>
      <c r="D262" s="165" t="s">
        <v>219</v>
      </c>
      <c r="E262" s="173" t="s">
        <v>1</v>
      </c>
      <c r="F262" s="174" t="s">
        <v>221</v>
      </c>
      <c r="H262" s="175">
        <v>418.08</v>
      </c>
      <c r="I262" s="176"/>
      <c r="L262" s="172"/>
      <c r="M262" s="177"/>
      <c r="T262" s="178"/>
      <c r="AT262" s="173" t="s">
        <v>219</v>
      </c>
      <c r="AU262" s="173" t="s">
        <v>88</v>
      </c>
      <c r="AV262" s="13" t="s">
        <v>210</v>
      </c>
      <c r="AW262" s="13" t="s">
        <v>31</v>
      </c>
      <c r="AX262" s="13" t="s">
        <v>82</v>
      </c>
      <c r="AY262" s="173" t="s">
        <v>205</v>
      </c>
    </row>
    <row r="263" spans="2:65" s="1" customFormat="1" ht="44.25" customHeight="1">
      <c r="B263" s="136"/>
      <c r="C263" s="154" t="s">
        <v>340</v>
      </c>
      <c r="D263" s="154" t="s">
        <v>214</v>
      </c>
      <c r="E263" s="155" t="s">
        <v>4115</v>
      </c>
      <c r="F263" s="156" t="s">
        <v>4116</v>
      </c>
      <c r="G263" s="157" t="s">
        <v>165</v>
      </c>
      <c r="H263" s="158">
        <v>136</v>
      </c>
      <c r="I263" s="159"/>
      <c r="J263" s="160">
        <f>ROUND(I263*H263,2)</f>
        <v>0</v>
      </c>
      <c r="K263" s="161"/>
      <c r="L263" s="32"/>
      <c r="M263" s="162" t="s">
        <v>1</v>
      </c>
      <c r="N263" s="163" t="s">
        <v>41</v>
      </c>
      <c r="P263" s="148">
        <f>O263*H263</f>
        <v>0</v>
      </c>
      <c r="Q263" s="148">
        <v>4.5199999999999997E-3</v>
      </c>
      <c r="R263" s="148">
        <f>Q263*H263</f>
        <v>0.61471999999999993</v>
      </c>
      <c r="S263" s="148">
        <v>0</v>
      </c>
      <c r="T263" s="149">
        <f>S263*H263</f>
        <v>0</v>
      </c>
      <c r="AR263" s="150" t="s">
        <v>233</v>
      </c>
      <c r="AT263" s="150" t="s">
        <v>214</v>
      </c>
      <c r="AU263" s="150" t="s">
        <v>88</v>
      </c>
      <c r="AY263" s="17" t="s">
        <v>205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7" t="s">
        <v>88</v>
      </c>
      <c r="BK263" s="151">
        <f>ROUND(I263*H263,2)</f>
        <v>0</v>
      </c>
      <c r="BL263" s="17" t="s">
        <v>233</v>
      </c>
      <c r="BM263" s="150" t="s">
        <v>4117</v>
      </c>
    </row>
    <row r="264" spans="2:65" s="14" customFormat="1">
      <c r="B264" s="179"/>
      <c r="D264" s="165" t="s">
        <v>219</v>
      </c>
      <c r="E264" s="180" t="s">
        <v>1</v>
      </c>
      <c r="F264" s="181" t="s">
        <v>4090</v>
      </c>
      <c r="H264" s="180" t="s">
        <v>1</v>
      </c>
      <c r="I264" s="182"/>
      <c r="L264" s="179"/>
      <c r="M264" s="183"/>
      <c r="T264" s="184"/>
      <c r="AT264" s="180" t="s">
        <v>219</v>
      </c>
      <c r="AU264" s="180" t="s">
        <v>88</v>
      </c>
      <c r="AV264" s="14" t="s">
        <v>82</v>
      </c>
      <c r="AW264" s="14" t="s">
        <v>31</v>
      </c>
      <c r="AX264" s="14" t="s">
        <v>75</v>
      </c>
      <c r="AY264" s="180" t="s">
        <v>205</v>
      </c>
    </row>
    <row r="265" spans="2:65" s="12" customFormat="1">
      <c r="B265" s="164"/>
      <c r="D265" s="165" t="s">
        <v>219</v>
      </c>
      <c r="E265" s="166" t="s">
        <v>1</v>
      </c>
      <c r="F265" s="167" t="s">
        <v>4118</v>
      </c>
      <c r="H265" s="168">
        <v>136</v>
      </c>
      <c r="I265" s="169"/>
      <c r="L265" s="164"/>
      <c r="M265" s="170"/>
      <c r="T265" s="171"/>
      <c r="AT265" s="166" t="s">
        <v>219</v>
      </c>
      <c r="AU265" s="166" t="s">
        <v>88</v>
      </c>
      <c r="AV265" s="12" t="s">
        <v>88</v>
      </c>
      <c r="AW265" s="12" t="s">
        <v>31</v>
      </c>
      <c r="AX265" s="12" t="s">
        <v>75</v>
      </c>
      <c r="AY265" s="166" t="s">
        <v>205</v>
      </c>
    </row>
    <row r="266" spans="2:65" s="13" customFormat="1">
      <c r="B266" s="172"/>
      <c r="D266" s="165" t="s">
        <v>219</v>
      </c>
      <c r="E266" s="173" t="s">
        <v>1</v>
      </c>
      <c r="F266" s="174" t="s">
        <v>221</v>
      </c>
      <c r="H266" s="175">
        <v>136</v>
      </c>
      <c r="I266" s="176"/>
      <c r="L266" s="172"/>
      <c r="M266" s="177"/>
      <c r="T266" s="178"/>
      <c r="AT266" s="173" t="s">
        <v>219</v>
      </c>
      <c r="AU266" s="173" t="s">
        <v>88</v>
      </c>
      <c r="AV266" s="13" t="s">
        <v>210</v>
      </c>
      <c r="AW266" s="13" t="s">
        <v>31</v>
      </c>
      <c r="AX266" s="13" t="s">
        <v>82</v>
      </c>
      <c r="AY266" s="173" t="s">
        <v>205</v>
      </c>
    </row>
    <row r="267" spans="2:65" s="1" customFormat="1" ht="24.2" customHeight="1">
      <c r="B267" s="136"/>
      <c r="C267" s="154" t="s">
        <v>344</v>
      </c>
      <c r="D267" s="154" t="s">
        <v>214</v>
      </c>
      <c r="E267" s="155" t="s">
        <v>522</v>
      </c>
      <c r="F267" s="156" t="s">
        <v>523</v>
      </c>
      <c r="G267" s="157" t="s">
        <v>270</v>
      </c>
      <c r="H267" s="158">
        <v>2.5310000000000001</v>
      </c>
      <c r="I267" s="159"/>
      <c r="J267" s="160">
        <f>ROUND(I267*H267,2)</f>
        <v>0</v>
      </c>
      <c r="K267" s="161"/>
      <c r="L267" s="32"/>
      <c r="M267" s="162" t="s">
        <v>1</v>
      </c>
      <c r="N267" s="163" t="s">
        <v>41</v>
      </c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AR267" s="150" t="s">
        <v>233</v>
      </c>
      <c r="AT267" s="150" t="s">
        <v>214</v>
      </c>
      <c r="AU267" s="150" t="s">
        <v>88</v>
      </c>
      <c r="AY267" s="17" t="s">
        <v>205</v>
      </c>
      <c r="BE267" s="151">
        <f>IF(N267="základná",J267,0)</f>
        <v>0</v>
      </c>
      <c r="BF267" s="151">
        <f>IF(N267="znížená",J267,0)</f>
        <v>0</v>
      </c>
      <c r="BG267" s="151">
        <f>IF(N267="zákl. prenesená",J267,0)</f>
        <v>0</v>
      </c>
      <c r="BH267" s="151">
        <f>IF(N267="zníž. prenesená",J267,0)</f>
        <v>0</v>
      </c>
      <c r="BI267" s="151">
        <f>IF(N267="nulová",J267,0)</f>
        <v>0</v>
      </c>
      <c r="BJ267" s="17" t="s">
        <v>88</v>
      </c>
      <c r="BK267" s="151">
        <f>ROUND(I267*H267,2)</f>
        <v>0</v>
      </c>
      <c r="BL267" s="17" t="s">
        <v>233</v>
      </c>
      <c r="BM267" s="150" t="s">
        <v>4119</v>
      </c>
    </row>
    <row r="268" spans="2:65" s="1" customFormat="1" ht="24.2" customHeight="1">
      <c r="B268" s="136"/>
      <c r="C268" s="154" t="s">
        <v>348</v>
      </c>
      <c r="D268" s="154" t="s">
        <v>214</v>
      </c>
      <c r="E268" s="155" t="s">
        <v>3766</v>
      </c>
      <c r="F268" s="156" t="s">
        <v>3767</v>
      </c>
      <c r="G268" s="157" t="s">
        <v>270</v>
      </c>
      <c r="H268" s="158">
        <v>2.5310000000000001</v>
      </c>
      <c r="I268" s="159"/>
      <c r="J268" s="160">
        <f>ROUND(I268*H268,2)</f>
        <v>0</v>
      </c>
      <c r="K268" s="161"/>
      <c r="L268" s="32"/>
      <c r="M268" s="162" t="s">
        <v>1</v>
      </c>
      <c r="N268" s="163" t="s">
        <v>41</v>
      </c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AR268" s="150" t="s">
        <v>233</v>
      </c>
      <c r="AT268" s="150" t="s">
        <v>214</v>
      </c>
      <c r="AU268" s="150" t="s">
        <v>88</v>
      </c>
      <c r="AY268" s="17" t="s">
        <v>205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7" t="s">
        <v>88</v>
      </c>
      <c r="BK268" s="151">
        <f>ROUND(I268*H268,2)</f>
        <v>0</v>
      </c>
      <c r="BL268" s="17" t="s">
        <v>233</v>
      </c>
      <c r="BM268" s="150" t="s">
        <v>4120</v>
      </c>
    </row>
    <row r="269" spans="2:65" s="11" customFormat="1" ht="22.9" customHeight="1">
      <c r="B269" s="126"/>
      <c r="D269" s="127" t="s">
        <v>74</v>
      </c>
      <c r="E269" s="152" t="s">
        <v>384</v>
      </c>
      <c r="F269" s="152" t="s">
        <v>385</v>
      </c>
      <c r="I269" s="129"/>
      <c r="J269" s="153">
        <f>BK269</f>
        <v>0</v>
      </c>
      <c r="L269" s="126"/>
      <c r="M269" s="131"/>
      <c r="P269" s="132">
        <f>SUM(P270:P285)</f>
        <v>0</v>
      </c>
      <c r="R269" s="132">
        <f>SUM(R270:R285)</f>
        <v>1.0255260000000002</v>
      </c>
      <c r="T269" s="133">
        <f>SUM(T270:T285)</f>
        <v>0</v>
      </c>
      <c r="AR269" s="127" t="s">
        <v>88</v>
      </c>
      <c r="AT269" s="134" t="s">
        <v>74</v>
      </c>
      <c r="AU269" s="134" t="s">
        <v>82</v>
      </c>
      <c r="AY269" s="127" t="s">
        <v>205</v>
      </c>
      <c r="BK269" s="135">
        <f>SUM(BK270:BK285)</f>
        <v>0</v>
      </c>
    </row>
    <row r="270" spans="2:65" s="1" customFormat="1" ht="16.5" customHeight="1">
      <c r="B270" s="136"/>
      <c r="C270" s="154" t="s">
        <v>7</v>
      </c>
      <c r="D270" s="154" t="s">
        <v>214</v>
      </c>
      <c r="E270" s="155" t="s">
        <v>4121</v>
      </c>
      <c r="F270" s="156" t="s">
        <v>4122</v>
      </c>
      <c r="G270" s="157" t="s">
        <v>165</v>
      </c>
      <c r="H270" s="158">
        <v>418.08</v>
      </c>
      <c r="I270" s="159"/>
      <c r="J270" s="160">
        <f>ROUND(I270*H270,2)</f>
        <v>0</v>
      </c>
      <c r="K270" s="161"/>
      <c r="L270" s="32"/>
      <c r="M270" s="162" t="s">
        <v>1</v>
      </c>
      <c r="N270" s="163" t="s">
        <v>41</v>
      </c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AR270" s="150" t="s">
        <v>233</v>
      </c>
      <c r="AT270" s="150" t="s">
        <v>214</v>
      </c>
      <c r="AU270" s="150" t="s">
        <v>88</v>
      </c>
      <c r="AY270" s="17" t="s">
        <v>205</v>
      </c>
      <c r="BE270" s="151">
        <f>IF(N270="základná",J270,0)</f>
        <v>0</v>
      </c>
      <c r="BF270" s="151">
        <f>IF(N270="znížená",J270,0)</f>
        <v>0</v>
      </c>
      <c r="BG270" s="151">
        <f>IF(N270="zákl. prenesená",J270,0)</f>
        <v>0</v>
      </c>
      <c r="BH270" s="151">
        <f>IF(N270="zníž. prenesená",J270,0)</f>
        <v>0</v>
      </c>
      <c r="BI270" s="151">
        <f>IF(N270="nulová",J270,0)</f>
        <v>0</v>
      </c>
      <c r="BJ270" s="17" t="s">
        <v>88</v>
      </c>
      <c r="BK270" s="151">
        <f>ROUND(I270*H270,2)</f>
        <v>0</v>
      </c>
      <c r="BL270" s="17" t="s">
        <v>233</v>
      </c>
      <c r="BM270" s="150" t="s">
        <v>4123</v>
      </c>
    </row>
    <row r="271" spans="2:65" s="12" customFormat="1">
      <c r="B271" s="164"/>
      <c r="D271" s="165" t="s">
        <v>219</v>
      </c>
      <c r="E271" s="166" t="s">
        <v>1</v>
      </c>
      <c r="F271" s="167" t="s">
        <v>4024</v>
      </c>
      <c r="H271" s="168">
        <v>418.08</v>
      </c>
      <c r="I271" s="169"/>
      <c r="L271" s="164"/>
      <c r="M271" s="170"/>
      <c r="T271" s="171"/>
      <c r="AT271" s="166" t="s">
        <v>219</v>
      </c>
      <c r="AU271" s="166" t="s">
        <v>88</v>
      </c>
      <c r="AV271" s="12" t="s">
        <v>88</v>
      </c>
      <c r="AW271" s="12" t="s">
        <v>31</v>
      </c>
      <c r="AX271" s="12" t="s">
        <v>75</v>
      </c>
      <c r="AY271" s="166" t="s">
        <v>205</v>
      </c>
    </row>
    <row r="272" spans="2:65" s="13" customFormat="1">
      <c r="B272" s="172"/>
      <c r="D272" s="165" t="s">
        <v>219</v>
      </c>
      <c r="E272" s="173" t="s">
        <v>1</v>
      </c>
      <c r="F272" s="174" t="s">
        <v>221</v>
      </c>
      <c r="H272" s="175">
        <v>418.08</v>
      </c>
      <c r="I272" s="176"/>
      <c r="L272" s="172"/>
      <c r="M272" s="177"/>
      <c r="T272" s="178"/>
      <c r="AT272" s="173" t="s">
        <v>219</v>
      </c>
      <c r="AU272" s="173" t="s">
        <v>88</v>
      </c>
      <c r="AV272" s="13" t="s">
        <v>210</v>
      </c>
      <c r="AW272" s="13" t="s">
        <v>31</v>
      </c>
      <c r="AX272" s="13" t="s">
        <v>82</v>
      </c>
      <c r="AY272" s="173" t="s">
        <v>205</v>
      </c>
    </row>
    <row r="273" spans="2:65" s="1" customFormat="1" ht="24.2" customHeight="1">
      <c r="B273" s="136"/>
      <c r="C273" s="137" t="s">
        <v>362</v>
      </c>
      <c r="D273" s="137" t="s">
        <v>206</v>
      </c>
      <c r="E273" s="138" t="s">
        <v>4124</v>
      </c>
      <c r="F273" s="139" t="s">
        <v>4125</v>
      </c>
      <c r="G273" s="140" t="s">
        <v>165</v>
      </c>
      <c r="H273" s="141">
        <v>480.79199999999997</v>
      </c>
      <c r="I273" s="142"/>
      <c r="J273" s="143">
        <f>ROUND(I273*H273,2)</f>
        <v>0</v>
      </c>
      <c r="K273" s="144"/>
      <c r="L273" s="145"/>
      <c r="M273" s="146" t="s">
        <v>1</v>
      </c>
      <c r="N273" s="147" t="s">
        <v>41</v>
      </c>
      <c r="P273" s="148">
        <f>O273*H273</f>
        <v>0</v>
      </c>
      <c r="Q273" s="148">
        <v>1E-4</v>
      </c>
      <c r="R273" s="148">
        <f>Q273*H273</f>
        <v>4.8079200000000002E-2</v>
      </c>
      <c r="S273" s="148">
        <v>0</v>
      </c>
      <c r="T273" s="149">
        <f>S273*H273</f>
        <v>0</v>
      </c>
      <c r="AR273" s="150" t="s">
        <v>258</v>
      </c>
      <c r="AT273" s="150" t="s">
        <v>206</v>
      </c>
      <c r="AU273" s="150" t="s">
        <v>88</v>
      </c>
      <c r="AY273" s="17" t="s">
        <v>205</v>
      </c>
      <c r="BE273" s="151">
        <f>IF(N273="základná",J273,0)</f>
        <v>0</v>
      </c>
      <c r="BF273" s="151">
        <f>IF(N273="znížená",J273,0)</f>
        <v>0</v>
      </c>
      <c r="BG273" s="151">
        <f>IF(N273="zákl. prenesená",J273,0)</f>
        <v>0</v>
      </c>
      <c r="BH273" s="151">
        <f>IF(N273="zníž. prenesená",J273,0)</f>
        <v>0</v>
      </c>
      <c r="BI273" s="151">
        <f>IF(N273="nulová",J273,0)</f>
        <v>0</v>
      </c>
      <c r="BJ273" s="17" t="s">
        <v>88</v>
      </c>
      <c r="BK273" s="151">
        <f>ROUND(I273*H273,2)</f>
        <v>0</v>
      </c>
      <c r="BL273" s="17" t="s">
        <v>233</v>
      </c>
      <c r="BM273" s="150" t="s">
        <v>4126</v>
      </c>
    </row>
    <row r="274" spans="2:65" s="12" customFormat="1">
      <c r="B274" s="164"/>
      <c r="D274" s="165" t="s">
        <v>219</v>
      </c>
      <c r="F274" s="167" t="s">
        <v>4127</v>
      </c>
      <c r="H274" s="168">
        <v>480.79199999999997</v>
      </c>
      <c r="I274" s="169"/>
      <c r="L274" s="164"/>
      <c r="M274" s="170"/>
      <c r="T274" s="171"/>
      <c r="AT274" s="166" t="s">
        <v>219</v>
      </c>
      <c r="AU274" s="166" t="s">
        <v>88</v>
      </c>
      <c r="AV274" s="12" t="s">
        <v>88</v>
      </c>
      <c r="AW274" s="12" t="s">
        <v>3</v>
      </c>
      <c r="AX274" s="12" t="s">
        <v>82</v>
      </c>
      <c r="AY274" s="166" t="s">
        <v>205</v>
      </c>
    </row>
    <row r="275" spans="2:65" s="1" customFormat="1" ht="24.2" customHeight="1">
      <c r="B275" s="136"/>
      <c r="C275" s="154" t="s">
        <v>364</v>
      </c>
      <c r="D275" s="154" t="s">
        <v>214</v>
      </c>
      <c r="E275" s="155" t="s">
        <v>4128</v>
      </c>
      <c r="F275" s="156" t="s">
        <v>4129</v>
      </c>
      <c r="G275" s="157" t="s">
        <v>165</v>
      </c>
      <c r="H275" s="158">
        <v>418.08</v>
      </c>
      <c r="I275" s="159"/>
      <c r="J275" s="160">
        <f>ROUND(I275*H275,2)</f>
        <v>0</v>
      </c>
      <c r="K275" s="161"/>
      <c r="L275" s="32"/>
      <c r="M275" s="162" t="s">
        <v>1</v>
      </c>
      <c r="N275" s="163" t="s">
        <v>41</v>
      </c>
      <c r="P275" s="148">
        <f>O275*H275</f>
        <v>0</v>
      </c>
      <c r="Q275" s="148">
        <v>0</v>
      </c>
      <c r="R275" s="148">
        <f>Q275*H275</f>
        <v>0</v>
      </c>
      <c r="S275" s="148">
        <v>0</v>
      </c>
      <c r="T275" s="149">
        <f>S275*H275</f>
        <v>0</v>
      </c>
      <c r="AR275" s="150" t="s">
        <v>233</v>
      </c>
      <c r="AT275" s="150" t="s">
        <v>214</v>
      </c>
      <c r="AU275" s="150" t="s">
        <v>88</v>
      </c>
      <c r="AY275" s="17" t="s">
        <v>205</v>
      </c>
      <c r="BE275" s="151">
        <f>IF(N275="základná",J275,0)</f>
        <v>0</v>
      </c>
      <c r="BF275" s="151">
        <f>IF(N275="znížená",J275,0)</f>
        <v>0</v>
      </c>
      <c r="BG275" s="151">
        <f>IF(N275="zákl. prenesená",J275,0)</f>
        <v>0</v>
      </c>
      <c r="BH275" s="151">
        <f>IF(N275="zníž. prenesená",J275,0)</f>
        <v>0</v>
      </c>
      <c r="BI275" s="151">
        <f>IF(N275="nulová",J275,0)</f>
        <v>0</v>
      </c>
      <c r="BJ275" s="17" t="s">
        <v>88</v>
      </c>
      <c r="BK275" s="151">
        <f>ROUND(I275*H275,2)</f>
        <v>0</v>
      </c>
      <c r="BL275" s="17" t="s">
        <v>233</v>
      </c>
      <c r="BM275" s="150" t="s">
        <v>4130</v>
      </c>
    </row>
    <row r="276" spans="2:65" s="12" customFormat="1">
      <c r="B276" s="164"/>
      <c r="D276" s="165" t="s">
        <v>219</v>
      </c>
      <c r="E276" s="166" t="s">
        <v>1</v>
      </c>
      <c r="F276" s="167" t="s">
        <v>4024</v>
      </c>
      <c r="H276" s="168">
        <v>418.08</v>
      </c>
      <c r="I276" s="169"/>
      <c r="L276" s="164"/>
      <c r="M276" s="170"/>
      <c r="T276" s="171"/>
      <c r="AT276" s="166" t="s">
        <v>219</v>
      </c>
      <c r="AU276" s="166" t="s">
        <v>88</v>
      </c>
      <c r="AV276" s="12" t="s">
        <v>88</v>
      </c>
      <c r="AW276" s="12" t="s">
        <v>31</v>
      </c>
      <c r="AX276" s="12" t="s">
        <v>75</v>
      </c>
      <c r="AY276" s="166" t="s">
        <v>205</v>
      </c>
    </row>
    <row r="277" spans="2:65" s="13" customFormat="1">
      <c r="B277" s="172"/>
      <c r="D277" s="165" t="s">
        <v>219</v>
      </c>
      <c r="E277" s="173" t="s">
        <v>1</v>
      </c>
      <c r="F277" s="174" t="s">
        <v>221</v>
      </c>
      <c r="H277" s="175">
        <v>418.08</v>
      </c>
      <c r="I277" s="176"/>
      <c r="L277" s="172"/>
      <c r="M277" s="177"/>
      <c r="T277" s="178"/>
      <c r="AT277" s="173" t="s">
        <v>219</v>
      </c>
      <c r="AU277" s="173" t="s">
        <v>88</v>
      </c>
      <c r="AV277" s="13" t="s">
        <v>210</v>
      </c>
      <c r="AW277" s="13" t="s">
        <v>31</v>
      </c>
      <c r="AX277" s="13" t="s">
        <v>82</v>
      </c>
      <c r="AY277" s="173" t="s">
        <v>205</v>
      </c>
    </row>
    <row r="278" spans="2:65" s="1" customFormat="1" ht="49.15" customHeight="1">
      <c r="B278" s="136"/>
      <c r="C278" s="137" t="s">
        <v>367</v>
      </c>
      <c r="D278" s="137" t="s">
        <v>206</v>
      </c>
      <c r="E278" s="138" t="s">
        <v>4131</v>
      </c>
      <c r="F278" s="139" t="s">
        <v>4132</v>
      </c>
      <c r="G278" s="140" t="s">
        <v>165</v>
      </c>
      <c r="H278" s="141">
        <v>5430.26</v>
      </c>
      <c r="I278" s="142"/>
      <c r="J278" s="143">
        <f>ROUND(I278*H278,2)</f>
        <v>0</v>
      </c>
      <c r="K278" s="144"/>
      <c r="L278" s="145"/>
      <c r="M278" s="146" t="s">
        <v>1</v>
      </c>
      <c r="N278" s="147" t="s">
        <v>41</v>
      </c>
      <c r="P278" s="148">
        <f>O278*H278</f>
        <v>0</v>
      </c>
      <c r="Q278" s="148">
        <v>1.8000000000000001E-4</v>
      </c>
      <c r="R278" s="148">
        <f>Q278*H278</f>
        <v>0.97744680000000006</v>
      </c>
      <c r="S278" s="148">
        <v>0</v>
      </c>
      <c r="T278" s="149">
        <f>S278*H278</f>
        <v>0</v>
      </c>
      <c r="AR278" s="150" t="s">
        <v>258</v>
      </c>
      <c r="AT278" s="150" t="s">
        <v>206</v>
      </c>
      <c r="AU278" s="150" t="s">
        <v>88</v>
      </c>
      <c r="AY278" s="17" t="s">
        <v>205</v>
      </c>
      <c r="BE278" s="151">
        <f>IF(N278="základná",J278,0)</f>
        <v>0</v>
      </c>
      <c r="BF278" s="151">
        <f>IF(N278="znížená",J278,0)</f>
        <v>0</v>
      </c>
      <c r="BG278" s="151">
        <f>IF(N278="zákl. prenesená",J278,0)</f>
        <v>0</v>
      </c>
      <c r="BH278" s="151">
        <f>IF(N278="zníž. prenesená",J278,0)</f>
        <v>0</v>
      </c>
      <c r="BI278" s="151">
        <f>IF(N278="nulová",J278,0)</f>
        <v>0</v>
      </c>
      <c r="BJ278" s="17" t="s">
        <v>88</v>
      </c>
      <c r="BK278" s="151">
        <f>ROUND(I278*H278,2)</f>
        <v>0</v>
      </c>
      <c r="BL278" s="17" t="s">
        <v>233</v>
      </c>
      <c r="BM278" s="150" t="s">
        <v>4133</v>
      </c>
    </row>
    <row r="279" spans="2:65" s="12" customFormat="1">
      <c r="B279" s="164"/>
      <c r="D279" s="165" t="s">
        <v>219</v>
      </c>
      <c r="E279" s="166" t="s">
        <v>1</v>
      </c>
      <c r="F279" s="167" t="s">
        <v>4009</v>
      </c>
      <c r="H279" s="168">
        <v>5012.18</v>
      </c>
      <c r="I279" s="169"/>
      <c r="L279" s="164"/>
      <c r="M279" s="170"/>
      <c r="T279" s="171"/>
      <c r="AT279" s="166" t="s">
        <v>219</v>
      </c>
      <c r="AU279" s="166" t="s">
        <v>88</v>
      </c>
      <c r="AV279" s="12" t="s">
        <v>88</v>
      </c>
      <c r="AW279" s="12" t="s">
        <v>31</v>
      </c>
      <c r="AX279" s="12" t="s">
        <v>75</v>
      </c>
      <c r="AY279" s="166" t="s">
        <v>205</v>
      </c>
    </row>
    <row r="280" spans="2:65" s="15" customFormat="1">
      <c r="B280" s="185"/>
      <c r="D280" s="165" t="s">
        <v>219</v>
      </c>
      <c r="E280" s="186" t="s">
        <v>1</v>
      </c>
      <c r="F280" s="187" t="s">
        <v>404</v>
      </c>
      <c r="H280" s="188">
        <v>5012.18</v>
      </c>
      <c r="I280" s="189"/>
      <c r="L280" s="185"/>
      <c r="M280" s="190"/>
      <c r="T280" s="191"/>
      <c r="AT280" s="186" t="s">
        <v>219</v>
      </c>
      <c r="AU280" s="186" t="s">
        <v>88</v>
      </c>
      <c r="AV280" s="15" t="s">
        <v>222</v>
      </c>
      <c r="AW280" s="15" t="s">
        <v>31</v>
      </c>
      <c r="AX280" s="15" t="s">
        <v>75</v>
      </c>
      <c r="AY280" s="186" t="s">
        <v>205</v>
      </c>
    </row>
    <row r="281" spans="2:65" s="12" customFormat="1">
      <c r="B281" s="164"/>
      <c r="D281" s="165" t="s">
        <v>219</v>
      </c>
      <c r="E281" s="166" t="s">
        <v>1</v>
      </c>
      <c r="F281" s="167" t="s">
        <v>4024</v>
      </c>
      <c r="H281" s="168">
        <v>418.08</v>
      </c>
      <c r="I281" s="169"/>
      <c r="L281" s="164"/>
      <c r="M281" s="170"/>
      <c r="T281" s="171"/>
      <c r="AT281" s="166" t="s">
        <v>219</v>
      </c>
      <c r="AU281" s="166" t="s">
        <v>88</v>
      </c>
      <c r="AV281" s="12" t="s">
        <v>88</v>
      </c>
      <c r="AW281" s="12" t="s">
        <v>31</v>
      </c>
      <c r="AX281" s="12" t="s">
        <v>75</v>
      </c>
      <c r="AY281" s="166" t="s">
        <v>205</v>
      </c>
    </row>
    <row r="282" spans="2:65" s="15" customFormat="1">
      <c r="B282" s="185"/>
      <c r="D282" s="165" t="s">
        <v>219</v>
      </c>
      <c r="E282" s="186" t="s">
        <v>1</v>
      </c>
      <c r="F282" s="187" t="s">
        <v>404</v>
      </c>
      <c r="H282" s="188">
        <v>418.08</v>
      </c>
      <c r="I282" s="189"/>
      <c r="L282" s="185"/>
      <c r="M282" s="190"/>
      <c r="T282" s="191"/>
      <c r="AT282" s="186" t="s">
        <v>219</v>
      </c>
      <c r="AU282" s="186" t="s">
        <v>88</v>
      </c>
      <c r="AV282" s="15" t="s">
        <v>222</v>
      </c>
      <c r="AW282" s="15" t="s">
        <v>31</v>
      </c>
      <c r="AX282" s="15" t="s">
        <v>75</v>
      </c>
      <c r="AY282" s="186" t="s">
        <v>205</v>
      </c>
    </row>
    <row r="283" spans="2:65" s="13" customFormat="1">
      <c r="B283" s="172"/>
      <c r="D283" s="165" t="s">
        <v>219</v>
      </c>
      <c r="E283" s="173" t="s">
        <v>1</v>
      </c>
      <c r="F283" s="174" t="s">
        <v>221</v>
      </c>
      <c r="H283" s="175">
        <v>5430.26</v>
      </c>
      <c r="I283" s="176"/>
      <c r="L283" s="172"/>
      <c r="M283" s="177"/>
      <c r="T283" s="178"/>
      <c r="AT283" s="173" t="s">
        <v>219</v>
      </c>
      <c r="AU283" s="173" t="s">
        <v>88</v>
      </c>
      <c r="AV283" s="13" t="s">
        <v>210</v>
      </c>
      <c r="AW283" s="13" t="s">
        <v>31</v>
      </c>
      <c r="AX283" s="13" t="s">
        <v>82</v>
      </c>
      <c r="AY283" s="173" t="s">
        <v>205</v>
      </c>
    </row>
    <row r="284" spans="2:65" s="1" customFormat="1" ht="24.2" customHeight="1">
      <c r="B284" s="136"/>
      <c r="C284" s="154" t="s">
        <v>374</v>
      </c>
      <c r="D284" s="154" t="s">
        <v>214</v>
      </c>
      <c r="E284" s="155" t="s">
        <v>539</v>
      </c>
      <c r="F284" s="156" t="s">
        <v>540</v>
      </c>
      <c r="G284" s="157" t="s">
        <v>270</v>
      </c>
      <c r="H284" s="158">
        <v>1.026</v>
      </c>
      <c r="I284" s="159"/>
      <c r="J284" s="160">
        <f>ROUND(I284*H284,2)</f>
        <v>0</v>
      </c>
      <c r="K284" s="161"/>
      <c r="L284" s="32"/>
      <c r="M284" s="162" t="s">
        <v>1</v>
      </c>
      <c r="N284" s="163" t="s">
        <v>41</v>
      </c>
      <c r="P284" s="148">
        <f>O284*H284</f>
        <v>0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AR284" s="150" t="s">
        <v>233</v>
      </c>
      <c r="AT284" s="150" t="s">
        <v>214</v>
      </c>
      <c r="AU284" s="150" t="s">
        <v>88</v>
      </c>
      <c r="AY284" s="17" t="s">
        <v>205</v>
      </c>
      <c r="BE284" s="151">
        <f>IF(N284="základná",J284,0)</f>
        <v>0</v>
      </c>
      <c r="BF284" s="151">
        <f>IF(N284="znížená",J284,0)</f>
        <v>0</v>
      </c>
      <c r="BG284" s="151">
        <f>IF(N284="zákl. prenesená",J284,0)</f>
        <v>0</v>
      </c>
      <c r="BH284" s="151">
        <f>IF(N284="zníž. prenesená",J284,0)</f>
        <v>0</v>
      </c>
      <c r="BI284" s="151">
        <f>IF(N284="nulová",J284,0)</f>
        <v>0</v>
      </c>
      <c r="BJ284" s="17" t="s">
        <v>88</v>
      </c>
      <c r="BK284" s="151">
        <f>ROUND(I284*H284,2)</f>
        <v>0</v>
      </c>
      <c r="BL284" s="17" t="s">
        <v>233</v>
      </c>
      <c r="BM284" s="150" t="s">
        <v>4134</v>
      </c>
    </row>
    <row r="285" spans="2:65" s="1" customFormat="1" ht="24.2" customHeight="1">
      <c r="B285" s="136"/>
      <c r="C285" s="154" t="s">
        <v>380</v>
      </c>
      <c r="D285" s="154" t="s">
        <v>214</v>
      </c>
      <c r="E285" s="155" t="s">
        <v>410</v>
      </c>
      <c r="F285" s="156" t="s">
        <v>411</v>
      </c>
      <c r="G285" s="157" t="s">
        <v>270</v>
      </c>
      <c r="H285" s="158">
        <v>1.026</v>
      </c>
      <c r="I285" s="159"/>
      <c r="J285" s="160">
        <f>ROUND(I285*H285,2)</f>
        <v>0</v>
      </c>
      <c r="K285" s="161"/>
      <c r="L285" s="32"/>
      <c r="M285" s="162" t="s">
        <v>1</v>
      </c>
      <c r="N285" s="163" t="s">
        <v>41</v>
      </c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AR285" s="150" t="s">
        <v>233</v>
      </c>
      <c r="AT285" s="150" t="s">
        <v>214</v>
      </c>
      <c r="AU285" s="150" t="s">
        <v>88</v>
      </c>
      <c r="AY285" s="17" t="s">
        <v>205</v>
      </c>
      <c r="BE285" s="151">
        <f>IF(N285="základná",J285,0)</f>
        <v>0</v>
      </c>
      <c r="BF285" s="151">
        <f>IF(N285="znížená",J285,0)</f>
        <v>0</v>
      </c>
      <c r="BG285" s="151">
        <f>IF(N285="zákl. prenesená",J285,0)</f>
        <v>0</v>
      </c>
      <c r="BH285" s="151">
        <f>IF(N285="zníž. prenesená",J285,0)</f>
        <v>0</v>
      </c>
      <c r="BI285" s="151">
        <f>IF(N285="nulová",J285,0)</f>
        <v>0</v>
      </c>
      <c r="BJ285" s="17" t="s">
        <v>88</v>
      </c>
      <c r="BK285" s="151">
        <f>ROUND(I285*H285,2)</f>
        <v>0</v>
      </c>
      <c r="BL285" s="17" t="s">
        <v>233</v>
      </c>
      <c r="BM285" s="150" t="s">
        <v>4135</v>
      </c>
    </row>
    <row r="286" spans="2:65" s="11" customFormat="1" ht="22.9" customHeight="1">
      <c r="B286" s="126"/>
      <c r="D286" s="127" t="s">
        <v>74</v>
      </c>
      <c r="E286" s="152" t="s">
        <v>4136</v>
      </c>
      <c r="F286" s="152" t="s">
        <v>4137</v>
      </c>
      <c r="I286" s="129"/>
      <c r="J286" s="153">
        <f>BK286</f>
        <v>0</v>
      </c>
      <c r="L286" s="126"/>
      <c r="M286" s="131"/>
      <c r="P286" s="132">
        <f>SUM(P287:P444)</f>
        <v>0</v>
      </c>
      <c r="R286" s="132">
        <f>SUM(R287:R444)</f>
        <v>114.9707597986</v>
      </c>
      <c r="T286" s="133">
        <f>SUM(T287:T444)</f>
        <v>0</v>
      </c>
      <c r="AR286" s="127" t="s">
        <v>88</v>
      </c>
      <c r="AT286" s="134" t="s">
        <v>74</v>
      </c>
      <c r="AU286" s="134" t="s">
        <v>82</v>
      </c>
      <c r="AY286" s="127" t="s">
        <v>205</v>
      </c>
      <c r="BK286" s="135">
        <f>SUM(BK287:BK444)</f>
        <v>0</v>
      </c>
    </row>
    <row r="287" spans="2:65" s="1" customFormat="1" ht="24.2" customHeight="1">
      <c r="B287" s="136"/>
      <c r="C287" s="154" t="s">
        <v>382</v>
      </c>
      <c r="D287" s="154" t="s">
        <v>214</v>
      </c>
      <c r="E287" s="155" t="s">
        <v>4138</v>
      </c>
      <c r="F287" s="156" t="s">
        <v>4139</v>
      </c>
      <c r="G287" s="157" t="s">
        <v>370</v>
      </c>
      <c r="H287" s="158">
        <v>54</v>
      </c>
      <c r="I287" s="159"/>
      <c r="J287" s="160">
        <f>ROUND(I287*H287,2)</f>
        <v>0</v>
      </c>
      <c r="K287" s="161"/>
      <c r="L287" s="32"/>
      <c r="M287" s="162" t="s">
        <v>1</v>
      </c>
      <c r="N287" s="163" t="s">
        <v>41</v>
      </c>
      <c r="P287" s="148">
        <f>O287*H287</f>
        <v>0</v>
      </c>
      <c r="Q287" s="148">
        <v>8.8839999999999995E-3</v>
      </c>
      <c r="R287" s="148">
        <f>Q287*H287</f>
        <v>0.479736</v>
      </c>
      <c r="S287" s="148">
        <v>0</v>
      </c>
      <c r="T287" s="149">
        <f>S287*H287</f>
        <v>0</v>
      </c>
      <c r="AR287" s="150" t="s">
        <v>233</v>
      </c>
      <c r="AT287" s="150" t="s">
        <v>214</v>
      </c>
      <c r="AU287" s="150" t="s">
        <v>88</v>
      </c>
      <c r="AY287" s="17" t="s">
        <v>205</v>
      </c>
      <c r="BE287" s="151">
        <f>IF(N287="základná",J287,0)</f>
        <v>0</v>
      </c>
      <c r="BF287" s="151">
        <f>IF(N287="znížená",J287,0)</f>
        <v>0</v>
      </c>
      <c r="BG287" s="151">
        <f>IF(N287="zákl. prenesená",J287,0)</f>
        <v>0</v>
      </c>
      <c r="BH287" s="151">
        <f>IF(N287="zníž. prenesená",J287,0)</f>
        <v>0</v>
      </c>
      <c r="BI287" s="151">
        <f>IF(N287="nulová",J287,0)</f>
        <v>0</v>
      </c>
      <c r="BJ287" s="17" t="s">
        <v>88</v>
      </c>
      <c r="BK287" s="151">
        <f>ROUND(I287*H287,2)</f>
        <v>0</v>
      </c>
      <c r="BL287" s="17" t="s">
        <v>233</v>
      </c>
      <c r="BM287" s="150" t="s">
        <v>4140</v>
      </c>
    </row>
    <row r="288" spans="2:65" s="14" customFormat="1">
      <c r="B288" s="179"/>
      <c r="D288" s="165" t="s">
        <v>219</v>
      </c>
      <c r="E288" s="180" t="s">
        <v>1</v>
      </c>
      <c r="F288" s="181" t="s">
        <v>4141</v>
      </c>
      <c r="H288" s="180" t="s">
        <v>1</v>
      </c>
      <c r="I288" s="182"/>
      <c r="L288" s="179"/>
      <c r="M288" s="183"/>
      <c r="T288" s="184"/>
      <c r="AT288" s="180" t="s">
        <v>219</v>
      </c>
      <c r="AU288" s="180" t="s">
        <v>88</v>
      </c>
      <c r="AV288" s="14" t="s">
        <v>82</v>
      </c>
      <c r="AW288" s="14" t="s">
        <v>31</v>
      </c>
      <c r="AX288" s="14" t="s">
        <v>75</v>
      </c>
      <c r="AY288" s="180" t="s">
        <v>205</v>
      </c>
    </row>
    <row r="289" spans="2:65" s="14" customFormat="1">
      <c r="B289" s="179"/>
      <c r="D289" s="165" t="s">
        <v>219</v>
      </c>
      <c r="E289" s="180" t="s">
        <v>1</v>
      </c>
      <c r="F289" s="181" t="s">
        <v>4142</v>
      </c>
      <c r="H289" s="180" t="s">
        <v>1</v>
      </c>
      <c r="I289" s="182"/>
      <c r="L289" s="179"/>
      <c r="M289" s="183"/>
      <c r="T289" s="184"/>
      <c r="AT289" s="180" t="s">
        <v>219</v>
      </c>
      <c r="AU289" s="180" t="s">
        <v>88</v>
      </c>
      <c r="AV289" s="14" t="s">
        <v>82</v>
      </c>
      <c r="AW289" s="14" t="s">
        <v>31</v>
      </c>
      <c r="AX289" s="14" t="s">
        <v>75</v>
      </c>
      <c r="AY289" s="180" t="s">
        <v>205</v>
      </c>
    </row>
    <row r="290" spans="2:65" s="14" customFormat="1">
      <c r="B290" s="179"/>
      <c r="D290" s="165" t="s">
        <v>219</v>
      </c>
      <c r="E290" s="180" t="s">
        <v>1</v>
      </c>
      <c r="F290" s="181" t="s">
        <v>4143</v>
      </c>
      <c r="H290" s="180" t="s">
        <v>1</v>
      </c>
      <c r="I290" s="182"/>
      <c r="L290" s="179"/>
      <c r="M290" s="183"/>
      <c r="T290" s="184"/>
      <c r="AT290" s="180" t="s">
        <v>219</v>
      </c>
      <c r="AU290" s="180" t="s">
        <v>88</v>
      </c>
      <c r="AV290" s="14" t="s">
        <v>82</v>
      </c>
      <c r="AW290" s="14" t="s">
        <v>31</v>
      </c>
      <c r="AX290" s="14" t="s">
        <v>75</v>
      </c>
      <c r="AY290" s="180" t="s">
        <v>205</v>
      </c>
    </row>
    <row r="291" spans="2:65" s="12" customFormat="1">
      <c r="B291" s="164"/>
      <c r="D291" s="165" t="s">
        <v>219</v>
      </c>
      <c r="E291" s="166" t="s">
        <v>1</v>
      </c>
      <c r="F291" s="167" t="s">
        <v>4144</v>
      </c>
      <c r="H291" s="168">
        <v>54</v>
      </c>
      <c r="I291" s="169"/>
      <c r="L291" s="164"/>
      <c r="M291" s="170"/>
      <c r="T291" s="171"/>
      <c r="AT291" s="166" t="s">
        <v>219</v>
      </c>
      <c r="AU291" s="166" t="s">
        <v>88</v>
      </c>
      <c r="AV291" s="12" t="s">
        <v>88</v>
      </c>
      <c r="AW291" s="12" t="s">
        <v>31</v>
      </c>
      <c r="AX291" s="12" t="s">
        <v>75</v>
      </c>
      <c r="AY291" s="166" t="s">
        <v>205</v>
      </c>
    </row>
    <row r="292" spans="2:65" s="15" customFormat="1">
      <c r="B292" s="185"/>
      <c r="D292" s="165" t="s">
        <v>219</v>
      </c>
      <c r="E292" s="186" t="s">
        <v>1</v>
      </c>
      <c r="F292" s="187" t="s">
        <v>404</v>
      </c>
      <c r="H292" s="188">
        <v>54</v>
      </c>
      <c r="I292" s="189"/>
      <c r="L292" s="185"/>
      <c r="M292" s="190"/>
      <c r="T292" s="191"/>
      <c r="AT292" s="186" t="s">
        <v>219</v>
      </c>
      <c r="AU292" s="186" t="s">
        <v>88</v>
      </c>
      <c r="AV292" s="15" t="s">
        <v>222</v>
      </c>
      <c r="AW292" s="15" t="s">
        <v>31</v>
      </c>
      <c r="AX292" s="15" t="s">
        <v>75</v>
      </c>
      <c r="AY292" s="186" t="s">
        <v>205</v>
      </c>
    </row>
    <row r="293" spans="2:65" s="13" customFormat="1">
      <c r="B293" s="172"/>
      <c r="D293" s="165" t="s">
        <v>219</v>
      </c>
      <c r="E293" s="173" t="s">
        <v>1</v>
      </c>
      <c r="F293" s="174" t="s">
        <v>4145</v>
      </c>
      <c r="H293" s="175">
        <v>54</v>
      </c>
      <c r="I293" s="176"/>
      <c r="L293" s="172"/>
      <c r="M293" s="177"/>
      <c r="T293" s="178"/>
      <c r="AT293" s="173" t="s">
        <v>219</v>
      </c>
      <c r="AU293" s="173" t="s">
        <v>88</v>
      </c>
      <c r="AV293" s="13" t="s">
        <v>210</v>
      </c>
      <c r="AW293" s="13" t="s">
        <v>31</v>
      </c>
      <c r="AX293" s="13" t="s">
        <v>82</v>
      </c>
      <c r="AY293" s="173" t="s">
        <v>205</v>
      </c>
    </row>
    <row r="294" spans="2:65" s="1" customFormat="1" ht="16.5" customHeight="1">
      <c r="B294" s="136"/>
      <c r="C294" s="137" t="s">
        <v>386</v>
      </c>
      <c r="D294" s="137" t="s">
        <v>206</v>
      </c>
      <c r="E294" s="138" t="s">
        <v>4146</v>
      </c>
      <c r="F294" s="139" t="s">
        <v>4147</v>
      </c>
      <c r="G294" s="140" t="s">
        <v>592</v>
      </c>
      <c r="H294" s="141">
        <v>38.4</v>
      </c>
      <c r="I294" s="142"/>
      <c r="J294" s="143">
        <f>ROUND(I294*H294,2)</f>
        <v>0</v>
      </c>
      <c r="K294" s="144"/>
      <c r="L294" s="145"/>
      <c r="M294" s="146" t="s">
        <v>1</v>
      </c>
      <c r="N294" s="147" t="s">
        <v>41</v>
      </c>
      <c r="P294" s="148">
        <f>O294*H294</f>
        <v>0</v>
      </c>
      <c r="Q294" s="148">
        <v>4.7999999999999996E-3</v>
      </c>
      <c r="R294" s="148">
        <f>Q294*H294</f>
        <v>0.18431999999999998</v>
      </c>
      <c r="S294" s="148">
        <v>0</v>
      </c>
      <c r="T294" s="149">
        <f>S294*H294</f>
        <v>0</v>
      </c>
      <c r="AR294" s="150" t="s">
        <v>258</v>
      </c>
      <c r="AT294" s="150" t="s">
        <v>206</v>
      </c>
      <c r="AU294" s="150" t="s">
        <v>88</v>
      </c>
      <c r="AY294" s="17" t="s">
        <v>205</v>
      </c>
      <c r="BE294" s="151">
        <f>IF(N294="základná",J294,0)</f>
        <v>0</v>
      </c>
      <c r="BF294" s="151">
        <f>IF(N294="znížená",J294,0)</f>
        <v>0</v>
      </c>
      <c r="BG294" s="151">
        <f>IF(N294="zákl. prenesená",J294,0)</f>
        <v>0</v>
      </c>
      <c r="BH294" s="151">
        <f>IF(N294="zníž. prenesená",J294,0)</f>
        <v>0</v>
      </c>
      <c r="BI294" s="151">
        <f>IF(N294="nulová",J294,0)</f>
        <v>0</v>
      </c>
      <c r="BJ294" s="17" t="s">
        <v>88</v>
      </c>
      <c r="BK294" s="151">
        <f>ROUND(I294*H294,2)</f>
        <v>0</v>
      </c>
      <c r="BL294" s="17" t="s">
        <v>233</v>
      </c>
      <c r="BM294" s="150" t="s">
        <v>4148</v>
      </c>
    </row>
    <row r="295" spans="2:65" s="14" customFormat="1">
      <c r="B295" s="179"/>
      <c r="D295" s="165" t="s">
        <v>219</v>
      </c>
      <c r="E295" s="180" t="s">
        <v>1</v>
      </c>
      <c r="F295" s="181" t="s">
        <v>4149</v>
      </c>
      <c r="H295" s="180" t="s">
        <v>1</v>
      </c>
      <c r="I295" s="182"/>
      <c r="L295" s="179"/>
      <c r="M295" s="183"/>
      <c r="T295" s="184"/>
      <c r="AT295" s="180" t="s">
        <v>219</v>
      </c>
      <c r="AU295" s="180" t="s">
        <v>88</v>
      </c>
      <c r="AV295" s="14" t="s">
        <v>82</v>
      </c>
      <c r="AW295" s="14" t="s">
        <v>31</v>
      </c>
      <c r="AX295" s="14" t="s">
        <v>75</v>
      </c>
      <c r="AY295" s="180" t="s">
        <v>205</v>
      </c>
    </row>
    <row r="296" spans="2:65" s="14" customFormat="1" ht="22.5">
      <c r="B296" s="179"/>
      <c r="D296" s="165" t="s">
        <v>219</v>
      </c>
      <c r="E296" s="180" t="s">
        <v>1</v>
      </c>
      <c r="F296" s="181" t="s">
        <v>4150</v>
      </c>
      <c r="H296" s="180" t="s">
        <v>1</v>
      </c>
      <c r="I296" s="182"/>
      <c r="L296" s="179"/>
      <c r="M296" s="183"/>
      <c r="T296" s="184"/>
      <c r="AT296" s="180" t="s">
        <v>219</v>
      </c>
      <c r="AU296" s="180" t="s">
        <v>88</v>
      </c>
      <c r="AV296" s="14" t="s">
        <v>82</v>
      </c>
      <c r="AW296" s="14" t="s">
        <v>31</v>
      </c>
      <c r="AX296" s="14" t="s">
        <v>75</v>
      </c>
      <c r="AY296" s="180" t="s">
        <v>205</v>
      </c>
    </row>
    <row r="297" spans="2:65" s="14" customFormat="1">
      <c r="B297" s="179"/>
      <c r="D297" s="165" t="s">
        <v>219</v>
      </c>
      <c r="E297" s="180" t="s">
        <v>1</v>
      </c>
      <c r="F297" s="181" t="s">
        <v>4151</v>
      </c>
      <c r="H297" s="180" t="s">
        <v>1</v>
      </c>
      <c r="I297" s="182"/>
      <c r="L297" s="179"/>
      <c r="M297" s="183"/>
      <c r="T297" s="184"/>
      <c r="AT297" s="180" t="s">
        <v>219</v>
      </c>
      <c r="AU297" s="180" t="s">
        <v>88</v>
      </c>
      <c r="AV297" s="14" t="s">
        <v>82</v>
      </c>
      <c r="AW297" s="14" t="s">
        <v>31</v>
      </c>
      <c r="AX297" s="14" t="s">
        <v>75</v>
      </c>
      <c r="AY297" s="180" t="s">
        <v>205</v>
      </c>
    </row>
    <row r="298" spans="2:65" s="14" customFormat="1">
      <c r="B298" s="179"/>
      <c r="D298" s="165" t="s">
        <v>219</v>
      </c>
      <c r="E298" s="180" t="s">
        <v>1</v>
      </c>
      <c r="F298" s="181" t="s">
        <v>4152</v>
      </c>
      <c r="H298" s="180" t="s">
        <v>1</v>
      </c>
      <c r="I298" s="182"/>
      <c r="L298" s="179"/>
      <c r="M298" s="183"/>
      <c r="T298" s="184"/>
      <c r="AT298" s="180" t="s">
        <v>219</v>
      </c>
      <c r="AU298" s="180" t="s">
        <v>88</v>
      </c>
      <c r="AV298" s="14" t="s">
        <v>82</v>
      </c>
      <c r="AW298" s="14" t="s">
        <v>31</v>
      </c>
      <c r="AX298" s="14" t="s">
        <v>75</v>
      </c>
      <c r="AY298" s="180" t="s">
        <v>205</v>
      </c>
    </row>
    <row r="299" spans="2:65" s="12" customFormat="1">
      <c r="B299" s="164"/>
      <c r="D299" s="165" t="s">
        <v>219</v>
      </c>
      <c r="E299" s="166" t="s">
        <v>1</v>
      </c>
      <c r="F299" s="167" t="s">
        <v>4153</v>
      </c>
      <c r="H299" s="168">
        <v>4.8</v>
      </c>
      <c r="I299" s="169"/>
      <c r="L299" s="164"/>
      <c r="M299" s="170"/>
      <c r="T299" s="171"/>
      <c r="AT299" s="166" t="s">
        <v>219</v>
      </c>
      <c r="AU299" s="166" t="s">
        <v>88</v>
      </c>
      <c r="AV299" s="12" t="s">
        <v>88</v>
      </c>
      <c r="AW299" s="12" t="s">
        <v>31</v>
      </c>
      <c r="AX299" s="12" t="s">
        <v>75</v>
      </c>
      <c r="AY299" s="166" t="s">
        <v>205</v>
      </c>
    </row>
    <row r="300" spans="2:65" s="15" customFormat="1">
      <c r="B300" s="185"/>
      <c r="D300" s="165" t="s">
        <v>219</v>
      </c>
      <c r="E300" s="186" t="s">
        <v>1</v>
      </c>
      <c r="F300" s="187" t="s">
        <v>4154</v>
      </c>
      <c r="H300" s="188">
        <v>4.8</v>
      </c>
      <c r="I300" s="189"/>
      <c r="L300" s="185"/>
      <c r="M300" s="190"/>
      <c r="T300" s="191"/>
      <c r="AT300" s="186" t="s">
        <v>219</v>
      </c>
      <c r="AU300" s="186" t="s">
        <v>88</v>
      </c>
      <c r="AV300" s="15" t="s">
        <v>222</v>
      </c>
      <c r="AW300" s="15" t="s">
        <v>31</v>
      </c>
      <c r="AX300" s="15" t="s">
        <v>75</v>
      </c>
      <c r="AY300" s="186" t="s">
        <v>205</v>
      </c>
    </row>
    <row r="301" spans="2:65" s="12" customFormat="1">
      <c r="B301" s="164"/>
      <c r="D301" s="165" t="s">
        <v>219</v>
      </c>
      <c r="E301" s="166" t="s">
        <v>1</v>
      </c>
      <c r="F301" s="167" t="s">
        <v>4155</v>
      </c>
      <c r="H301" s="168">
        <v>4.8</v>
      </c>
      <c r="I301" s="169"/>
      <c r="L301" s="164"/>
      <c r="M301" s="170"/>
      <c r="T301" s="171"/>
      <c r="AT301" s="166" t="s">
        <v>219</v>
      </c>
      <c r="AU301" s="166" t="s">
        <v>88</v>
      </c>
      <c r="AV301" s="12" t="s">
        <v>88</v>
      </c>
      <c r="AW301" s="12" t="s">
        <v>31</v>
      </c>
      <c r="AX301" s="12" t="s">
        <v>75</v>
      </c>
      <c r="AY301" s="166" t="s">
        <v>205</v>
      </c>
    </row>
    <row r="302" spans="2:65" s="12" customFormat="1">
      <c r="B302" s="164"/>
      <c r="D302" s="165" t="s">
        <v>219</v>
      </c>
      <c r="E302" s="166" t="s">
        <v>1</v>
      </c>
      <c r="F302" s="167" t="s">
        <v>4156</v>
      </c>
      <c r="H302" s="168">
        <v>4.8</v>
      </c>
      <c r="I302" s="169"/>
      <c r="L302" s="164"/>
      <c r="M302" s="170"/>
      <c r="T302" s="171"/>
      <c r="AT302" s="166" t="s">
        <v>219</v>
      </c>
      <c r="AU302" s="166" t="s">
        <v>88</v>
      </c>
      <c r="AV302" s="12" t="s">
        <v>88</v>
      </c>
      <c r="AW302" s="12" t="s">
        <v>31</v>
      </c>
      <c r="AX302" s="12" t="s">
        <v>75</v>
      </c>
      <c r="AY302" s="166" t="s">
        <v>205</v>
      </c>
    </row>
    <row r="303" spans="2:65" s="12" customFormat="1">
      <c r="B303" s="164"/>
      <c r="D303" s="165" t="s">
        <v>219</v>
      </c>
      <c r="E303" s="166" t="s">
        <v>1</v>
      </c>
      <c r="F303" s="167" t="s">
        <v>4157</v>
      </c>
      <c r="H303" s="168">
        <v>4.8</v>
      </c>
      <c r="I303" s="169"/>
      <c r="L303" s="164"/>
      <c r="M303" s="170"/>
      <c r="T303" s="171"/>
      <c r="AT303" s="166" t="s">
        <v>219</v>
      </c>
      <c r="AU303" s="166" t="s">
        <v>88</v>
      </c>
      <c r="AV303" s="12" t="s">
        <v>88</v>
      </c>
      <c r="AW303" s="12" t="s">
        <v>31</v>
      </c>
      <c r="AX303" s="12" t="s">
        <v>75</v>
      </c>
      <c r="AY303" s="166" t="s">
        <v>205</v>
      </c>
    </row>
    <row r="304" spans="2:65" s="12" customFormat="1">
      <c r="B304" s="164"/>
      <c r="D304" s="165" t="s">
        <v>219</v>
      </c>
      <c r="E304" s="166" t="s">
        <v>1</v>
      </c>
      <c r="F304" s="167" t="s">
        <v>4158</v>
      </c>
      <c r="H304" s="168">
        <v>4.8</v>
      </c>
      <c r="I304" s="169"/>
      <c r="L304" s="164"/>
      <c r="M304" s="170"/>
      <c r="T304" s="171"/>
      <c r="AT304" s="166" t="s">
        <v>219</v>
      </c>
      <c r="AU304" s="166" t="s">
        <v>88</v>
      </c>
      <c r="AV304" s="12" t="s">
        <v>88</v>
      </c>
      <c r="AW304" s="12" t="s">
        <v>31</v>
      </c>
      <c r="AX304" s="12" t="s">
        <v>75</v>
      </c>
      <c r="AY304" s="166" t="s">
        <v>205</v>
      </c>
    </row>
    <row r="305" spans="2:65" s="12" customFormat="1">
      <c r="B305" s="164"/>
      <c r="D305" s="165" t="s">
        <v>219</v>
      </c>
      <c r="E305" s="166" t="s">
        <v>1</v>
      </c>
      <c r="F305" s="167" t="s">
        <v>4159</v>
      </c>
      <c r="H305" s="168">
        <v>4.8</v>
      </c>
      <c r="I305" s="169"/>
      <c r="L305" s="164"/>
      <c r="M305" s="170"/>
      <c r="T305" s="171"/>
      <c r="AT305" s="166" t="s">
        <v>219</v>
      </c>
      <c r="AU305" s="166" t="s">
        <v>88</v>
      </c>
      <c r="AV305" s="12" t="s">
        <v>88</v>
      </c>
      <c r="AW305" s="12" t="s">
        <v>31</v>
      </c>
      <c r="AX305" s="12" t="s">
        <v>75</v>
      </c>
      <c r="AY305" s="166" t="s">
        <v>205</v>
      </c>
    </row>
    <row r="306" spans="2:65" s="12" customFormat="1">
      <c r="B306" s="164"/>
      <c r="D306" s="165" t="s">
        <v>219</v>
      </c>
      <c r="E306" s="166" t="s">
        <v>1</v>
      </c>
      <c r="F306" s="167" t="s">
        <v>4160</v>
      </c>
      <c r="H306" s="168">
        <v>4.8</v>
      </c>
      <c r="I306" s="169"/>
      <c r="L306" s="164"/>
      <c r="M306" s="170"/>
      <c r="T306" s="171"/>
      <c r="AT306" s="166" t="s">
        <v>219</v>
      </c>
      <c r="AU306" s="166" t="s">
        <v>88</v>
      </c>
      <c r="AV306" s="12" t="s">
        <v>88</v>
      </c>
      <c r="AW306" s="12" t="s">
        <v>31</v>
      </c>
      <c r="AX306" s="12" t="s">
        <v>75</v>
      </c>
      <c r="AY306" s="166" t="s">
        <v>205</v>
      </c>
    </row>
    <row r="307" spans="2:65" s="12" customFormat="1">
      <c r="B307" s="164"/>
      <c r="D307" s="165" t="s">
        <v>219</v>
      </c>
      <c r="E307" s="166" t="s">
        <v>1</v>
      </c>
      <c r="F307" s="167" t="s">
        <v>4161</v>
      </c>
      <c r="H307" s="168">
        <v>4.8</v>
      </c>
      <c r="I307" s="169"/>
      <c r="L307" s="164"/>
      <c r="M307" s="170"/>
      <c r="T307" s="171"/>
      <c r="AT307" s="166" t="s">
        <v>219</v>
      </c>
      <c r="AU307" s="166" t="s">
        <v>88</v>
      </c>
      <c r="AV307" s="12" t="s">
        <v>88</v>
      </c>
      <c r="AW307" s="12" t="s">
        <v>31</v>
      </c>
      <c r="AX307" s="12" t="s">
        <v>75</v>
      </c>
      <c r="AY307" s="166" t="s">
        <v>205</v>
      </c>
    </row>
    <row r="308" spans="2:65" s="15" customFormat="1">
      <c r="B308" s="185"/>
      <c r="D308" s="165" t="s">
        <v>219</v>
      </c>
      <c r="E308" s="186" t="s">
        <v>1</v>
      </c>
      <c r="F308" s="187" t="s">
        <v>4162</v>
      </c>
      <c r="H308" s="188">
        <v>33.6</v>
      </c>
      <c r="I308" s="189"/>
      <c r="L308" s="185"/>
      <c r="M308" s="190"/>
      <c r="T308" s="191"/>
      <c r="AT308" s="186" t="s">
        <v>219</v>
      </c>
      <c r="AU308" s="186" t="s">
        <v>88</v>
      </c>
      <c r="AV308" s="15" t="s">
        <v>222</v>
      </c>
      <c r="AW308" s="15" t="s">
        <v>31</v>
      </c>
      <c r="AX308" s="15" t="s">
        <v>75</v>
      </c>
      <c r="AY308" s="186" t="s">
        <v>205</v>
      </c>
    </row>
    <row r="309" spans="2:65" s="13" customFormat="1">
      <c r="B309" s="172"/>
      <c r="D309" s="165" t="s">
        <v>219</v>
      </c>
      <c r="E309" s="173" t="s">
        <v>1</v>
      </c>
      <c r="F309" s="174" t="s">
        <v>221</v>
      </c>
      <c r="H309" s="175">
        <v>38.4</v>
      </c>
      <c r="I309" s="176"/>
      <c r="L309" s="172"/>
      <c r="M309" s="177"/>
      <c r="T309" s="178"/>
      <c r="AT309" s="173" t="s">
        <v>219</v>
      </c>
      <c r="AU309" s="173" t="s">
        <v>88</v>
      </c>
      <c r="AV309" s="13" t="s">
        <v>210</v>
      </c>
      <c r="AW309" s="13" t="s">
        <v>31</v>
      </c>
      <c r="AX309" s="13" t="s">
        <v>82</v>
      </c>
      <c r="AY309" s="173" t="s">
        <v>205</v>
      </c>
    </row>
    <row r="310" spans="2:65" s="1" customFormat="1" ht="24.2" customHeight="1">
      <c r="B310" s="136"/>
      <c r="C310" s="154" t="s">
        <v>391</v>
      </c>
      <c r="D310" s="154" t="s">
        <v>214</v>
      </c>
      <c r="E310" s="155" t="s">
        <v>4163</v>
      </c>
      <c r="F310" s="156" t="s">
        <v>4164</v>
      </c>
      <c r="G310" s="157" t="s">
        <v>165</v>
      </c>
      <c r="H310" s="158">
        <v>38.22</v>
      </c>
      <c r="I310" s="159"/>
      <c r="J310" s="160">
        <f>ROUND(I310*H310,2)</f>
        <v>0</v>
      </c>
      <c r="K310" s="161"/>
      <c r="L310" s="32"/>
      <c r="M310" s="162" t="s">
        <v>1</v>
      </c>
      <c r="N310" s="163" t="s">
        <v>41</v>
      </c>
      <c r="P310" s="148">
        <f>O310*H310</f>
        <v>0</v>
      </c>
      <c r="Q310" s="148">
        <v>3.65E-3</v>
      </c>
      <c r="R310" s="148">
        <f>Q310*H310</f>
        <v>0.13950299999999999</v>
      </c>
      <c r="S310" s="148">
        <v>0</v>
      </c>
      <c r="T310" s="149">
        <f>S310*H310</f>
        <v>0</v>
      </c>
      <c r="AR310" s="150" t="s">
        <v>233</v>
      </c>
      <c r="AT310" s="150" t="s">
        <v>214</v>
      </c>
      <c r="AU310" s="150" t="s">
        <v>88</v>
      </c>
      <c r="AY310" s="17" t="s">
        <v>205</v>
      </c>
      <c r="BE310" s="151">
        <f>IF(N310="základná",J310,0)</f>
        <v>0</v>
      </c>
      <c r="BF310" s="151">
        <f>IF(N310="znížená",J310,0)</f>
        <v>0</v>
      </c>
      <c r="BG310" s="151">
        <f>IF(N310="zákl. prenesená",J310,0)</f>
        <v>0</v>
      </c>
      <c r="BH310" s="151">
        <f>IF(N310="zníž. prenesená",J310,0)</f>
        <v>0</v>
      </c>
      <c r="BI310" s="151">
        <f>IF(N310="nulová",J310,0)</f>
        <v>0</v>
      </c>
      <c r="BJ310" s="17" t="s">
        <v>88</v>
      </c>
      <c r="BK310" s="151">
        <f>ROUND(I310*H310,2)</f>
        <v>0</v>
      </c>
      <c r="BL310" s="17" t="s">
        <v>233</v>
      </c>
      <c r="BM310" s="150" t="s">
        <v>4165</v>
      </c>
    </row>
    <row r="311" spans="2:65" s="14" customFormat="1">
      <c r="B311" s="179"/>
      <c r="D311" s="165" t="s">
        <v>219</v>
      </c>
      <c r="E311" s="180" t="s">
        <v>1</v>
      </c>
      <c r="F311" s="181" t="s">
        <v>4166</v>
      </c>
      <c r="H311" s="180" t="s">
        <v>1</v>
      </c>
      <c r="I311" s="182"/>
      <c r="L311" s="179"/>
      <c r="M311" s="183"/>
      <c r="T311" s="184"/>
      <c r="AT311" s="180" t="s">
        <v>219</v>
      </c>
      <c r="AU311" s="180" t="s">
        <v>88</v>
      </c>
      <c r="AV311" s="14" t="s">
        <v>82</v>
      </c>
      <c r="AW311" s="14" t="s">
        <v>31</v>
      </c>
      <c r="AX311" s="14" t="s">
        <v>75</v>
      </c>
      <c r="AY311" s="180" t="s">
        <v>205</v>
      </c>
    </row>
    <row r="312" spans="2:65" s="12" customFormat="1">
      <c r="B312" s="164"/>
      <c r="D312" s="165" t="s">
        <v>219</v>
      </c>
      <c r="E312" s="166" t="s">
        <v>1</v>
      </c>
      <c r="F312" s="167" t="s">
        <v>4167</v>
      </c>
      <c r="H312" s="168">
        <v>4.29</v>
      </c>
      <c r="I312" s="169"/>
      <c r="L312" s="164"/>
      <c r="M312" s="170"/>
      <c r="T312" s="171"/>
      <c r="AT312" s="166" t="s">
        <v>219</v>
      </c>
      <c r="AU312" s="166" t="s">
        <v>88</v>
      </c>
      <c r="AV312" s="12" t="s">
        <v>88</v>
      </c>
      <c r="AW312" s="12" t="s">
        <v>31</v>
      </c>
      <c r="AX312" s="12" t="s">
        <v>75</v>
      </c>
      <c r="AY312" s="166" t="s">
        <v>205</v>
      </c>
    </row>
    <row r="313" spans="2:65" s="12" customFormat="1">
      <c r="B313" s="164"/>
      <c r="D313" s="165" t="s">
        <v>219</v>
      </c>
      <c r="E313" s="166" t="s">
        <v>1</v>
      </c>
      <c r="F313" s="167" t="s">
        <v>4168</v>
      </c>
      <c r="H313" s="168">
        <v>33.93</v>
      </c>
      <c r="I313" s="169"/>
      <c r="L313" s="164"/>
      <c r="M313" s="170"/>
      <c r="T313" s="171"/>
      <c r="AT313" s="166" t="s">
        <v>219</v>
      </c>
      <c r="AU313" s="166" t="s">
        <v>88</v>
      </c>
      <c r="AV313" s="12" t="s">
        <v>88</v>
      </c>
      <c r="AW313" s="12" t="s">
        <v>31</v>
      </c>
      <c r="AX313" s="12" t="s">
        <v>75</v>
      </c>
      <c r="AY313" s="166" t="s">
        <v>205</v>
      </c>
    </row>
    <row r="314" spans="2:65" s="13" customFormat="1">
      <c r="B314" s="172"/>
      <c r="D314" s="165" t="s">
        <v>219</v>
      </c>
      <c r="E314" s="173" t="s">
        <v>4169</v>
      </c>
      <c r="F314" s="174" t="s">
        <v>221</v>
      </c>
      <c r="H314" s="175">
        <v>38.22</v>
      </c>
      <c r="I314" s="176"/>
      <c r="L314" s="172"/>
      <c r="M314" s="177"/>
      <c r="T314" s="178"/>
      <c r="AT314" s="173" t="s">
        <v>219</v>
      </c>
      <c r="AU314" s="173" t="s">
        <v>88</v>
      </c>
      <c r="AV314" s="13" t="s">
        <v>210</v>
      </c>
      <c r="AW314" s="13" t="s">
        <v>31</v>
      </c>
      <c r="AX314" s="13" t="s">
        <v>82</v>
      </c>
      <c r="AY314" s="173" t="s">
        <v>205</v>
      </c>
    </row>
    <row r="315" spans="2:65" s="1" customFormat="1" ht="16.5" customHeight="1">
      <c r="B315" s="136"/>
      <c r="C315" s="137" t="s">
        <v>398</v>
      </c>
      <c r="D315" s="137" t="s">
        <v>206</v>
      </c>
      <c r="E315" s="138" t="s">
        <v>4170</v>
      </c>
      <c r="F315" s="139" t="s">
        <v>4171</v>
      </c>
      <c r="G315" s="140" t="s">
        <v>165</v>
      </c>
      <c r="H315" s="141">
        <v>40.512999999999998</v>
      </c>
      <c r="I315" s="142"/>
      <c r="J315" s="143">
        <f>ROUND(I315*H315,2)</f>
        <v>0</v>
      </c>
      <c r="K315" s="144"/>
      <c r="L315" s="145"/>
      <c r="M315" s="146" t="s">
        <v>1</v>
      </c>
      <c r="N315" s="147" t="s">
        <v>41</v>
      </c>
      <c r="P315" s="148">
        <f>O315*H315</f>
        <v>0</v>
      </c>
      <c r="Q315" s="148">
        <v>2.1899999999999999E-2</v>
      </c>
      <c r="R315" s="148">
        <f>Q315*H315</f>
        <v>0.88723469999999993</v>
      </c>
      <c r="S315" s="148">
        <v>0</v>
      </c>
      <c r="T315" s="149">
        <f>S315*H315</f>
        <v>0</v>
      </c>
      <c r="AR315" s="150" t="s">
        <v>258</v>
      </c>
      <c r="AT315" s="150" t="s">
        <v>206</v>
      </c>
      <c r="AU315" s="150" t="s">
        <v>88</v>
      </c>
      <c r="AY315" s="17" t="s">
        <v>205</v>
      </c>
      <c r="BE315" s="151">
        <f>IF(N315="základná",J315,0)</f>
        <v>0</v>
      </c>
      <c r="BF315" s="151">
        <f>IF(N315="znížená",J315,0)</f>
        <v>0</v>
      </c>
      <c r="BG315" s="151">
        <f>IF(N315="zákl. prenesená",J315,0)</f>
        <v>0</v>
      </c>
      <c r="BH315" s="151">
        <f>IF(N315="zníž. prenesená",J315,0)</f>
        <v>0</v>
      </c>
      <c r="BI315" s="151">
        <f>IF(N315="nulová",J315,0)</f>
        <v>0</v>
      </c>
      <c r="BJ315" s="17" t="s">
        <v>88</v>
      </c>
      <c r="BK315" s="151">
        <f>ROUND(I315*H315,2)</f>
        <v>0</v>
      </c>
      <c r="BL315" s="17" t="s">
        <v>233</v>
      </c>
      <c r="BM315" s="150" t="s">
        <v>4172</v>
      </c>
    </row>
    <row r="316" spans="2:65" s="12" customFormat="1">
      <c r="B316" s="164"/>
      <c r="D316" s="165" t="s">
        <v>219</v>
      </c>
      <c r="F316" s="167" t="s">
        <v>4173</v>
      </c>
      <c r="H316" s="168">
        <v>40.512999999999998</v>
      </c>
      <c r="I316" s="169"/>
      <c r="L316" s="164"/>
      <c r="M316" s="170"/>
      <c r="T316" s="171"/>
      <c r="AT316" s="166" t="s">
        <v>219</v>
      </c>
      <c r="AU316" s="166" t="s">
        <v>88</v>
      </c>
      <c r="AV316" s="12" t="s">
        <v>88</v>
      </c>
      <c r="AW316" s="12" t="s">
        <v>3</v>
      </c>
      <c r="AX316" s="12" t="s">
        <v>82</v>
      </c>
      <c r="AY316" s="166" t="s">
        <v>205</v>
      </c>
    </row>
    <row r="317" spans="2:65" s="1" customFormat="1" ht="24.2" customHeight="1">
      <c r="B317" s="136"/>
      <c r="C317" s="154" t="s">
        <v>405</v>
      </c>
      <c r="D317" s="154" t="s">
        <v>214</v>
      </c>
      <c r="E317" s="155" t="s">
        <v>4174</v>
      </c>
      <c r="F317" s="156" t="s">
        <v>4175</v>
      </c>
      <c r="G317" s="157" t="s">
        <v>982</v>
      </c>
      <c r="H317" s="158">
        <v>278.8</v>
      </c>
      <c r="I317" s="159"/>
      <c r="J317" s="160">
        <f>ROUND(I317*H317,2)</f>
        <v>0</v>
      </c>
      <c r="K317" s="161"/>
      <c r="L317" s="32"/>
      <c r="M317" s="162" t="s">
        <v>1</v>
      </c>
      <c r="N317" s="163" t="s">
        <v>41</v>
      </c>
      <c r="P317" s="148">
        <f>O317*H317</f>
        <v>0</v>
      </c>
      <c r="Q317" s="148">
        <v>3.7499999999999999E-3</v>
      </c>
      <c r="R317" s="148">
        <f>Q317*H317</f>
        <v>1.0455000000000001</v>
      </c>
      <c r="S317" s="148">
        <v>0</v>
      </c>
      <c r="T317" s="149">
        <f>S317*H317</f>
        <v>0</v>
      </c>
      <c r="AR317" s="150" t="s">
        <v>233</v>
      </c>
      <c r="AT317" s="150" t="s">
        <v>214</v>
      </c>
      <c r="AU317" s="150" t="s">
        <v>88</v>
      </c>
      <c r="AY317" s="17" t="s">
        <v>205</v>
      </c>
      <c r="BE317" s="151">
        <f>IF(N317="základná",J317,0)</f>
        <v>0</v>
      </c>
      <c r="BF317" s="151">
        <f>IF(N317="znížená",J317,0)</f>
        <v>0</v>
      </c>
      <c r="BG317" s="151">
        <f>IF(N317="zákl. prenesená",J317,0)</f>
        <v>0</v>
      </c>
      <c r="BH317" s="151">
        <f>IF(N317="zníž. prenesená",J317,0)</f>
        <v>0</v>
      </c>
      <c r="BI317" s="151">
        <f>IF(N317="nulová",J317,0)</f>
        <v>0</v>
      </c>
      <c r="BJ317" s="17" t="s">
        <v>88</v>
      </c>
      <c r="BK317" s="151">
        <f>ROUND(I317*H317,2)</f>
        <v>0</v>
      </c>
      <c r="BL317" s="17" t="s">
        <v>233</v>
      </c>
      <c r="BM317" s="150" t="s">
        <v>4176</v>
      </c>
    </row>
    <row r="318" spans="2:65" s="14" customFormat="1">
      <c r="B318" s="179"/>
      <c r="D318" s="165" t="s">
        <v>219</v>
      </c>
      <c r="E318" s="180" t="s">
        <v>1</v>
      </c>
      <c r="F318" s="181" t="s">
        <v>4149</v>
      </c>
      <c r="H318" s="180" t="s">
        <v>1</v>
      </c>
      <c r="I318" s="182"/>
      <c r="L318" s="179"/>
      <c r="M318" s="183"/>
      <c r="T318" s="184"/>
      <c r="AT318" s="180" t="s">
        <v>219</v>
      </c>
      <c r="AU318" s="180" t="s">
        <v>88</v>
      </c>
      <c r="AV318" s="14" t="s">
        <v>82</v>
      </c>
      <c r="AW318" s="14" t="s">
        <v>31</v>
      </c>
      <c r="AX318" s="14" t="s">
        <v>75</v>
      </c>
      <c r="AY318" s="180" t="s">
        <v>205</v>
      </c>
    </row>
    <row r="319" spans="2:65" s="14" customFormat="1">
      <c r="B319" s="179"/>
      <c r="D319" s="165" t="s">
        <v>219</v>
      </c>
      <c r="E319" s="180" t="s">
        <v>1</v>
      </c>
      <c r="F319" s="181" t="s">
        <v>4177</v>
      </c>
      <c r="H319" s="180" t="s">
        <v>1</v>
      </c>
      <c r="I319" s="182"/>
      <c r="L319" s="179"/>
      <c r="M319" s="183"/>
      <c r="T319" s="184"/>
      <c r="AT319" s="180" t="s">
        <v>219</v>
      </c>
      <c r="AU319" s="180" t="s">
        <v>88</v>
      </c>
      <c r="AV319" s="14" t="s">
        <v>82</v>
      </c>
      <c r="AW319" s="14" t="s">
        <v>31</v>
      </c>
      <c r="AX319" s="14" t="s">
        <v>75</v>
      </c>
      <c r="AY319" s="180" t="s">
        <v>205</v>
      </c>
    </row>
    <row r="320" spans="2:65" s="14" customFormat="1">
      <c r="B320" s="179"/>
      <c r="D320" s="165" t="s">
        <v>219</v>
      </c>
      <c r="E320" s="180" t="s">
        <v>1</v>
      </c>
      <c r="F320" s="181" t="s">
        <v>4178</v>
      </c>
      <c r="H320" s="180" t="s">
        <v>1</v>
      </c>
      <c r="I320" s="182"/>
      <c r="L320" s="179"/>
      <c r="M320" s="183"/>
      <c r="T320" s="184"/>
      <c r="AT320" s="180" t="s">
        <v>219</v>
      </c>
      <c r="AU320" s="180" t="s">
        <v>88</v>
      </c>
      <c r="AV320" s="14" t="s">
        <v>82</v>
      </c>
      <c r="AW320" s="14" t="s">
        <v>31</v>
      </c>
      <c r="AX320" s="14" t="s">
        <v>75</v>
      </c>
      <c r="AY320" s="180" t="s">
        <v>205</v>
      </c>
    </row>
    <row r="321" spans="2:51" s="14" customFormat="1">
      <c r="B321" s="179"/>
      <c r="D321" s="165" t="s">
        <v>219</v>
      </c>
      <c r="E321" s="180" t="s">
        <v>1</v>
      </c>
      <c r="F321" s="181" t="s">
        <v>4179</v>
      </c>
      <c r="H321" s="180" t="s">
        <v>1</v>
      </c>
      <c r="I321" s="182"/>
      <c r="L321" s="179"/>
      <c r="M321" s="183"/>
      <c r="T321" s="184"/>
      <c r="AT321" s="180" t="s">
        <v>219</v>
      </c>
      <c r="AU321" s="180" t="s">
        <v>88</v>
      </c>
      <c r="AV321" s="14" t="s">
        <v>82</v>
      </c>
      <c r="AW321" s="14" t="s">
        <v>31</v>
      </c>
      <c r="AX321" s="14" t="s">
        <v>75</v>
      </c>
      <c r="AY321" s="180" t="s">
        <v>205</v>
      </c>
    </row>
    <row r="322" spans="2:51" s="14" customFormat="1">
      <c r="B322" s="179"/>
      <c r="D322" s="165" t="s">
        <v>219</v>
      </c>
      <c r="E322" s="180" t="s">
        <v>1</v>
      </c>
      <c r="F322" s="181" t="s">
        <v>4151</v>
      </c>
      <c r="H322" s="180" t="s">
        <v>1</v>
      </c>
      <c r="I322" s="182"/>
      <c r="L322" s="179"/>
      <c r="M322" s="183"/>
      <c r="T322" s="184"/>
      <c r="AT322" s="180" t="s">
        <v>219</v>
      </c>
      <c r="AU322" s="180" t="s">
        <v>88</v>
      </c>
      <c r="AV322" s="14" t="s">
        <v>82</v>
      </c>
      <c r="AW322" s="14" t="s">
        <v>31</v>
      </c>
      <c r="AX322" s="14" t="s">
        <v>75</v>
      </c>
      <c r="AY322" s="180" t="s">
        <v>205</v>
      </c>
    </row>
    <row r="323" spans="2:51" s="14" customFormat="1">
      <c r="B323" s="179"/>
      <c r="D323" s="165" t="s">
        <v>219</v>
      </c>
      <c r="E323" s="180" t="s">
        <v>1</v>
      </c>
      <c r="F323" s="181" t="s">
        <v>4180</v>
      </c>
      <c r="H323" s="180" t="s">
        <v>1</v>
      </c>
      <c r="I323" s="182"/>
      <c r="L323" s="179"/>
      <c r="M323" s="183"/>
      <c r="T323" s="184"/>
      <c r="AT323" s="180" t="s">
        <v>219</v>
      </c>
      <c r="AU323" s="180" t="s">
        <v>88</v>
      </c>
      <c r="AV323" s="14" t="s">
        <v>82</v>
      </c>
      <c r="AW323" s="14" t="s">
        <v>31</v>
      </c>
      <c r="AX323" s="14" t="s">
        <v>75</v>
      </c>
      <c r="AY323" s="180" t="s">
        <v>205</v>
      </c>
    </row>
    <row r="324" spans="2:51" s="14" customFormat="1">
      <c r="B324" s="179"/>
      <c r="D324" s="165" t="s">
        <v>219</v>
      </c>
      <c r="E324" s="180" t="s">
        <v>1</v>
      </c>
      <c r="F324" s="181" t="s">
        <v>4181</v>
      </c>
      <c r="H324" s="180" t="s">
        <v>1</v>
      </c>
      <c r="I324" s="182"/>
      <c r="L324" s="179"/>
      <c r="M324" s="183"/>
      <c r="T324" s="184"/>
      <c r="AT324" s="180" t="s">
        <v>219</v>
      </c>
      <c r="AU324" s="180" t="s">
        <v>88</v>
      </c>
      <c r="AV324" s="14" t="s">
        <v>82</v>
      </c>
      <c r="AW324" s="14" t="s">
        <v>31</v>
      </c>
      <c r="AX324" s="14" t="s">
        <v>75</v>
      </c>
      <c r="AY324" s="180" t="s">
        <v>205</v>
      </c>
    </row>
    <row r="325" spans="2:51" s="14" customFormat="1">
      <c r="B325" s="179"/>
      <c r="D325" s="165" t="s">
        <v>219</v>
      </c>
      <c r="E325" s="180" t="s">
        <v>1</v>
      </c>
      <c r="F325" s="181" t="s">
        <v>4152</v>
      </c>
      <c r="H325" s="180" t="s">
        <v>1</v>
      </c>
      <c r="I325" s="182"/>
      <c r="L325" s="179"/>
      <c r="M325" s="183"/>
      <c r="T325" s="184"/>
      <c r="AT325" s="180" t="s">
        <v>219</v>
      </c>
      <c r="AU325" s="180" t="s">
        <v>88</v>
      </c>
      <c r="AV325" s="14" t="s">
        <v>82</v>
      </c>
      <c r="AW325" s="14" t="s">
        <v>31</v>
      </c>
      <c r="AX325" s="14" t="s">
        <v>75</v>
      </c>
      <c r="AY325" s="180" t="s">
        <v>205</v>
      </c>
    </row>
    <row r="326" spans="2:51" s="12" customFormat="1">
      <c r="B326" s="164"/>
      <c r="D326" s="165" t="s">
        <v>219</v>
      </c>
      <c r="E326" s="166" t="s">
        <v>1</v>
      </c>
      <c r="F326" s="167" t="s">
        <v>4182</v>
      </c>
      <c r="H326" s="168">
        <v>35.200000000000003</v>
      </c>
      <c r="I326" s="169"/>
      <c r="L326" s="164"/>
      <c r="M326" s="170"/>
      <c r="T326" s="171"/>
      <c r="AT326" s="166" t="s">
        <v>219</v>
      </c>
      <c r="AU326" s="166" t="s">
        <v>88</v>
      </c>
      <c r="AV326" s="12" t="s">
        <v>88</v>
      </c>
      <c r="AW326" s="12" t="s">
        <v>31</v>
      </c>
      <c r="AX326" s="12" t="s">
        <v>75</v>
      </c>
      <c r="AY326" s="166" t="s">
        <v>205</v>
      </c>
    </row>
    <row r="327" spans="2:51" s="15" customFormat="1">
      <c r="B327" s="185"/>
      <c r="D327" s="165" t="s">
        <v>219</v>
      </c>
      <c r="E327" s="186" t="s">
        <v>1</v>
      </c>
      <c r="F327" s="187" t="s">
        <v>4154</v>
      </c>
      <c r="H327" s="188">
        <v>35.200000000000003</v>
      </c>
      <c r="I327" s="189"/>
      <c r="L327" s="185"/>
      <c r="M327" s="190"/>
      <c r="T327" s="191"/>
      <c r="AT327" s="186" t="s">
        <v>219</v>
      </c>
      <c r="AU327" s="186" t="s">
        <v>88</v>
      </c>
      <c r="AV327" s="15" t="s">
        <v>222</v>
      </c>
      <c r="AW327" s="15" t="s">
        <v>31</v>
      </c>
      <c r="AX327" s="15" t="s">
        <v>75</v>
      </c>
      <c r="AY327" s="186" t="s">
        <v>205</v>
      </c>
    </row>
    <row r="328" spans="2:51" s="12" customFormat="1">
      <c r="B328" s="164"/>
      <c r="D328" s="165" t="s">
        <v>219</v>
      </c>
      <c r="E328" s="166" t="s">
        <v>1</v>
      </c>
      <c r="F328" s="167" t="s">
        <v>4183</v>
      </c>
      <c r="H328" s="168">
        <v>34.799999999999997</v>
      </c>
      <c r="I328" s="169"/>
      <c r="L328" s="164"/>
      <c r="M328" s="170"/>
      <c r="T328" s="171"/>
      <c r="AT328" s="166" t="s">
        <v>219</v>
      </c>
      <c r="AU328" s="166" t="s">
        <v>88</v>
      </c>
      <c r="AV328" s="12" t="s">
        <v>88</v>
      </c>
      <c r="AW328" s="12" t="s">
        <v>31</v>
      </c>
      <c r="AX328" s="12" t="s">
        <v>75</v>
      </c>
      <c r="AY328" s="166" t="s">
        <v>205</v>
      </c>
    </row>
    <row r="329" spans="2:51" s="12" customFormat="1">
      <c r="B329" s="164"/>
      <c r="D329" s="165" t="s">
        <v>219</v>
      </c>
      <c r="E329" s="166" t="s">
        <v>1</v>
      </c>
      <c r="F329" s="167" t="s">
        <v>4184</v>
      </c>
      <c r="H329" s="168">
        <v>34.799999999999997</v>
      </c>
      <c r="I329" s="169"/>
      <c r="L329" s="164"/>
      <c r="M329" s="170"/>
      <c r="T329" s="171"/>
      <c r="AT329" s="166" t="s">
        <v>219</v>
      </c>
      <c r="AU329" s="166" t="s">
        <v>88</v>
      </c>
      <c r="AV329" s="12" t="s">
        <v>88</v>
      </c>
      <c r="AW329" s="12" t="s">
        <v>31</v>
      </c>
      <c r="AX329" s="12" t="s">
        <v>75</v>
      </c>
      <c r="AY329" s="166" t="s">
        <v>205</v>
      </c>
    </row>
    <row r="330" spans="2:51" s="12" customFormat="1">
      <c r="B330" s="164"/>
      <c r="D330" s="165" t="s">
        <v>219</v>
      </c>
      <c r="E330" s="166" t="s">
        <v>1</v>
      </c>
      <c r="F330" s="167" t="s">
        <v>4185</v>
      </c>
      <c r="H330" s="168">
        <v>34.799999999999997</v>
      </c>
      <c r="I330" s="169"/>
      <c r="L330" s="164"/>
      <c r="M330" s="170"/>
      <c r="T330" s="171"/>
      <c r="AT330" s="166" t="s">
        <v>219</v>
      </c>
      <c r="AU330" s="166" t="s">
        <v>88</v>
      </c>
      <c r="AV330" s="12" t="s">
        <v>88</v>
      </c>
      <c r="AW330" s="12" t="s">
        <v>31</v>
      </c>
      <c r="AX330" s="12" t="s">
        <v>75</v>
      </c>
      <c r="AY330" s="166" t="s">
        <v>205</v>
      </c>
    </row>
    <row r="331" spans="2:51" s="12" customFormat="1">
      <c r="B331" s="164"/>
      <c r="D331" s="165" t="s">
        <v>219</v>
      </c>
      <c r="E331" s="166" t="s">
        <v>1</v>
      </c>
      <c r="F331" s="167" t="s">
        <v>4186</v>
      </c>
      <c r="H331" s="168">
        <v>34.799999999999997</v>
      </c>
      <c r="I331" s="169"/>
      <c r="L331" s="164"/>
      <c r="M331" s="170"/>
      <c r="T331" s="171"/>
      <c r="AT331" s="166" t="s">
        <v>219</v>
      </c>
      <c r="AU331" s="166" t="s">
        <v>88</v>
      </c>
      <c r="AV331" s="12" t="s">
        <v>88</v>
      </c>
      <c r="AW331" s="12" t="s">
        <v>31</v>
      </c>
      <c r="AX331" s="12" t="s">
        <v>75</v>
      </c>
      <c r="AY331" s="166" t="s">
        <v>205</v>
      </c>
    </row>
    <row r="332" spans="2:51" s="12" customFormat="1">
      <c r="B332" s="164"/>
      <c r="D332" s="165" t="s">
        <v>219</v>
      </c>
      <c r="E332" s="166" t="s">
        <v>1</v>
      </c>
      <c r="F332" s="167" t="s">
        <v>4187</v>
      </c>
      <c r="H332" s="168">
        <v>34.799999999999997</v>
      </c>
      <c r="I332" s="169"/>
      <c r="L332" s="164"/>
      <c r="M332" s="170"/>
      <c r="T332" s="171"/>
      <c r="AT332" s="166" t="s">
        <v>219</v>
      </c>
      <c r="AU332" s="166" t="s">
        <v>88</v>
      </c>
      <c r="AV332" s="12" t="s">
        <v>88</v>
      </c>
      <c r="AW332" s="12" t="s">
        <v>31</v>
      </c>
      <c r="AX332" s="12" t="s">
        <v>75</v>
      </c>
      <c r="AY332" s="166" t="s">
        <v>205</v>
      </c>
    </row>
    <row r="333" spans="2:51" s="12" customFormat="1">
      <c r="B333" s="164"/>
      <c r="D333" s="165" t="s">
        <v>219</v>
      </c>
      <c r="E333" s="166" t="s">
        <v>1</v>
      </c>
      <c r="F333" s="167" t="s">
        <v>4188</v>
      </c>
      <c r="H333" s="168">
        <v>34.799999999999997</v>
      </c>
      <c r="I333" s="169"/>
      <c r="L333" s="164"/>
      <c r="M333" s="170"/>
      <c r="T333" s="171"/>
      <c r="AT333" s="166" t="s">
        <v>219</v>
      </c>
      <c r="AU333" s="166" t="s">
        <v>88</v>
      </c>
      <c r="AV333" s="12" t="s">
        <v>88</v>
      </c>
      <c r="AW333" s="12" t="s">
        <v>31</v>
      </c>
      <c r="AX333" s="12" t="s">
        <v>75</v>
      </c>
      <c r="AY333" s="166" t="s">
        <v>205</v>
      </c>
    </row>
    <row r="334" spans="2:51" s="12" customFormat="1">
      <c r="B334" s="164"/>
      <c r="D334" s="165" t="s">
        <v>219</v>
      </c>
      <c r="E334" s="166" t="s">
        <v>1</v>
      </c>
      <c r="F334" s="167" t="s">
        <v>4189</v>
      </c>
      <c r="H334" s="168">
        <v>34.799999999999997</v>
      </c>
      <c r="I334" s="169"/>
      <c r="L334" s="164"/>
      <c r="M334" s="170"/>
      <c r="T334" s="171"/>
      <c r="AT334" s="166" t="s">
        <v>219</v>
      </c>
      <c r="AU334" s="166" t="s">
        <v>88</v>
      </c>
      <c r="AV334" s="12" t="s">
        <v>88</v>
      </c>
      <c r="AW334" s="12" t="s">
        <v>31</v>
      </c>
      <c r="AX334" s="12" t="s">
        <v>75</v>
      </c>
      <c r="AY334" s="166" t="s">
        <v>205</v>
      </c>
    </row>
    <row r="335" spans="2:51" s="15" customFormat="1">
      <c r="B335" s="185"/>
      <c r="D335" s="165" t="s">
        <v>219</v>
      </c>
      <c r="E335" s="186" t="s">
        <v>1</v>
      </c>
      <c r="F335" s="187" t="s">
        <v>4162</v>
      </c>
      <c r="H335" s="188">
        <v>243.6</v>
      </c>
      <c r="I335" s="189"/>
      <c r="L335" s="185"/>
      <c r="M335" s="190"/>
      <c r="T335" s="191"/>
      <c r="AT335" s="186" t="s">
        <v>219</v>
      </c>
      <c r="AU335" s="186" t="s">
        <v>88</v>
      </c>
      <c r="AV335" s="15" t="s">
        <v>222</v>
      </c>
      <c r="AW335" s="15" t="s">
        <v>31</v>
      </c>
      <c r="AX335" s="15" t="s">
        <v>75</v>
      </c>
      <c r="AY335" s="186" t="s">
        <v>205</v>
      </c>
    </row>
    <row r="336" spans="2:51" s="13" customFormat="1">
      <c r="B336" s="172"/>
      <c r="D336" s="165" t="s">
        <v>219</v>
      </c>
      <c r="E336" s="173" t="s">
        <v>1</v>
      </c>
      <c r="F336" s="174" t="s">
        <v>221</v>
      </c>
      <c r="H336" s="175">
        <v>278.8</v>
      </c>
      <c r="I336" s="176"/>
      <c r="L336" s="172"/>
      <c r="M336" s="177"/>
      <c r="T336" s="178"/>
      <c r="AT336" s="173" t="s">
        <v>219</v>
      </c>
      <c r="AU336" s="173" t="s">
        <v>88</v>
      </c>
      <c r="AV336" s="13" t="s">
        <v>210</v>
      </c>
      <c r="AW336" s="13" t="s">
        <v>31</v>
      </c>
      <c r="AX336" s="13" t="s">
        <v>82</v>
      </c>
      <c r="AY336" s="173" t="s">
        <v>205</v>
      </c>
    </row>
    <row r="337" spans="2:65" s="1" customFormat="1" ht="24.2" customHeight="1">
      <c r="B337" s="136"/>
      <c r="C337" s="137" t="s">
        <v>409</v>
      </c>
      <c r="D337" s="137" t="s">
        <v>206</v>
      </c>
      <c r="E337" s="138" t="s">
        <v>4190</v>
      </c>
      <c r="F337" s="139" t="s">
        <v>4191</v>
      </c>
      <c r="G337" s="140" t="s">
        <v>592</v>
      </c>
      <c r="H337" s="141">
        <v>174</v>
      </c>
      <c r="I337" s="142"/>
      <c r="J337" s="143">
        <f>ROUND(I337*H337,2)</f>
        <v>0</v>
      </c>
      <c r="K337" s="144"/>
      <c r="L337" s="145"/>
      <c r="M337" s="146" t="s">
        <v>1</v>
      </c>
      <c r="N337" s="147" t="s">
        <v>41</v>
      </c>
      <c r="P337" s="148">
        <f>O337*H337</f>
        <v>0</v>
      </c>
      <c r="Q337" s="148">
        <v>3.8700000000000002E-3</v>
      </c>
      <c r="R337" s="148">
        <f>Q337*H337</f>
        <v>0.67337999999999998</v>
      </c>
      <c r="S337" s="148">
        <v>0</v>
      </c>
      <c r="T337" s="149">
        <f>S337*H337</f>
        <v>0</v>
      </c>
      <c r="AR337" s="150" t="s">
        <v>258</v>
      </c>
      <c r="AT337" s="150" t="s">
        <v>206</v>
      </c>
      <c r="AU337" s="150" t="s">
        <v>88</v>
      </c>
      <c r="AY337" s="17" t="s">
        <v>205</v>
      </c>
      <c r="BE337" s="151">
        <f>IF(N337="základná",J337,0)</f>
        <v>0</v>
      </c>
      <c r="BF337" s="151">
        <f>IF(N337="znížená",J337,0)</f>
        <v>0</v>
      </c>
      <c r="BG337" s="151">
        <f>IF(N337="zákl. prenesená",J337,0)</f>
        <v>0</v>
      </c>
      <c r="BH337" s="151">
        <f>IF(N337="zníž. prenesená",J337,0)</f>
        <v>0</v>
      </c>
      <c r="BI337" s="151">
        <f>IF(N337="nulová",J337,0)</f>
        <v>0</v>
      </c>
      <c r="BJ337" s="17" t="s">
        <v>88</v>
      </c>
      <c r="BK337" s="151">
        <f>ROUND(I337*H337,2)</f>
        <v>0</v>
      </c>
      <c r="BL337" s="17" t="s">
        <v>233</v>
      </c>
      <c r="BM337" s="150" t="s">
        <v>4192</v>
      </c>
    </row>
    <row r="338" spans="2:65" s="12" customFormat="1">
      <c r="B338" s="164"/>
      <c r="D338" s="165" t="s">
        <v>219</v>
      </c>
      <c r="E338" s="166" t="s">
        <v>1</v>
      </c>
      <c r="F338" s="167" t="s">
        <v>4193</v>
      </c>
      <c r="H338" s="168">
        <v>174</v>
      </c>
      <c r="I338" s="169"/>
      <c r="L338" s="164"/>
      <c r="M338" s="170"/>
      <c r="T338" s="171"/>
      <c r="AT338" s="166" t="s">
        <v>219</v>
      </c>
      <c r="AU338" s="166" t="s">
        <v>88</v>
      </c>
      <c r="AV338" s="12" t="s">
        <v>88</v>
      </c>
      <c r="AW338" s="12" t="s">
        <v>31</v>
      </c>
      <c r="AX338" s="12" t="s">
        <v>75</v>
      </c>
      <c r="AY338" s="166" t="s">
        <v>205</v>
      </c>
    </row>
    <row r="339" spans="2:65" s="13" customFormat="1">
      <c r="B339" s="172"/>
      <c r="D339" s="165" t="s">
        <v>219</v>
      </c>
      <c r="E339" s="173" t="s">
        <v>1</v>
      </c>
      <c r="F339" s="174" t="s">
        <v>221</v>
      </c>
      <c r="H339" s="175">
        <v>174</v>
      </c>
      <c r="I339" s="176"/>
      <c r="L339" s="172"/>
      <c r="M339" s="177"/>
      <c r="T339" s="178"/>
      <c r="AT339" s="173" t="s">
        <v>219</v>
      </c>
      <c r="AU339" s="173" t="s">
        <v>88</v>
      </c>
      <c r="AV339" s="13" t="s">
        <v>210</v>
      </c>
      <c r="AW339" s="13" t="s">
        <v>31</v>
      </c>
      <c r="AX339" s="13" t="s">
        <v>82</v>
      </c>
      <c r="AY339" s="173" t="s">
        <v>205</v>
      </c>
    </row>
    <row r="340" spans="2:65" s="1" customFormat="1" ht="24.2" customHeight="1">
      <c r="B340" s="136"/>
      <c r="C340" s="154" t="s">
        <v>258</v>
      </c>
      <c r="D340" s="154" t="s">
        <v>214</v>
      </c>
      <c r="E340" s="155" t="s">
        <v>4194</v>
      </c>
      <c r="F340" s="156" t="s">
        <v>4195</v>
      </c>
      <c r="G340" s="157" t="s">
        <v>982</v>
      </c>
      <c r="H340" s="158">
        <v>278.8</v>
      </c>
      <c r="I340" s="159"/>
      <c r="J340" s="160">
        <f>ROUND(I340*H340,2)</f>
        <v>0</v>
      </c>
      <c r="K340" s="161"/>
      <c r="L340" s="32"/>
      <c r="M340" s="162" t="s">
        <v>1</v>
      </c>
      <c r="N340" s="163" t="s">
        <v>41</v>
      </c>
      <c r="P340" s="148">
        <f>O340*H340</f>
        <v>0</v>
      </c>
      <c r="Q340" s="148">
        <v>3.7499999999999999E-3</v>
      </c>
      <c r="R340" s="148">
        <f>Q340*H340</f>
        <v>1.0455000000000001</v>
      </c>
      <c r="S340" s="148">
        <v>0</v>
      </c>
      <c r="T340" s="149">
        <f>S340*H340</f>
        <v>0</v>
      </c>
      <c r="AR340" s="150" t="s">
        <v>233</v>
      </c>
      <c r="AT340" s="150" t="s">
        <v>214</v>
      </c>
      <c r="AU340" s="150" t="s">
        <v>88</v>
      </c>
      <c r="AY340" s="17" t="s">
        <v>205</v>
      </c>
      <c r="BE340" s="151">
        <f>IF(N340="základná",J340,0)</f>
        <v>0</v>
      </c>
      <c r="BF340" s="151">
        <f>IF(N340="znížená",J340,0)</f>
        <v>0</v>
      </c>
      <c r="BG340" s="151">
        <f>IF(N340="zákl. prenesená",J340,0)</f>
        <v>0</v>
      </c>
      <c r="BH340" s="151">
        <f>IF(N340="zníž. prenesená",J340,0)</f>
        <v>0</v>
      </c>
      <c r="BI340" s="151">
        <f>IF(N340="nulová",J340,0)</f>
        <v>0</v>
      </c>
      <c r="BJ340" s="17" t="s">
        <v>88</v>
      </c>
      <c r="BK340" s="151">
        <f>ROUND(I340*H340,2)</f>
        <v>0</v>
      </c>
      <c r="BL340" s="17" t="s">
        <v>233</v>
      </c>
      <c r="BM340" s="150" t="s">
        <v>4196</v>
      </c>
    </row>
    <row r="341" spans="2:65" s="14" customFormat="1">
      <c r="B341" s="179"/>
      <c r="D341" s="165" t="s">
        <v>219</v>
      </c>
      <c r="E341" s="180" t="s">
        <v>1</v>
      </c>
      <c r="F341" s="181" t="s">
        <v>4149</v>
      </c>
      <c r="H341" s="180" t="s">
        <v>1</v>
      </c>
      <c r="I341" s="182"/>
      <c r="L341" s="179"/>
      <c r="M341" s="183"/>
      <c r="T341" s="184"/>
      <c r="AT341" s="180" t="s">
        <v>219</v>
      </c>
      <c r="AU341" s="180" t="s">
        <v>88</v>
      </c>
      <c r="AV341" s="14" t="s">
        <v>82</v>
      </c>
      <c r="AW341" s="14" t="s">
        <v>31</v>
      </c>
      <c r="AX341" s="14" t="s">
        <v>75</v>
      </c>
      <c r="AY341" s="180" t="s">
        <v>205</v>
      </c>
    </row>
    <row r="342" spans="2:65" s="14" customFormat="1" ht="22.5">
      <c r="B342" s="179"/>
      <c r="D342" s="165" t="s">
        <v>219</v>
      </c>
      <c r="E342" s="180" t="s">
        <v>1</v>
      </c>
      <c r="F342" s="181" t="s">
        <v>4150</v>
      </c>
      <c r="H342" s="180" t="s">
        <v>1</v>
      </c>
      <c r="I342" s="182"/>
      <c r="L342" s="179"/>
      <c r="M342" s="183"/>
      <c r="T342" s="184"/>
      <c r="AT342" s="180" t="s">
        <v>219</v>
      </c>
      <c r="AU342" s="180" t="s">
        <v>88</v>
      </c>
      <c r="AV342" s="14" t="s">
        <v>82</v>
      </c>
      <c r="AW342" s="14" t="s">
        <v>31</v>
      </c>
      <c r="AX342" s="14" t="s">
        <v>75</v>
      </c>
      <c r="AY342" s="180" t="s">
        <v>205</v>
      </c>
    </row>
    <row r="343" spans="2:65" s="14" customFormat="1">
      <c r="B343" s="179"/>
      <c r="D343" s="165" t="s">
        <v>219</v>
      </c>
      <c r="E343" s="180" t="s">
        <v>1</v>
      </c>
      <c r="F343" s="181" t="s">
        <v>4151</v>
      </c>
      <c r="H343" s="180" t="s">
        <v>1</v>
      </c>
      <c r="I343" s="182"/>
      <c r="L343" s="179"/>
      <c r="M343" s="183"/>
      <c r="T343" s="184"/>
      <c r="AT343" s="180" t="s">
        <v>219</v>
      </c>
      <c r="AU343" s="180" t="s">
        <v>88</v>
      </c>
      <c r="AV343" s="14" t="s">
        <v>82</v>
      </c>
      <c r="AW343" s="14" t="s">
        <v>31</v>
      </c>
      <c r="AX343" s="14" t="s">
        <v>75</v>
      </c>
      <c r="AY343" s="180" t="s">
        <v>205</v>
      </c>
    </row>
    <row r="344" spans="2:65" s="14" customFormat="1">
      <c r="B344" s="179"/>
      <c r="D344" s="165" t="s">
        <v>219</v>
      </c>
      <c r="E344" s="180" t="s">
        <v>1</v>
      </c>
      <c r="F344" s="181" t="s">
        <v>4152</v>
      </c>
      <c r="H344" s="180" t="s">
        <v>1</v>
      </c>
      <c r="I344" s="182"/>
      <c r="L344" s="179"/>
      <c r="M344" s="183"/>
      <c r="T344" s="184"/>
      <c r="AT344" s="180" t="s">
        <v>219</v>
      </c>
      <c r="AU344" s="180" t="s">
        <v>88</v>
      </c>
      <c r="AV344" s="14" t="s">
        <v>82</v>
      </c>
      <c r="AW344" s="14" t="s">
        <v>31</v>
      </c>
      <c r="AX344" s="14" t="s">
        <v>75</v>
      </c>
      <c r="AY344" s="180" t="s">
        <v>205</v>
      </c>
    </row>
    <row r="345" spans="2:65" s="12" customFormat="1">
      <c r="B345" s="164"/>
      <c r="D345" s="165" t="s">
        <v>219</v>
      </c>
      <c r="E345" s="166" t="s">
        <v>1</v>
      </c>
      <c r="F345" s="167" t="s">
        <v>4182</v>
      </c>
      <c r="H345" s="168">
        <v>35.200000000000003</v>
      </c>
      <c r="I345" s="169"/>
      <c r="L345" s="164"/>
      <c r="M345" s="170"/>
      <c r="T345" s="171"/>
      <c r="AT345" s="166" t="s">
        <v>219</v>
      </c>
      <c r="AU345" s="166" t="s">
        <v>88</v>
      </c>
      <c r="AV345" s="12" t="s">
        <v>88</v>
      </c>
      <c r="AW345" s="12" t="s">
        <v>31</v>
      </c>
      <c r="AX345" s="12" t="s">
        <v>75</v>
      </c>
      <c r="AY345" s="166" t="s">
        <v>205</v>
      </c>
    </row>
    <row r="346" spans="2:65" s="15" customFormat="1">
      <c r="B346" s="185"/>
      <c r="D346" s="165" t="s">
        <v>219</v>
      </c>
      <c r="E346" s="186" t="s">
        <v>1</v>
      </c>
      <c r="F346" s="187" t="s">
        <v>4154</v>
      </c>
      <c r="H346" s="188">
        <v>35.200000000000003</v>
      </c>
      <c r="I346" s="189"/>
      <c r="L346" s="185"/>
      <c r="M346" s="190"/>
      <c r="T346" s="191"/>
      <c r="AT346" s="186" t="s">
        <v>219</v>
      </c>
      <c r="AU346" s="186" t="s">
        <v>88</v>
      </c>
      <c r="AV346" s="15" t="s">
        <v>222</v>
      </c>
      <c r="AW346" s="15" t="s">
        <v>31</v>
      </c>
      <c r="AX346" s="15" t="s">
        <v>75</v>
      </c>
      <c r="AY346" s="186" t="s">
        <v>205</v>
      </c>
    </row>
    <row r="347" spans="2:65" s="12" customFormat="1">
      <c r="B347" s="164"/>
      <c r="D347" s="165" t="s">
        <v>219</v>
      </c>
      <c r="E347" s="166" t="s">
        <v>1</v>
      </c>
      <c r="F347" s="167" t="s">
        <v>4183</v>
      </c>
      <c r="H347" s="168">
        <v>34.799999999999997</v>
      </c>
      <c r="I347" s="169"/>
      <c r="L347" s="164"/>
      <c r="M347" s="170"/>
      <c r="T347" s="171"/>
      <c r="AT347" s="166" t="s">
        <v>219</v>
      </c>
      <c r="AU347" s="166" t="s">
        <v>88</v>
      </c>
      <c r="AV347" s="12" t="s">
        <v>88</v>
      </c>
      <c r="AW347" s="12" t="s">
        <v>31</v>
      </c>
      <c r="AX347" s="12" t="s">
        <v>75</v>
      </c>
      <c r="AY347" s="166" t="s">
        <v>205</v>
      </c>
    </row>
    <row r="348" spans="2:65" s="12" customFormat="1">
      <c r="B348" s="164"/>
      <c r="D348" s="165" t="s">
        <v>219</v>
      </c>
      <c r="E348" s="166" t="s">
        <v>1</v>
      </c>
      <c r="F348" s="167" t="s">
        <v>4184</v>
      </c>
      <c r="H348" s="168">
        <v>34.799999999999997</v>
      </c>
      <c r="I348" s="169"/>
      <c r="L348" s="164"/>
      <c r="M348" s="170"/>
      <c r="T348" s="171"/>
      <c r="AT348" s="166" t="s">
        <v>219</v>
      </c>
      <c r="AU348" s="166" t="s">
        <v>88</v>
      </c>
      <c r="AV348" s="12" t="s">
        <v>88</v>
      </c>
      <c r="AW348" s="12" t="s">
        <v>31</v>
      </c>
      <c r="AX348" s="12" t="s">
        <v>75</v>
      </c>
      <c r="AY348" s="166" t="s">
        <v>205</v>
      </c>
    </row>
    <row r="349" spans="2:65" s="12" customFormat="1">
      <c r="B349" s="164"/>
      <c r="D349" s="165" t="s">
        <v>219</v>
      </c>
      <c r="E349" s="166" t="s">
        <v>1</v>
      </c>
      <c r="F349" s="167" t="s">
        <v>4185</v>
      </c>
      <c r="H349" s="168">
        <v>34.799999999999997</v>
      </c>
      <c r="I349" s="169"/>
      <c r="L349" s="164"/>
      <c r="M349" s="170"/>
      <c r="T349" s="171"/>
      <c r="AT349" s="166" t="s">
        <v>219</v>
      </c>
      <c r="AU349" s="166" t="s">
        <v>88</v>
      </c>
      <c r="AV349" s="12" t="s">
        <v>88</v>
      </c>
      <c r="AW349" s="12" t="s">
        <v>31</v>
      </c>
      <c r="AX349" s="12" t="s">
        <v>75</v>
      </c>
      <c r="AY349" s="166" t="s">
        <v>205</v>
      </c>
    </row>
    <row r="350" spans="2:65" s="12" customFormat="1">
      <c r="B350" s="164"/>
      <c r="D350" s="165" t="s">
        <v>219</v>
      </c>
      <c r="E350" s="166" t="s">
        <v>1</v>
      </c>
      <c r="F350" s="167" t="s">
        <v>4186</v>
      </c>
      <c r="H350" s="168">
        <v>34.799999999999997</v>
      </c>
      <c r="I350" s="169"/>
      <c r="L350" s="164"/>
      <c r="M350" s="170"/>
      <c r="T350" s="171"/>
      <c r="AT350" s="166" t="s">
        <v>219</v>
      </c>
      <c r="AU350" s="166" t="s">
        <v>88</v>
      </c>
      <c r="AV350" s="12" t="s">
        <v>88</v>
      </c>
      <c r="AW350" s="12" t="s">
        <v>31</v>
      </c>
      <c r="AX350" s="12" t="s">
        <v>75</v>
      </c>
      <c r="AY350" s="166" t="s">
        <v>205</v>
      </c>
    </row>
    <row r="351" spans="2:65" s="12" customFormat="1">
      <c r="B351" s="164"/>
      <c r="D351" s="165" t="s">
        <v>219</v>
      </c>
      <c r="E351" s="166" t="s">
        <v>1</v>
      </c>
      <c r="F351" s="167" t="s">
        <v>4187</v>
      </c>
      <c r="H351" s="168">
        <v>34.799999999999997</v>
      </c>
      <c r="I351" s="169"/>
      <c r="L351" s="164"/>
      <c r="M351" s="170"/>
      <c r="T351" s="171"/>
      <c r="AT351" s="166" t="s">
        <v>219</v>
      </c>
      <c r="AU351" s="166" t="s">
        <v>88</v>
      </c>
      <c r="AV351" s="12" t="s">
        <v>88</v>
      </c>
      <c r="AW351" s="12" t="s">
        <v>31</v>
      </c>
      <c r="AX351" s="12" t="s">
        <v>75</v>
      </c>
      <c r="AY351" s="166" t="s">
        <v>205</v>
      </c>
    </row>
    <row r="352" spans="2:65" s="12" customFormat="1">
      <c r="B352" s="164"/>
      <c r="D352" s="165" t="s">
        <v>219</v>
      </c>
      <c r="E352" s="166" t="s">
        <v>1</v>
      </c>
      <c r="F352" s="167" t="s">
        <v>4188</v>
      </c>
      <c r="H352" s="168">
        <v>34.799999999999997</v>
      </c>
      <c r="I352" s="169"/>
      <c r="L352" s="164"/>
      <c r="M352" s="170"/>
      <c r="T352" s="171"/>
      <c r="AT352" s="166" t="s">
        <v>219</v>
      </c>
      <c r="AU352" s="166" t="s">
        <v>88</v>
      </c>
      <c r="AV352" s="12" t="s">
        <v>88</v>
      </c>
      <c r="AW352" s="12" t="s">
        <v>31</v>
      </c>
      <c r="AX352" s="12" t="s">
        <v>75</v>
      </c>
      <c r="AY352" s="166" t="s">
        <v>205</v>
      </c>
    </row>
    <row r="353" spans="2:65" s="12" customFormat="1">
      <c r="B353" s="164"/>
      <c r="D353" s="165" t="s">
        <v>219</v>
      </c>
      <c r="E353" s="166" t="s">
        <v>1</v>
      </c>
      <c r="F353" s="167" t="s">
        <v>4189</v>
      </c>
      <c r="H353" s="168">
        <v>34.799999999999997</v>
      </c>
      <c r="I353" s="169"/>
      <c r="L353" s="164"/>
      <c r="M353" s="170"/>
      <c r="T353" s="171"/>
      <c r="AT353" s="166" t="s">
        <v>219</v>
      </c>
      <c r="AU353" s="166" t="s">
        <v>88</v>
      </c>
      <c r="AV353" s="12" t="s">
        <v>88</v>
      </c>
      <c r="AW353" s="12" t="s">
        <v>31</v>
      </c>
      <c r="AX353" s="12" t="s">
        <v>75</v>
      </c>
      <c r="AY353" s="166" t="s">
        <v>205</v>
      </c>
    </row>
    <row r="354" spans="2:65" s="15" customFormat="1">
      <c r="B354" s="185"/>
      <c r="D354" s="165" t="s">
        <v>219</v>
      </c>
      <c r="E354" s="186" t="s">
        <v>1</v>
      </c>
      <c r="F354" s="187" t="s">
        <v>4162</v>
      </c>
      <c r="H354" s="188">
        <v>243.6</v>
      </c>
      <c r="I354" s="189"/>
      <c r="L354" s="185"/>
      <c r="M354" s="190"/>
      <c r="T354" s="191"/>
      <c r="AT354" s="186" t="s">
        <v>219</v>
      </c>
      <c r="AU354" s="186" t="s">
        <v>88</v>
      </c>
      <c r="AV354" s="15" t="s">
        <v>222</v>
      </c>
      <c r="AW354" s="15" t="s">
        <v>31</v>
      </c>
      <c r="AX354" s="15" t="s">
        <v>75</v>
      </c>
      <c r="AY354" s="186" t="s">
        <v>205</v>
      </c>
    </row>
    <row r="355" spans="2:65" s="13" customFormat="1">
      <c r="B355" s="172"/>
      <c r="D355" s="165" t="s">
        <v>219</v>
      </c>
      <c r="E355" s="173" t="s">
        <v>1</v>
      </c>
      <c r="F355" s="174" t="s">
        <v>221</v>
      </c>
      <c r="H355" s="175">
        <v>278.8</v>
      </c>
      <c r="I355" s="176"/>
      <c r="L355" s="172"/>
      <c r="M355" s="177"/>
      <c r="T355" s="178"/>
      <c r="AT355" s="173" t="s">
        <v>219</v>
      </c>
      <c r="AU355" s="173" t="s">
        <v>88</v>
      </c>
      <c r="AV355" s="13" t="s">
        <v>210</v>
      </c>
      <c r="AW355" s="13" t="s">
        <v>31</v>
      </c>
      <c r="AX355" s="13" t="s">
        <v>82</v>
      </c>
      <c r="AY355" s="173" t="s">
        <v>205</v>
      </c>
    </row>
    <row r="356" spans="2:65" s="1" customFormat="1" ht="24.2" customHeight="1">
      <c r="B356" s="136"/>
      <c r="C356" s="137" t="s">
        <v>619</v>
      </c>
      <c r="D356" s="137" t="s">
        <v>206</v>
      </c>
      <c r="E356" s="138" t="s">
        <v>4197</v>
      </c>
      <c r="F356" s="139" t="s">
        <v>4198</v>
      </c>
      <c r="G356" s="140" t="s">
        <v>165</v>
      </c>
      <c r="H356" s="141">
        <v>46.002000000000002</v>
      </c>
      <c r="I356" s="142"/>
      <c r="J356" s="143">
        <f>ROUND(I356*H356,2)</f>
        <v>0</v>
      </c>
      <c r="K356" s="144"/>
      <c r="L356" s="145"/>
      <c r="M356" s="146" t="s">
        <v>1</v>
      </c>
      <c r="N356" s="147" t="s">
        <v>41</v>
      </c>
      <c r="P356" s="148">
        <f>O356*H356</f>
        <v>0</v>
      </c>
      <c r="Q356" s="148">
        <v>2.3060000000000001E-2</v>
      </c>
      <c r="R356" s="148">
        <f>Q356*H356</f>
        <v>1.0608061200000001</v>
      </c>
      <c r="S356" s="148">
        <v>0</v>
      </c>
      <c r="T356" s="149">
        <f>S356*H356</f>
        <v>0</v>
      </c>
      <c r="AR356" s="150" t="s">
        <v>258</v>
      </c>
      <c r="AT356" s="150" t="s">
        <v>206</v>
      </c>
      <c r="AU356" s="150" t="s">
        <v>88</v>
      </c>
      <c r="AY356" s="17" t="s">
        <v>205</v>
      </c>
      <c r="BE356" s="151">
        <f>IF(N356="základná",J356,0)</f>
        <v>0</v>
      </c>
      <c r="BF356" s="151">
        <f>IF(N356="znížená",J356,0)</f>
        <v>0</v>
      </c>
      <c r="BG356" s="151">
        <f>IF(N356="zákl. prenesená",J356,0)</f>
        <v>0</v>
      </c>
      <c r="BH356" s="151">
        <f>IF(N356="zníž. prenesená",J356,0)</f>
        <v>0</v>
      </c>
      <c r="BI356" s="151">
        <f>IF(N356="nulová",J356,0)</f>
        <v>0</v>
      </c>
      <c r="BJ356" s="17" t="s">
        <v>88</v>
      </c>
      <c r="BK356" s="151">
        <f>ROUND(I356*H356,2)</f>
        <v>0</v>
      </c>
      <c r="BL356" s="17" t="s">
        <v>233</v>
      </c>
      <c r="BM356" s="150" t="s">
        <v>4199</v>
      </c>
    </row>
    <row r="357" spans="2:65" s="12" customFormat="1">
      <c r="B357" s="164"/>
      <c r="D357" s="165" t="s">
        <v>219</v>
      </c>
      <c r="E357" s="166" t="s">
        <v>1</v>
      </c>
      <c r="F357" s="167" t="s">
        <v>4200</v>
      </c>
      <c r="H357" s="168">
        <v>46.002000000000002</v>
      </c>
      <c r="I357" s="169"/>
      <c r="L357" s="164"/>
      <c r="M357" s="170"/>
      <c r="T357" s="171"/>
      <c r="AT357" s="166" t="s">
        <v>219</v>
      </c>
      <c r="AU357" s="166" t="s">
        <v>88</v>
      </c>
      <c r="AV357" s="12" t="s">
        <v>88</v>
      </c>
      <c r="AW357" s="12" t="s">
        <v>31</v>
      </c>
      <c r="AX357" s="12" t="s">
        <v>75</v>
      </c>
      <c r="AY357" s="166" t="s">
        <v>205</v>
      </c>
    </row>
    <row r="358" spans="2:65" s="13" customFormat="1">
      <c r="B358" s="172"/>
      <c r="D358" s="165" t="s">
        <v>219</v>
      </c>
      <c r="E358" s="173" t="s">
        <v>1</v>
      </c>
      <c r="F358" s="174" t="s">
        <v>221</v>
      </c>
      <c r="H358" s="175">
        <v>46.002000000000002</v>
      </c>
      <c r="I358" s="176"/>
      <c r="L358" s="172"/>
      <c r="M358" s="177"/>
      <c r="T358" s="178"/>
      <c r="AT358" s="173" t="s">
        <v>219</v>
      </c>
      <c r="AU358" s="173" t="s">
        <v>88</v>
      </c>
      <c r="AV358" s="13" t="s">
        <v>210</v>
      </c>
      <c r="AW358" s="13" t="s">
        <v>31</v>
      </c>
      <c r="AX358" s="13" t="s">
        <v>82</v>
      </c>
      <c r="AY358" s="173" t="s">
        <v>205</v>
      </c>
    </row>
    <row r="359" spans="2:65" s="1" customFormat="1" ht="24.2" customHeight="1">
      <c r="B359" s="136"/>
      <c r="C359" s="154" t="s">
        <v>624</v>
      </c>
      <c r="D359" s="154" t="s">
        <v>214</v>
      </c>
      <c r="E359" s="155" t="s">
        <v>4201</v>
      </c>
      <c r="F359" s="156" t="s">
        <v>4202</v>
      </c>
      <c r="G359" s="157" t="s">
        <v>370</v>
      </c>
      <c r="H359" s="158">
        <v>416.63799999999998</v>
      </c>
      <c r="I359" s="159"/>
      <c r="J359" s="160">
        <f>ROUND(I359*H359,2)</f>
        <v>0</v>
      </c>
      <c r="K359" s="161"/>
      <c r="L359" s="32"/>
      <c r="M359" s="162" t="s">
        <v>1</v>
      </c>
      <c r="N359" s="163" t="s">
        <v>41</v>
      </c>
      <c r="P359" s="148">
        <f>O359*H359</f>
        <v>0</v>
      </c>
      <c r="Q359" s="148">
        <v>3.7847000000000002E-3</v>
      </c>
      <c r="R359" s="148">
        <f>Q359*H359</f>
        <v>1.5768498386000001</v>
      </c>
      <c r="S359" s="148">
        <v>0</v>
      </c>
      <c r="T359" s="149">
        <f>S359*H359</f>
        <v>0</v>
      </c>
      <c r="AR359" s="150" t="s">
        <v>233</v>
      </c>
      <c r="AT359" s="150" t="s">
        <v>214</v>
      </c>
      <c r="AU359" s="150" t="s">
        <v>88</v>
      </c>
      <c r="AY359" s="17" t="s">
        <v>205</v>
      </c>
      <c r="BE359" s="151">
        <f>IF(N359="základná",J359,0)</f>
        <v>0</v>
      </c>
      <c r="BF359" s="151">
        <f>IF(N359="znížená",J359,0)</f>
        <v>0</v>
      </c>
      <c r="BG359" s="151">
        <f>IF(N359="zákl. prenesená",J359,0)</f>
        <v>0</v>
      </c>
      <c r="BH359" s="151">
        <f>IF(N359="zníž. prenesená",J359,0)</f>
        <v>0</v>
      </c>
      <c r="BI359" s="151">
        <f>IF(N359="nulová",J359,0)</f>
        <v>0</v>
      </c>
      <c r="BJ359" s="17" t="s">
        <v>88</v>
      </c>
      <c r="BK359" s="151">
        <f>ROUND(I359*H359,2)</f>
        <v>0</v>
      </c>
      <c r="BL359" s="17" t="s">
        <v>233</v>
      </c>
      <c r="BM359" s="150" t="s">
        <v>4203</v>
      </c>
    </row>
    <row r="360" spans="2:65" s="14" customFormat="1">
      <c r="B360" s="179"/>
      <c r="D360" s="165" t="s">
        <v>219</v>
      </c>
      <c r="E360" s="180" t="s">
        <v>1</v>
      </c>
      <c r="F360" s="181" t="s">
        <v>4204</v>
      </c>
      <c r="H360" s="180" t="s">
        <v>1</v>
      </c>
      <c r="I360" s="182"/>
      <c r="L360" s="179"/>
      <c r="M360" s="183"/>
      <c r="T360" s="184"/>
      <c r="AT360" s="180" t="s">
        <v>219</v>
      </c>
      <c r="AU360" s="180" t="s">
        <v>88</v>
      </c>
      <c r="AV360" s="14" t="s">
        <v>82</v>
      </c>
      <c r="AW360" s="14" t="s">
        <v>31</v>
      </c>
      <c r="AX360" s="14" t="s">
        <v>75</v>
      </c>
      <c r="AY360" s="180" t="s">
        <v>205</v>
      </c>
    </row>
    <row r="361" spans="2:65" s="12" customFormat="1">
      <c r="B361" s="164"/>
      <c r="D361" s="165" t="s">
        <v>219</v>
      </c>
      <c r="E361" s="166" t="s">
        <v>1</v>
      </c>
      <c r="F361" s="167" t="s">
        <v>4205</v>
      </c>
      <c r="H361" s="168">
        <v>47.55</v>
      </c>
      <c r="I361" s="169"/>
      <c r="L361" s="164"/>
      <c r="M361" s="170"/>
      <c r="T361" s="171"/>
      <c r="AT361" s="166" t="s">
        <v>219</v>
      </c>
      <c r="AU361" s="166" t="s">
        <v>88</v>
      </c>
      <c r="AV361" s="12" t="s">
        <v>88</v>
      </c>
      <c r="AW361" s="12" t="s">
        <v>31</v>
      </c>
      <c r="AX361" s="12" t="s">
        <v>75</v>
      </c>
      <c r="AY361" s="166" t="s">
        <v>205</v>
      </c>
    </row>
    <row r="362" spans="2:65" s="15" customFormat="1">
      <c r="B362" s="185"/>
      <c r="D362" s="165" t="s">
        <v>219</v>
      </c>
      <c r="E362" s="186" t="s">
        <v>1</v>
      </c>
      <c r="F362" s="187" t="s">
        <v>4206</v>
      </c>
      <c r="H362" s="188">
        <v>47.55</v>
      </c>
      <c r="I362" s="189"/>
      <c r="L362" s="185"/>
      <c r="M362" s="190"/>
      <c r="T362" s="191"/>
      <c r="AT362" s="186" t="s">
        <v>219</v>
      </c>
      <c r="AU362" s="186" t="s">
        <v>88</v>
      </c>
      <c r="AV362" s="15" t="s">
        <v>222</v>
      </c>
      <c r="AW362" s="15" t="s">
        <v>31</v>
      </c>
      <c r="AX362" s="15" t="s">
        <v>75</v>
      </c>
      <c r="AY362" s="186" t="s">
        <v>205</v>
      </c>
    </row>
    <row r="363" spans="2:65" s="12" customFormat="1">
      <c r="B363" s="164"/>
      <c r="D363" s="165" t="s">
        <v>219</v>
      </c>
      <c r="E363" s="166" t="s">
        <v>1</v>
      </c>
      <c r="F363" s="167" t="s">
        <v>4207</v>
      </c>
      <c r="H363" s="168">
        <v>369.08800000000002</v>
      </c>
      <c r="I363" s="169"/>
      <c r="L363" s="164"/>
      <c r="M363" s="170"/>
      <c r="T363" s="171"/>
      <c r="AT363" s="166" t="s">
        <v>219</v>
      </c>
      <c r="AU363" s="166" t="s">
        <v>88</v>
      </c>
      <c r="AV363" s="12" t="s">
        <v>88</v>
      </c>
      <c r="AW363" s="12" t="s">
        <v>31</v>
      </c>
      <c r="AX363" s="12" t="s">
        <v>75</v>
      </c>
      <c r="AY363" s="166" t="s">
        <v>205</v>
      </c>
    </row>
    <row r="364" spans="2:65" s="15" customFormat="1">
      <c r="B364" s="185"/>
      <c r="D364" s="165" t="s">
        <v>219</v>
      </c>
      <c r="E364" s="186" t="s">
        <v>1</v>
      </c>
      <c r="F364" s="187" t="s">
        <v>4208</v>
      </c>
      <c r="H364" s="188">
        <v>369.08800000000002</v>
      </c>
      <c r="I364" s="189"/>
      <c r="L364" s="185"/>
      <c r="M364" s="190"/>
      <c r="T364" s="191"/>
      <c r="AT364" s="186" t="s">
        <v>219</v>
      </c>
      <c r="AU364" s="186" t="s">
        <v>88</v>
      </c>
      <c r="AV364" s="15" t="s">
        <v>222</v>
      </c>
      <c r="AW364" s="15" t="s">
        <v>31</v>
      </c>
      <c r="AX364" s="15" t="s">
        <v>75</v>
      </c>
      <c r="AY364" s="186" t="s">
        <v>205</v>
      </c>
    </row>
    <row r="365" spans="2:65" s="13" customFormat="1">
      <c r="B365" s="172"/>
      <c r="D365" s="165" t="s">
        <v>219</v>
      </c>
      <c r="E365" s="173" t="s">
        <v>1</v>
      </c>
      <c r="F365" s="174" t="s">
        <v>221</v>
      </c>
      <c r="H365" s="175">
        <v>416.63799999999998</v>
      </c>
      <c r="I365" s="176"/>
      <c r="L365" s="172"/>
      <c r="M365" s="177"/>
      <c r="T365" s="178"/>
      <c r="AT365" s="173" t="s">
        <v>219</v>
      </c>
      <c r="AU365" s="173" t="s">
        <v>88</v>
      </c>
      <c r="AV365" s="13" t="s">
        <v>210</v>
      </c>
      <c r="AW365" s="13" t="s">
        <v>31</v>
      </c>
      <c r="AX365" s="13" t="s">
        <v>82</v>
      </c>
      <c r="AY365" s="173" t="s">
        <v>205</v>
      </c>
    </row>
    <row r="366" spans="2:65" s="1" customFormat="1" ht="24.2" customHeight="1">
      <c r="B366" s="136"/>
      <c r="C366" s="137" t="s">
        <v>870</v>
      </c>
      <c r="D366" s="137" t="s">
        <v>206</v>
      </c>
      <c r="E366" s="138" t="s">
        <v>4209</v>
      </c>
      <c r="F366" s="139" t="s">
        <v>4210</v>
      </c>
      <c r="G366" s="140" t="s">
        <v>165</v>
      </c>
      <c r="H366" s="141">
        <v>46</v>
      </c>
      <c r="I366" s="142"/>
      <c r="J366" s="143">
        <f>ROUND(I366*H366,2)</f>
        <v>0</v>
      </c>
      <c r="K366" s="144"/>
      <c r="L366" s="145"/>
      <c r="M366" s="146" t="s">
        <v>1</v>
      </c>
      <c r="N366" s="147" t="s">
        <v>41</v>
      </c>
      <c r="P366" s="148">
        <f>O366*H366</f>
        <v>0</v>
      </c>
      <c r="Q366" s="148">
        <v>2.3060000000000001E-2</v>
      </c>
      <c r="R366" s="148">
        <f>Q366*H366</f>
        <v>1.0607599999999999</v>
      </c>
      <c r="S366" s="148">
        <v>0</v>
      </c>
      <c r="T366" s="149">
        <f>S366*H366</f>
        <v>0</v>
      </c>
      <c r="AR366" s="150" t="s">
        <v>258</v>
      </c>
      <c r="AT366" s="150" t="s">
        <v>206</v>
      </c>
      <c r="AU366" s="150" t="s">
        <v>88</v>
      </c>
      <c r="AY366" s="17" t="s">
        <v>205</v>
      </c>
      <c r="BE366" s="151">
        <f>IF(N366="základná",J366,0)</f>
        <v>0</v>
      </c>
      <c r="BF366" s="151">
        <f>IF(N366="znížená",J366,0)</f>
        <v>0</v>
      </c>
      <c r="BG366" s="151">
        <f>IF(N366="zákl. prenesená",J366,0)</f>
        <v>0</v>
      </c>
      <c r="BH366" s="151">
        <f>IF(N366="zníž. prenesená",J366,0)</f>
        <v>0</v>
      </c>
      <c r="BI366" s="151">
        <f>IF(N366="nulová",J366,0)</f>
        <v>0</v>
      </c>
      <c r="BJ366" s="17" t="s">
        <v>88</v>
      </c>
      <c r="BK366" s="151">
        <f>ROUND(I366*H366,2)</f>
        <v>0</v>
      </c>
      <c r="BL366" s="17" t="s">
        <v>233</v>
      </c>
      <c r="BM366" s="150" t="s">
        <v>4211</v>
      </c>
    </row>
    <row r="367" spans="2:65" s="12" customFormat="1">
      <c r="B367" s="164"/>
      <c r="D367" s="165" t="s">
        <v>219</v>
      </c>
      <c r="E367" s="166" t="s">
        <v>1</v>
      </c>
      <c r="F367" s="167" t="s">
        <v>4212</v>
      </c>
      <c r="H367" s="168">
        <v>45.83</v>
      </c>
      <c r="I367" s="169"/>
      <c r="L367" s="164"/>
      <c r="M367" s="170"/>
      <c r="T367" s="171"/>
      <c r="AT367" s="166" t="s">
        <v>219</v>
      </c>
      <c r="AU367" s="166" t="s">
        <v>88</v>
      </c>
      <c r="AV367" s="12" t="s">
        <v>88</v>
      </c>
      <c r="AW367" s="12" t="s">
        <v>31</v>
      </c>
      <c r="AX367" s="12" t="s">
        <v>75</v>
      </c>
      <c r="AY367" s="166" t="s">
        <v>205</v>
      </c>
    </row>
    <row r="368" spans="2:65" s="12" customFormat="1">
      <c r="B368" s="164"/>
      <c r="D368" s="165" t="s">
        <v>219</v>
      </c>
      <c r="E368" s="166" t="s">
        <v>1</v>
      </c>
      <c r="F368" s="167" t="s">
        <v>4213</v>
      </c>
      <c r="H368" s="168">
        <v>0.17</v>
      </c>
      <c r="I368" s="169"/>
      <c r="L368" s="164"/>
      <c r="M368" s="170"/>
      <c r="T368" s="171"/>
      <c r="AT368" s="166" t="s">
        <v>219</v>
      </c>
      <c r="AU368" s="166" t="s">
        <v>88</v>
      </c>
      <c r="AV368" s="12" t="s">
        <v>88</v>
      </c>
      <c r="AW368" s="12" t="s">
        <v>31</v>
      </c>
      <c r="AX368" s="12" t="s">
        <v>75</v>
      </c>
      <c r="AY368" s="166" t="s">
        <v>205</v>
      </c>
    </row>
    <row r="369" spans="2:65" s="13" customFormat="1">
      <c r="B369" s="172"/>
      <c r="D369" s="165" t="s">
        <v>219</v>
      </c>
      <c r="E369" s="173" t="s">
        <v>1</v>
      </c>
      <c r="F369" s="174" t="s">
        <v>221</v>
      </c>
      <c r="H369" s="175">
        <v>46</v>
      </c>
      <c r="I369" s="176"/>
      <c r="L369" s="172"/>
      <c r="M369" s="177"/>
      <c r="T369" s="178"/>
      <c r="AT369" s="173" t="s">
        <v>219</v>
      </c>
      <c r="AU369" s="173" t="s">
        <v>88</v>
      </c>
      <c r="AV369" s="13" t="s">
        <v>210</v>
      </c>
      <c r="AW369" s="13" t="s">
        <v>31</v>
      </c>
      <c r="AX369" s="13" t="s">
        <v>82</v>
      </c>
      <c r="AY369" s="173" t="s">
        <v>205</v>
      </c>
    </row>
    <row r="370" spans="2:65" s="1" customFormat="1" ht="24.2" customHeight="1">
      <c r="B370" s="136"/>
      <c r="C370" s="154" t="s">
        <v>874</v>
      </c>
      <c r="D370" s="154" t="s">
        <v>214</v>
      </c>
      <c r="E370" s="155" t="s">
        <v>4214</v>
      </c>
      <c r="F370" s="156" t="s">
        <v>4215</v>
      </c>
      <c r="G370" s="157" t="s">
        <v>165</v>
      </c>
      <c r="H370" s="158">
        <v>1066.28</v>
      </c>
      <c r="I370" s="159"/>
      <c r="J370" s="160">
        <f>ROUND(I370*H370,2)</f>
        <v>0</v>
      </c>
      <c r="K370" s="161"/>
      <c r="L370" s="32"/>
      <c r="M370" s="162" t="s">
        <v>1</v>
      </c>
      <c r="N370" s="163" t="s">
        <v>41</v>
      </c>
      <c r="P370" s="148">
        <f>O370*H370</f>
        <v>0</v>
      </c>
      <c r="Q370" s="148">
        <v>4.4420000000000001E-2</v>
      </c>
      <c r="R370" s="148">
        <f>Q370*H370</f>
        <v>47.364157599999999</v>
      </c>
      <c r="S370" s="148">
        <v>0</v>
      </c>
      <c r="T370" s="149">
        <f>S370*H370</f>
        <v>0</v>
      </c>
      <c r="AR370" s="150" t="s">
        <v>233</v>
      </c>
      <c r="AT370" s="150" t="s">
        <v>214</v>
      </c>
      <c r="AU370" s="150" t="s">
        <v>88</v>
      </c>
      <c r="AY370" s="17" t="s">
        <v>205</v>
      </c>
      <c r="BE370" s="151">
        <f>IF(N370="základná",J370,0)</f>
        <v>0</v>
      </c>
      <c r="BF370" s="151">
        <f>IF(N370="znížená",J370,0)</f>
        <v>0</v>
      </c>
      <c r="BG370" s="151">
        <f>IF(N370="zákl. prenesená",J370,0)</f>
        <v>0</v>
      </c>
      <c r="BH370" s="151">
        <f>IF(N370="zníž. prenesená",J370,0)</f>
        <v>0</v>
      </c>
      <c r="BI370" s="151">
        <f>IF(N370="nulová",J370,0)</f>
        <v>0</v>
      </c>
      <c r="BJ370" s="17" t="s">
        <v>88</v>
      </c>
      <c r="BK370" s="151">
        <f>ROUND(I370*H370,2)</f>
        <v>0</v>
      </c>
      <c r="BL370" s="17" t="s">
        <v>233</v>
      </c>
      <c r="BM370" s="150" t="s">
        <v>4216</v>
      </c>
    </row>
    <row r="371" spans="2:65" s="14" customFormat="1">
      <c r="B371" s="179"/>
      <c r="D371" s="165" t="s">
        <v>219</v>
      </c>
      <c r="E371" s="180" t="s">
        <v>1</v>
      </c>
      <c r="F371" s="181" t="s">
        <v>4217</v>
      </c>
      <c r="H371" s="180" t="s">
        <v>1</v>
      </c>
      <c r="I371" s="182"/>
      <c r="L371" s="179"/>
      <c r="M371" s="183"/>
      <c r="T371" s="184"/>
      <c r="AT371" s="180" t="s">
        <v>219</v>
      </c>
      <c r="AU371" s="180" t="s">
        <v>88</v>
      </c>
      <c r="AV371" s="14" t="s">
        <v>82</v>
      </c>
      <c r="AW371" s="14" t="s">
        <v>31</v>
      </c>
      <c r="AX371" s="14" t="s">
        <v>75</v>
      </c>
      <c r="AY371" s="180" t="s">
        <v>205</v>
      </c>
    </row>
    <row r="372" spans="2:65" s="14" customFormat="1">
      <c r="B372" s="179"/>
      <c r="D372" s="165" t="s">
        <v>219</v>
      </c>
      <c r="E372" s="180" t="s">
        <v>1</v>
      </c>
      <c r="F372" s="181" t="s">
        <v>4218</v>
      </c>
      <c r="H372" s="180" t="s">
        <v>1</v>
      </c>
      <c r="I372" s="182"/>
      <c r="L372" s="179"/>
      <c r="M372" s="183"/>
      <c r="T372" s="184"/>
      <c r="AT372" s="180" t="s">
        <v>219</v>
      </c>
      <c r="AU372" s="180" t="s">
        <v>88</v>
      </c>
      <c r="AV372" s="14" t="s">
        <v>82</v>
      </c>
      <c r="AW372" s="14" t="s">
        <v>31</v>
      </c>
      <c r="AX372" s="14" t="s">
        <v>75</v>
      </c>
      <c r="AY372" s="180" t="s">
        <v>205</v>
      </c>
    </row>
    <row r="373" spans="2:65" s="14" customFormat="1">
      <c r="B373" s="179"/>
      <c r="D373" s="165" t="s">
        <v>219</v>
      </c>
      <c r="E373" s="180" t="s">
        <v>1</v>
      </c>
      <c r="F373" s="181" t="s">
        <v>4219</v>
      </c>
      <c r="H373" s="180" t="s">
        <v>1</v>
      </c>
      <c r="I373" s="182"/>
      <c r="L373" s="179"/>
      <c r="M373" s="183"/>
      <c r="T373" s="184"/>
      <c r="AT373" s="180" t="s">
        <v>219</v>
      </c>
      <c r="AU373" s="180" t="s">
        <v>88</v>
      </c>
      <c r="AV373" s="14" t="s">
        <v>82</v>
      </c>
      <c r="AW373" s="14" t="s">
        <v>31</v>
      </c>
      <c r="AX373" s="14" t="s">
        <v>75</v>
      </c>
      <c r="AY373" s="180" t="s">
        <v>205</v>
      </c>
    </row>
    <row r="374" spans="2:65" s="14" customFormat="1">
      <c r="B374" s="179"/>
      <c r="D374" s="165" t="s">
        <v>219</v>
      </c>
      <c r="E374" s="180" t="s">
        <v>1</v>
      </c>
      <c r="F374" s="181" t="s">
        <v>4220</v>
      </c>
      <c r="H374" s="180" t="s">
        <v>1</v>
      </c>
      <c r="I374" s="182"/>
      <c r="L374" s="179"/>
      <c r="M374" s="183"/>
      <c r="T374" s="184"/>
      <c r="AT374" s="180" t="s">
        <v>219</v>
      </c>
      <c r="AU374" s="180" t="s">
        <v>88</v>
      </c>
      <c r="AV374" s="14" t="s">
        <v>82</v>
      </c>
      <c r="AW374" s="14" t="s">
        <v>31</v>
      </c>
      <c r="AX374" s="14" t="s">
        <v>75</v>
      </c>
      <c r="AY374" s="180" t="s">
        <v>205</v>
      </c>
    </row>
    <row r="375" spans="2:65" s="14" customFormat="1">
      <c r="B375" s="179"/>
      <c r="D375" s="165" t="s">
        <v>219</v>
      </c>
      <c r="E375" s="180" t="s">
        <v>1</v>
      </c>
      <c r="F375" s="181" t="s">
        <v>4221</v>
      </c>
      <c r="H375" s="180" t="s">
        <v>1</v>
      </c>
      <c r="I375" s="182"/>
      <c r="L375" s="179"/>
      <c r="M375" s="183"/>
      <c r="T375" s="184"/>
      <c r="AT375" s="180" t="s">
        <v>219</v>
      </c>
      <c r="AU375" s="180" t="s">
        <v>88</v>
      </c>
      <c r="AV375" s="14" t="s">
        <v>82</v>
      </c>
      <c r="AW375" s="14" t="s">
        <v>31</v>
      </c>
      <c r="AX375" s="14" t="s">
        <v>75</v>
      </c>
      <c r="AY375" s="180" t="s">
        <v>205</v>
      </c>
    </row>
    <row r="376" spans="2:65" s="14" customFormat="1">
      <c r="B376" s="179"/>
      <c r="D376" s="165" t="s">
        <v>219</v>
      </c>
      <c r="E376" s="180" t="s">
        <v>1</v>
      </c>
      <c r="F376" s="181" t="s">
        <v>4222</v>
      </c>
      <c r="H376" s="180" t="s">
        <v>1</v>
      </c>
      <c r="I376" s="182"/>
      <c r="L376" s="179"/>
      <c r="M376" s="183"/>
      <c r="T376" s="184"/>
      <c r="AT376" s="180" t="s">
        <v>219</v>
      </c>
      <c r="AU376" s="180" t="s">
        <v>88</v>
      </c>
      <c r="AV376" s="14" t="s">
        <v>82</v>
      </c>
      <c r="AW376" s="14" t="s">
        <v>31</v>
      </c>
      <c r="AX376" s="14" t="s">
        <v>75</v>
      </c>
      <c r="AY376" s="180" t="s">
        <v>205</v>
      </c>
    </row>
    <row r="377" spans="2:65" s="12" customFormat="1">
      <c r="B377" s="164"/>
      <c r="D377" s="165" t="s">
        <v>219</v>
      </c>
      <c r="E377" s="166" t="s">
        <v>1</v>
      </c>
      <c r="F377" s="167" t="s">
        <v>4223</v>
      </c>
      <c r="H377" s="168">
        <v>88.6</v>
      </c>
      <c r="I377" s="169"/>
      <c r="L377" s="164"/>
      <c r="M377" s="170"/>
      <c r="T377" s="171"/>
      <c r="AT377" s="166" t="s">
        <v>219</v>
      </c>
      <c r="AU377" s="166" t="s">
        <v>88</v>
      </c>
      <c r="AV377" s="12" t="s">
        <v>88</v>
      </c>
      <c r="AW377" s="12" t="s">
        <v>31</v>
      </c>
      <c r="AX377" s="12" t="s">
        <v>75</v>
      </c>
      <c r="AY377" s="166" t="s">
        <v>205</v>
      </c>
    </row>
    <row r="378" spans="2:65" s="15" customFormat="1">
      <c r="B378" s="185"/>
      <c r="D378" s="165" t="s">
        <v>219</v>
      </c>
      <c r="E378" s="186" t="s">
        <v>1</v>
      </c>
      <c r="F378" s="187" t="s">
        <v>404</v>
      </c>
      <c r="H378" s="188">
        <v>88.6</v>
      </c>
      <c r="I378" s="189"/>
      <c r="L378" s="185"/>
      <c r="M378" s="190"/>
      <c r="T378" s="191"/>
      <c r="AT378" s="186" t="s">
        <v>219</v>
      </c>
      <c r="AU378" s="186" t="s">
        <v>88</v>
      </c>
      <c r="AV378" s="15" t="s">
        <v>222</v>
      </c>
      <c r="AW378" s="15" t="s">
        <v>31</v>
      </c>
      <c r="AX378" s="15" t="s">
        <v>75</v>
      </c>
      <c r="AY378" s="186" t="s">
        <v>205</v>
      </c>
    </row>
    <row r="379" spans="2:65" s="12" customFormat="1">
      <c r="B379" s="164"/>
      <c r="D379" s="165" t="s">
        <v>219</v>
      </c>
      <c r="E379" s="166" t="s">
        <v>1</v>
      </c>
      <c r="F379" s="167" t="s">
        <v>4224</v>
      </c>
      <c r="H379" s="168">
        <v>112.17</v>
      </c>
      <c r="I379" s="169"/>
      <c r="L379" s="164"/>
      <c r="M379" s="170"/>
      <c r="T379" s="171"/>
      <c r="AT379" s="166" t="s">
        <v>219</v>
      </c>
      <c r="AU379" s="166" t="s">
        <v>88</v>
      </c>
      <c r="AV379" s="12" t="s">
        <v>88</v>
      </c>
      <c r="AW379" s="12" t="s">
        <v>31</v>
      </c>
      <c r="AX379" s="12" t="s">
        <v>75</v>
      </c>
      <c r="AY379" s="166" t="s">
        <v>205</v>
      </c>
    </row>
    <row r="380" spans="2:65" s="12" customFormat="1">
      <c r="B380" s="164"/>
      <c r="D380" s="165" t="s">
        <v>219</v>
      </c>
      <c r="E380" s="166" t="s">
        <v>1</v>
      </c>
      <c r="F380" s="167" t="s">
        <v>4225</v>
      </c>
      <c r="H380" s="168">
        <v>112.17</v>
      </c>
      <c r="I380" s="169"/>
      <c r="L380" s="164"/>
      <c r="M380" s="170"/>
      <c r="T380" s="171"/>
      <c r="AT380" s="166" t="s">
        <v>219</v>
      </c>
      <c r="AU380" s="166" t="s">
        <v>88</v>
      </c>
      <c r="AV380" s="12" t="s">
        <v>88</v>
      </c>
      <c r="AW380" s="12" t="s">
        <v>31</v>
      </c>
      <c r="AX380" s="12" t="s">
        <v>75</v>
      </c>
      <c r="AY380" s="166" t="s">
        <v>205</v>
      </c>
    </row>
    <row r="381" spans="2:65" s="12" customFormat="1">
      <c r="B381" s="164"/>
      <c r="D381" s="165" t="s">
        <v>219</v>
      </c>
      <c r="E381" s="166" t="s">
        <v>1</v>
      </c>
      <c r="F381" s="167" t="s">
        <v>4226</v>
      </c>
      <c r="H381" s="168">
        <v>112.17</v>
      </c>
      <c r="I381" s="169"/>
      <c r="L381" s="164"/>
      <c r="M381" s="170"/>
      <c r="T381" s="171"/>
      <c r="AT381" s="166" t="s">
        <v>219</v>
      </c>
      <c r="AU381" s="166" t="s">
        <v>88</v>
      </c>
      <c r="AV381" s="12" t="s">
        <v>88</v>
      </c>
      <c r="AW381" s="12" t="s">
        <v>31</v>
      </c>
      <c r="AX381" s="12" t="s">
        <v>75</v>
      </c>
      <c r="AY381" s="166" t="s">
        <v>205</v>
      </c>
    </row>
    <row r="382" spans="2:65" s="12" customFormat="1">
      <c r="B382" s="164"/>
      <c r="D382" s="165" t="s">
        <v>219</v>
      </c>
      <c r="E382" s="166" t="s">
        <v>1</v>
      </c>
      <c r="F382" s="167" t="s">
        <v>4227</v>
      </c>
      <c r="H382" s="168">
        <v>112.17</v>
      </c>
      <c r="I382" s="169"/>
      <c r="L382" s="164"/>
      <c r="M382" s="170"/>
      <c r="T382" s="171"/>
      <c r="AT382" s="166" t="s">
        <v>219</v>
      </c>
      <c r="AU382" s="166" t="s">
        <v>88</v>
      </c>
      <c r="AV382" s="12" t="s">
        <v>88</v>
      </c>
      <c r="AW382" s="12" t="s">
        <v>31</v>
      </c>
      <c r="AX382" s="12" t="s">
        <v>75</v>
      </c>
      <c r="AY382" s="166" t="s">
        <v>205</v>
      </c>
    </row>
    <row r="383" spans="2:65" s="12" customFormat="1">
      <c r="B383" s="164"/>
      <c r="D383" s="165" t="s">
        <v>219</v>
      </c>
      <c r="E383" s="166" t="s">
        <v>1</v>
      </c>
      <c r="F383" s="167" t="s">
        <v>4228</v>
      </c>
      <c r="H383" s="168">
        <v>112.17</v>
      </c>
      <c r="I383" s="169"/>
      <c r="L383" s="164"/>
      <c r="M383" s="170"/>
      <c r="T383" s="171"/>
      <c r="AT383" s="166" t="s">
        <v>219</v>
      </c>
      <c r="AU383" s="166" t="s">
        <v>88</v>
      </c>
      <c r="AV383" s="12" t="s">
        <v>88</v>
      </c>
      <c r="AW383" s="12" t="s">
        <v>31</v>
      </c>
      <c r="AX383" s="12" t="s">
        <v>75</v>
      </c>
      <c r="AY383" s="166" t="s">
        <v>205</v>
      </c>
    </row>
    <row r="384" spans="2:65" s="12" customFormat="1">
      <c r="B384" s="164"/>
      <c r="D384" s="165" t="s">
        <v>219</v>
      </c>
      <c r="E384" s="166" t="s">
        <v>1</v>
      </c>
      <c r="F384" s="167" t="s">
        <v>4229</v>
      </c>
      <c r="H384" s="168">
        <v>112.17</v>
      </c>
      <c r="I384" s="169"/>
      <c r="L384" s="164"/>
      <c r="M384" s="170"/>
      <c r="T384" s="171"/>
      <c r="AT384" s="166" t="s">
        <v>219</v>
      </c>
      <c r="AU384" s="166" t="s">
        <v>88</v>
      </c>
      <c r="AV384" s="12" t="s">
        <v>88</v>
      </c>
      <c r="AW384" s="12" t="s">
        <v>31</v>
      </c>
      <c r="AX384" s="12" t="s">
        <v>75</v>
      </c>
      <c r="AY384" s="166" t="s">
        <v>205</v>
      </c>
    </row>
    <row r="385" spans="2:65" s="12" customFormat="1">
      <c r="B385" s="164"/>
      <c r="D385" s="165" t="s">
        <v>219</v>
      </c>
      <c r="E385" s="166" t="s">
        <v>1</v>
      </c>
      <c r="F385" s="167" t="s">
        <v>4230</v>
      </c>
      <c r="H385" s="168">
        <v>112.17</v>
      </c>
      <c r="I385" s="169"/>
      <c r="L385" s="164"/>
      <c r="M385" s="170"/>
      <c r="T385" s="171"/>
      <c r="AT385" s="166" t="s">
        <v>219</v>
      </c>
      <c r="AU385" s="166" t="s">
        <v>88</v>
      </c>
      <c r="AV385" s="12" t="s">
        <v>88</v>
      </c>
      <c r="AW385" s="12" t="s">
        <v>31</v>
      </c>
      <c r="AX385" s="12" t="s">
        <v>75</v>
      </c>
      <c r="AY385" s="166" t="s">
        <v>205</v>
      </c>
    </row>
    <row r="386" spans="2:65" s="12" customFormat="1">
      <c r="B386" s="164"/>
      <c r="D386" s="165" t="s">
        <v>219</v>
      </c>
      <c r="E386" s="166" t="s">
        <v>1</v>
      </c>
      <c r="F386" s="167" t="s">
        <v>4231</v>
      </c>
      <c r="H386" s="168">
        <v>112.17</v>
      </c>
      <c r="I386" s="169"/>
      <c r="L386" s="164"/>
      <c r="M386" s="170"/>
      <c r="T386" s="171"/>
      <c r="AT386" s="166" t="s">
        <v>219</v>
      </c>
      <c r="AU386" s="166" t="s">
        <v>88</v>
      </c>
      <c r="AV386" s="12" t="s">
        <v>88</v>
      </c>
      <c r="AW386" s="12" t="s">
        <v>31</v>
      </c>
      <c r="AX386" s="12" t="s">
        <v>75</v>
      </c>
      <c r="AY386" s="166" t="s">
        <v>205</v>
      </c>
    </row>
    <row r="387" spans="2:65" s="15" customFormat="1">
      <c r="B387" s="185"/>
      <c r="D387" s="165" t="s">
        <v>219</v>
      </c>
      <c r="E387" s="186" t="s">
        <v>1</v>
      </c>
      <c r="F387" s="187" t="s">
        <v>4232</v>
      </c>
      <c r="H387" s="188">
        <v>897.36</v>
      </c>
      <c r="I387" s="189"/>
      <c r="L387" s="185"/>
      <c r="M387" s="190"/>
      <c r="T387" s="191"/>
      <c r="AT387" s="186" t="s">
        <v>219</v>
      </c>
      <c r="AU387" s="186" t="s">
        <v>88</v>
      </c>
      <c r="AV387" s="15" t="s">
        <v>222</v>
      </c>
      <c r="AW387" s="15" t="s">
        <v>31</v>
      </c>
      <c r="AX387" s="15" t="s">
        <v>75</v>
      </c>
      <c r="AY387" s="186" t="s">
        <v>205</v>
      </c>
    </row>
    <row r="388" spans="2:65" s="12" customFormat="1">
      <c r="B388" s="164"/>
      <c r="D388" s="165" t="s">
        <v>219</v>
      </c>
      <c r="E388" s="166" t="s">
        <v>1</v>
      </c>
      <c r="F388" s="167" t="s">
        <v>4233</v>
      </c>
      <c r="H388" s="168">
        <v>28.48</v>
      </c>
      <c r="I388" s="169"/>
      <c r="L388" s="164"/>
      <c r="M388" s="170"/>
      <c r="T388" s="171"/>
      <c r="AT388" s="166" t="s">
        <v>219</v>
      </c>
      <c r="AU388" s="166" t="s">
        <v>88</v>
      </c>
      <c r="AV388" s="12" t="s">
        <v>88</v>
      </c>
      <c r="AW388" s="12" t="s">
        <v>31</v>
      </c>
      <c r="AX388" s="12" t="s">
        <v>75</v>
      </c>
      <c r="AY388" s="166" t="s">
        <v>205</v>
      </c>
    </row>
    <row r="389" spans="2:65" s="12" customFormat="1">
      <c r="B389" s="164"/>
      <c r="D389" s="165" t="s">
        <v>219</v>
      </c>
      <c r="E389" s="166" t="s">
        <v>1</v>
      </c>
      <c r="F389" s="167" t="s">
        <v>4234</v>
      </c>
      <c r="H389" s="168">
        <v>51.84</v>
      </c>
      <c r="I389" s="169"/>
      <c r="L389" s="164"/>
      <c r="M389" s="170"/>
      <c r="T389" s="171"/>
      <c r="AT389" s="166" t="s">
        <v>219</v>
      </c>
      <c r="AU389" s="166" t="s">
        <v>88</v>
      </c>
      <c r="AV389" s="12" t="s">
        <v>88</v>
      </c>
      <c r="AW389" s="12" t="s">
        <v>31</v>
      </c>
      <c r="AX389" s="12" t="s">
        <v>75</v>
      </c>
      <c r="AY389" s="166" t="s">
        <v>205</v>
      </c>
    </row>
    <row r="390" spans="2:65" s="15" customFormat="1">
      <c r="B390" s="185"/>
      <c r="D390" s="165" t="s">
        <v>219</v>
      </c>
      <c r="E390" s="186" t="s">
        <v>1</v>
      </c>
      <c r="F390" s="187" t="s">
        <v>404</v>
      </c>
      <c r="H390" s="188">
        <v>80.319999999999993</v>
      </c>
      <c r="I390" s="189"/>
      <c r="L390" s="185"/>
      <c r="M390" s="190"/>
      <c r="T390" s="191"/>
      <c r="AT390" s="186" t="s">
        <v>219</v>
      </c>
      <c r="AU390" s="186" t="s">
        <v>88</v>
      </c>
      <c r="AV390" s="15" t="s">
        <v>222</v>
      </c>
      <c r="AW390" s="15" t="s">
        <v>31</v>
      </c>
      <c r="AX390" s="15" t="s">
        <v>75</v>
      </c>
      <c r="AY390" s="186" t="s">
        <v>205</v>
      </c>
    </row>
    <row r="391" spans="2:65" s="13" customFormat="1">
      <c r="B391" s="172"/>
      <c r="D391" s="165" t="s">
        <v>219</v>
      </c>
      <c r="E391" s="173" t="s">
        <v>4027</v>
      </c>
      <c r="F391" s="174" t="s">
        <v>221</v>
      </c>
      <c r="H391" s="175">
        <v>1066.28</v>
      </c>
      <c r="I391" s="176"/>
      <c r="L391" s="172"/>
      <c r="M391" s="177"/>
      <c r="T391" s="178"/>
      <c r="AT391" s="173" t="s">
        <v>219</v>
      </c>
      <c r="AU391" s="173" t="s">
        <v>88</v>
      </c>
      <c r="AV391" s="13" t="s">
        <v>210</v>
      </c>
      <c r="AW391" s="13" t="s">
        <v>31</v>
      </c>
      <c r="AX391" s="13" t="s">
        <v>82</v>
      </c>
      <c r="AY391" s="173" t="s">
        <v>205</v>
      </c>
    </row>
    <row r="392" spans="2:65" s="1" customFormat="1" ht="24.2" customHeight="1">
      <c r="B392" s="136"/>
      <c r="C392" s="137" t="s">
        <v>876</v>
      </c>
      <c r="D392" s="137" t="s">
        <v>206</v>
      </c>
      <c r="E392" s="138" t="s">
        <v>4209</v>
      </c>
      <c r="F392" s="139" t="s">
        <v>4210</v>
      </c>
      <c r="G392" s="140" t="s">
        <v>165</v>
      </c>
      <c r="H392" s="141">
        <v>1131.1389999999999</v>
      </c>
      <c r="I392" s="142"/>
      <c r="J392" s="143">
        <f>ROUND(I392*H392,2)</f>
        <v>0</v>
      </c>
      <c r="K392" s="144"/>
      <c r="L392" s="145"/>
      <c r="M392" s="146" t="s">
        <v>1</v>
      </c>
      <c r="N392" s="147" t="s">
        <v>41</v>
      </c>
      <c r="P392" s="148">
        <f>O392*H392</f>
        <v>0</v>
      </c>
      <c r="Q392" s="148">
        <v>2.3060000000000001E-2</v>
      </c>
      <c r="R392" s="148">
        <f>Q392*H392</f>
        <v>26.084065339999999</v>
      </c>
      <c r="S392" s="148">
        <v>0</v>
      </c>
      <c r="T392" s="149">
        <f>S392*H392</f>
        <v>0</v>
      </c>
      <c r="AR392" s="150" t="s">
        <v>258</v>
      </c>
      <c r="AT392" s="150" t="s">
        <v>206</v>
      </c>
      <c r="AU392" s="150" t="s">
        <v>88</v>
      </c>
      <c r="AY392" s="17" t="s">
        <v>205</v>
      </c>
      <c r="BE392" s="151">
        <f>IF(N392="základná",J392,0)</f>
        <v>0</v>
      </c>
      <c r="BF392" s="151">
        <f>IF(N392="znížená",J392,0)</f>
        <v>0</v>
      </c>
      <c r="BG392" s="151">
        <f>IF(N392="zákl. prenesená",J392,0)</f>
        <v>0</v>
      </c>
      <c r="BH392" s="151">
        <f>IF(N392="zníž. prenesená",J392,0)</f>
        <v>0</v>
      </c>
      <c r="BI392" s="151">
        <f>IF(N392="nulová",J392,0)</f>
        <v>0</v>
      </c>
      <c r="BJ392" s="17" t="s">
        <v>88</v>
      </c>
      <c r="BK392" s="151">
        <f>ROUND(I392*H392,2)</f>
        <v>0</v>
      </c>
      <c r="BL392" s="17" t="s">
        <v>233</v>
      </c>
      <c r="BM392" s="150" t="s">
        <v>4235</v>
      </c>
    </row>
    <row r="393" spans="2:65" s="12" customFormat="1">
      <c r="B393" s="164"/>
      <c r="D393" s="165" t="s">
        <v>219</v>
      </c>
      <c r="E393" s="166" t="s">
        <v>1</v>
      </c>
      <c r="F393" s="167" t="s">
        <v>4236</v>
      </c>
      <c r="H393" s="168">
        <v>1130.2570000000001</v>
      </c>
      <c r="I393" s="169"/>
      <c r="L393" s="164"/>
      <c r="M393" s="170"/>
      <c r="T393" s="171"/>
      <c r="AT393" s="166" t="s">
        <v>219</v>
      </c>
      <c r="AU393" s="166" t="s">
        <v>88</v>
      </c>
      <c r="AV393" s="12" t="s">
        <v>88</v>
      </c>
      <c r="AW393" s="12" t="s">
        <v>31</v>
      </c>
      <c r="AX393" s="12" t="s">
        <v>75</v>
      </c>
      <c r="AY393" s="166" t="s">
        <v>205</v>
      </c>
    </row>
    <row r="394" spans="2:65" s="12" customFormat="1">
      <c r="B394" s="164"/>
      <c r="D394" s="165" t="s">
        <v>219</v>
      </c>
      <c r="E394" s="166" t="s">
        <v>1</v>
      </c>
      <c r="F394" s="167" t="s">
        <v>4237</v>
      </c>
      <c r="H394" s="168">
        <v>0.88200000000000001</v>
      </c>
      <c r="I394" s="169"/>
      <c r="L394" s="164"/>
      <c r="M394" s="170"/>
      <c r="T394" s="171"/>
      <c r="AT394" s="166" t="s">
        <v>219</v>
      </c>
      <c r="AU394" s="166" t="s">
        <v>88</v>
      </c>
      <c r="AV394" s="12" t="s">
        <v>88</v>
      </c>
      <c r="AW394" s="12" t="s">
        <v>31</v>
      </c>
      <c r="AX394" s="12" t="s">
        <v>75</v>
      </c>
      <c r="AY394" s="166" t="s">
        <v>205</v>
      </c>
    </row>
    <row r="395" spans="2:65" s="13" customFormat="1">
      <c r="B395" s="172"/>
      <c r="D395" s="165" t="s">
        <v>219</v>
      </c>
      <c r="E395" s="173" t="s">
        <v>1</v>
      </c>
      <c r="F395" s="174" t="s">
        <v>221</v>
      </c>
      <c r="H395" s="175">
        <v>1131.1389999999999</v>
      </c>
      <c r="I395" s="176"/>
      <c r="L395" s="172"/>
      <c r="M395" s="177"/>
      <c r="T395" s="178"/>
      <c r="AT395" s="173" t="s">
        <v>219</v>
      </c>
      <c r="AU395" s="173" t="s">
        <v>88</v>
      </c>
      <c r="AV395" s="13" t="s">
        <v>210</v>
      </c>
      <c r="AW395" s="13" t="s">
        <v>31</v>
      </c>
      <c r="AX395" s="13" t="s">
        <v>82</v>
      </c>
      <c r="AY395" s="173" t="s">
        <v>205</v>
      </c>
    </row>
    <row r="396" spans="2:65" s="1" customFormat="1" ht="24.2" customHeight="1">
      <c r="B396" s="136"/>
      <c r="C396" s="154" t="s">
        <v>879</v>
      </c>
      <c r="D396" s="154" t="s">
        <v>214</v>
      </c>
      <c r="E396" s="155" t="s">
        <v>4238</v>
      </c>
      <c r="F396" s="156" t="s">
        <v>4239</v>
      </c>
      <c r="G396" s="157" t="s">
        <v>370</v>
      </c>
      <c r="H396" s="158">
        <v>600</v>
      </c>
      <c r="I396" s="159"/>
      <c r="J396" s="160">
        <f>ROUND(I396*H396,2)</f>
        <v>0</v>
      </c>
      <c r="K396" s="161"/>
      <c r="L396" s="32"/>
      <c r="M396" s="162" t="s">
        <v>1</v>
      </c>
      <c r="N396" s="163" t="s">
        <v>41</v>
      </c>
      <c r="P396" s="148">
        <f>O396*H396</f>
        <v>0</v>
      </c>
      <c r="Q396" s="148">
        <v>8.9099999999999995E-3</v>
      </c>
      <c r="R396" s="148">
        <f>Q396*H396</f>
        <v>5.3460000000000001</v>
      </c>
      <c r="S396" s="148">
        <v>0</v>
      </c>
      <c r="T396" s="149">
        <f>S396*H396</f>
        <v>0</v>
      </c>
      <c r="AR396" s="150" t="s">
        <v>233</v>
      </c>
      <c r="AT396" s="150" t="s">
        <v>214</v>
      </c>
      <c r="AU396" s="150" t="s">
        <v>88</v>
      </c>
      <c r="AY396" s="17" t="s">
        <v>205</v>
      </c>
      <c r="BE396" s="151">
        <f>IF(N396="základná",J396,0)</f>
        <v>0</v>
      </c>
      <c r="BF396" s="151">
        <f>IF(N396="znížená",J396,0)</f>
        <v>0</v>
      </c>
      <c r="BG396" s="151">
        <f>IF(N396="zákl. prenesená",J396,0)</f>
        <v>0</v>
      </c>
      <c r="BH396" s="151">
        <f>IF(N396="zníž. prenesená",J396,0)</f>
        <v>0</v>
      </c>
      <c r="BI396" s="151">
        <f>IF(N396="nulová",J396,0)</f>
        <v>0</v>
      </c>
      <c r="BJ396" s="17" t="s">
        <v>88</v>
      </c>
      <c r="BK396" s="151">
        <f>ROUND(I396*H396,2)</f>
        <v>0</v>
      </c>
      <c r="BL396" s="17" t="s">
        <v>233</v>
      </c>
      <c r="BM396" s="150" t="s">
        <v>4240</v>
      </c>
    </row>
    <row r="397" spans="2:65" s="14" customFormat="1">
      <c r="B397" s="179"/>
      <c r="D397" s="165" t="s">
        <v>219</v>
      </c>
      <c r="E397" s="180" t="s">
        <v>1</v>
      </c>
      <c r="F397" s="181" t="s">
        <v>4241</v>
      </c>
      <c r="H397" s="180" t="s">
        <v>1</v>
      </c>
      <c r="I397" s="182"/>
      <c r="L397" s="179"/>
      <c r="M397" s="183"/>
      <c r="T397" s="184"/>
      <c r="AT397" s="180" t="s">
        <v>219</v>
      </c>
      <c r="AU397" s="180" t="s">
        <v>88</v>
      </c>
      <c r="AV397" s="14" t="s">
        <v>82</v>
      </c>
      <c r="AW397" s="14" t="s">
        <v>31</v>
      </c>
      <c r="AX397" s="14" t="s">
        <v>75</v>
      </c>
      <c r="AY397" s="180" t="s">
        <v>205</v>
      </c>
    </row>
    <row r="398" spans="2:65" s="12" customFormat="1">
      <c r="B398" s="164"/>
      <c r="D398" s="165" t="s">
        <v>219</v>
      </c>
      <c r="E398" s="166" t="s">
        <v>1</v>
      </c>
      <c r="F398" s="167" t="s">
        <v>4242</v>
      </c>
      <c r="H398" s="168">
        <v>600</v>
      </c>
      <c r="I398" s="169"/>
      <c r="L398" s="164"/>
      <c r="M398" s="170"/>
      <c r="T398" s="171"/>
      <c r="AT398" s="166" t="s">
        <v>219</v>
      </c>
      <c r="AU398" s="166" t="s">
        <v>88</v>
      </c>
      <c r="AV398" s="12" t="s">
        <v>88</v>
      </c>
      <c r="AW398" s="12" t="s">
        <v>31</v>
      </c>
      <c r="AX398" s="12" t="s">
        <v>75</v>
      </c>
      <c r="AY398" s="166" t="s">
        <v>205</v>
      </c>
    </row>
    <row r="399" spans="2:65" s="13" customFormat="1">
      <c r="B399" s="172"/>
      <c r="D399" s="165" t="s">
        <v>219</v>
      </c>
      <c r="E399" s="173" t="s">
        <v>4243</v>
      </c>
      <c r="F399" s="174" t="s">
        <v>221</v>
      </c>
      <c r="H399" s="175">
        <v>600</v>
      </c>
      <c r="I399" s="176"/>
      <c r="L399" s="172"/>
      <c r="M399" s="177"/>
      <c r="T399" s="178"/>
      <c r="AT399" s="173" t="s">
        <v>219</v>
      </c>
      <c r="AU399" s="173" t="s">
        <v>88</v>
      </c>
      <c r="AV399" s="13" t="s">
        <v>210</v>
      </c>
      <c r="AW399" s="13" t="s">
        <v>31</v>
      </c>
      <c r="AX399" s="13" t="s">
        <v>82</v>
      </c>
      <c r="AY399" s="173" t="s">
        <v>205</v>
      </c>
    </row>
    <row r="400" spans="2:65" s="1" customFormat="1" ht="21.75" customHeight="1">
      <c r="B400" s="136"/>
      <c r="C400" s="137" t="s">
        <v>883</v>
      </c>
      <c r="D400" s="137" t="s">
        <v>206</v>
      </c>
      <c r="E400" s="138" t="s">
        <v>4244</v>
      </c>
      <c r="F400" s="139" t="s">
        <v>4245</v>
      </c>
      <c r="G400" s="140" t="s">
        <v>165</v>
      </c>
      <c r="H400" s="141">
        <v>45.36</v>
      </c>
      <c r="I400" s="142"/>
      <c r="J400" s="143">
        <f>ROUND(I400*H400,2)</f>
        <v>0</v>
      </c>
      <c r="K400" s="144"/>
      <c r="L400" s="145"/>
      <c r="M400" s="146" t="s">
        <v>1</v>
      </c>
      <c r="N400" s="147" t="s">
        <v>41</v>
      </c>
      <c r="P400" s="148">
        <f>O400*H400</f>
        <v>0</v>
      </c>
      <c r="Q400" s="148">
        <v>2.1899999999999999E-2</v>
      </c>
      <c r="R400" s="148">
        <f>Q400*H400</f>
        <v>0.99338399999999993</v>
      </c>
      <c r="S400" s="148">
        <v>0</v>
      </c>
      <c r="T400" s="149">
        <f>S400*H400</f>
        <v>0</v>
      </c>
      <c r="AR400" s="150" t="s">
        <v>258</v>
      </c>
      <c r="AT400" s="150" t="s">
        <v>206</v>
      </c>
      <c r="AU400" s="150" t="s">
        <v>88</v>
      </c>
      <c r="AY400" s="17" t="s">
        <v>205</v>
      </c>
      <c r="BE400" s="151">
        <f>IF(N400="základná",J400,0)</f>
        <v>0</v>
      </c>
      <c r="BF400" s="151">
        <f>IF(N400="znížená",J400,0)</f>
        <v>0</v>
      </c>
      <c r="BG400" s="151">
        <f>IF(N400="zákl. prenesená",J400,0)</f>
        <v>0</v>
      </c>
      <c r="BH400" s="151">
        <f>IF(N400="zníž. prenesená",J400,0)</f>
        <v>0</v>
      </c>
      <c r="BI400" s="151">
        <f>IF(N400="nulová",J400,0)</f>
        <v>0</v>
      </c>
      <c r="BJ400" s="17" t="s">
        <v>88</v>
      </c>
      <c r="BK400" s="151">
        <f>ROUND(I400*H400,2)</f>
        <v>0</v>
      </c>
      <c r="BL400" s="17" t="s">
        <v>233</v>
      </c>
      <c r="BM400" s="150" t="s">
        <v>4246</v>
      </c>
    </row>
    <row r="401" spans="2:65" s="12" customFormat="1">
      <c r="B401" s="164"/>
      <c r="D401" s="165" t="s">
        <v>219</v>
      </c>
      <c r="E401" s="166" t="s">
        <v>1</v>
      </c>
      <c r="F401" s="167" t="s">
        <v>4247</v>
      </c>
      <c r="H401" s="168">
        <v>50.4</v>
      </c>
      <c r="I401" s="169"/>
      <c r="L401" s="164"/>
      <c r="M401" s="170"/>
      <c r="T401" s="171"/>
      <c r="AT401" s="166" t="s">
        <v>219</v>
      </c>
      <c r="AU401" s="166" t="s">
        <v>88</v>
      </c>
      <c r="AV401" s="12" t="s">
        <v>88</v>
      </c>
      <c r="AW401" s="12" t="s">
        <v>31</v>
      </c>
      <c r="AX401" s="12" t="s">
        <v>75</v>
      </c>
      <c r="AY401" s="166" t="s">
        <v>205</v>
      </c>
    </row>
    <row r="402" spans="2:65" s="13" customFormat="1">
      <c r="B402" s="172"/>
      <c r="D402" s="165" t="s">
        <v>219</v>
      </c>
      <c r="E402" s="173" t="s">
        <v>1</v>
      </c>
      <c r="F402" s="174" t="s">
        <v>221</v>
      </c>
      <c r="H402" s="175">
        <v>50.4</v>
      </c>
      <c r="I402" s="176"/>
      <c r="L402" s="172"/>
      <c r="M402" s="177"/>
      <c r="T402" s="178"/>
      <c r="AT402" s="173" t="s">
        <v>219</v>
      </c>
      <c r="AU402" s="173" t="s">
        <v>88</v>
      </c>
      <c r="AV402" s="13" t="s">
        <v>210</v>
      </c>
      <c r="AW402" s="13" t="s">
        <v>31</v>
      </c>
      <c r="AX402" s="13" t="s">
        <v>82</v>
      </c>
      <c r="AY402" s="173" t="s">
        <v>205</v>
      </c>
    </row>
    <row r="403" spans="2:65" s="12" customFormat="1">
      <c r="B403" s="164"/>
      <c r="D403" s="165" t="s">
        <v>219</v>
      </c>
      <c r="F403" s="167" t="s">
        <v>4248</v>
      </c>
      <c r="H403" s="168">
        <v>45.36</v>
      </c>
      <c r="I403" s="169"/>
      <c r="L403" s="164"/>
      <c r="M403" s="170"/>
      <c r="T403" s="171"/>
      <c r="AT403" s="166" t="s">
        <v>219</v>
      </c>
      <c r="AU403" s="166" t="s">
        <v>88</v>
      </c>
      <c r="AV403" s="12" t="s">
        <v>88</v>
      </c>
      <c r="AW403" s="12" t="s">
        <v>3</v>
      </c>
      <c r="AX403" s="12" t="s">
        <v>82</v>
      </c>
      <c r="AY403" s="166" t="s">
        <v>205</v>
      </c>
    </row>
    <row r="404" spans="2:65" s="1" customFormat="1" ht="33" customHeight="1">
      <c r="B404" s="136"/>
      <c r="C404" s="154" t="s">
        <v>887</v>
      </c>
      <c r="D404" s="154" t="s">
        <v>214</v>
      </c>
      <c r="E404" s="155" t="s">
        <v>4249</v>
      </c>
      <c r="F404" s="156" t="s">
        <v>4250</v>
      </c>
      <c r="G404" s="157" t="s">
        <v>165</v>
      </c>
      <c r="H404" s="158">
        <v>418.08</v>
      </c>
      <c r="I404" s="159"/>
      <c r="J404" s="160">
        <f>ROUND(I404*H404,2)</f>
        <v>0</v>
      </c>
      <c r="K404" s="161"/>
      <c r="L404" s="32"/>
      <c r="M404" s="162" t="s">
        <v>1</v>
      </c>
      <c r="N404" s="163" t="s">
        <v>41</v>
      </c>
      <c r="P404" s="148">
        <f>O404*H404</f>
        <v>0</v>
      </c>
      <c r="Q404" s="148">
        <v>4.4490000000000002E-2</v>
      </c>
      <c r="R404" s="148">
        <f>Q404*H404</f>
        <v>18.600379199999999</v>
      </c>
      <c r="S404" s="148">
        <v>0</v>
      </c>
      <c r="T404" s="149">
        <f>S404*H404</f>
        <v>0</v>
      </c>
      <c r="AR404" s="150" t="s">
        <v>233</v>
      </c>
      <c r="AT404" s="150" t="s">
        <v>214</v>
      </c>
      <c r="AU404" s="150" t="s">
        <v>88</v>
      </c>
      <c r="AY404" s="17" t="s">
        <v>205</v>
      </c>
      <c r="BE404" s="151">
        <f>IF(N404="základná",J404,0)</f>
        <v>0</v>
      </c>
      <c r="BF404" s="151">
        <f>IF(N404="znížená",J404,0)</f>
        <v>0</v>
      </c>
      <c r="BG404" s="151">
        <f>IF(N404="zákl. prenesená",J404,0)</f>
        <v>0</v>
      </c>
      <c r="BH404" s="151">
        <f>IF(N404="zníž. prenesená",J404,0)</f>
        <v>0</v>
      </c>
      <c r="BI404" s="151">
        <f>IF(N404="nulová",J404,0)</f>
        <v>0</v>
      </c>
      <c r="BJ404" s="17" t="s">
        <v>88</v>
      </c>
      <c r="BK404" s="151">
        <f>ROUND(I404*H404,2)</f>
        <v>0</v>
      </c>
      <c r="BL404" s="17" t="s">
        <v>233</v>
      </c>
      <c r="BM404" s="150" t="s">
        <v>4251</v>
      </c>
    </row>
    <row r="405" spans="2:65" s="14" customFormat="1">
      <c r="B405" s="179"/>
      <c r="D405" s="165" t="s">
        <v>219</v>
      </c>
      <c r="E405" s="180" t="s">
        <v>1</v>
      </c>
      <c r="F405" s="181" t="s">
        <v>4252</v>
      </c>
      <c r="H405" s="180" t="s">
        <v>1</v>
      </c>
      <c r="I405" s="182"/>
      <c r="L405" s="179"/>
      <c r="M405" s="183"/>
      <c r="T405" s="184"/>
      <c r="AT405" s="180" t="s">
        <v>219</v>
      </c>
      <c r="AU405" s="180" t="s">
        <v>88</v>
      </c>
      <c r="AV405" s="14" t="s">
        <v>82</v>
      </c>
      <c r="AW405" s="14" t="s">
        <v>31</v>
      </c>
      <c r="AX405" s="14" t="s">
        <v>75</v>
      </c>
      <c r="AY405" s="180" t="s">
        <v>205</v>
      </c>
    </row>
    <row r="406" spans="2:65" s="14" customFormat="1" ht="22.5">
      <c r="B406" s="179"/>
      <c r="D406" s="165" t="s">
        <v>219</v>
      </c>
      <c r="E406" s="180" t="s">
        <v>1</v>
      </c>
      <c r="F406" s="181" t="s">
        <v>4253</v>
      </c>
      <c r="H406" s="180" t="s">
        <v>1</v>
      </c>
      <c r="I406" s="182"/>
      <c r="L406" s="179"/>
      <c r="M406" s="183"/>
      <c r="T406" s="184"/>
      <c r="AT406" s="180" t="s">
        <v>219</v>
      </c>
      <c r="AU406" s="180" t="s">
        <v>88</v>
      </c>
      <c r="AV406" s="14" t="s">
        <v>82</v>
      </c>
      <c r="AW406" s="14" t="s">
        <v>31</v>
      </c>
      <c r="AX406" s="14" t="s">
        <v>75</v>
      </c>
      <c r="AY406" s="180" t="s">
        <v>205</v>
      </c>
    </row>
    <row r="407" spans="2:65" s="14" customFormat="1">
      <c r="B407" s="179"/>
      <c r="D407" s="165" t="s">
        <v>219</v>
      </c>
      <c r="E407" s="180" t="s">
        <v>1</v>
      </c>
      <c r="F407" s="181" t="s">
        <v>4254</v>
      </c>
      <c r="H407" s="180" t="s">
        <v>1</v>
      </c>
      <c r="I407" s="182"/>
      <c r="L407" s="179"/>
      <c r="M407" s="183"/>
      <c r="T407" s="184"/>
      <c r="AT407" s="180" t="s">
        <v>219</v>
      </c>
      <c r="AU407" s="180" t="s">
        <v>88</v>
      </c>
      <c r="AV407" s="14" t="s">
        <v>82</v>
      </c>
      <c r="AW407" s="14" t="s">
        <v>31</v>
      </c>
      <c r="AX407" s="14" t="s">
        <v>75</v>
      </c>
      <c r="AY407" s="180" t="s">
        <v>205</v>
      </c>
    </row>
    <row r="408" spans="2:65" s="14" customFormat="1">
      <c r="B408" s="179"/>
      <c r="D408" s="165" t="s">
        <v>219</v>
      </c>
      <c r="E408" s="180" t="s">
        <v>1</v>
      </c>
      <c r="F408" s="181" t="s">
        <v>4255</v>
      </c>
      <c r="H408" s="180" t="s">
        <v>1</v>
      </c>
      <c r="I408" s="182"/>
      <c r="L408" s="179"/>
      <c r="M408" s="183"/>
      <c r="T408" s="184"/>
      <c r="AT408" s="180" t="s">
        <v>219</v>
      </c>
      <c r="AU408" s="180" t="s">
        <v>88</v>
      </c>
      <c r="AV408" s="14" t="s">
        <v>82</v>
      </c>
      <c r="AW408" s="14" t="s">
        <v>31</v>
      </c>
      <c r="AX408" s="14" t="s">
        <v>75</v>
      </c>
      <c r="AY408" s="180" t="s">
        <v>205</v>
      </c>
    </row>
    <row r="409" spans="2:65" s="14" customFormat="1">
      <c r="B409" s="179"/>
      <c r="D409" s="165" t="s">
        <v>219</v>
      </c>
      <c r="E409" s="180" t="s">
        <v>1</v>
      </c>
      <c r="F409" s="181" t="s">
        <v>4256</v>
      </c>
      <c r="H409" s="180" t="s">
        <v>1</v>
      </c>
      <c r="I409" s="182"/>
      <c r="L409" s="179"/>
      <c r="M409" s="183"/>
      <c r="T409" s="184"/>
      <c r="AT409" s="180" t="s">
        <v>219</v>
      </c>
      <c r="AU409" s="180" t="s">
        <v>88</v>
      </c>
      <c r="AV409" s="14" t="s">
        <v>82</v>
      </c>
      <c r="AW409" s="14" t="s">
        <v>31</v>
      </c>
      <c r="AX409" s="14" t="s">
        <v>75</v>
      </c>
      <c r="AY409" s="180" t="s">
        <v>205</v>
      </c>
    </row>
    <row r="410" spans="2:65" s="14" customFormat="1">
      <c r="B410" s="179"/>
      <c r="D410" s="165" t="s">
        <v>219</v>
      </c>
      <c r="E410" s="180" t="s">
        <v>1</v>
      </c>
      <c r="F410" s="181" t="s">
        <v>4257</v>
      </c>
      <c r="H410" s="180" t="s">
        <v>1</v>
      </c>
      <c r="I410" s="182"/>
      <c r="L410" s="179"/>
      <c r="M410" s="183"/>
      <c r="T410" s="184"/>
      <c r="AT410" s="180" t="s">
        <v>219</v>
      </c>
      <c r="AU410" s="180" t="s">
        <v>88</v>
      </c>
      <c r="AV410" s="14" t="s">
        <v>82</v>
      </c>
      <c r="AW410" s="14" t="s">
        <v>31</v>
      </c>
      <c r="AX410" s="14" t="s">
        <v>75</v>
      </c>
      <c r="AY410" s="180" t="s">
        <v>205</v>
      </c>
    </row>
    <row r="411" spans="2:65" s="14" customFormat="1">
      <c r="B411" s="179"/>
      <c r="D411" s="165" t="s">
        <v>219</v>
      </c>
      <c r="E411" s="180" t="s">
        <v>1</v>
      </c>
      <c r="F411" s="181" t="s">
        <v>4258</v>
      </c>
      <c r="H411" s="180" t="s">
        <v>1</v>
      </c>
      <c r="I411" s="182"/>
      <c r="L411" s="179"/>
      <c r="M411" s="183"/>
      <c r="T411" s="184"/>
      <c r="AT411" s="180" t="s">
        <v>219</v>
      </c>
      <c r="AU411" s="180" t="s">
        <v>88</v>
      </c>
      <c r="AV411" s="14" t="s">
        <v>82</v>
      </c>
      <c r="AW411" s="14" t="s">
        <v>31</v>
      </c>
      <c r="AX411" s="14" t="s">
        <v>75</v>
      </c>
      <c r="AY411" s="180" t="s">
        <v>205</v>
      </c>
    </row>
    <row r="412" spans="2:65" s="14" customFormat="1">
      <c r="B412" s="179"/>
      <c r="D412" s="165" t="s">
        <v>219</v>
      </c>
      <c r="E412" s="180" t="s">
        <v>1</v>
      </c>
      <c r="F412" s="181" t="s">
        <v>4259</v>
      </c>
      <c r="H412" s="180" t="s">
        <v>1</v>
      </c>
      <c r="I412" s="182"/>
      <c r="L412" s="179"/>
      <c r="M412" s="183"/>
      <c r="T412" s="184"/>
      <c r="AT412" s="180" t="s">
        <v>219</v>
      </c>
      <c r="AU412" s="180" t="s">
        <v>88</v>
      </c>
      <c r="AV412" s="14" t="s">
        <v>82</v>
      </c>
      <c r="AW412" s="14" t="s">
        <v>31</v>
      </c>
      <c r="AX412" s="14" t="s">
        <v>75</v>
      </c>
      <c r="AY412" s="180" t="s">
        <v>205</v>
      </c>
    </row>
    <row r="413" spans="2:65" s="14" customFormat="1">
      <c r="B413" s="179"/>
      <c r="D413" s="165" t="s">
        <v>219</v>
      </c>
      <c r="E413" s="180" t="s">
        <v>1</v>
      </c>
      <c r="F413" s="181" t="s">
        <v>4260</v>
      </c>
      <c r="H413" s="180" t="s">
        <v>1</v>
      </c>
      <c r="I413" s="182"/>
      <c r="L413" s="179"/>
      <c r="M413" s="183"/>
      <c r="T413" s="184"/>
      <c r="AT413" s="180" t="s">
        <v>219</v>
      </c>
      <c r="AU413" s="180" t="s">
        <v>88</v>
      </c>
      <c r="AV413" s="14" t="s">
        <v>82</v>
      </c>
      <c r="AW413" s="14" t="s">
        <v>31</v>
      </c>
      <c r="AX413" s="14" t="s">
        <v>75</v>
      </c>
      <c r="AY413" s="180" t="s">
        <v>205</v>
      </c>
    </row>
    <row r="414" spans="2:65" s="14" customFormat="1">
      <c r="B414" s="179"/>
      <c r="D414" s="165" t="s">
        <v>219</v>
      </c>
      <c r="E414" s="180" t="s">
        <v>1</v>
      </c>
      <c r="F414" s="181" t="s">
        <v>4261</v>
      </c>
      <c r="H414" s="180" t="s">
        <v>1</v>
      </c>
      <c r="I414" s="182"/>
      <c r="L414" s="179"/>
      <c r="M414" s="183"/>
      <c r="T414" s="184"/>
      <c r="AT414" s="180" t="s">
        <v>219</v>
      </c>
      <c r="AU414" s="180" t="s">
        <v>88</v>
      </c>
      <c r="AV414" s="14" t="s">
        <v>82</v>
      </c>
      <c r="AW414" s="14" t="s">
        <v>31</v>
      </c>
      <c r="AX414" s="14" t="s">
        <v>75</v>
      </c>
      <c r="AY414" s="180" t="s">
        <v>205</v>
      </c>
    </row>
    <row r="415" spans="2:65" s="14" customFormat="1">
      <c r="B415" s="179"/>
      <c r="D415" s="165" t="s">
        <v>219</v>
      </c>
      <c r="E415" s="180" t="s">
        <v>1</v>
      </c>
      <c r="F415" s="181" t="s">
        <v>4262</v>
      </c>
      <c r="H415" s="180" t="s">
        <v>1</v>
      </c>
      <c r="I415" s="182"/>
      <c r="L415" s="179"/>
      <c r="M415" s="183"/>
      <c r="T415" s="184"/>
      <c r="AT415" s="180" t="s">
        <v>219</v>
      </c>
      <c r="AU415" s="180" t="s">
        <v>88</v>
      </c>
      <c r="AV415" s="14" t="s">
        <v>82</v>
      </c>
      <c r="AW415" s="14" t="s">
        <v>31</v>
      </c>
      <c r="AX415" s="14" t="s">
        <v>75</v>
      </c>
      <c r="AY415" s="180" t="s">
        <v>205</v>
      </c>
    </row>
    <row r="416" spans="2:65" s="14" customFormat="1">
      <c r="B416" s="179"/>
      <c r="D416" s="165" t="s">
        <v>219</v>
      </c>
      <c r="E416" s="180" t="s">
        <v>1</v>
      </c>
      <c r="F416" s="181" t="s">
        <v>4263</v>
      </c>
      <c r="H416" s="180" t="s">
        <v>1</v>
      </c>
      <c r="I416" s="182"/>
      <c r="L416" s="179"/>
      <c r="M416" s="183"/>
      <c r="T416" s="184"/>
      <c r="AT416" s="180" t="s">
        <v>219</v>
      </c>
      <c r="AU416" s="180" t="s">
        <v>88</v>
      </c>
      <c r="AV416" s="14" t="s">
        <v>82</v>
      </c>
      <c r="AW416" s="14" t="s">
        <v>31</v>
      </c>
      <c r="AX416" s="14" t="s">
        <v>75</v>
      </c>
      <c r="AY416" s="180" t="s">
        <v>205</v>
      </c>
    </row>
    <row r="417" spans="2:51" s="12" customFormat="1">
      <c r="B417" s="164"/>
      <c r="D417" s="165" t="s">
        <v>219</v>
      </c>
      <c r="E417" s="166" t="s">
        <v>1</v>
      </c>
      <c r="F417" s="167" t="s">
        <v>4264</v>
      </c>
      <c r="H417" s="168">
        <v>16.2</v>
      </c>
      <c r="I417" s="169"/>
      <c r="L417" s="164"/>
      <c r="M417" s="170"/>
      <c r="T417" s="171"/>
      <c r="AT417" s="166" t="s">
        <v>219</v>
      </c>
      <c r="AU417" s="166" t="s">
        <v>88</v>
      </c>
      <c r="AV417" s="12" t="s">
        <v>88</v>
      </c>
      <c r="AW417" s="12" t="s">
        <v>31</v>
      </c>
      <c r="AX417" s="12" t="s">
        <v>75</v>
      </c>
      <c r="AY417" s="166" t="s">
        <v>205</v>
      </c>
    </row>
    <row r="418" spans="2:51" s="12" customFormat="1">
      <c r="B418" s="164"/>
      <c r="D418" s="165" t="s">
        <v>219</v>
      </c>
      <c r="E418" s="166" t="s">
        <v>1</v>
      </c>
      <c r="F418" s="167" t="s">
        <v>4265</v>
      </c>
      <c r="H418" s="168">
        <v>16.2</v>
      </c>
      <c r="I418" s="169"/>
      <c r="L418" s="164"/>
      <c r="M418" s="170"/>
      <c r="T418" s="171"/>
      <c r="AT418" s="166" t="s">
        <v>219</v>
      </c>
      <c r="AU418" s="166" t="s">
        <v>88</v>
      </c>
      <c r="AV418" s="12" t="s">
        <v>88</v>
      </c>
      <c r="AW418" s="12" t="s">
        <v>31</v>
      </c>
      <c r="AX418" s="12" t="s">
        <v>75</v>
      </c>
      <c r="AY418" s="166" t="s">
        <v>205</v>
      </c>
    </row>
    <row r="419" spans="2:51" s="15" customFormat="1">
      <c r="B419" s="185"/>
      <c r="D419" s="165" t="s">
        <v>219</v>
      </c>
      <c r="E419" s="186" t="s">
        <v>4021</v>
      </c>
      <c r="F419" s="187" t="s">
        <v>4266</v>
      </c>
      <c r="H419" s="188">
        <v>32.4</v>
      </c>
      <c r="I419" s="189"/>
      <c r="L419" s="185"/>
      <c r="M419" s="190"/>
      <c r="T419" s="191"/>
      <c r="AT419" s="186" t="s">
        <v>219</v>
      </c>
      <c r="AU419" s="186" t="s">
        <v>88</v>
      </c>
      <c r="AV419" s="15" t="s">
        <v>222</v>
      </c>
      <c r="AW419" s="15" t="s">
        <v>31</v>
      </c>
      <c r="AX419" s="15" t="s">
        <v>75</v>
      </c>
      <c r="AY419" s="186" t="s">
        <v>205</v>
      </c>
    </row>
    <row r="420" spans="2:51" s="14" customFormat="1">
      <c r="B420" s="179"/>
      <c r="D420" s="165" t="s">
        <v>219</v>
      </c>
      <c r="E420" s="180" t="s">
        <v>1</v>
      </c>
      <c r="F420" s="181" t="s">
        <v>4267</v>
      </c>
      <c r="H420" s="180" t="s">
        <v>1</v>
      </c>
      <c r="I420" s="182"/>
      <c r="L420" s="179"/>
      <c r="M420" s="183"/>
      <c r="T420" s="184"/>
      <c r="AT420" s="180" t="s">
        <v>219</v>
      </c>
      <c r="AU420" s="180" t="s">
        <v>88</v>
      </c>
      <c r="AV420" s="14" t="s">
        <v>82</v>
      </c>
      <c r="AW420" s="14" t="s">
        <v>31</v>
      </c>
      <c r="AX420" s="14" t="s">
        <v>75</v>
      </c>
      <c r="AY420" s="180" t="s">
        <v>205</v>
      </c>
    </row>
    <row r="421" spans="2:51" s="12" customFormat="1">
      <c r="B421" s="164"/>
      <c r="D421" s="165" t="s">
        <v>219</v>
      </c>
      <c r="E421" s="166" t="s">
        <v>1</v>
      </c>
      <c r="F421" s="167" t="s">
        <v>4268</v>
      </c>
      <c r="H421" s="168">
        <v>14.55</v>
      </c>
      <c r="I421" s="169"/>
      <c r="L421" s="164"/>
      <c r="M421" s="170"/>
      <c r="T421" s="171"/>
      <c r="AT421" s="166" t="s">
        <v>219</v>
      </c>
      <c r="AU421" s="166" t="s">
        <v>88</v>
      </c>
      <c r="AV421" s="12" t="s">
        <v>88</v>
      </c>
      <c r="AW421" s="12" t="s">
        <v>31</v>
      </c>
      <c r="AX421" s="12" t="s">
        <v>75</v>
      </c>
      <c r="AY421" s="166" t="s">
        <v>205</v>
      </c>
    </row>
    <row r="422" spans="2:51" s="12" customFormat="1">
      <c r="B422" s="164"/>
      <c r="D422" s="165" t="s">
        <v>219</v>
      </c>
      <c r="E422" s="166" t="s">
        <v>1</v>
      </c>
      <c r="F422" s="167" t="s">
        <v>4269</v>
      </c>
      <c r="H422" s="168">
        <v>48.6</v>
      </c>
      <c r="I422" s="169"/>
      <c r="L422" s="164"/>
      <c r="M422" s="170"/>
      <c r="T422" s="171"/>
      <c r="AT422" s="166" t="s">
        <v>219</v>
      </c>
      <c r="AU422" s="166" t="s">
        <v>88</v>
      </c>
      <c r="AV422" s="12" t="s">
        <v>88</v>
      </c>
      <c r="AW422" s="12" t="s">
        <v>31</v>
      </c>
      <c r="AX422" s="12" t="s">
        <v>75</v>
      </c>
      <c r="AY422" s="166" t="s">
        <v>205</v>
      </c>
    </row>
    <row r="423" spans="2:51" s="12" customFormat="1">
      <c r="B423" s="164"/>
      <c r="D423" s="165" t="s">
        <v>219</v>
      </c>
      <c r="E423" s="166" t="s">
        <v>1</v>
      </c>
      <c r="F423" s="167" t="s">
        <v>4270</v>
      </c>
      <c r="H423" s="168">
        <v>90.3</v>
      </c>
      <c r="I423" s="169"/>
      <c r="L423" s="164"/>
      <c r="M423" s="170"/>
      <c r="T423" s="171"/>
      <c r="AT423" s="166" t="s">
        <v>219</v>
      </c>
      <c r="AU423" s="166" t="s">
        <v>88</v>
      </c>
      <c r="AV423" s="12" t="s">
        <v>88</v>
      </c>
      <c r="AW423" s="12" t="s">
        <v>31</v>
      </c>
      <c r="AX423" s="12" t="s">
        <v>75</v>
      </c>
      <c r="AY423" s="166" t="s">
        <v>205</v>
      </c>
    </row>
    <row r="424" spans="2:51" s="12" customFormat="1">
      <c r="B424" s="164"/>
      <c r="D424" s="165" t="s">
        <v>219</v>
      </c>
      <c r="E424" s="166" t="s">
        <v>1</v>
      </c>
      <c r="F424" s="167" t="s">
        <v>4271</v>
      </c>
      <c r="H424" s="168">
        <v>48.6</v>
      </c>
      <c r="I424" s="169"/>
      <c r="L424" s="164"/>
      <c r="M424" s="170"/>
      <c r="T424" s="171"/>
      <c r="AT424" s="166" t="s">
        <v>219</v>
      </c>
      <c r="AU424" s="166" t="s">
        <v>88</v>
      </c>
      <c r="AV424" s="12" t="s">
        <v>88</v>
      </c>
      <c r="AW424" s="12" t="s">
        <v>31</v>
      </c>
      <c r="AX424" s="12" t="s">
        <v>75</v>
      </c>
      <c r="AY424" s="166" t="s">
        <v>205</v>
      </c>
    </row>
    <row r="425" spans="2:51" s="12" customFormat="1">
      <c r="B425" s="164"/>
      <c r="D425" s="165" t="s">
        <v>219</v>
      </c>
      <c r="E425" s="166" t="s">
        <v>1</v>
      </c>
      <c r="F425" s="167" t="s">
        <v>4272</v>
      </c>
      <c r="H425" s="168">
        <v>90.3</v>
      </c>
      <c r="I425" s="169"/>
      <c r="L425" s="164"/>
      <c r="M425" s="170"/>
      <c r="T425" s="171"/>
      <c r="AT425" s="166" t="s">
        <v>219</v>
      </c>
      <c r="AU425" s="166" t="s">
        <v>88</v>
      </c>
      <c r="AV425" s="12" t="s">
        <v>88</v>
      </c>
      <c r="AW425" s="12" t="s">
        <v>31</v>
      </c>
      <c r="AX425" s="12" t="s">
        <v>75</v>
      </c>
      <c r="AY425" s="166" t="s">
        <v>205</v>
      </c>
    </row>
    <row r="426" spans="2:51" s="12" customFormat="1">
      <c r="B426" s="164"/>
      <c r="D426" s="165" t="s">
        <v>219</v>
      </c>
      <c r="E426" s="166" t="s">
        <v>1</v>
      </c>
      <c r="F426" s="167" t="s">
        <v>4273</v>
      </c>
      <c r="H426" s="168">
        <v>30</v>
      </c>
      <c r="I426" s="169"/>
      <c r="L426" s="164"/>
      <c r="M426" s="170"/>
      <c r="T426" s="171"/>
      <c r="AT426" s="166" t="s">
        <v>219</v>
      </c>
      <c r="AU426" s="166" t="s">
        <v>88</v>
      </c>
      <c r="AV426" s="12" t="s">
        <v>88</v>
      </c>
      <c r="AW426" s="12" t="s">
        <v>31</v>
      </c>
      <c r="AX426" s="12" t="s">
        <v>75</v>
      </c>
      <c r="AY426" s="166" t="s">
        <v>205</v>
      </c>
    </row>
    <row r="427" spans="2:51" s="12" customFormat="1">
      <c r="B427" s="164"/>
      <c r="D427" s="165" t="s">
        <v>219</v>
      </c>
      <c r="E427" s="166" t="s">
        <v>1</v>
      </c>
      <c r="F427" s="167" t="s">
        <v>4274</v>
      </c>
      <c r="H427" s="168">
        <v>30.1</v>
      </c>
      <c r="I427" s="169"/>
      <c r="L427" s="164"/>
      <c r="M427" s="170"/>
      <c r="T427" s="171"/>
      <c r="AT427" s="166" t="s">
        <v>219</v>
      </c>
      <c r="AU427" s="166" t="s">
        <v>88</v>
      </c>
      <c r="AV427" s="12" t="s">
        <v>88</v>
      </c>
      <c r="AW427" s="12" t="s">
        <v>31</v>
      </c>
      <c r="AX427" s="12" t="s">
        <v>75</v>
      </c>
      <c r="AY427" s="166" t="s">
        <v>205</v>
      </c>
    </row>
    <row r="428" spans="2:51" s="15" customFormat="1">
      <c r="B428" s="185"/>
      <c r="D428" s="165" t="s">
        <v>219</v>
      </c>
      <c r="E428" s="186" t="s">
        <v>4018</v>
      </c>
      <c r="F428" s="187" t="s">
        <v>4275</v>
      </c>
      <c r="H428" s="188">
        <v>352.45</v>
      </c>
      <c r="I428" s="189"/>
      <c r="L428" s="185"/>
      <c r="M428" s="190"/>
      <c r="T428" s="191"/>
      <c r="AT428" s="186" t="s">
        <v>219</v>
      </c>
      <c r="AU428" s="186" t="s">
        <v>88</v>
      </c>
      <c r="AV428" s="15" t="s">
        <v>222</v>
      </c>
      <c r="AW428" s="15" t="s">
        <v>31</v>
      </c>
      <c r="AX428" s="15" t="s">
        <v>75</v>
      </c>
      <c r="AY428" s="186" t="s">
        <v>205</v>
      </c>
    </row>
    <row r="429" spans="2:51" s="14" customFormat="1">
      <c r="B429" s="179"/>
      <c r="D429" s="165" t="s">
        <v>219</v>
      </c>
      <c r="E429" s="180" t="s">
        <v>1</v>
      </c>
      <c r="F429" s="181" t="s">
        <v>4276</v>
      </c>
      <c r="H429" s="180" t="s">
        <v>1</v>
      </c>
      <c r="I429" s="182"/>
      <c r="L429" s="179"/>
      <c r="M429" s="183"/>
      <c r="T429" s="184"/>
      <c r="AT429" s="180" t="s">
        <v>219</v>
      </c>
      <c r="AU429" s="180" t="s">
        <v>88</v>
      </c>
      <c r="AV429" s="14" t="s">
        <v>82</v>
      </c>
      <c r="AW429" s="14" t="s">
        <v>31</v>
      </c>
      <c r="AX429" s="14" t="s">
        <v>75</v>
      </c>
      <c r="AY429" s="180" t="s">
        <v>205</v>
      </c>
    </row>
    <row r="430" spans="2:51" s="12" customFormat="1">
      <c r="B430" s="164"/>
      <c r="D430" s="165" t="s">
        <v>219</v>
      </c>
      <c r="E430" s="166" t="s">
        <v>1</v>
      </c>
      <c r="F430" s="167" t="s">
        <v>4277</v>
      </c>
      <c r="H430" s="168">
        <v>5.4</v>
      </c>
      <c r="I430" s="169"/>
      <c r="L430" s="164"/>
      <c r="M430" s="170"/>
      <c r="T430" s="171"/>
      <c r="AT430" s="166" t="s">
        <v>219</v>
      </c>
      <c r="AU430" s="166" t="s">
        <v>88</v>
      </c>
      <c r="AV430" s="12" t="s">
        <v>88</v>
      </c>
      <c r="AW430" s="12" t="s">
        <v>31</v>
      </c>
      <c r="AX430" s="12" t="s">
        <v>75</v>
      </c>
      <c r="AY430" s="166" t="s">
        <v>205</v>
      </c>
    </row>
    <row r="431" spans="2:51" s="12" customFormat="1">
      <c r="B431" s="164"/>
      <c r="D431" s="165" t="s">
        <v>219</v>
      </c>
      <c r="E431" s="166" t="s">
        <v>1</v>
      </c>
      <c r="F431" s="167" t="s">
        <v>4278</v>
      </c>
      <c r="H431" s="168">
        <v>3.75</v>
      </c>
      <c r="I431" s="169"/>
      <c r="L431" s="164"/>
      <c r="M431" s="170"/>
      <c r="T431" s="171"/>
      <c r="AT431" s="166" t="s">
        <v>219</v>
      </c>
      <c r="AU431" s="166" t="s">
        <v>88</v>
      </c>
      <c r="AV431" s="12" t="s">
        <v>88</v>
      </c>
      <c r="AW431" s="12" t="s">
        <v>31</v>
      </c>
      <c r="AX431" s="12" t="s">
        <v>75</v>
      </c>
      <c r="AY431" s="166" t="s">
        <v>205</v>
      </c>
    </row>
    <row r="432" spans="2:51" s="12" customFormat="1">
      <c r="B432" s="164"/>
      <c r="D432" s="165" t="s">
        <v>219</v>
      </c>
      <c r="E432" s="166" t="s">
        <v>1</v>
      </c>
      <c r="F432" s="167" t="s">
        <v>4279</v>
      </c>
      <c r="H432" s="168">
        <v>24.08</v>
      </c>
      <c r="I432" s="169"/>
      <c r="L432" s="164"/>
      <c r="M432" s="170"/>
      <c r="T432" s="171"/>
      <c r="AT432" s="166" t="s">
        <v>219</v>
      </c>
      <c r="AU432" s="166" t="s">
        <v>88</v>
      </c>
      <c r="AV432" s="12" t="s">
        <v>88</v>
      </c>
      <c r="AW432" s="12" t="s">
        <v>31</v>
      </c>
      <c r="AX432" s="12" t="s">
        <v>75</v>
      </c>
      <c r="AY432" s="166" t="s">
        <v>205</v>
      </c>
    </row>
    <row r="433" spans="2:65" s="15" customFormat="1">
      <c r="B433" s="185"/>
      <c r="D433" s="165" t="s">
        <v>219</v>
      </c>
      <c r="E433" s="186" t="s">
        <v>4015</v>
      </c>
      <c r="F433" s="187" t="s">
        <v>4280</v>
      </c>
      <c r="H433" s="188">
        <v>33.229999999999997</v>
      </c>
      <c r="I433" s="189"/>
      <c r="L433" s="185"/>
      <c r="M433" s="190"/>
      <c r="T433" s="191"/>
      <c r="AT433" s="186" t="s">
        <v>219</v>
      </c>
      <c r="AU433" s="186" t="s">
        <v>88</v>
      </c>
      <c r="AV433" s="15" t="s">
        <v>222</v>
      </c>
      <c r="AW433" s="15" t="s">
        <v>31</v>
      </c>
      <c r="AX433" s="15" t="s">
        <v>75</v>
      </c>
      <c r="AY433" s="186" t="s">
        <v>205</v>
      </c>
    </row>
    <row r="434" spans="2:65" s="13" customFormat="1">
      <c r="B434" s="172"/>
      <c r="D434" s="165" t="s">
        <v>219</v>
      </c>
      <c r="E434" s="173" t="s">
        <v>4024</v>
      </c>
      <c r="F434" s="174" t="s">
        <v>221</v>
      </c>
      <c r="H434" s="175">
        <v>418.08</v>
      </c>
      <c r="I434" s="176"/>
      <c r="L434" s="172"/>
      <c r="M434" s="177"/>
      <c r="T434" s="178"/>
      <c r="AT434" s="173" t="s">
        <v>219</v>
      </c>
      <c r="AU434" s="173" t="s">
        <v>88</v>
      </c>
      <c r="AV434" s="13" t="s">
        <v>210</v>
      </c>
      <c r="AW434" s="13" t="s">
        <v>31</v>
      </c>
      <c r="AX434" s="13" t="s">
        <v>82</v>
      </c>
      <c r="AY434" s="173" t="s">
        <v>205</v>
      </c>
    </row>
    <row r="435" spans="2:65" s="1" customFormat="1" ht="33" customHeight="1">
      <c r="B435" s="136"/>
      <c r="C435" s="137" t="s">
        <v>893</v>
      </c>
      <c r="D435" s="137" t="s">
        <v>206</v>
      </c>
      <c r="E435" s="138" t="s">
        <v>4281</v>
      </c>
      <c r="F435" s="139" t="s">
        <v>4282</v>
      </c>
      <c r="G435" s="140" t="s">
        <v>165</v>
      </c>
      <c r="H435" s="141">
        <v>439.02</v>
      </c>
      <c r="I435" s="142"/>
      <c r="J435" s="143">
        <f>ROUND(I435*H435,2)</f>
        <v>0</v>
      </c>
      <c r="K435" s="144"/>
      <c r="L435" s="145"/>
      <c r="M435" s="146" t="s">
        <v>1</v>
      </c>
      <c r="N435" s="147" t="s">
        <v>41</v>
      </c>
      <c r="P435" s="148">
        <f>O435*H435</f>
        <v>0</v>
      </c>
      <c r="Q435" s="148">
        <v>1.9199999999999998E-2</v>
      </c>
      <c r="R435" s="148">
        <f>Q435*H435</f>
        <v>8.4291839999999993</v>
      </c>
      <c r="S435" s="148">
        <v>0</v>
      </c>
      <c r="T435" s="149">
        <f>S435*H435</f>
        <v>0</v>
      </c>
      <c r="AR435" s="150" t="s">
        <v>258</v>
      </c>
      <c r="AT435" s="150" t="s">
        <v>206</v>
      </c>
      <c r="AU435" s="150" t="s">
        <v>88</v>
      </c>
      <c r="AY435" s="17" t="s">
        <v>205</v>
      </c>
      <c r="BE435" s="151">
        <f>IF(N435="základná",J435,0)</f>
        <v>0</v>
      </c>
      <c r="BF435" s="151">
        <f>IF(N435="znížená",J435,0)</f>
        <v>0</v>
      </c>
      <c r="BG435" s="151">
        <f>IF(N435="zákl. prenesená",J435,0)</f>
        <v>0</v>
      </c>
      <c r="BH435" s="151">
        <f>IF(N435="zníž. prenesená",J435,0)</f>
        <v>0</v>
      </c>
      <c r="BI435" s="151">
        <f>IF(N435="nulová",J435,0)</f>
        <v>0</v>
      </c>
      <c r="BJ435" s="17" t="s">
        <v>88</v>
      </c>
      <c r="BK435" s="151">
        <f>ROUND(I435*H435,2)</f>
        <v>0</v>
      </c>
      <c r="BL435" s="17" t="s">
        <v>233</v>
      </c>
      <c r="BM435" s="150" t="s">
        <v>4283</v>
      </c>
    </row>
    <row r="436" spans="2:65" s="12" customFormat="1">
      <c r="B436" s="164"/>
      <c r="D436" s="165" t="s">
        <v>219</v>
      </c>
      <c r="E436" s="166" t="s">
        <v>1</v>
      </c>
      <c r="F436" s="167" t="s">
        <v>4284</v>
      </c>
      <c r="H436" s="168">
        <v>34.020000000000003</v>
      </c>
      <c r="I436" s="169"/>
      <c r="L436" s="164"/>
      <c r="M436" s="170"/>
      <c r="T436" s="171"/>
      <c r="AT436" s="166" t="s">
        <v>219</v>
      </c>
      <c r="AU436" s="166" t="s">
        <v>88</v>
      </c>
      <c r="AV436" s="12" t="s">
        <v>88</v>
      </c>
      <c r="AW436" s="12" t="s">
        <v>31</v>
      </c>
      <c r="AX436" s="12" t="s">
        <v>75</v>
      </c>
      <c r="AY436" s="166" t="s">
        <v>205</v>
      </c>
    </row>
    <row r="437" spans="2:65" s="15" customFormat="1">
      <c r="B437" s="185"/>
      <c r="D437" s="165" t="s">
        <v>219</v>
      </c>
      <c r="E437" s="186" t="s">
        <v>1</v>
      </c>
      <c r="F437" s="187" t="s">
        <v>404</v>
      </c>
      <c r="H437" s="188">
        <v>34.020000000000003</v>
      </c>
      <c r="I437" s="189"/>
      <c r="L437" s="185"/>
      <c r="M437" s="190"/>
      <c r="T437" s="191"/>
      <c r="AT437" s="186" t="s">
        <v>219</v>
      </c>
      <c r="AU437" s="186" t="s">
        <v>88</v>
      </c>
      <c r="AV437" s="15" t="s">
        <v>222</v>
      </c>
      <c r="AW437" s="15" t="s">
        <v>31</v>
      </c>
      <c r="AX437" s="15" t="s">
        <v>75</v>
      </c>
      <c r="AY437" s="186" t="s">
        <v>205</v>
      </c>
    </row>
    <row r="438" spans="2:65" s="12" customFormat="1">
      <c r="B438" s="164"/>
      <c r="D438" s="165" t="s">
        <v>219</v>
      </c>
      <c r="E438" s="166" t="s">
        <v>1</v>
      </c>
      <c r="F438" s="167" t="s">
        <v>4285</v>
      </c>
      <c r="H438" s="168">
        <v>370.07299999999998</v>
      </c>
      <c r="I438" s="169"/>
      <c r="L438" s="164"/>
      <c r="M438" s="170"/>
      <c r="T438" s="171"/>
      <c r="AT438" s="166" t="s">
        <v>219</v>
      </c>
      <c r="AU438" s="166" t="s">
        <v>88</v>
      </c>
      <c r="AV438" s="12" t="s">
        <v>88</v>
      </c>
      <c r="AW438" s="12" t="s">
        <v>31</v>
      </c>
      <c r="AX438" s="12" t="s">
        <v>75</v>
      </c>
      <c r="AY438" s="166" t="s">
        <v>205</v>
      </c>
    </row>
    <row r="439" spans="2:65" s="12" customFormat="1">
      <c r="B439" s="164"/>
      <c r="D439" s="165" t="s">
        <v>219</v>
      </c>
      <c r="E439" s="166" t="s">
        <v>1</v>
      </c>
      <c r="F439" s="167" t="s">
        <v>4286</v>
      </c>
      <c r="H439" s="168">
        <v>34.892000000000003</v>
      </c>
      <c r="I439" s="169"/>
      <c r="L439" s="164"/>
      <c r="M439" s="170"/>
      <c r="T439" s="171"/>
      <c r="AT439" s="166" t="s">
        <v>219</v>
      </c>
      <c r="AU439" s="166" t="s">
        <v>88</v>
      </c>
      <c r="AV439" s="12" t="s">
        <v>88</v>
      </c>
      <c r="AW439" s="12" t="s">
        <v>31</v>
      </c>
      <c r="AX439" s="12" t="s">
        <v>75</v>
      </c>
      <c r="AY439" s="166" t="s">
        <v>205</v>
      </c>
    </row>
    <row r="440" spans="2:65" s="12" customFormat="1">
      <c r="B440" s="164"/>
      <c r="D440" s="165" t="s">
        <v>219</v>
      </c>
      <c r="E440" s="166" t="s">
        <v>1</v>
      </c>
      <c r="F440" s="167" t="s">
        <v>4287</v>
      </c>
      <c r="H440" s="168">
        <v>3.5000000000000003E-2</v>
      </c>
      <c r="I440" s="169"/>
      <c r="L440" s="164"/>
      <c r="M440" s="170"/>
      <c r="T440" s="171"/>
      <c r="AT440" s="166" t="s">
        <v>219</v>
      </c>
      <c r="AU440" s="166" t="s">
        <v>88</v>
      </c>
      <c r="AV440" s="12" t="s">
        <v>88</v>
      </c>
      <c r="AW440" s="12" t="s">
        <v>31</v>
      </c>
      <c r="AX440" s="12" t="s">
        <v>75</v>
      </c>
      <c r="AY440" s="166" t="s">
        <v>205</v>
      </c>
    </row>
    <row r="441" spans="2:65" s="15" customFormat="1">
      <c r="B441" s="185"/>
      <c r="D441" s="165" t="s">
        <v>219</v>
      </c>
      <c r="E441" s="186" t="s">
        <v>1</v>
      </c>
      <c r="F441" s="187" t="s">
        <v>404</v>
      </c>
      <c r="H441" s="188">
        <v>405</v>
      </c>
      <c r="I441" s="189"/>
      <c r="L441" s="185"/>
      <c r="M441" s="190"/>
      <c r="T441" s="191"/>
      <c r="AT441" s="186" t="s">
        <v>219</v>
      </c>
      <c r="AU441" s="186" t="s">
        <v>88</v>
      </c>
      <c r="AV441" s="15" t="s">
        <v>222</v>
      </c>
      <c r="AW441" s="15" t="s">
        <v>31</v>
      </c>
      <c r="AX441" s="15" t="s">
        <v>75</v>
      </c>
      <c r="AY441" s="186" t="s">
        <v>205</v>
      </c>
    </row>
    <row r="442" spans="2:65" s="13" customFormat="1">
      <c r="B442" s="172"/>
      <c r="D442" s="165" t="s">
        <v>219</v>
      </c>
      <c r="E442" s="173" t="s">
        <v>1</v>
      </c>
      <c r="F442" s="174" t="s">
        <v>221</v>
      </c>
      <c r="H442" s="175">
        <v>439.02</v>
      </c>
      <c r="I442" s="176"/>
      <c r="L442" s="172"/>
      <c r="M442" s="177"/>
      <c r="T442" s="178"/>
      <c r="AT442" s="173" t="s">
        <v>219</v>
      </c>
      <c r="AU442" s="173" t="s">
        <v>88</v>
      </c>
      <c r="AV442" s="13" t="s">
        <v>210</v>
      </c>
      <c r="AW442" s="13" t="s">
        <v>31</v>
      </c>
      <c r="AX442" s="13" t="s">
        <v>82</v>
      </c>
      <c r="AY442" s="173" t="s">
        <v>205</v>
      </c>
    </row>
    <row r="443" spans="2:65" s="1" customFormat="1" ht="24.2" customHeight="1">
      <c r="B443" s="136"/>
      <c r="C443" s="154" t="s">
        <v>897</v>
      </c>
      <c r="D443" s="154" t="s">
        <v>214</v>
      </c>
      <c r="E443" s="155" t="s">
        <v>4288</v>
      </c>
      <c r="F443" s="156" t="s">
        <v>4289</v>
      </c>
      <c r="G443" s="157" t="s">
        <v>270</v>
      </c>
      <c r="H443" s="158">
        <v>114.971</v>
      </c>
      <c r="I443" s="159"/>
      <c r="J443" s="160">
        <f>ROUND(I443*H443,2)</f>
        <v>0</v>
      </c>
      <c r="K443" s="161"/>
      <c r="L443" s="32"/>
      <c r="M443" s="162" t="s">
        <v>1</v>
      </c>
      <c r="N443" s="163" t="s">
        <v>41</v>
      </c>
      <c r="P443" s="148">
        <f>O443*H443</f>
        <v>0</v>
      </c>
      <c r="Q443" s="148">
        <v>0</v>
      </c>
      <c r="R443" s="148">
        <f>Q443*H443</f>
        <v>0</v>
      </c>
      <c r="S443" s="148">
        <v>0</v>
      </c>
      <c r="T443" s="149">
        <f>S443*H443</f>
        <v>0</v>
      </c>
      <c r="AR443" s="150" t="s">
        <v>233</v>
      </c>
      <c r="AT443" s="150" t="s">
        <v>214</v>
      </c>
      <c r="AU443" s="150" t="s">
        <v>88</v>
      </c>
      <c r="AY443" s="17" t="s">
        <v>205</v>
      </c>
      <c r="BE443" s="151">
        <f>IF(N443="základná",J443,0)</f>
        <v>0</v>
      </c>
      <c r="BF443" s="151">
        <f>IF(N443="znížená",J443,0)</f>
        <v>0</v>
      </c>
      <c r="BG443" s="151">
        <f>IF(N443="zákl. prenesená",J443,0)</f>
        <v>0</v>
      </c>
      <c r="BH443" s="151">
        <f>IF(N443="zníž. prenesená",J443,0)</f>
        <v>0</v>
      </c>
      <c r="BI443" s="151">
        <f>IF(N443="nulová",J443,0)</f>
        <v>0</v>
      </c>
      <c r="BJ443" s="17" t="s">
        <v>88</v>
      </c>
      <c r="BK443" s="151">
        <f>ROUND(I443*H443,2)</f>
        <v>0</v>
      </c>
      <c r="BL443" s="17" t="s">
        <v>233</v>
      </c>
      <c r="BM443" s="150" t="s">
        <v>4290</v>
      </c>
    </row>
    <row r="444" spans="2:65" s="1" customFormat="1" ht="24.2" customHeight="1">
      <c r="B444" s="136"/>
      <c r="C444" s="154" t="s">
        <v>901</v>
      </c>
      <c r="D444" s="154" t="s">
        <v>214</v>
      </c>
      <c r="E444" s="155" t="s">
        <v>4291</v>
      </c>
      <c r="F444" s="156" t="s">
        <v>4292</v>
      </c>
      <c r="G444" s="157" t="s">
        <v>270</v>
      </c>
      <c r="H444" s="158">
        <v>114.971</v>
      </c>
      <c r="I444" s="159"/>
      <c r="J444" s="160">
        <f>ROUND(I444*H444,2)</f>
        <v>0</v>
      </c>
      <c r="K444" s="161"/>
      <c r="L444" s="32"/>
      <c r="M444" s="162" t="s">
        <v>1</v>
      </c>
      <c r="N444" s="163" t="s">
        <v>41</v>
      </c>
      <c r="P444" s="148">
        <f>O444*H444</f>
        <v>0</v>
      </c>
      <c r="Q444" s="148">
        <v>0</v>
      </c>
      <c r="R444" s="148">
        <f>Q444*H444</f>
        <v>0</v>
      </c>
      <c r="S444" s="148">
        <v>0</v>
      </c>
      <c r="T444" s="149">
        <f>S444*H444</f>
        <v>0</v>
      </c>
      <c r="AR444" s="150" t="s">
        <v>233</v>
      </c>
      <c r="AT444" s="150" t="s">
        <v>214</v>
      </c>
      <c r="AU444" s="150" t="s">
        <v>88</v>
      </c>
      <c r="AY444" s="17" t="s">
        <v>205</v>
      </c>
      <c r="BE444" s="151">
        <f>IF(N444="základná",J444,0)</f>
        <v>0</v>
      </c>
      <c r="BF444" s="151">
        <f>IF(N444="znížená",J444,0)</f>
        <v>0</v>
      </c>
      <c r="BG444" s="151">
        <f>IF(N444="zákl. prenesená",J444,0)</f>
        <v>0</v>
      </c>
      <c r="BH444" s="151">
        <f>IF(N444="zníž. prenesená",J444,0)</f>
        <v>0</v>
      </c>
      <c r="BI444" s="151">
        <f>IF(N444="nulová",J444,0)</f>
        <v>0</v>
      </c>
      <c r="BJ444" s="17" t="s">
        <v>88</v>
      </c>
      <c r="BK444" s="151">
        <f>ROUND(I444*H444,2)</f>
        <v>0</v>
      </c>
      <c r="BL444" s="17" t="s">
        <v>233</v>
      </c>
      <c r="BM444" s="150" t="s">
        <v>4293</v>
      </c>
    </row>
    <row r="445" spans="2:65" s="11" customFormat="1" ht="22.9" customHeight="1">
      <c r="B445" s="126"/>
      <c r="D445" s="127" t="s">
        <v>74</v>
      </c>
      <c r="E445" s="152" t="s">
        <v>3080</v>
      </c>
      <c r="F445" s="152" t="s">
        <v>3081</v>
      </c>
      <c r="I445" s="129"/>
      <c r="J445" s="153">
        <f>BK445</f>
        <v>0</v>
      </c>
      <c r="L445" s="126"/>
      <c r="M445" s="131"/>
      <c r="P445" s="132">
        <f>SUM(P446:P619)</f>
        <v>0</v>
      </c>
      <c r="R445" s="132">
        <f>SUM(R446:R619)</f>
        <v>25.453534900000005</v>
      </c>
      <c r="T445" s="133">
        <f>SUM(T446:T619)</f>
        <v>0</v>
      </c>
      <c r="AR445" s="127" t="s">
        <v>88</v>
      </c>
      <c r="AT445" s="134" t="s">
        <v>74</v>
      </c>
      <c r="AU445" s="134" t="s">
        <v>82</v>
      </c>
      <c r="AY445" s="127" t="s">
        <v>205</v>
      </c>
      <c r="BK445" s="135">
        <f>SUM(BK446:BK619)</f>
        <v>0</v>
      </c>
    </row>
    <row r="446" spans="2:65" s="1" customFormat="1" ht="24.2" customHeight="1">
      <c r="B446" s="136"/>
      <c r="C446" s="154" t="s">
        <v>905</v>
      </c>
      <c r="D446" s="154" t="s">
        <v>214</v>
      </c>
      <c r="E446" s="155" t="s">
        <v>4294</v>
      </c>
      <c r="F446" s="156" t="s">
        <v>4295</v>
      </c>
      <c r="G446" s="157" t="s">
        <v>370</v>
      </c>
      <c r="H446" s="158">
        <v>5035.2139999999999</v>
      </c>
      <c r="I446" s="159"/>
      <c r="J446" s="160">
        <f>ROUND(I446*H446,2)</f>
        <v>0</v>
      </c>
      <c r="K446" s="161"/>
      <c r="L446" s="32"/>
      <c r="M446" s="162" t="s">
        <v>1</v>
      </c>
      <c r="N446" s="163" t="s">
        <v>41</v>
      </c>
      <c r="P446" s="148">
        <f>O446*H446</f>
        <v>0</v>
      </c>
      <c r="Q446" s="148">
        <v>4.0000000000000003E-5</v>
      </c>
      <c r="R446" s="148">
        <f>Q446*H446</f>
        <v>0.20140856000000001</v>
      </c>
      <c r="S446" s="148">
        <v>0</v>
      </c>
      <c r="T446" s="149">
        <f>S446*H446</f>
        <v>0</v>
      </c>
      <c r="AR446" s="150" t="s">
        <v>233</v>
      </c>
      <c r="AT446" s="150" t="s">
        <v>214</v>
      </c>
      <c r="AU446" s="150" t="s">
        <v>88</v>
      </c>
      <c r="AY446" s="17" t="s">
        <v>205</v>
      </c>
      <c r="BE446" s="151">
        <f>IF(N446="základná",J446,0)</f>
        <v>0</v>
      </c>
      <c r="BF446" s="151">
        <f>IF(N446="znížená",J446,0)</f>
        <v>0</v>
      </c>
      <c r="BG446" s="151">
        <f>IF(N446="zákl. prenesená",J446,0)</f>
        <v>0</v>
      </c>
      <c r="BH446" s="151">
        <f>IF(N446="zníž. prenesená",J446,0)</f>
        <v>0</v>
      </c>
      <c r="BI446" s="151">
        <f>IF(N446="nulová",J446,0)</f>
        <v>0</v>
      </c>
      <c r="BJ446" s="17" t="s">
        <v>88</v>
      </c>
      <c r="BK446" s="151">
        <f>ROUND(I446*H446,2)</f>
        <v>0</v>
      </c>
      <c r="BL446" s="17" t="s">
        <v>233</v>
      </c>
      <c r="BM446" s="150" t="s">
        <v>4296</v>
      </c>
    </row>
    <row r="447" spans="2:65" s="14" customFormat="1">
      <c r="B447" s="179"/>
      <c r="D447" s="165" t="s">
        <v>219</v>
      </c>
      <c r="E447" s="180" t="s">
        <v>1</v>
      </c>
      <c r="F447" s="181" t="s">
        <v>4297</v>
      </c>
      <c r="H447" s="180" t="s">
        <v>1</v>
      </c>
      <c r="I447" s="182"/>
      <c r="L447" s="179"/>
      <c r="M447" s="183"/>
      <c r="T447" s="184"/>
      <c r="AT447" s="180" t="s">
        <v>219</v>
      </c>
      <c r="AU447" s="180" t="s">
        <v>88</v>
      </c>
      <c r="AV447" s="14" t="s">
        <v>82</v>
      </c>
      <c r="AW447" s="14" t="s">
        <v>31</v>
      </c>
      <c r="AX447" s="14" t="s">
        <v>75</v>
      </c>
      <c r="AY447" s="180" t="s">
        <v>205</v>
      </c>
    </row>
    <row r="448" spans="2:65" s="14" customFormat="1">
      <c r="B448" s="179"/>
      <c r="D448" s="165" t="s">
        <v>219</v>
      </c>
      <c r="E448" s="180" t="s">
        <v>1</v>
      </c>
      <c r="F448" s="181" t="s">
        <v>4298</v>
      </c>
      <c r="H448" s="180" t="s">
        <v>1</v>
      </c>
      <c r="I448" s="182"/>
      <c r="L448" s="179"/>
      <c r="M448" s="183"/>
      <c r="T448" s="184"/>
      <c r="AT448" s="180" t="s">
        <v>219</v>
      </c>
      <c r="AU448" s="180" t="s">
        <v>88</v>
      </c>
      <c r="AV448" s="14" t="s">
        <v>82</v>
      </c>
      <c r="AW448" s="14" t="s">
        <v>31</v>
      </c>
      <c r="AX448" s="14" t="s">
        <v>75</v>
      </c>
      <c r="AY448" s="180" t="s">
        <v>205</v>
      </c>
    </row>
    <row r="449" spans="2:51" s="14" customFormat="1">
      <c r="B449" s="179"/>
      <c r="D449" s="165" t="s">
        <v>219</v>
      </c>
      <c r="E449" s="180" t="s">
        <v>1</v>
      </c>
      <c r="F449" s="181" t="s">
        <v>4299</v>
      </c>
      <c r="H449" s="180" t="s">
        <v>1</v>
      </c>
      <c r="I449" s="182"/>
      <c r="L449" s="179"/>
      <c r="M449" s="183"/>
      <c r="T449" s="184"/>
      <c r="AT449" s="180" t="s">
        <v>219</v>
      </c>
      <c r="AU449" s="180" t="s">
        <v>88</v>
      </c>
      <c r="AV449" s="14" t="s">
        <v>82</v>
      </c>
      <c r="AW449" s="14" t="s">
        <v>31</v>
      </c>
      <c r="AX449" s="14" t="s">
        <v>75</v>
      </c>
      <c r="AY449" s="180" t="s">
        <v>205</v>
      </c>
    </row>
    <row r="450" spans="2:51" s="14" customFormat="1">
      <c r="B450" s="179"/>
      <c r="D450" s="165" t="s">
        <v>219</v>
      </c>
      <c r="E450" s="180" t="s">
        <v>1</v>
      </c>
      <c r="F450" s="181" t="s">
        <v>4300</v>
      </c>
      <c r="H450" s="180" t="s">
        <v>1</v>
      </c>
      <c r="I450" s="182"/>
      <c r="L450" s="179"/>
      <c r="M450" s="183"/>
      <c r="T450" s="184"/>
      <c r="AT450" s="180" t="s">
        <v>219</v>
      </c>
      <c r="AU450" s="180" t="s">
        <v>88</v>
      </c>
      <c r="AV450" s="14" t="s">
        <v>82</v>
      </c>
      <c r="AW450" s="14" t="s">
        <v>31</v>
      </c>
      <c r="AX450" s="14" t="s">
        <v>75</v>
      </c>
      <c r="AY450" s="180" t="s">
        <v>205</v>
      </c>
    </row>
    <row r="451" spans="2:51" s="14" customFormat="1" ht="22.5">
      <c r="B451" s="179"/>
      <c r="D451" s="165" t="s">
        <v>219</v>
      </c>
      <c r="E451" s="180" t="s">
        <v>1</v>
      </c>
      <c r="F451" s="181" t="s">
        <v>4301</v>
      </c>
      <c r="H451" s="180" t="s">
        <v>1</v>
      </c>
      <c r="I451" s="182"/>
      <c r="L451" s="179"/>
      <c r="M451" s="183"/>
      <c r="T451" s="184"/>
      <c r="AT451" s="180" t="s">
        <v>219</v>
      </c>
      <c r="AU451" s="180" t="s">
        <v>88</v>
      </c>
      <c r="AV451" s="14" t="s">
        <v>82</v>
      </c>
      <c r="AW451" s="14" t="s">
        <v>31</v>
      </c>
      <c r="AX451" s="14" t="s">
        <v>75</v>
      </c>
      <c r="AY451" s="180" t="s">
        <v>205</v>
      </c>
    </row>
    <row r="452" spans="2:51" s="14" customFormat="1">
      <c r="B452" s="179"/>
      <c r="D452" s="165" t="s">
        <v>219</v>
      </c>
      <c r="E452" s="180" t="s">
        <v>1</v>
      </c>
      <c r="F452" s="181" t="s">
        <v>4001</v>
      </c>
      <c r="H452" s="180" t="s">
        <v>1</v>
      </c>
      <c r="I452" s="182"/>
      <c r="L452" s="179"/>
      <c r="M452" s="183"/>
      <c r="T452" s="184"/>
      <c r="AT452" s="180" t="s">
        <v>219</v>
      </c>
      <c r="AU452" s="180" t="s">
        <v>88</v>
      </c>
      <c r="AV452" s="14" t="s">
        <v>82</v>
      </c>
      <c r="AW452" s="14" t="s">
        <v>31</v>
      </c>
      <c r="AX452" s="14" t="s">
        <v>75</v>
      </c>
      <c r="AY452" s="180" t="s">
        <v>205</v>
      </c>
    </row>
    <row r="453" spans="2:51" s="12" customFormat="1">
      <c r="B453" s="164"/>
      <c r="D453" s="165" t="s">
        <v>219</v>
      </c>
      <c r="E453" s="166" t="s">
        <v>1</v>
      </c>
      <c r="F453" s="167" t="s">
        <v>4302</v>
      </c>
      <c r="H453" s="168">
        <v>280.8</v>
      </c>
      <c r="I453" s="169"/>
      <c r="L453" s="164"/>
      <c r="M453" s="170"/>
      <c r="T453" s="171"/>
      <c r="AT453" s="166" t="s">
        <v>219</v>
      </c>
      <c r="AU453" s="166" t="s">
        <v>88</v>
      </c>
      <c r="AV453" s="12" t="s">
        <v>88</v>
      </c>
      <c r="AW453" s="12" t="s">
        <v>31</v>
      </c>
      <c r="AX453" s="12" t="s">
        <v>75</v>
      </c>
      <c r="AY453" s="166" t="s">
        <v>205</v>
      </c>
    </row>
    <row r="454" spans="2:51" s="12" customFormat="1">
      <c r="B454" s="164"/>
      <c r="D454" s="165" t="s">
        <v>219</v>
      </c>
      <c r="E454" s="166" t="s">
        <v>1</v>
      </c>
      <c r="F454" s="167" t="s">
        <v>4303</v>
      </c>
      <c r="H454" s="168">
        <v>180</v>
      </c>
      <c r="I454" s="169"/>
      <c r="L454" s="164"/>
      <c r="M454" s="170"/>
      <c r="T454" s="171"/>
      <c r="AT454" s="166" t="s">
        <v>219</v>
      </c>
      <c r="AU454" s="166" t="s">
        <v>88</v>
      </c>
      <c r="AV454" s="12" t="s">
        <v>88</v>
      </c>
      <c r="AW454" s="12" t="s">
        <v>31</v>
      </c>
      <c r="AX454" s="12" t="s">
        <v>75</v>
      </c>
      <c r="AY454" s="166" t="s">
        <v>205</v>
      </c>
    </row>
    <row r="455" spans="2:51" s="15" customFormat="1">
      <c r="B455" s="185"/>
      <c r="D455" s="165" t="s">
        <v>219</v>
      </c>
      <c r="E455" s="186" t="s">
        <v>1</v>
      </c>
      <c r="F455" s="187" t="s">
        <v>4304</v>
      </c>
      <c r="H455" s="188">
        <v>460.8</v>
      </c>
      <c r="I455" s="189"/>
      <c r="L455" s="185"/>
      <c r="M455" s="190"/>
      <c r="T455" s="191"/>
      <c r="AT455" s="186" t="s">
        <v>219</v>
      </c>
      <c r="AU455" s="186" t="s">
        <v>88</v>
      </c>
      <c r="AV455" s="15" t="s">
        <v>222</v>
      </c>
      <c r="AW455" s="15" t="s">
        <v>31</v>
      </c>
      <c r="AX455" s="15" t="s">
        <v>75</v>
      </c>
      <c r="AY455" s="186" t="s">
        <v>205</v>
      </c>
    </row>
    <row r="456" spans="2:51" s="14" customFormat="1">
      <c r="B456" s="179"/>
      <c r="D456" s="165" t="s">
        <v>219</v>
      </c>
      <c r="E456" s="180" t="s">
        <v>1</v>
      </c>
      <c r="F456" s="181" t="s">
        <v>2082</v>
      </c>
      <c r="H456" s="180" t="s">
        <v>1</v>
      </c>
      <c r="I456" s="182"/>
      <c r="L456" s="179"/>
      <c r="M456" s="183"/>
      <c r="T456" s="184"/>
      <c r="AT456" s="180" t="s">
        <v>219</v>
      </c>
      <c r="AU456" s="180" t="s">
        <v>88</v>
      </c>
      <c r="AV456" s="14" t="s">
        <v>82</v>
      </c>
      <c r="AW456" s="14" t="s">
        <v>31</v>
      </c>
      <c r="AX456" s="14" t="s">
        <v>75</v>
      </c>
      <c r="AY456" s="180" t="s">
        <v>205</v>
      </c>
    </row>
    <row r="457" spans="2:51" s="14" customFormat="1">
      <c r="B457" s="179"/>
      <c r="D457" s="165" t="s">
        <v>219</v>
      </c>
      <c r="E457" s="180" t="s">
        <v>1</v>
      </c>
      <c r="F457" s="181" t="s">
        <v>4305</v>
      </c>
      <c r="H457" s="180" t="s">
        <v>1</v>
      </c>
      <c r="I457" s="182"/>
      <c r="L457" s="179"/>
      <c r="M457" s="183"/>
      <c r="T457" s="184"/>
      <c r="AT457" s="180" t="s">
        <v>219</v>
      </c>
      <c r="AU457" s="180" t="s">
        <v>88</v>
      </c>
      <c r="AV457" s="14" t="s">
        <v>82</v>
      </c>
      <c r="AW457" s="14" t="s">
        <v>31</v>
      </c>
      <c r="AX457" s="14" t="s">
        <v>75</v>
      </c>
      <c r="AY457" s="180" t="s">
        <v>205</v>
      </c>
    </row>
    <row r="458" spans="2:51" s="12" customFormat="1">
      <c r="B458" s="164"/>
      <c r="D458" s="165" t="s">
        <v>219</v>
      </c>
      <c r="E458" s="166" t="s">
        <v>1</v>
      </c>
      <c r="F458" s="167" t="s">
        <v>4306</v>
      </c>
      <c r="H458" s="168">
        <v>282.60000000000002</v>
      </c>
      <c r="I458" s="169"/>
      <c r="L458" s="164"/>
      <c r="M458" s="170"/>
      <c r="T458" s="171"/>
      <c r="AT458" s="166" t="s">
        <v>219</v>
      </c>
      <c r="AU458" s="166" t="s">
        <v>88</v>
      </c>
      <c r="AV458" s="12" t="s">
        <v>88</v>
      </c>
      <c r="AW458" s="12" t="s">
        <v>31</v>
      </c>
      <c r="AX458" s="12" t="s">
        <v>75</v>
      </c>
      <c r="AY458" s="166" t="s">
        <v>205</v>
      </c>
    </row>
    <row r="459" spans="2:51" s="12" customFormat="1">
      <c r="B459" s="164"/>
      <c r="D459" s="165" t="s">
        <v>219</v>
      </c>
      <c r="E459" s="166" t="s">
        <v>1</v>
      </c>
      <c r="F459" s="167" t="s">
        <v>4307</v>
      </c>
      <c r="H459" s="168">
        <v>19.2</v>
      </c>
      <c r="I459" s="169"/>
      <c r="L459" s="164"/>
      <c r="M459" s="170"/>
      <c r="T459" s="171"/>
      <c r="AT459" s="166" t="s">
        <v>219</v>
      </c>
      <c r="AU459" s="166" t="s">
        <v>88</v>
      </c>
      <c r="AV459" s="12" t="s">
        <v>88</v>
      </c>
      <c r="AW459" s="12" t="s">
        <v>31</v>
      </c>
      <c r="AX459" s="12" t="s">
        <v>75</v>
      </c>
      <c r="AY459" s="166" t="s">
        <v>205</v>
      </c>
    </row>
    <row r="460" spans="2:51" s="12" customFormat="1">
      <c r="B460" s="164"/>
      <c r="D460" s="165" t="s">
        <v>219</v>
      </c>
      <c r="E460" s="166" t="s">
        <v>1</v>
      </c>
      <c r="F460" s="167" t="s">
        <v>4308</v>
      </c>
      <c r="H460" s="168">
        <v>162</v>
      </c>
      <c r="I460" s="169"/>
      <c r="L460" s="164"/>
      <c r="M460" s="170"/>
      <c r="T460" s="171"/>
      <c r="AT460" s="166" t="s">
        <v>219</v>
      </c>
      <c r="AU460" s="166" t="s">
        <v>88</v>
      </c>
      <c r="AV460" s="12" t="s">
        <v>88</v>
      </c>
      <c r="AW460" s="12" t="s">
        <v>31</v>
      </c>
      <c r="AX460" s="12" t="s">
        <v>75</v>
      </c>
      <c r="AY460" s="166" t="s">
        <v>205</v>
      </c>
    </row>
    <row r="461" spans="2:51" s="14" customFormat="1">
      <c r="B461" s="179"/>
      <c r="D461" s="165" t="s">
        <v>219</v>
      </c>
      <c r="E461" s="180" t="s">
        <v>1</v>
      </c>
      <c r="F461" s="181" t="s">
        <v>4309</v>
      </c>
      <c r="H461" s="180" t="s">
        <v>1</v>
      </c>
      <c r="I461" s="182"/>
      <c r="L461" s="179"/>
      <c r="M461" s="183"/>
      <c r="T461" s="184"/>
      <c r="AT461" s="180" t="s">
        <v>219</v>
      </c>
      <c r="AU461" s="180" t="s">
        <v>88</v>
      </c>
      <c r="AV461" s="14" t="s">
        <v>82</v>
      </c>
      <c r="AW461" s="14" t="s">
        <v>31</v>
      </c>
      <c r="AX461" s="14" t="s">
        <v>75</v>
      </c>
      <c r="AY461" s="180" t="s">
        <v>205</v>
      </c>
    </row>
    <row r="462" spans="2:51" s="12" customFormat="1">
      <c r="B462" s="164"/>
      <c r="D462" s="165" t="s">
        <v>219</v>
      </c>
      <c r="E462" s="166" t="s">
        <v>1</v>
      </c>
      <c r="F462" s="167" t="s">
        <v>4310</v>
      </c>
      <c r="H462" s="168">
        <v>8.8000000000000007</v>
      </c>
      <c r="I462" s="169"/>
      <c r="L462" s="164"/>
      <c r="M462" s="170"/>
      <c r="T462" s="171"/>
      <c r="AT462" s="166" t="s">
        <v>219</v>
      </c>
      <c r="AU462" s="166" t="s">
        <v>88</v>
      </c>
      <c r="AV462" s="12" t="s">
        <v>88</v>
      </c>
      <c r="AW462" s="12" t="s">
        <v>31</v>
      </c>
      <c r="AX462" s="12" t="s">
        <v>75</v>
      </c>
      <c r="AY462" s="166" t="s">
        <v>205</v>
      </c>
    </row>
    <row r="463" spans="2:51" s="12" customFormat="1">
      <c r="B463" s="164"/>
      <c r="D463" s="165" t="s">
        <v>219</v>
      </c>
      <c r="E463" s="166" t="s">
        <v>1</v>
      </c>
      <c r="F463" s="167" t="s">
        <v>4311</v>
      </c>
      <c r="H463" s="168">
        <v>51.2</v>
      </c>
      <c r="I463" s="169"/>
      <c r="L463" s="164"/>
      <c r="M463" s="170"/>
      <c r="T463" s="171"/>
      <c r="AT463" s="166" t="s">
        <v>219</v>
      </c>
      <c r="AU463" s="166" t="s">
        <v>88</v>
      </c>
      <c r="AV463" s="12" t="s">
        <v>88</v>
      </c>
      <c r="AW463" s="12" t="s">
        <v>31</v>
      </c>
      <c r="AX463" s="12" t="s">
        <v>75</v>
      </c>
      <c r="AY463" s="166" t="s">
        <v>205</v>
      </c>
    </row>
    <row r="464" spans="2:51" s="12" customFormat="1">
      <c r="B464" s="164"/>
      <c r="D464" s="165" t="s">
        <v>219</v>
      </c>
      <c r="E464" s="166" t="s">
        <v>1</v>
      </c>
      <c r="F464" s="167" t="s">
        <v>4312</v>
      </c>
      <c r="H464" s="168">
        <v>117.16</v>
      </c>
      <c r="I464" s="169"/>
      <c r="L464" s="164"/>
      <c r="M464" s="170"/>
      <c r="T464" s="171"/>
      <c r="AT464" s="166" t="s">
        <v>219</v>
      </c>
      <c r="AU464" s="166" t="s">
        <v>88</v>
      </c>
      <c r="AV464" s="12" t="s">
        <v>88</v>
      </c>
      <c r="AW464" s="12" t="s">
        <v>31</v>
      </c>
      <c r="AX464" s="12" t="s">
        <v>75</v>
      </c>
      <c r="AY464" s="166" t="s">
        <v>205</v>
      </c>
    </row>
    <row r="465" spans="2:51" s="12" customFormat="1">
      <c r="B465" s="164"/>
      <c r="D465" s="165" t="s">
        <v>219</v>
      </c>
      <c r="E465" s="166" t="s">
        <v>1</v>
      </c>
      <c r="F465" s="167" t="s">
        <v>4313</v>
      </c>
      <c r="H465" s="168">
        <v>16.8</v>
      </c>
      <c r="I465" s="169"/>
      <c r="L465" s="164"/>
      <c r="M465" s="170"/>
      <c r="T465" s="171"/>
      <c r="AT465" s="166" t="s">
        <v>219</v>
      </c>
      <c r="AU465" s="166" t="s">
        <v>88</v>
      </c>
      <c r="AV465" s="12" t="s">
        <v>88</v>
      </c>
      <c r="AW465" s="12" t="s">
        <v>31</v>
      </c>
      <c r="AX465" s="12" t="s">
        <v>75</v>
      </c>
      <c r="AY465" s="166" t="s">
        <v>205</v>
      </c>
    </row>
    <row r="466" spans="2:51" s="12" customFormat="1">
      <c r="B466" s="164"/>
      <c r="D466" s="165" t="s">
        <v>219</v>
      </c>
      <c r="E466" s="166" t="s">
        <v>1</v>
      </c>
      <c r="F466" s="167" t="s">
        <v>4313</v>
      </c>
      <c r="H466" s="168">
        <v>16.8</v>
      </c>
      <c r="I466" s="169"/>
      <c r="L466" s="164"/>
      <c r="M466" s="170"/>
      <c r="T466" s="171"/>
      <c r="AT466" s="166" t="s">
        <v>219</v>
      </c>
      <c r="AU466" s="166" t="s">
        <v>88</v>
      </c>
      <c r="AV466" s="12" t="s">
        <v>88</v>
      </c>
      <c r="AW466" s="12" t="s">
        <v>31</v>
      </c>
      <c r="AX466" s="12" t="s">
        <v>75</v>
      </c>
      <c r="AY466" s="166" t="s">
        <v>205</v>
      </c>
    </row>
    <row r="467" spans="2:51" s="12" customFormat="1">
      <c r="B467" s="164"/>
      <c r="D467" s="165" t="s">
        <v>219</v>
      </c>
      <c r="E467" s="166" t="s">
        <v>1</v>
      </c>
      <c r="F467" s="167" t="s">
        <v>4314</v>
      </c>
      <c r="H467" s="168">
        <v>115.28</v>
      </c>
      <c r="I467" s="169"/>
      <c r="L467" s="164"/>
      <c r="M467" s="170"/>
      <c r="T467" s="171"/>
      <c r="AT467" s="166" t="s">
        <v>219</v>
      </c>
      <c r="AU467" s="166" t="s">
        <v>88</v>
      </c>
      <c r="AV467" s="12" t="s">
        <v>88</v>
      </c>
      <c r="AW467" s="12" t="s">
        <v>31</v>
      </c>
      <c r="AX467" s="12" t="s">
        <v>75</v>
      </c>
      <c r="AY467" s="166" t="s">
        <v>205</v>
      </c>
    </row>
    <row r="468" spans="2:51" s="12" customFormat="1">
      <c r="B468" s="164"/>
      <c r="D468" s="165" t="s">
        <v>219</v>
      </c>
      <c r="E468" s="166" t="s">
        <v>1</v>
      </c>
      <c r="F468" s="167" t="s">
        <v>4315</v>
      </c>
      <c r="H468" s="168">
        <v>113.5</v>
      </c>
      <c r="I468" s="169"/>
      <c r="L468" s="164"/>
      <c r="M468" s="170"/>
      <c r="T468" s="171"/>
      <c r="AT468" s="166" t="s">
        <v>219</v>
      </c>
      <c r="AU468" s="166" t="s">
        <v>88</v>
      </c>
      <c r="AV468" s="12" t="s">
        <v>88</v>
      </c>
      <c r="AW468" s="12" t="s">
        <v>31</v>
      </c>
      <c r="AX468" s="12" t="s">
        <v>75</v>
      </c>
      <c r="AY468" s="166" t="s">
        <v>205</v>
      </c>
    </row>
    <row r="469" spans="2:51" s="14" customFormat="1">
      <c r="B469" s="179"/>
      <c r="D469" s="165" t="s">
        <v>219</v>
      </c>
      <c r="E469" s="180" t="s">
        <v>1</v>
      </c>
      <c r="F469" s="181" t="s">
        <v>4316</v>
      </c>
      <c r="H469" s="180" t="s">
        <v>1</v>
      </c>
      <c r="I469" s="182"/>
      <c r="L469" s="179"/>
      <c r="M469" s="183"/>
      <c r="T469" s="184"/>
      <c r="AT469" s="180" t="s">
        <v>219</v>
      </c>
      <c r="AU469" s="180" t="s">
        <v>88</v>
      </c>
      <c r="AV469" s="14" t="s">
        <v>82</v>
      </c>
      <c r="AW469" s="14" t="s">
        <v>31</v>
      </c>
      <c r="AX469" s="14" t="s">
        <v>75</v>
      </c>
      <c r="AY469" s="180" t="s">
        <v>205</v>
      </c>
    </row>
    <row r="470" spans="2:51" s="12" customFormat="1">
      <c r="B470" s="164"/>
      <c r="D470" s="165" t="s">
        <v>219</v>
      </c>
      <c r="E470" s="166" t="s">
        <v>1</v>
      </c>
      <c r="F470" s="167" t="s">
        <v>4317</v>
      </c>
      <c r="H470" s="168">
        <v>402</v>
      </c>
      <c r="I470" s="169"/>
      <c r="L470" s="164"/>
      <c r="M470" s="170"/>
      <c r="T470" s="171"/>
      <c r="AT470" s="166" t="s">
        <v>219</v>
      </c>
      <c r="AU470" s="166" t="s">
        <v>88</v>
      </c>
      <c r="AV470" s="12" t="s">
        <v>88</v>
      </c>
      <c r="AW470" s="12" t="s">
        <v>31</v>
      </c>
      <c r="AX470" s="12" t="s">
        <v>75</v>
      </c>
      <c r="AY470" s="166" t="s">
        <v>205</v>
      </c>
    </row>
    <row r="471" spans="2:51" s="12" customFormat="1">
      <c r="B471" s="164"/>
      <c r="D471" s="165" t="s">
        <v>219</v>
      </c>
      <c r="E471" s="166" t="s">
        <v>1</v>
      </c>
      <c r="F471" s="167" t="s">
        <v>4318</v>
      </c>
      <c r="H471" s="168">
        <v>297.60000000000002</v>
      </c>
      <c r="I471" s="169"/>
      <c r="L471" s="164"/>
      <c r="M471" s="170"/>
      <c r="T471" s="171"/>
      <c r="AT471" s="166" t="s">
        <v>219</v>
      </c>
      <c r="AU471" s="166" t="s">
        <v>88</v>
      </c>
      <c r="AV471" s="12" t="s">
        <v>88</v>
      </c>
      <c r="AW471" s="12" t="s">
        <v>31</v>
      </c>
      <c r="AX471" s="12" t="s">
        <v>75</v>
      </c>
      <c r="AY471" s="166" t="s">
        <v>205</v>
      </c>
    </row>
    <row r="472" spans="2:51" s="12" customFormat="1">
      <c r="B472" s="164"/>
      <c r="D472" s="165" t="s">
        <v>219</v>
      </c>
      <c r="E472" s="166" t="s">
        <v>1</v>
      </c>
      <c r="F472" s="167" t="s">
        <v>4319</v>
      </c>
      <c r="H472" s="168">
        <v>103.2</v>
      </c>
      <c r="I472" s="169"/>
      <c r="L472" s="164"/>
      <c r="M472" s="170"/>
      <c r="T472" s="171"/>
      <c r="AT472" s="166" t="s">
        <v>219</v>
      </c>
      <c r="AU472" s="166" t="s">
        <v>88</v>
      </c>
      <c r="AV472" s="12" t="s">
        <v>88</v>
      </c>
      <c r="AW472" s="12" t="s">
        <v>31</v>
      </c>
      <c r="AX472" s="12" t="s">
        <v>75</v>
      </c>
      <c r="AY472" s="166" t="s">
        <v>205</v>
      </c>
    </row>
    <row r="473" spans="2:51" s="12" customFormat="1">
      <c r="B473" s="164"/>
      <c r="D473" s="165" t="s">
        <v>219</v>
      </c>
      <c r="E473" s="166" t="s">
        <v>1</v>
      </c>
      <c r="F473" s="167" t="s">
        <v>4320</v>
      </c>
      <c r="H473" s="168">
        <v>58.56</v>
      </c>
      <c r="I473" s="169"/>
      <c r="L473" s="164"/>
      <c r="M473" s="170"/>
      <c r="T473" s="171"/>
      <c r="AT473" s="166" t="s">
        <v>219</v>
      </c>
      <c r="AU473" s="166" t="s">
        <v>88</v>
      </c>
      <c r="AV473" s="12" t="s">
        <v>88</v>
      </c>
      <c r="AW473" s="12" t="s">
        <v>31</v>
      </c>
      <c r="AX473" s="12" t="s">
        <v>75</v>
      </c>
      <c r="AY473" s="166" t="s">
        <v>205</v>
      </c>
    </row>
    <row r="474" spans="2:51" s="12" customFormat="1">
      <c r="B474" s="164"/>
      <c r="D474" s="165" t="s">
        <v>219</v>
      </c>
      <c r="E474" s="166" t="s">
        <v>1</v>
      </c>
      <c r="F474" s="167" t="s">
        <v>4321</v>
      </c>
      <c r="H474" s="168">
        <v>237.6</v>
      </c>
      <c r="I474" s="169"/>
      <c r="L474" s="164"/>
      <c r="M474" s="170"/>
      <c r="T474" s="171"/>
      <c r="AT474" s="166" t="s">
        <v>219</v>
      </c>
      <c r="AU474" s="166" t="s">
        <v>88</v>
      </c>
      <c r="AV474" s="12" t="s">
        <v>88</v>
      </c>
      <c r="AW474" s="12" t="s">
        <v>31</v>
      </c>
      <c r="AX474" s="12" t="s">
        <v>75</v>
      </c>
      <c r="AY474" s="166" t="s">
        <v>205</v>
      </c>
    </row>
    <row r="475" spans="2:51" s="12" customFormat="1">
      <c r="B475" s="164"/>
      <c r="D475" s="165" t="s">
        <v>219</v>
      </c>
      <c r="E475" s="166" t="s">
        <v>1</v>
      </c>
      <c r="F475" s="167" t="s">
        <v>4322</v>
      </c>
      <c r="H475" s="168">
        <v>124.38</v>
      </c>
      <c r="I475" s="169"/>
      <c r="L475" s="164"/>
      <c r="M475" s="170"/>
      <c r="T475" s="171"/>
      <c r="AT475" s="166" t="s">
        <v>219</v>
      </c>
      <c r="AU475" s="166" t="s">
        <v>88</v>
      </c>
      <c r="AV475" s="12" t="s">
        <v>88</v>
      </c>
      <c r="AW475" s="12" t="s">
        <v>31</v>
      </c>
      <c r="AX475" s="12" t="s">
        <v>75</v>
      </c>
      <c r="AY475" s="166" t="s">
        <v>205</v>
      </c>
    </row>
    <row r="476" spans="2:51" s="14" customFormat="1">
      <c r="B476" s="179"/>
      <c r="D476" s="165" t="s">
        <v>219</v>
      </c>
      <c r="E476" s="180" t="s">
        <v>1</v>
      </c>
      <c r="F476" s="181" t="s">
        <v>4323</v>
      </c>
      <c r="H476" s="180" t="s">
        <v>1</v>
      </c>
      <c r="I476" s="182"/>
      <c r="L476" s="179"/>
      <c r="M476" s="183"/>
      <c r="T476" s="184"/>
      <c r="AT476" s="180" t="s">
        <v>219</v>
      </c>
      <c r="AU476" s="180" t="s">
        <v>88</v>
      </c>
      <c r="AV476" s="14" t="s">
        <v>82</v>
      </c>
      <c r="AW476" s="14" t="s">
        <v>31</v>
      </c>
      <c r="AX476" s="14" t="s">
        <v>75</v>
      </c>
      <c r="AY476" s="180" t="s">
        <v>205</v>
      </c>
    </row>
    <row r="477" spans="2:51" s="12" customFormat="1">
      <c r="B477" s="164"/>
      <c r="D477" s="165" t="s">
        <v>219</v>
      </c>
      <c r="E477" s="166" t="s">
        <v>1</v>
      </c>
      <c r="F477" s="167" t="s">
        <v>4324</v>
      </c>
      <c r="H477" s="168">
        <v>15.4</v>
      </c>
      <c r="I477" s="169"/>
      <c r="L477" s="164"/>
      <c r="M477" s="170"/>
      <c r="T477" s="171"/>
      <c r="AT477" s="166" t="s">
        <v>219</v>
      </c>
      <c r="AU477" s="166" t="s">
        <v>88</v>
      </c>
      <c r="AV477" s="12" t="s">
        <v>88</v>
      </c>
      <c r="AW477" s="12" t="s">
        <v>31</v>
      </c>
      <c r="AX477" s="12" t="s">
        <v>75</v>
      </c>
      <c r="AY477" s="166" t="s">
        <v>205</v>
      </c>
    </row>
    <row r="478" spans="2:51" s="12" customFormat="1">
      <c r="B478" s="164"/>
      <c r="D478" s="165" t="s">
        <v>219</v>
      </c>
      <c r="E478" s="166" t="s">
        <v>1</v>
      </c>
      <c r="F478" s="167" t="s">
        <v>4325</v>
      </c>
      <c r="H478" s="168">
        <v>111.6</v>
      </c>
      <c r="I478" s="169"/>
      <c r="L478" s="164"/>
      <c r="M478" s="170"/>
      <c r="T478" s="171"/>
      <c r="AT478" s="166" t="s">
        <v>219</v>
      </c>
      <c r="AU478" s="166" t="s">
        <v>88</v>
      </c>
      <c r="AV478" s="12" t="s">
        <v>88</v>
      </c>
      <c r="AW478" s="12" t="s">
        <v>31</v>
      </c>
      <c r="AX478" s="12" t="s">
        <v>75</v>
      </c>
      <c r="AY478" s="166" t="s">
        <v>205</v>
      </c>
    </row>
    <row r="479" spans="2:51" s="12" customFormat="1">
      <c r="B479" s="164"/>
      <c r="D479" s="165" t="s">
        <v>219</v>
      </c>
      <c r="E479" s="166" t="s">
        <v>1</v>
      </c>
      <c r="F479" s="167" t="s">
        <v>4326</v>
      </c>
      <c r="H479" s="168">
        <v>34.799999999999997</v>
      </c>
      <c r="I479" s="169"/>
      <c r="L479" s="164"/>
      <c r="M479" s="170"/>
      <c r="T479" s="171"/>
      <c r="AT479" s="166" t="s">
        <v>219</v>
      </c>
      <c r="AU479" s="166" t="s">
        <v>88</v>
      </c>
      <c r="AV479" s="12" t="s">
        <v>88</v>
      </c>
      <c r="AW479" s="12" t="s">
        <v>31</v>
      </c>
      <c r="AX479" s="12" t="s">
        <v>75</v>
      </c>
      <c r="AY479" s="166" t="s">
        <v>205</v>
      </c>
    </row>
    <row r="480" spans="2:51" s="12" customFormat="1">
      <c r="B480" s="164"/>
      <c r="D480" s="165" t="s">
        <v>219</v>
      </c>
      <c r="E480" s="166" t="s">
        <v>1</v>
      </c>
      <c r="F480" s="167" t="s">
        <v>4327</v>
      </c>
      <c r="H480" s="168">
        <v>112.4</v>
      </c>
      <c r="I480" s="169"/>
      <c r="L480" s="164"/>
      <c r="M480" s="170"/>
      <c r="T480" s="171"/>
      <c r="AT480" s="166" t="s">
        <v>219</v>
      </c>
      <c r="AU480" s="166" t="s">
        <v>88</v>
      </c>
      <c r="AV480" s="12" t="s">
        <v>88</v>
      </c>
      <c r="AW480" s="12" t="s">
        <v>31</v>
      </c>
      <c r="AX480" s="12" t="s">
        <v>75</v>
      </c>
      <c r="AY480" s="166" t="s">
        <v>205</v>
      </c>
    </row>
    <row r="481" spans="2:51" s="12" customFormat="1">
      <c r="B481" s="164"/>
      <c r="D481" s="165" t="s">
        <v>219</v>
      </c>
      <c r="E481" s="166" t="s">
        <v>1</v>
      </c>
      <c r="F481" s="167" t="s">
        <v>4328</v>
      </c>
      <c r="H481" s="168">
        <v>16.8</v>
      </c>
      <c r="I481" s="169"/>
      <c r="L481" s="164"/>
      <c r="M481" s="170"/>
      <c r="T481" s="171"/>
      <c r="AT481" s="166" t="s">
        <v>219</v>
      </c>
      <c r="AU481" s="166" t="s">
        <v>88</v>
      </c>
      <c r="AV481" s="12" t="s">
        <v>88</v>
      </c>
      <c r="AW481" s="12" t="s">
        <v>31</v>
      </c>
      <c r="AX481" s="12" t="s">
        <v>75</v>
      </c>
      <c r="AY481" s="166" t="s">
        <v>205</v>
      </c>
    </row>
    <row r="482" spans="2:51" s="12" customFormat="1">
      <c r="B482" s="164"/>
      <c r="D482" s="165" t="s">
        <v>219</v>
      </c>
      <c r="E482" s="166" t="s">
        <v>1</v>
      </c>
      <c r="F482" s="167" t="s">
        <v>4329</v>
      </c>
      <c r="H482" s="168">
        <v>27</v>
      </c>
      <c r="I482" s="169"/>
      <c r="L482" s="164"/>
      <c r="M482" s="170"/>
      <c r="T482" s="171"/>
      <c r="AT482" s="166" t="s">
        <v>219</v>
      </c>
      <c r="AU482" s="166" t="s">
        <v>88</v>
      </c>
      <c r="AV482" s="12" t="s">
        <v>88</v>
      </c>
      <c r="AW482" s="12" t="s">
        <v>31</v>
      </c>
      <c r="AX482" s="12" t="s">
        <v>75</v>
      </c>
      <c r="AY482" s="166" t="s">
        <v>205</v>
      </c>
    </row>
    <row r="483" spans="2:51" s="12" customFormat="1">
      <c r="B483" s="164"/>
      <c r="D483" s="165" t="s">
        <v>219</v>
      </c>
      <c r="E483" s="166" t="s">
        <v>1</v>
      </c>
      <c r="F483" s="167" t="s">
        <v>4330</v>
      </c>
      <c r="H483" s="168">
        <v>162</v>
      </c>
      <c r="I483" s="169"/>
      <c r="L483" s="164"/>
      <c r="M483" s="170"/>
      <c r="T483" s="171"/>
      <c r="AT483" s="166" t="s">
        <v>219</v>
      </c>
      <c r="AU483" s="166" t="s">
        <v>88</v>
      </c>
      <c r="AV483" s="12" t="s">
        <v>88</v>
      </c>
      <c r="AW483" s="12" t="s">
        <v>31</v>
      </c>
      <c r="AX483" s="12" t="s">
        <v>75</v>
      </c>
      <c r="AY483" s="166" t="s">
        <v>205</v>
      </c>
    </row>
    <row r="484" spans="2:51" s="14" customFormat="1">
      <c r="B484" s="179"/>
      <c r="D484" s="165" t="s">
        <v>219</v>
      </c>
      <c r="E484" s="180" t="s">
        <v>1</v>
      </c>
      <c r="F484" s="181" t="s">
        <v>4331</v>
      </c>
      <c r="H484" s="180" t="s">
        <v>1</v>
      </c>
      <c r="I484" s="182"/>
      <c r="L484" s="179"/>
      <c r="M484" s="183"/>
      <c r="T484" s="184"/>
      <c r="AT484" s="180" t="s">
        <v>219</v>
      </c>
      <c r="AU484" s="180" t="s">
        <v>88</v>
      </c>
      <c r="AV484" s="14" t="s">
        <v>82</v>
      </c>
      <c r="AW484" s="14" t="s">
        <v>31</v>
      </c>
      <c r="AX484" s="14" t="s">
        <v>75</v>
      </c>
      <c r="AY484" s="180" t="s">
        <v>205</v>
      </c>
    </row>
    <row r="485" spans="2:51" s="12" customFormat="1">
      <c r="B485" s="164"/>
      <c r="D485" s="165" t="s">
        <v>219</v>
      </c>
      <c r="E485" s="166" t="s">
        <v>1</v>
      </c>
      <c r="F485" s="167" t="s">
        <v>4332</v>
      </c>
      <c r="H485" s="168">
        <v>17.399999999999999</v>
      </c>
      <c r="I485" s="169"/>
      <c r="L485" s="164"/>
      <c r="M485" s="170"/>
      <c r="T485" s="171"/>
      <c r="AT485" s="166" t="s">
        <v>219</v>
      </c>
      <c r="AU485" s="166" t="s">
        <v>88</v>
      </c>
      <c r="AV485" s="12" t="s">
        <v>88</v>
      </c>
      <c r="AW485" s="12" t="s">
        <v>31</v>
      </c>
      <c r="AX485" s="12" t="s">
        <v>75</v>
      </c>
      <c r="AY485" s="166" t="s">
        <v>205</v>
      </c>
    </row>
    <row r="486" spans="2:51" s="12" customFormat="1">
      <c r="B486" s="164"/>
      <c r="D486" s="165" t="s">
        <v>219</v>
      </c>
      <c r="E486" s="166" t="s">
        <v>1</v>
      </c>
      <c r="F486" s="167" t="s">
        <v>4333</v>
      </c>
      <c r="H486" s="168">
        <v>14.4</v>
      </c>
      <c r="I486" s="169"/>
      <c r="L486" s="164"/>
      <c r="M486" s="170"/>
      <c r="T486" s="171"/>
      <c r="AT486" s="166" t="s">
        <v>219</v>
      </c>
      <c r="AU486" s="166" t="s">
        <v>88</v>
      </c>
      <c r="AV486" s="12" t="s">
        <v>88</v>
      </c>
      <c r="AW486" s="12" t="s">
        <v>31</v>
      </c>
      <c r="AX486" s="12" t="s">
        <v>75</v>
      </c>
      <c r="AY486" s="166" t="s">
        <v>205</v>
      </c>
    </row>
    <row r="487" spans="2:51" s="12" customFormat="1">
      <c r="B487" s="164"/>
      <c r="D487" s="165" t="s">
        <v>219</v>
      </c>
      <c r="E487" s="166" t="s">
        <v>1</v>
      </c>
      <c r="F487" s="167" t="s">
        <v>4334</v>
      </c>
      <c r="H487" s="168">
        <v>15.4</v>
      </c>
      <c r="I487" s="169"/>
      <c r="L487" s="164"/>
      <c r="M487" s="170"/>
      <c r="T487" s="171"/>
      <c r="AT487" s="166" t="s">
        <v>219</v>
      </c>
      <c r="AU487" s="166" t="s">
        <v>88</v>
      </c>
      <c r="AV487" s="12" t="s">
        <v>88</v>
      </c>
      <c r="AW487" s="12" t="s">
        <v>31</v>
      </c>
      <c r="AX487" s="12" t="s">
        <v>75</v>
      </c>
      <c r="AY487" s="166" t="s">
        <v>205</v>
      </c>
    </row>
    <row r="488" spans="2:51" s="12" customFormat="1">
      <c r="B488" s="164"/>
      <c r="D488" s="165" t="s">
        <v>219</v>
      </c>
      <c r="E488" s="166" t="s">
        <v>1</v>
      </c>
      <c r="F488" s="167" t="s">
        <v>4335</v>
      </c>
      <c r="H488" s="168">
        <v>17.399999999999999</v>
      </c>
      <c r="I488" s="169"/>
      <c r="L488" s="164"/>
      <c r="M488" s="170"/>
      <c r="T488" s="171"/>
      <c r="AT488" s="166" t="s">
        <v>219</v>
      </c>
      <c r="AU488" s="166" t="s">
        <v>88</v>
      </c>
      <c r="AV488" s="12" t="s">
        <v>88</v>
      </c>
      <c r="AW488" s="12" t="s">
        <v>31</v>
      </c>
      <c r="AX488" s="12" t="s">
        <v>75</v>
      </c>
      <c r="AY488" s="166" t="s">
        <v>205</v>
      </c>
    </row>
    <row r="489" spans="2:51" s="12" customFormat="1">
      <c r="B489" s="164"/>
      <c r="D489" s="165" t="s">
        <v>219</v>
      </c>
      <c r="E489" s="166" t="s">
        <v>1</v>
      </c>
      <c r="F489" s="167" t="s">
        <v>4336</v>
      </c>
      <c r="H489" s="168">
        <v>34.799999999999997</v>
      </c>
      <c r="I489" s="169"/>
      <c r="L489" s="164"/>
      <c r="M489" s="170"/>
      <c r="T489" s="171"/>
      <c r="AT489" s="166" t="s">
        <v>219</v>
      </c>
      <c r="AU489" s="166" t="s">
        <v>88</v>
      </c>
      <c r="AV489" s="12" t="s">
        <v>88</v>
      </c>
      <c r="AW489" s="12" t="s">
        <v>31</v>
      </c>
      <c r="AX489" s="12" t="s">
        <v>75</v>
      </c>
      <c r="AY489" s="166" t="s">
        <v>205</v>
      </c>
    </row>
    <row r="490" spans="2:51" s="12" customFormat="1">
      <c r="B490" s="164"/>
      <c r="D490" s="165" t="s">
        <v>219</v>
      </c>
      <c r="E490" s="166" t="s">
        <v>1</v>
      </c>
      <c r="F490" s="167" t="s">
        <v>4337</v>
      </c>
      <c r="H490" s="168">
        <v>76.8</v>
      </c>
      <c r="I490" s="169"/>
      <c r="L490" s="164"/>
      <c r="M490" s="170"/>
      <c r="T490" s="171"/>
      <c r="AT490" s="166" t="s">
        <v>219</v>
      </c>
      <c r="AU490" s="166" t="s">
        <v>88</v>
      </c>
      <c r="AV490" s="12" t="s">
        <v>88</v>
      </c>
      <c r="AW490" s="12" t="s">
        <v>31</v>
      </c>
      <c r="AX490" s="12" t="s">
        <v>75</v>
      </c>
      <c r="AY490" s="166" t="s">
        <v>205</v>
      </c>
    </row>
    <row r="491" spans="2:51" s="12" customFormat="1">
      <c r="B491" s="164"/>
      <c r="D491" s="165" t="s">
        <v>219</v>
      </c>
      <c r="E491" s="166" t="s">
        <v>1</v>
      </c>
      <c r="F491" s="167" t="s">
        <v>4338</v>
      </c>
      <c r="H491" s="168">
        <v>121.8</v>
      </c>
      <c r="I491" s="169"/>
      <c r="L491" s="164"/>
      <c r="M491" s="170"/>
      <c r="T491" s="171"/>
      <c r="AT491" s="166" t="s">
        <v>219</v>
      </c>
      <c r="AU491" s="166" t="s">
        <v>88</v>
      </c>
      <c r="AV491" s="12" t="s">
        <v>88</v>
      </c>
      <c r="AW491" s="12" t="s">
        <v>31</v>
      </c>
      <c r="AX491" s="12" t="s">
        <v>75</v>
      </c>
      <c r="AY491" s="166" t="s">
        <v>205</v>
      </c>
    </row>
    <row r="492" spans="2:51" s="12" customFormat="1">
      <c r="B492" s="164"/>
      <c r="D492" s="165" t="s">
        <v>219</v>
      </c>
      <c r="E492" s="166" t="s">
        <v>1</v>
      </c>
      <c r="F492" s="167" t="s">
        <v>4339</v>
      </c>
      <c r="H492" s="168">
        <v>18</v>
      </c>
      <c r="I492" s="169"/>
      <c r="L492" s="164"/>
      <c r="M492" s="170"/>
      <c r="T492" s="171"/>
      <c r="AT492" s="166" t="s">
        <v>219</v>
      </c>
      <c r="AU492" s="166" t="s">
        <v>88</v>
      </c>
      <c r="AV492" s="12" t="s">
        <v>88</v>
      </c>
      <c r="AW492" s="12" t="s">
        <v>31</v>
      </c>
      <c r="AX492" s="12" t="s">
        <v>75</v>
      </c>
      <c r="AY492" s="166" t="s">
        <v>205</v>
      </c>
    </row>
    <row r="493" spans="2:51" s="12" customFormat="1">
      <c r="B493" s="164"/>
      <c r="D493" s="165" t="s">
        <v>219</v>
      </c>
      <c r="E493" s="166" t="s">
        <v>1</v>
      </c>
      <c r="F493" s="167" t="s">
        <v>4340</v>
      </c>
      <c r="H493" s="168">
        <v>54</v>
      </c>
      <c r="I493" s="169"/>
      <c r="L493" s="164"/>
      <c r="M493" s="170"/>
      <c r="T493" s="171"/>
      <c r="AT493" s="166" t="s">
        <v>219</v>
      </c>
      <c r="AU493" s="166" t="s">
        <v>88</v>
      </c>
      <c r="AV493" s="12" t="s">
        <v>88</v>
      </c>
      <c r="AW493" s="12" t="s">
        <v>31</v>
      </c>
      <c r="AX493" s="12" t="s">
        <v>75</v>
      </c>
      <c r="AY493" s="166" t="s">
        <v>205</v>
      </c>
    </row>
    <row r="494" spans="2:51" s="12" customFormat="1">
      <c r="B494" s="164"/>
      <c r="D494" s="165" t="s">
        <v>219</v>
      </c>
      <c r="E494" s="166" t="s">
        <v>1</v>
      </c>
      <c r="F494" s="167" t="s">
        <v>4341</v>
      </c>
      <c r="H494" s="168">
        <v>19.52</v>
      </c>
      <c r="I494" s="169"/>
      <c r="L494" s="164"/>
      <c r="M494" s="170"/>
      <c r="T494" s="171"/>
      <c r="AT494" s="166" t="s">
        <v>219</v>
      </c>
      <c r="AU494" s="166" t="s">
        <v>88</v>
      </c>
      <c r="AV494" s="12" t="s">
        <v>88</v>
      </c>
      <c r="AW494" s="12" t="s">
        <v>31</v>
      </c>
      <c r="AX494" s="12" t="s">
        <v>75</v>
      </c>
      <c r="AY494" s="166" t="s">
        <v>205</v>
      </c>
    </row>
    <row r="495" spans="2:51" s="12" customFormat="1">
      <c r="B495" s="164"/>
      <c r="D495" s="165" t="s">
        <v>219</v>
      </c>
      <c r="E495" s="166" t="s">
        <v>1</v>
      </c>
      <c r="F495" s="167" t="s">
        <v>4342</v>
      </c>
      <c r="H495" s="168">
        <v>486</v>
      </c>
      <c r="I495" s="169"/>
      <c r="L495" s="164"/>
      <c r="M495" s="170"/>
      <c r="T495" s="171"/>
      <c r="AT495" s="166" t="s">
        <v>219</v>
      </c>
      <c r="AU495" s="166" t="s">
        <v>88</v>
      </c>
      <c r="AV495" s="12" t="s">
        <v>88</v>
      </c>
      <c r="AW495" s="12" t="s">
        <v>31</v>
      </c>
      <c r="AX495" s="12" t="s">
        <v>75</v>
      </c>
      <c r="AY495" s="166" t="s">
        <v>205</v>
      </c>
    </row>
    <row r="496" spans="2:51" s="15" customFormat="1">
      <c r="B496" s="185"/>
      <c r="D496" s="165" t="s">
        <v>219</v>
      </c>
      <c r="E496" s="186" t="s">
        <v>1</v>
      </c>
      <c r="F496" s="187" t="s">
        <v>4343</v>
      </c>
      <c r="H496" s="188">
        <v>3482.2000000000012</v>
      </c>
      <c r="I496" s="189"/>
      <c r="L496" s="185"/>
      <c r="M496" s="190"/>
      <c r="T496" s="191"/>
      <c r="AT496" s="186" t="s">
        <v>219</v>
      </c>
      <c r="AU496" s="186" t="s">
        <v>88</v>
      </c>
      <c r="AV496" s="15" t="s">
        <v>222</v>
      </c>
      <c r="AW496" s="15" t="s">
        <v>31</v>
      </c>
      <c r="AX496" s="15" t="s">
        <v>75</v>
      </c>
      <c r="AY496" s="186" t="s">
        <v>205</v>
      </c>
    </row>
    <row r="497" spans="2:51" s="14" customFormat="1">
      <c r="B497" s="179"/>
      <c r="D497" s="165" t="s">
        <v>219</v>
      </c>
      <c r="E497" s="180" t="s">
        <v>1</v>
      </c>
      <c r="F497" s="181" t="s">
        <v>4344</v>
      </c>
      <c r="H497" s="180" t="s">
        <v>1</v>
      </c>
      <c r="I497" s="182"/>
      <c r="L497" s="179"/>
      <c r="M497" s="183"/>
      <c r="T497" s="184"/>
      <c r="AT497" s="180" t="s">
        <v>219</v>
      </c>
      <c r="AU497" s="180" t="s">
        <v>88</v>
      </c>
      <c r="AV497" s="14" t="s">
        <v>82</v>
      </c>
      <c r="AW497" s="14" t="s">
        <v>31</v>
      </c>
      <c r="AX497" s="14" t="s">
        <v>75</v>
      </c>
      <c r="AY497" s="180" t="s">
        <v>205</v>
      </c>
    </row>
    <row r="498" spans="2:51" s="14" customFormat="1">
      <c r="B498" s="179"/>
      <c r="D498" s="165" t="s">
        <v>219</v>
      </c>
      <c r="E498" s="180" t="s">
        <v>1</v>
      </c>
      <c r="F498" s="181" t="s">
        <v>4305</v>
      </c>
      <c r="H498" s="180" t="s">
        <v>1</v>
      </c>
      <c r="I498" s="182"/>
      <c r="L498" s="179"/>
      <c r="M498" s="183"/>
      <c r="T498" s="184"/>
      <c r="AT498" s="180" t="s">
        <v>219</v>
      </c>
      <c r="AU498" s="180" t="s">
        <v>88</v>
      </c>
      <c r="AV498" s="14" t="s">
        <v>82</v>
      </c>
      <c r="AW498" s="14" t="s">
        <v>31</v>
      </c>
      <c r="AX498" s="14" t="s">
        <v>75</v>
      </c>
      <c r="AY498" s="180" t="s">
        <v>205</v>
      </c>
    </row>
    <row r="499" spans="2:51" s="12" customFormat="1">
      <c r="B499" s="164"/>
      <c r="D499" s="165" t="s">
        <v>219</v>
      </c>
      <c r="E499" s="166" t="s">
        <v>1</v>
      </c>
      <c r="F499" s="167" t="s">
        <v>4345</v>
      </c>
      <c r="H499" s="168">
        <v>11.34</v>
      </c>
      <c r="I499" s="169"/>
      <c r="L499" s="164"/>
      <c r="M499" s="170"/>
      <c r="T499" s="171"/>
      <c r="AT499" s="166" t="s">
        <v>219</v>
      </c>
      <c r="AU499" s="166" t="s">
        <v>88</v>
      </c>
      <c r="AV499" s="12" t="s">
        <v>88</v>
      </c>
      <c r="AW499" s="12" t="s">
        <v>31</v>
      </c>
      <c r="AX499" s="12" t="s">
        <v>75</v>
      </c>
      <c r="AY499" s="166" t="s">
        <v>205</v>
      </c>
    </row>
    <row r="500" spans="2:51" s="12" customFormat="1">
      <c r="B500" s="164"/>
      <c r="D500" s="165" t="s">
        <v>219</v>
      </c>
      <c r="E500" s="166" t="s">
        <v>1</v>
      </c>
      <c r="F500" s="167" t="s">
        <v>4346</v>
      </c>
      <c r="H500" s="168">
        <v>6.15</v>
      </c>
      <c r="I500" s="169"/>
      <c r="L500" s="164"/>
      <c r="M500" s="170"/>
      <c r="T500" s="171"/>
      <c r="AT500" s="166" t="s">
        <v>219</v>
      </c>
      <c r="AU500" s="166" t="s">
        <v>88</v>
      </c>
      <c r="AV500" s="12" t="s">
        <v>88</v>
      </c>
      <c r="AW500" s="12" t="s">
        <v>31</v>
      </c>
      <c r="AX500" s="12" t="s">
        <v>75</v>
      </c>
      <c r="AY500" s="166" t="s">
        <v>205</v>
      </c>
    </row>
    <row r="501" spans="2:51" s="12" customFormat="1">
      <c r="B501" s="164"/>
      <c r="D501" s="165" t="s">
        <v>219</v>
      </c>
      <c r="E501" s="166" t="s">
        <v>1</v>
      </c>
      <c r="F501" s="167" t="s">
        <v>4347</v>
      </c>
      <c r="H501" s="168">
        <v>18.86</v>
      </c>
      <c r="I501" s="169"/>
      <c r="L501" s="164"/>
      <c r="M501" s="170"/>
      <c r="T501" s="171"/>
      <c r="AT501" s="166" t="s">
        <v>219</v>
      </c>
      <c r="AU501" s="166" t="s">
        <v>88</v>
      </c>
      <c r="AV501" s="12" t="s">
        <v>88</v>
      </c>
      <c r="AW501" s="12" t="s">
        <v>31</v>
      </c>
      <c r="AX501" s="12" t="s">
        <v>75</v>
      </c>
      <c r="AY501" s="166" t="s">
        <v>205</v>
      </c>
    </row>
    <row r="502" spans="2:51" s="12" customFormat="1">
      <c r="B502" s="164"/>
      <c r="D502" s="165" t="s">
        <v>219</v>
      </c>
      <c r="E502" s="166" t="s">
        <v>1</v>
      </c>
      <c r="F502" s="167" t="s">
        <v>4348</v>
      </c>
      <c r="H502" s="168">
        <v>3.85</v>
      </c>
      <c r="I502" s="169"/>
      <c r="L502" s="164"/>
      <c r="M502" s="170"/>
      <c r="T502" s="171"/>
      <c r="AT502" s="166" t="s">
        <v>219</v>
      </c>
      <c r="AU502" s="166" t="s">
        <v>88</v>
      </c>
      <c r="AV502" s="12" t="s">
        <v>88</v>
      </c>
      <c r="AW502" s="12" t="s">
        <v>31</v>
      </c>
      <c r="AX502" s="12" t="s">
        <v>75</v>
      </c>
      <c r="AY502" s="166" t="s">
        <v>205</v>
      </c>
    </row>
    <row r="503" spans="2:51" s="12" customFormat="1">
      <c r="B503" s="164"/>
      <c r="D503" s="165" t="s">
        <v>219</v>
      </c>
      <c r="E503" s="166" t="s">
        <v>1</v>
      </c>
      <c r="F503" s="167" t="s">
        <v>4349</v>
      </c>
      <c r="H503" s="168">
        <v>15.16</v>
      </c>
      <c r="I503" s="169"/>
      <c r="L503" s="164"/>
      <c r="M503" s="170"/>
      <c r="T503" s="171"/>
      <c r="AT503" s="166" t="s">
        <v>219</v>
      </c>
      <c r="AU503" s="166" t="s">
        <v>88</v>
      </c>
      <c r="AV503" s="12" t="s">
        <v>88</v>
      </c>
      <c r="AW503" s="12" t="s">
        <v>31</v>
      </c>
      <c r="AX503" s="12" t="s">
        <v>75</v>
      </c>
      <c r="AY503" s="166" t="s">
        <v>205</v>
      </c>
    </row>
    <row r="504" spans="2:51" s="12" customFormat="1">
      <c r="B504" s="164"/>
      <c r="D504" s="165" t="s">
        <v>219</v>
      </c>
      <c r="E504" s="166" t="s">
        <v>1</v>
      </c>
      <c r="F504" s="167" t="s">
        <v>4350</v>
      </c>
      <c r="H504" s="168">
        <v>11.75</v>
      </c>
      <c r="I504" s="169"/>
      <c r="L504" s="164"/>
      <c r="M504" s="170"/>
      <c r="T504" s="171"/>
      <c r="AT504" s="166" t="s">
        <v>219</v>
      </c>
      <c r="AU504" s="166" t="s">
        <v>88</v>
      </c>
      <c r="AV504" s="12" t="s">
        <v>88</v>
      </c>
      <c r="AW504" s="12" t="s">
        <v>31</v>
      </c>
      <c r="AX504" s="12" t="s">
        <v>75</v>
      </c>
      <c r="AY504" s="166" t="s">
        <v>205</v>
      </c>
    </row>
    <row r="505" spans="2:51" s="12" customFormat="1">
      <c r="B505" s="164"/>
      <c r="D505" s="165" t="s">
        <v>219</v>
      </c>
      <c r="E505" s="166" t="s">
        <v>1</v>
      </c>
      <c r="F505" s="167" t="s">
        <v>4351</v>
      </c>
      <c r="H505" s="168">
        <v>8.1999999999999993</v>
      </c>
      <c r="I505" s="169"/>
      <c r="L505" s="164"/>
      <c r="M505" s="170"/>
      <c r="T505" s="171"/>
      <c r="AT505" s="166" t="s">
        <v>219</v>
      </c>
      <c r="AU505" s="166" t="s">
        <v>88</v>
      </c>
      <c r="AV505" s="12" t="s">
        <v>88</v>
      </c>
      <c r="AW505" s="12" t="s">
        <v>31</v>
      </c>
      <c r="AX505" s="12" t="s">
        <v>75</v>
      </c>
      <c r="AY505" s="166" t="s">
        <v>205</v>
      </c>
    </row>
    <row r="506" spans="2:51" s="12" customFormat="1">
      <c r="B506" s="164"/>
      <c r="D506" s="165" t="s">
        <v>219</v>
      </c>
      <c r="E506" s="166" t="s">
        <v>1</v>
      </c>
      <c r="F506" s="167" t="s">
        <v>4352</v>
      </c>
      <c r="H506" s="168">
        <v>11.247999999999999</v>
      </c>
      <c r="I506" s="169"/>
      <c r="L506" s="164"/>
      <c r="M506" s="170"/>
      <c r="T506" s="171"/>
      <c r="AT506" s="166" t="s">
        <v>219</v>
      </c>
      <c r="AU506" s="166" t="s">
        <v>88</v>
      </c>
      <c r="AV506" s="12" t="s">
        <v>88</v>
      </c>
      <c r="AW506" s="12" t="s">
        <v>31</v>
      </c>
      <c r="AX506" s="12" t="s">
        <v>75</v>
      </c>
      <c r="AY506" s="166" t="s">
        <v>205</v>
      </c>
    </row>
    <row r="507" spans="2:51" s="12" customFormat="1">
      <c r="B507" s="164"/>
      <c r="D507" s="165" t="s">
        <v>219</v>
      </c>
      <c r="E507" s="166" t="s">
        <v>1</v>
      </c>
      <c r="F507" s="167" t="s">
        <v>4353</v>
      </c>
      <c r="H507" s="168">
        <v>15.75</v>
      </c>
      <c r="I507" s="169"/>
      <c r="L507" s="164"/>
      <c r="M507" s="170"/>
      <c r="T507" s="171"/>
      <c r="AT507" s="166" t="s">
        <v>219</v>
      </c>
      <c r="AU507" s="166" t="s">
        <v>88</v>
      </c>
      <c r="AV507" s="12" t="s">
        <v>88</v>
      </c>
      <c r="AW507" s="12" t="s">
        <v>31</v>
      </c>
      <c r="AX507" s="12" t="s">
        <v>75</v>
      </c>
      <c r="AY507" s="166" t="s">
        <v>205</v>
      </c>
    </row>
    <row r="508" spans="2:51" s="12" customFormat="1">
      <c r="B508" s="164"/>
      <c r="D508" s="165" t="s">
        <v>219</v>
      </c>
      <c r="E508" s="166" t="s">
        <v>1</v>
      </c>
      <c r="F508" s="167" t="s">
        <v>4354</v>
      </c>
      <c r="H508" s="168">
        <v>19.600000000000001</v>
      </c>
      <c r="I508" s="169"/>
      <c r="L508" s="164"/>
      <c r="M508" s="170"/>
      <c r="T508" s="171"/>
      <c r="AT508" s="166" t="s">
        <v>219</v>
      </c>
      <c r="AU508" s="166" t="s">
        <v>88</v>
      </c>
      <c r="AV508" s="12" t="s">
        <v>88</v>
      </c>
      <c r="AW508" s="12" t="s">
        <v>31</v>
      </c>
      <c r="AX508" s="12" t="s">
        <v>75</v>
      </c>
      <c r="AY508" s="166" t="s">
        <v>205</v>
      </c>
    </row>
    <row r="509" spans="2:51" s="12" customFormat="1">
      <c r="B509" s="164"/>
      <c r="D509" s="165" t="s">
        <v>219</v>
      </c>
      <c r="E509" s="166" t="s">
        <v>1</v>
      </c>
      <c r="F509" s="167" t="s">
        <v>4355</v>
      </c>
      <c r="H509" s="168">
        <v>13.25</v>
      </c>
      <c r="I509" s="169"/>
      <c r="L509" s="164"/>
      <c r="M509" s="170"/>
      <c r="T509" s="171"/>
      <c r="AT509" s="166" t="s">
        <v>219</v>
      </c>
      <c r="AU509" s="166" t="s">
        <v>88</v>
      </c>
      <c r="AV509" s="12" t="s">
        <v>88</v>
      </c>
      <c r="AW509" s="12" t="s">
        <v>31</v>
      </c>
      <c r="AX509" s="12" t="s">
        <v>75</v>
      </c>
      <c r="AY509" s="166" t="s">
        <v>205</v>
      </c>
    </row>
    <row r="510" spans="2:51" s="14" customFormat="1">
      <c r="B510" s="179"/>
      <c r="D510" s="165" t="s">
        <v>219</v>
      </c>
      <c r="E510" s="180" t="s">
        <v>1</v>
      </c>
      <c r="F510" s="181" t="s">
        <v>4356</v>
      </c>
      <c r="H510" s="180" t="s">
        <v>1</v>
      </c>
      <c r="I510" s="182"/>
      <c r="L510" s="179"/>
      <c r="M510" s="183"/>
      <c r="T510" s="184"/>
      <c r="AT510" s="180" t="s">
        <v>219</v>
      </c>
      <c r="AU510" s="180" t="s">
        <v>88</v>
      </c>
      <c r="AV510" s="14" t="s">
        <v>82</v>
      </c>
      <c r="AW510" s="14" t="s">
        <v>31</v>
      </c>
      <c r="AX510" s="14" t="s">
        <v>75</v>
      </c>
      <c r="AY510" s="180" t="s">
        <v>205</v>
      </c>
    </row>
    <row r="511" spans="2:51" s="12" customFormat="1">
      <c r="B511" s="164"/>
      <c r="D511" s="165" t="s">
        <v>219</v>
      </c>
      <c r="E511" s="166" t="s">
        <v>1</v>
      </c>
      <c r="F511" s="167" t="s">
        <v>4357</v>
      </c>
      <c r="H511" s="168">
        <v>216.08</v>
      </c>
      <c r="I511" s="169"/>
      <c r="L511" s="164"/>
      <c r="M511" s="170"/>
      <c r="T511" s="171"/>
      <c r="AT511" s="166" t="s">
        <v>219</v>
      </c>
      <c r="AU511" s="166" t="s">
        <v>88</v>
      </c>
      <c r="AV511" s="12" t="s">
        <v>88</v>
      </c>
      <c r="AW511" s="12" t="s">
        <v>31</v>
      </c>
      <c r="AX511" s="12" t="s">
        <v>75</v>
      </c>
      <c r="AY511" s="166" t="s">
        <v>205</v>
      </c>
    </row>
    <row r="512" spans="2:51" s="12" customFormat="1">
      <c r="B512" s="164"/>
      <c r="D512" s="165" t="s">
        <v>219</v>
      </c>
      <c r="E512" s="166" t="s">
        <v>1</v>
      </c>
      <c r="F512" s="167" t="s">
        <v>4358</v>
      </c>
      <c r="H512" s="168">
        <v>119.6</v>
      </c>
      <c r="I512" s="169"/>
      <c r="L512" s="164"/>
      <c r="M512" s="170"/>
      <c r="T512" s="171"/>
      <c r="AT512" s="166" t="s">
        <v>219</v>
      </c>
      <c r="AU512" s="166" t="s">
        <v>88</v>
      </c>
      <c r="AV512" s="12" t="s">
        <v>88</v>
      </c>
      <c r="AW512" s="12" t="s">
        <v>31</v>
      </c>
      <c r="AX512" s="12" t="s">
        <v>75</v>
      </c>
      <c r="AY512" s="166" t="s">
        <v>205</v>
      </c>
    </row>
    <row r="513" spans="2:65" s="12" customFormat="1">
      <c r="B513" s="164"/>
      <c r="D513" s="165" t="s">
        <v>219</v>
      </c>
      <c r="E513" s="166" t="s">
        <v>1</v>
      </c>
      <c r="F513" s="167" t="s">
        <v>4359</v>
      </c>
      <c r="H513" s="168">
        <v>218.8</v>
      </c>
      <c r="I513" s="169"/>
      <c r="L513" s="164"/>
      <c r="M513" s="170"/>
      <c r="T513" s="171"/>
      <c r="AT513" s="166" t="s">
        <v>219</v>
      </c>
      <c r="AU513" s="166" t="s">
        <v>88</v>
      </c>
      <c r="AV513" s="12" t="s">
        <v>88</v>
      </c>
      <c r="AW513" s="12" t="s">
        <v>31</v>
      </c>
      <c r="AX513" s="12" t="s">
        <v>75</v>
      </c>
      <c r="AY513" s="166" t="s">
        <v>205</v>
      </c>
    </row>
    <row r="514" spans="2:65" s="12" customFormat="1">
      <c r="B514" s="164"/>
      <c r="D514" s="165" t="s">
        <v>219</v>
      </c>
      <c r="E514" s="166" t="s">
        <v>1</v>
      </c>
      <c r="F514" s="167" t="s">
        <v>4360</v>
      </c>
      <c r="H514" s="168">
        <v>121.6</v>
      </c>
      <c r="I514" s="169"/>
      <c r="L514" s="164"/>
      <c r="M514" s="170"/>
      <c r="T514" s="171"/>
      <c r="AT514" s="166" t="s">
        <v>219</v>
      </c>
      <c r="AU514" s="166" t="s">
        <v>88</v>
      </c>
      <c r="AV514" s="12" t="s">
        <v>88</v>
      </c>
      <c r="AW514" s="12" t="s">
        <v>31</v>
      </c>
      <c r="AX514" s="12" t="s">
        <v>75</v>
      </c>
      <c r="AY514" s="166" t="s">
        <v>205</v>
      </c>
    </row>
    <row r="515" spans="2:65" s="12" customFormat="1">
      <c r="B515" s="164"/>
      <c r="D515" s="165" t="s">
        <v>219</v>
      </c>
      <c r="E515" s="166" t="s">
        <v>1</v>
      </c>
      <c r="F515" s="167" t="s">
        <v>4361</v>
      </c>
      <c r="H515" s="168">
        <v>106.11199999999999</v>
      </c>
      <c r="I515" s="169"/>
      <c r="L515" s="164"/>
      <c r="M515" s="170"/>
      <c r="T515" s="171"/>
      <c r="AT515" s="166" t="s">
        <v>219</v>
      </c>
      <c r="AU515" s="166" t="s">
        <v>88</v>
      </c>
      <c r="AV515" s="12" t="s">
        <v>88</v>
      </c>
      <c r="AW515" s="12" t="s">
        <v>31</v>
      </c>
      <c r="AX515" s="12" t="s">
        <v>75</v>
      </c>
      <c r="AY515" s="166" t="s">
        <v>205</v>
      </c>
    </row>
    <row r="516" spans="2:65" s="12" customFormat="1">
      <c r="B516" s="164"/>
      <c r="D516" s="165" t="s">
        <v>219</v>
      </c>
      <c r="E516" s="166" t="s">
        <v>1</v>
      </c>
      <c r="F516" s="167" t="s">
        <v>4362</v>
      </c>
      <c r="H516" s="168">
        <v>103.952</v>
      </c>
      <c r="I516" s="169"/>
      <c r="L516" s="164"/>
      <c r="M516" s="170"/>
      <c r="T516" s="171"/>
      <c r="AT516" s="166" t="s">
        <v>219</v>
      </c>
      <c r="AU516" s="166" t="s">
        <v>88</v>
      </c>
      <c r="AV516" s="12" t="s">
        <v>88</v>
      </c>
      <c r="AW516" s="12" t="s">
        <v>31</v>
      </c>
      <c r="AX516" s="12" t="s">
        <v>75</v>
      </c>
      <c r="AY516" s="166" t="s">
        <v>205</v>
      </c>
    </row>
    <row r="517" spans="2:65" s="12" customFormat="1">
      <c r="B517" s="164"/>
      <c r="D517" s="165" t="s">
        <v>219</v>
      </c>
      <c r="E517" s="166" t="s">
        <v>1</v>
      </c>
      <c r="F517" s="167" t="s">
        <v>4363</v>
      </c>
      <c r="H517" s="168">
        <v>70.912000000000006</v>
      </c>
      <c r="I517" s="169"/>
      <c r="L517" s="164"/>
      <c r="M517" s="170"/>
      <c r="T517" s="171"/>
      <c r="AT517" s="166" t="s">
        <v>219</v>
      </c>
      <c r="AU517" s="166" t="s">
        <v>88</v>
      </c>
      <c r="AV517" s="12" t="s">
        <v>88</v>
      </c>
      <c r="AW517" s="12" t="s">
        <v>31</v>
      </c>
      <c r="AX517" s="12" t="s">
        <v>75</v>
      </c>
      <c r="AY517" s="166" t="s">
        <v>205</v>
      </c>
    </row>
    <row r="518" spans="2:65" s="15" customFormat="1">
      <c r="B518" s="185"/>
      <c r="D518" s="165" t="s">
        <v>219</v>
      </c>
      <c r="E518" s="186" t="s">
        <v>1</v>
      </c>
      <c r="F518" s="187" t="s">
        <v>4364</v>
      </c>
      <c r="H518" s="188">
        <v>1092.2140000000002</v>
      </c>
      <c r="I518" s="189"/>
      <c r="L518" s="185"/>
      <c r="M518" s="190"/>
      <c r="T518" s="191"/>
      <c r="AT518" s="186" t="s">
        <v>219</v>
      </c>
      <c r="AU518" s="186" t="s">
        <v>88</v>
      </c>
      <c r="AV518" s="15" t="s">
        <v>222</v>
      </c>
      <c r="AW518" s="15" t="s">
        <v>31</v>
      </c>
      <c r="AX518" s="15" t="s">
        <v>75</v>
      </c>
      <c r="AY518" s="186" t="s">
        <v>205</v>
      </c>
    </row>
    <row r="519" spans="2:65" s="13" customFormat="1">
      <c r="B519" s="172"/>
      <c r="D519" s="165" t="s">
        <v>219</v>
      </c>
      <c r="E519" s="173" t="s">
        <v>4030</v>
      </c>
      <c r="F519" s="174" t="s">
        <v>221</v>
      </c>
      <c r="H519" s="175">
        <v>5035.2140000000027</v>
      </c>
      <c r="I519" s="176"/>
      <c r="L519" s="172"/>
      <c r="M519" s="177"/>
      <c r="T519" s="178"/>
      <c r="AT519" s="173" t="s">
        <v>219</v>
      </c>
      <c r="AU519" s="173" t="s">
        <v>88</v>
      </c>
      <c r="AV519" s="13" t="s">
        <v>210</v>
      </c>
      <c r="AW519" s="13" t="s">
        <v>31</v>
      </c>
      <c r="AX519" s="13" t="s">
        <v>82</v>
      </c>
      <c r="AY519" s="173" t="s">
        <v>205</v>
      </c>
    </row>
    <row r="520" spans="2:65" s="1" customFormat="1" ht="21.75" customHeight="1">
      <c r="B520" s="136"/>
      <c r="C520" s="137" t="s">
        <v>909</v>
      </c>
      <c r="D520" s="137" t="s">
        <v>206</v>
      </c>
      <c r="E520" s="138" t="s">
        <v>4365</v>
      </c>
      <c r="F520" s="139" t="s">
        <v>4366</v>
      </c>
      <c r="G520" s="140" t="s">
        <v>370</v>
      </c>
      <c r="H520" s="141">
        <v>5135.9179999999997</v>
      </c>
      <c r="I520" s="142"/>
      <c r="J520" s="143">
        <f>ROUND(I520*H520,2)</f>
        <v>0</v>
      </c>
      <c r="K520" s="144"/>
      <c r="L520" s="145"/>
      <c r="M520" s="146" t="s">
        <v>1</v>
      </c>
      <c r="N520" s="147" t="s">
        <v>41</v>
      </c>
      <c r="P520" s="148">
        <f>O520*H520</f>
        <v>0</v>
      </c>
      <c r="Q520" s="148">
        <v>1.6299999999999999E-3</v>
      </c>
      <c r="R520" s="148">
        <f>Q520*H520</f>
        <v>8.3715463399999983</v>
      </c>
      <c r="S520" s="148">
        <v>0</v>
      </c>
      <c r="T520" s="149">
        <f>S520*H520</f>
        <v>0</v>
      </c>
      <c r="AR520" s="150" t="s">
        <v>258</v>
      </c>
      <c r="AT520" s="150" t="s">
        <v>206</v>
      </c>
      <c r="AU520" s="150" t="s">
        <v>88</v>
      </c>
      <c r="AY520" s="17" t="s">
        <v>205</v>
      </c>
      <c r="BE520" s="151">
        <f>IF(N520="základná",J520,0)</f>
        <v>0</v>
      </c>
      <c r="BF520" s="151">
        <f>IF(N520="znížená",J520,0)</f>
        <v>0</v>
      </c>
      <c r="BG520" s="151">
        <f>IF(N520="zákl. prenesená",J520,0)</f>
        <v>0</v>
      </c>
      <c r="BH520" s="151">
        <f>IF(N520="zníž. prenesená",J520,0)</f>
        <v>0</v>
      </c>
      <c r="BI520" s="151">
        <f>IF(N520="nulová",J520,0)</f>
        <v>0</v>
      </c>
      <c r="BJ520" s="17" t="s">
        <v>88</v>
      </c>
      <c r="BK520" s="151">
        <f>ROUND(I520*H520,2)</f>
        <v>0</v>
      </c>
      <c r="BL520" s="17" t="s">
        <v>233</v>
      </c>
      <c r="BM520" s="150" t="s">
        <v>4367</v>
      </c>
    </row>
    <row r="521" spans="2:65" s="12" customFormat="1">
      <c r="B521" s="164"/>
      <c r="D521" s="165" t="s">
        <v>219</v>
      </c>
      <c r="E521" s="166" t="s">
        <v>1</v>
      </c>
      <c r="F521" s="167" t="s">
        <v>4368</v>
      </c>
      <c r="H521" s="168">
        <v>5135.9179999999997</v>
      </c>
      <c r="I521" s="169"/>
      <c r="L521" s="164"/>
      <c r="M521" s="170"/>
      <c r="T521" s="171"/>
      <c r="AT521" s="166" t="s">
        <v>219</v>
      </c>
      <c r="AU521" s="166" t="s">
        <v>88</v>
      </c>
      <c r="AV521" s="12" t="s">
        <v>88</v>
      </c>
      <c r="AW521" s="12" t="s">
        <v>31</v>
      </c>
      <c r="AX521" s="12" t="s">
        <v>75</v>
      </c>
      <c r="AY521" s="166" t="s">
        <v>205</v>
      </c>
    </row>
    <row r="522" spans="2:65" s="13" customFormat="1">
      <c r="B522" s="172"/>
      <c r="D522" s="165" t="s">
        <v>219</v>
      </c>
      <c r="E522" s="173" t="s">
        <v>1</v>
      </c>
      <c r="F522" s="174" t="s">
        <v>221</v>
      </c>
      <c r="H522" s="175">
        <v>5135.9179999999997</v>
      </c>
      <c r="I522" s="176"/>
      <c r="L522" s="172"/>
      <c r="M522" s="177"/>
      <c r="T522" s="178"/>
      <c r="AT522" s="173" t="s">
        <v>219</v>
      </c>
      <c r="AU522" s="173" t="s">
        <v>88</v>
      </c>
      <c r="AV522" s="13" t="s">
        <v>210</v>
      </c>
      <c r="AW522" s="13" t="s">
        <v>31</v>
      </c>
      <c r="AX522" s="13" t="s">
        <v>82</v>
      </c>
      <c r="AY522" s="173" t="s">
        <v>205</v>
      </c>
    </row>
    <row r="523" spans="2:65" s="1" customFormat="1" ht="21.75" customHeight="1">
      <c r="B523" s="136"/>
      <c r="C523" s="154" t="s">
        <v>913</v>
      </c>
      <c r="D523" s="154" t="s">
        <v>214</v>
      </c>
      <c r="E523" s="155" t="s">
        <v>4369</v>
      </c>
      <c r="F523" s="156" t="s">
        <v>4370</v>
      </c>
      <c r="G523" s="157" t="s">
        <v>165</v>
      </c>
      <c r="H523" s="158">
        <v>5012.18</v>
      </c>
      <c r="I523" s="159"/>
      <c r="J523" s="160">
        <f>ROUND(I523*H523,2)</f>
        <v>0</v>
      </c>
      <c r="K523" s="161"/>
      <c r="L523" s="32"/>
      <c r="M523" s="162" t="s">
        <v>1</v>
      </c>
      <c r="N523" s="163" t="s">
        <v>41</v>
      </c>
      <c r="P523" s="148">
        <f>O523*H523</f>
        <v>0</v>
      </c>
      <c r="Q523" s="148">
        <v>0</v>
      </c>
      <c r="R523" s="148">
        <f>Q523*H523</f>
        <v>0</v>
      </c>
      <c r="S523" s="148">
        <v>0</v>
      </c>
      <c r="T523" s="149">
        <f>S523*H523</f>
        <v>0</v>
      </c>
      <c r="AR523" s="150" t="s">
        <v>233</v>
      </c>
      <c r="AT523" s="150" t="s">
        <v>214</v>
      </c>
      <c r="AU523" s="150" t="s">
        <v>88</v>
      </c>
      <c r="AY523" s="17" t="s">
        <v>205</v>
      </c>
      <c r="BE523" s="151">
        <f>IF(N523="základná",J523,0)</f>
        <v>0</v>
      </c>
      <c r="BF523" s="151">
        <f>IF(N523="znížená",J523,0)</f>
        <v>0</v>
      </c>
      <c r="BG523" s="151">
        <f>IF(N523="zákl. prenesená",J523,0)</f>
        <v>0</v>
      </c>
      <c r="BH523" s="151">
        <f>IF(N523="zníž. prenesená",J523,0)</f>
        <v>0</v>
      </c>
      <c r="BI523" s="151">
        <f>IF(N523="nulová",J523,0)</f>
        <v>0</v>
      </c>
      <c r="BJ523" s="17" t="s">
        <v>88</v>
      </c>
      <c r="BK523" s="151">
        <f>ROUND(I523*H523,2)</f>
        <v>0</v>
      </c>
      <c r="BL523" s="17" t="s">
        <v>233</v>
      </c>
      <c r="BM523" s="150" t="s">
        <v>4371</v>
      </c>
    </row>
    <row r="524" spans="2:65" s="12" customFormat="1">
      <c r="B524" s="164"/>
      <c r="D524" s="165" t="s">
        <v>219</v>
      </c>
      <c r="E524" s="166" t="s">
        <v>1</v>
      </c>
      <c r="F524" s="167" t="s">
        <v>4009</v>
      </c>
      <c r="H524" s="168">
        <v>5012.18</v>
      </c>
      <c r="I524" s="169"/>
      <c r="L524" s="164"/>
      <c r="M524" s="170"/>
      <c r="T524" s="171"/>
      <c r="AT524" s="166" t="s">
        <v>219</v>
      </c>
      <c r="AU524" s="166" t="s">
        <v>88</v>
      </c>
      <c r="AV524" s="12" t="s">
        <v>88</v>
      </c>
      <c r="AW524" s="12" t="s">
        <v>31</v>
      </c>
      <c r="AX524" s="12" t="s">
        <v>75</v>
      </c>
      <c r="AY524" s="166" t="s">
        <v>205</v>
      </c>
    </row>
    <row r="525" spans="2:65" s="13" customFormat="1">
      <c r="B525" s="172"/>
      <c r="D525" s="165" t="s">
        <v>219</v>
      </c>
      <c r="E525" s="173" t="s">
        <v>1</v>
      </c>
      <c r="F525" s="174" t="s">
        <v>221</v>
      </c>
      <c r="H525" s="175">
        <v>5012.18</v>
      </c>
      <c r="I525" s="176"/>
      <c r="L525" s="172"/>
      <c r="M525" s="177"/>
      <c r="T525" s="178"/>
      <c r="AT525" s="173" t="s">
        <v>219</v>
      </c>
      <c r="AU525" s="173" t="s">
        <v>88</v>
      </c>
      <c r="AV525" s="13" t="s">
        <v>210</v>
      </c>
      <c r="AW525" s="13" t="s">
        <v>31</v>
      </c>
      <c r="AX525" s="13" t="s">
        <v>82</v>
      </c>
      <c r="AY525" s="173" t="s">
        <v>205</v>
      </c>
    </row>
    <row r="526" spans="2:65" s="1" customFormat="1" ht="24.2" customHeight="1">
      <c r="B526" s="136"/>
      <c r="C526" s="154" t="s">
        <v>917</v>
      </c>
      <c r="D526" s="154" t="s">
        <v>214</v>
      </c>
      <c r="E526" s="155" t="s">
        <v>4372</v>
      </c>
      <c r="F526" s="156" t="s">
        <v>4373</v>
      </c>
      <c r="G526" s="157" t="s">
        <v>165</v>
      </c>
      <c r="H526" s="158">
        <v>5012.18</v>
      </c>
      <c r="I526" s="159"/>
      <c r="J526" s="160">
        <f>ROUND(I526*H526,2)</f>
        <v>0</v>
      </c>
      <c r="K526" s="161"/>
      <c r="L526" s="32"/>
      <c r="M526" s="162" t="s">
        <v>1</v>
      </c>
      <c r="N526" s="163" t="s">
        <v>41</v>
      </c>
      <c r="P526" s="148">
        <f>O526*H526</f>
        <v>0</v>
      </c>
      <c r="Q526" s="148">
        <v>2.9999999999999997E-4</v>
      </c>
      <c r="R526" s="148">
        <f>Q526*H526</f>
        <v>1.503654</v>
      </c>
      <c r="S526" s="148">
        <v>0</v>
      </c>
      <c r="T526" s="149">
        <f>S526*H526</f>
        <v>0</v>
      </c>
      <c r="AR526" s="150" t="s">
        <v>233</v>
      </c>
      <c r="AT526" s="150" t="s">
        <v>214</v>
      </c>
      <c r="AU526" s="150" t="s">
        <v>88</v>
      </c>
      <c r="AY526" s="17" t="s">
        <v>205</v>
      </c>
      <c r="BE526" s="151">
        <f>IF(N526="základná",J526,0)</f>
        <v>0</v>
      </c>
      <c r="BF526" s="151">
        <f>IF(N526="znížená",J526,0)</f>
        <v>0</v>
      </c>
      <c r="BG526" s="151">
        <f>IF(N526="zákl. prenesená",J526,0)</f>
        <v>0</v>
      </c>
      <c r="BH526" s="151">
        <f>IF(N526="zníž. prenesená",J526,0)</f>
        <v>0</v>
      </c>
      <c r="BI526" s="151">
        <f>IF(N526="nulová",J526,0)</f>
        <v>0</v>
      </c>
      <c r="BJ526" s="17" t="s">
        <v>88</v>
      </c>
      <c r="BK526" s="151">
        <f>ROUND(I526*H526,2)</f>
        <v>0</v>
      </c>
      <c r="BL526" s="17" t="s">
        <v>233</v>
      </c>
      <c r="BM526" s="150" t="s">
        <v>4374</v>
      </c>
    </row>
    <row r="527" spans="2:65" s="14" customFormat="1">
      <c r="B527" s="179"/>
      <c r="D527" s="165" t="s">
        <v>219</v>
      </c>
      <c r="E527" s="180" t="s">
        <v>1</v>
      </c>
      <c r="F527" s="181" t="s">
        <v>4375</v>
      </c>
      <c r="H527" s="180" t="s">
        <v>1</v>
      </c>
      <c r="I527" s="182"/>
      <c r="L527" s="179"/>
      <c r="M527" s="183"/>
      <c r="T527" s="184"/>
      <c r="AT527" s="180" t="s">
        <v>219</v>
      </c>
      <c r="AU527" s="180" t="s">
        <v>88</v>
      </c>
      <c r="AV527" s="14" t="s">
        <v>82</v>
      </c>
      <c r="AW527" s="14" t="s">
        <v>31</v>
      </c>
      <c r="AX527" s="14" t="s">
        <v>75</v>
      </c>
      <c r="AY527" s="180" t="s">
        <v>205</v>
      </c>
    </row>
    <row r="528" spans="2:65" s="14" customFormat="1" ht="22.5">
      <c r="B528" s="179"/>
      <c r="D528" s="165" t="s">
        <v>219</v>
      </c>
      <c r="E528" s="180" t="s">
        <v>1</v>
      </c>
      <c r="F528" s="181" t="s">
        <v>4376</v>
      </c>
      <c r="H528" s="180" t="s">
        <v>1</v>
      </c>
      <c r="I528" s="182"/>
      <c r="L528" s="179"/>
      <c r="M528" s="183"/>
      <c r="T528" s="184"/>
      <c r="AT528" s="180" t="s">
        <v>219</v>
      </c>
      <c r="AU528" s="180" t="s">
        <v>88</v>
      </c>
      <c r="AV528" s="14" t="s">
        <v>82</v>
      </c>
      <c r="AW528" s="14" t="s">
        <v>31</v>
      </c>
      <c r="AX528" s="14" t="s">
        <v>75</v>
      </c>
      <c r="AY528" s="180" t="s">
        <v>205</v>
      </c>
    </row>
    <row r="529" spans="2:51" s="14" customFormat="1">
      <c r="B529" s="179"/>
      <c r="D529" s="165" t="s">
        <v>219</v>
      </c>
      <c r="E529" s="180" t="s">
        <v>1</v>
      </c>
      <c r="F529" s="181" t="s">
        <v>4377</v>
      </c>
      <c r="H529" s="180" t="s">
        <v>1</v>
      </c>
      <c r="I529" s="182"/>
      <c r="L529" s="179"/>
      <c r="M529" s="183"/>
      <c r="T529" s="184"/>
      <c r="AT529" s="180" t="s">
        <v>219</v>
      </c>
      <c r="AU529" s="180" t="s">
        <v>88</v>
      </c>
      <c r="AV529" s="14" t="s">
        <v>82</v>
      </c>
      <c r="AW529" s="14" t="s">
        <v>31</v>
      </c>
      <c r="AX529" s="14" t="s">
        <v>75</v>
      </c>
      <c r="AY529" s="180" t="s">
        <v>205</v>
      </c>
    </row>
    <row r="530" spans="2:51" s="14" customFormat="1">
      <c r="B530" s="179"/>
      <c r="D530" s="165" t="s">
        <v>219</v>
      </c>
      <c r="E530" s="180" t="s">
        <v>1</v>
      </c>
      <c r="F530" s="181" t="s">
        <v>4378</v>
      </c>
      <c r="H530" s="180" t="s">
        <v>1</v>
      </c>
      <c r="I530" s="182"/>
      <c r="L530" s="179"/>
      <c r="M530" s="183"/>
      <c r="T530" s="184"/>
      <c r="AT530" s="180" t="s">
        <v>219</v>
      </c>
      <c r="AU530" s="180" t="s">
        <v>88</v>
      </c>
      <c r="AV530" s="14" t="s">
        <v>82</v>
      </c>
      <c r="AW530" s="14" t="s">
        <v>31</v>
      </c>
      <c r="AX530" s="14" t="s">
        <v>75</v>
      </c>
      <c r="AY530" s="180" t="s">
        <v>205</v>
      </c>
    </row>
    <row r="531" spans="2:51" s="14" customFormat="1">
      <c r="B531" s="179"/>
      <c r="D531" s="165" t="s">
        <v>219</v>
      </c>
      <c r="E531" s="180" t="s">
        <v>1</v>
      </c>
      <c r="F531" s="181" t="s">
        <v>4379</v>
      </c>
      <c r="H531" s="180" t="s">
        <v>1</v>
      </c>
      <c r="I531" s="182"/>
      <c r="L531" s="179"/>
      <c r="M531" s="183"/>
      <c r="T531" s="184"/>
      <c r="AT531" s="180" t="s">
        <v>219</v>
      </c>
      <c r="AU531" s="180" t="s">
        <v>88</v>
      </c>
      <c r="AV531" s="14" t="s">
        <v>82</v>
      </c>
      <c r="AW531" s="14" t="s">
        <v>31</v>
      </c>
      <c r="AX531" s="14" t="s">
        <v>75</v>
      </c>
      <c r="AY531" s="180" t="s">
        <v>205</v>
      </c>
    </row>
    <row r="532" spans="2:51" s="14" customFormat="1">
      <c r="B532" s="179"/>
      <c r="D532" s="165" t="s">
        <v>219</v>
      </c>
      <c r="E532" s="180" t="s">
        <v>1</v>
      </c>
      <c r="F532" s="181" t="s">
        <v>4380</v>
      </c>
      <c r="H532" s="180" t="s">
        <v>1</v>
      </c>
      <c r="I532" s="182"/>
      <c r="L532" s="179"/>
      <c r="M532" s="183"/>
      <c r="T532" s="184"/>
      <c r="AT532" s="180" t="s">
        <v>219</v>
      </c>
      <c r="AU532" s="180" t="s">
        <v>88</v>
      </c>
      <c r="AV532" s="14" t="s">
        <v>82</v>
      </c>
      <c r="AW532" s="14" t="s">
        <v>31</v>
      </c>
      <c r="AX532" s="14" t="s">
        <v>75</v>
      </c>
      <c r="AY532" s="180" t="s">
        <v>205</v>
      </c>
    </row>
    <row r="533" spans="2:51" s="14" customFormat="1">
      <c r="B533" s="179"/>
      <c r="D533" s="165" t="s">
        <v>219</v>
      </c>
      <c r="E533" s="180" t="s">
        <v>1</v>
      </c>
      <c r="F533" s="181" t="s">
        <v>4381</v>
      </c>
      <c r="H533" s="180" t="s">
        <v>1</v>
      </c>
      <c r="I533" s="182"/>
      <c r="L533" s="179"/>
      <c r="M533" s="183"/>
      <c r="T533" s="184"/>
      <c r="AT533" s="180" t="s">
        <v>219</v>
      </c>
      <c r="AU533" s="180" t="s">
        <v>88</v>
      </c>
      <c r="AV533" s="14" t="s">
        <v>82</v>
      </c>
      <c r="AW533" s="14" t="s">
        <v>31</v>
      </c>
      <c r="AX533" s="14" t="s">
        <v>75</v>
      </c>
      <c r="AY533" s="180" t="s">
        <v>205</v>
      </c>
    </row>
    <row r="534" spans="2:51" s="14" customFormat="1">
      <c r="B534" s="179"/>
      <c r="D534" s="165" t="s">
        <v>219</v>
      </c>
      <c r="E534" s="180" t="s">
        <v>1</v>
      </c>
      <c r="F534" s="181" t="s">
        <v>4382</v>
      </c>
      <c r="H534" s="180" t="s">
        <v>1</v>
      </c>
      <c r="I534" s="182"/>
      <c r="L534" s="179"/>
      <c r="M534" s="183"/>
      <c r="T534" s="184"/>
      <c r="AT534" s="180" t="s">
        <v>219</v>
      </c>
      <c r="AU534" s="180" t="s">
        <v>88</v>
      </c>
      <c r="AV534" s="14" t="s">
        <v>82</v>
      </c>
      <c r="AW534" s="14" t="s">
        <v>31</v>
      </c>
      <c r="AX534" s="14" t="s">
        <v>75</v>
      </c>
      <c r="AY534" s="180" t="s">
        <v>205</v>
      </c>
    </row>
    <row r="535" spans="2:51" s="14" customFormat="1">
      <c r="B535" s="179"/>
      <c r="D535" s="165" t="s">
        <v>219</v>
      </c>
      <c r="E535" s="180" t="s">
        <v>1</v>
      </c>
      <c r="F535" s="181" t="s">
        <v>4052</v>
      </c>
      <c r="H535" s="180" t="s">
        <v>1</v>
      </c>
      <c r="I535" s="182"/>
      <c r="L535" s="179"/>
      <c r="M535" s="183"/>
      <c r="T535" s="184"/>
      <c r="AT535" s="180" t="s">
        <v>219</v>
      </c>
      <c r="AU535" s="180" t="s">
        <v>88</v>
      </c>
      <c r="AV535" s="14" t="s">
        <v>82</v>
      </c>
      <c r="AW535" s="14" t="s">
        <v>31</v>
      </c>
      <c r="AX535" s="14" t="s">
        <v>75</v>
      </c>
      <c r="AY535" s="180" t="s">
        <v>205</v>
      </c>
    </row>
    <row r="536" spans="2:51" s="14" customFormat="1">
      <c r="B536" s="179"/>
      <c r="D536" s="165" t="s">
        <v>219</v>
      </c>
      <c r="E536" s="180" t="s">
        <v>1</v>
      </c>
      <c r="F536" s="181" t="s">
        <v>4053</v>
      </c>
      <c r="H536" s="180" t="s">
        <v>1</v>
      </c>
      <c r="I536" s="182"/>
      <c r="L536" s="179"/>
      <c r="M536" s="183"/>
      <c r="T536" s="184"/>
      <c r="AT536" s="180" t="s">
        <v>219</v>
      </c>
      <c r="AU536" s="180" t="s">
        <v>88</v>
      </c>
      <c r="AV536" s="14" t="s">
        <v>82</v>
      </c>
      <c r="AW536" s="14" t="s">
        <v>31</v>
      </c>
      <c r="AX536" s="14" t="s">
        <v>75</v>
      </c>
      <c r="AY536" s="180" t="s">
        <v>205</v>
      </c>
    </row>
    <row r="537" spans="2:51" s="14" customFormat="1">
      <c r="B537" s="179"/>
      <c r="D537" s="165" t="s">
        <v>219</v>
      </c>
      <c r="E537" s="180" t="s">
        <v>1</v>
      </c>
      <c r="F537" s="181" t="s">
        <v>3531</v>
      </c>
      <c r="H537" s="180" t="s">
        <v>1</v>
      </c>
      <c r="I537" s="182"/>
      <c r="L537" s="179"/>
      <c r="M537" s="183"/>
      <c r="T537" s="184"/>
      <c r="AT537" s="180" t="s">
        <v>219</v>
      </c>
      <c r="AU537" s="180" t="s">
        <v>88</v>
      </c>
      <c r="AV537" s="14" t="s">
        <v>82</v>
      </c>
      <c r="AW537" s="14" t="s">
        <v>31</v>
      </c>
      <c r="AX537" s="14" t="s">
        <v>75</v>
      </c>
      <c r="AY537" s="180" t="s">
        <v>205</v>
      </c>
    </row>
    <row r="538" spans="2:51" s="14" customFormat="1">
      <c r="B538" s="179"/>
      <c r="D538" s="165" t="s">
        <v>219</v>
      </c>
      <c r="E538" s="180" t="s">
        <v>1</v>
      </c>
      <c r="F538" s="181" t="s">
        <v>4383</v>
      </c>
      <c r="H538" s="180" t="s">
        <v>1</v>
      </c>
      <c r="I538" s="182"/>
      <c r="L538" s="179"/>
      <c r="M538" s="183"/>
      <c r="T538" s="184"/>
      <c r="AT538" s="180" t="s">
        <v>219</v>
      </c>
      <c r="AU538" s="180" t="s">
        <v>88</v>
      </c>
      <c r="AV538" s="14" t="s">
        <v>82</v>
      </c>
      <c r="AW538" s="14" t="s">
        <v>31</v>
      </c>
      <c r="AX538" s="14" t="s">
        <v>75</v>
      </c>
      <c r="AY538" s="180" t="s">
        <v>205</v>
      </c>
    </row>
    <row r="539" spans="2:51" s="14" customFormat="1">
      <c r="B539" s="179"/>
      <c r="D539" s="165" t="s">
        <v>219</v>
      </c>
      <c r="E539" s="180" t="s">
        <v>1</v>
      </c>
      <c r="F539" s="181" t="s">
        <v>4384</v>
      </c>
      <c r="H539" s="180" t="s">
        <v>1</v>
      </c>
      <c r="I539" s="182"/>
      <c r="L539" s="179"/>
      <c r="M539" s="183"/>
      <c r="T539" s="184"/>
      <c r="AT539" s="180" t="s">
        <v>219</v>
      </c>
      <c r="AU539" s="180" t="s">
        <v>88</v>
      </c>
      <c r="AV539" s="14" t="s">
        <v>82</v>
      </c>
      <c r="AW539" s="14" t="s">
        <v>31</v>
      </c>
      <c r="AX539" s="14" t="s">
        <v>75</v>
      </c>
      <c r="AY539" s="180" t="s">
        <v>205</v>
      </c>
    </row>
    <row r="540" spans="2:51" s="14" customFormat="1">
      <c r="B540" s="179"/>
      <c r="D540" s="165" t="s">
        <v>219</v>
      </c>
      <c r="E540" s="180" t="s">
        <v>1</v>
      </c>
      <c r="F540" s="181" t="s">
        <v>4385</v>
      </c>
      <c r="H540" s="180" t="s">
        <v>1</v>
      </c>
      <c r="I540" s="182"/>
      <c r="L540" s="179"/>
      <c r="M540" s="183"/>
      <c r="T540" s="184"/>
      <c r="AT540" s="180" t="s">
        <v>219</v>
      </c>
      <c r="AU540" s="180" t="s">
        <v>88</v>
      </c>
      <c r="AV540" s="14" t="s">
        <v>82</v>
      </c>
      <c r="AW540" s="14" t="s">
        <v>31</v>
      </c>
      <c r="AX540" s="14" t="s">
        <v>75</v>
      </c>
      <c r="AY540" s="180" t="s">
        <v>205</v>
      </c>
    </row>
    <row r="541" spans="2:51" s="14" customFormat="1">
      <c r="B541" s="179"/>
      <c r="D541" s="165" t="s">
        <v>219</v>
      </c>
      <c r="E541" s="180" t="s">
        <v>1</v>
      </c>
      <c r="F541" s="181" t="s">
        <v>4386</v>
      </c>
      <c r="H541" s="180" t="s">
        <v>1</v>
      </c>
      <c r="I541" s="182"/>
      <c r="L541" s="179"/>
      <c r="M541" s="183"/>
      <c r="T541" s="184"/>
      <c r="AT541" s="180" t="s">
        <v>219</v>
      </c>
      <c r="AU541" s="180" t="s">
        <v>88</v>
      </c>
      <c r="AV541" s="14" t="s">
        <v>82</v>
      </c>
      <c r="AW541" s="14" t="s">
        <v>31</v>
      </c>
      <c r="AX541" s="14" t="s">
        <v>75</v>
      </c>
      <c r="AY541" s="180" t="s">
        <v>205</v>
      </c>
    </row>
    <row r="542" spans="2:51" s="12" customFormat="1">
      <c r="B542" s="164"/>
      <c r="D542" s="165" t="s">
        <v>219</v>
      </c>
      <c r="E542" s="166" t="s">
        <v>1</v>
      </c>
      <c r="F542" s="167" t="s">
        <v>4387</v>
      </c>
      <c r="H542" s="168">
        <v>71.790000000000006</v>
      </c>
      <c r="I542" s="169"/>
      <c r="L542" s="164"/>
      <c r="M542" s="170"/>
      <c r="T542" s="171"/>
      <c r="AT542" s="166" t="s">
        <v>219</v>
      </c>
      <c r="AU542" s="166" t="s">
        <v>88</v>
      </c>
      <c r="AV542" s="12" t="s">
        <v>88</v>
      </c>
      <c r="AW542" s="12" t="s">
        <v>31</v>
      </c>
      <c r="AX542" s="12" t="s">
        <v>75</v>
      </c>
      <c r="AY542" s="166" t="s">
        <v>205</v>
      </c>
    </row>
    <row r="543" spans="2:51" s="12" customFormat="1">
      <c r="B543" s="164"/>
      <c r="D543" s="165" t="s">
        <v>219</v>
      </c>
      <c r="E543" s="166" t="s">
        <v>1</v>
      </c>
      <c r="F543" s="167" t="s">
        <v>4388</v>
      </c>
      <c r="H543" s="168">
        <v>62.23</v>
      </c>
      <c r="I543" s="169"/>
      <c r="L543" s="164"/>
      <c r="M543" s="170"/>
      <c r="T543" s="171"/>
      <c r="AT543" s="166" t="s">
        <v>219</v>
      </c>
      <c r="AU543" s="166" t="s">
        <v>88</v>
      </c>
      <c r="AV543" s="12" t="s">
        <v>88</v>
      </c>
      <c r="AW543" s="12" t="s">
        <v>31</v>
      </c>
      <c r="AX543" s="12" t="s">
        <v>75</v>
      </c>
      <c r="AY543" s="166" t="s">
        <v>205</v>
      </c>
    </row>
    <row r="544" spans="2:51" s="12" customFormat="1">
      <c r="B544" s="164"/>
      <c r="D544" s="165" t="s">
        <v>219</v>
      </c>
      <c r="E544" s="166" t="s">
        <v>1</v>
      </c>
      <c r="F544" s="167" t="s">
        <v>4389</v>
      </c>
      <c r="H544" s="168">
        <v>62.23</v>
      </c>
      <c r="I544" s="169"/>
      <c r="L544" s="164"/>
      <c r="M544" s="170"/>
      <c r="T544" s="171"/>
      <c r="AT544" s="166" t="s">
        <v>219</v>
      </c>
      <c r="AU544" s="166" t="s">
        <v>88</v>
      </c>
      <c r="AV544" s="12" t="s">
        <v>88</v>
      </c>
      <c r="AW544" s="12" t="s">
        <v>31</v>
      </c>
      <c r="AX544" s="12" t="s">
        <v>75</v>
      </c>
      <c r="AY544" s="166" t="s">
        <v>205</v>
      </c>
    </row>
    <row r="545" spans="2:51" s="12" customFormat="1">
      <c r="B545" s="164"/>
      <c r="D545" s="165" t="s">
        <v>219</v>
      </c>
      <c r="E545" s="166" t="s">
        <v>1</v>
      </c>
      <c r="F545" s="167" t="s">
        <v>4390</v>
      </c>
      <c r="H545" s="168">
        <v>62.23</v>
      </c>
      <c r="I545" s="169"/>
      <c r="L545" s="164"/>
      <c r="M545" s="170"/>
      <c r="T545" s="171"/>
      <c r="AT545" s="166" t="s">
        <v>219</v>
      </c>
      <c r="AU545" s="166" t="s">
        <v>88</v>
      </c>
      <c r="AV545" s="12" t="s">
        <v>88</v>
      </c>
      <c r="AW545" s="12" t="s">
        <v>31</v>
      </c>
      <c r="AX545" s="12" t="s">
        <v>75</v>
      </c>
      <c r="AY545" s="166" t="s">
        <v>205</v>
      </c>
    </row>
    <row r="546" spans="2:51" s="12" customFormat="1">
      <c r="B546" s="164"/>
      <c r="D546" s="165" t="s">
        <v>219</v>
      </c>
      <c r="E546" s="166" t="s">
        <v>1</v>
      </c>
      <c r="F546" s="167" t="s">
        <v>4391</v>
      </c>
      <c r="H546" s="168">
        <v>62.23</v>
      </c>
      <c r="I546" s="169"/>
      <c r="L546" s="164"/>
      <c r="M546" s="170"/>
      <c r="T546" s="171"/>
      <c r="AT546" s="166" t="s">
        <v>219</v>
      </c>
      <c r="AU546" s="166" t="s">
        <v>88</v>
      </c>
      <c r="AV546" s="12" t="s">
        <v>88</v>
      </c>
      <c r="AW546" s="12" t="s">
        <v>31</v>
      </c>
      <c r="AX546" s="12" t="s">
        <v>75</v>
      </c>
      <c r="AY546" s="166" t="s">
        <v>205</v>
      </c>
    </row>
    <row r="547" spans="2:51" s="12" customFormat="1">
      <c r="B547" s="164"/>
      <c r="D547" s="165" t="s">
        <v>219</v>
      </c>
      <c r="E547" s="166" t="s">
        <v>1</v>
      </c>
      <c r="F547" s="167" t="s">
        <v>4392</v>
      </c>
      <c r="H547" s="168">
        <v>27.48</v>
      </c>
      <c r="I547" s="169"/>
      <c r="L547" s="164"/>
      <c r="M547" s="170"/>
      <c r="T547" s="171"/>
      <c r="AT547" s="166" t="s">
        <v>219</v>
      </c>
      <c r="AU547" s="166" t="s">
        <v>88</v>
      </c>
      <c r="AV547" s="12" t="s">
        <v>88</v>
      </c>
      <c r="AW547" s="12" t="s">
        <v>31</v>
      </c>
      <c r="AX547" s="12" t="s">
        <v>75</v>
      </c>
      <c r="AY547" s="166" t="s">
        <v>205</v>
      </c>
    </row>
    <row r="548" spans="2:51" s="12" customFormat="1">
      <c r="B548" s="164"/>
      <c r="D548" s="165" t="s">
        <v>219</v>
      </c>
      <c r="E548" s="166" t="s">
        <v>1</v>
      </c>
      <c r="F548" s="167" t="s">
        <v>4393</v>
      </c>
      <c r="H548" s="168">
        <v>27.48</v>
      </c>
      <c r="I548" s="169"/>
      <c r="L548" s="164"/>
      <c r="M548" s="170"/>
      <c r="T548" s="171"/>
      <c r="AT548" s="166" t="s">
        <v>219</v>
      </c>
      <c r="AU548" s="166" t="s">
        <v>88</v>
      </c>
      <c r="AV548" s="12" t="s">
        <v>88</v>
      </c>
      <c r="AW548" s="12" t="s">
        <v>31</v>
      </c>
      <c r="AX548" s="12" t="s">
        <v>75</v>
      </c>
      <c r="AY548" s="166" t="s">
        <v>205</v>
      </c>
    </row>
    <row r="549" spans="2:51" s="12" customFormat="1">
      <c r="B549" s="164"/>
      <c r="D549" s="165" t="s">
        <v>219</v>
      </c>
      <c r="E549" s="166" t="s">
        <v>1</v>
      </c>
      <c r="F549" s="167" t="s">
        <v>4394</v>
      </c>
      <c r="H549" s="168">
        <v>27.48</v>
      </c>
      <c r="I549" s="169"/>
      <c r="L549" s="164"/>
      <c r="M549" s="170"/>
      <c r="T549" s="171"/>
      <c r="AT549" s="166" t="s">
        <v>219</v>
      </c>
      <c r="AU549" s="166" t="s">
        <v>88</v>
      </c>
      <c r="AV549" s="12" t="s">
        <v>88</v>
      </c>
      <c r="AW549" s="12" t="s">
        <v>31</v>
      </c>
      <c r="AX549" s="12" t="s">
        <v>75</v>
      </c>
      <c r="AY549" s="166" t="s">
        <v>205</v>
      </c>
    </row>
    <row r="550" spans="2:51" s="12" customFormat="1">
      <c r="B550" s="164"/>
      <c r="D550" s="165" t="s">
        <v>219</v>
      </c>
      <c r="E550" s="166" t="s">
        <v>1</v>
      </c>
      <c r="F550" s="167" t="s">
        <v>4395</v>
      </c>
      <c r="H550" s="168">
        <v>27.48</v>
      </c>
      <c r="I550" s="169"/>
      <c r="L550" s="164"/>
      <c r="M550" s="170"/>
      <c r="T550" s="171"/>
      <c r="AT550" s="166" t="s">
        <v>219</v>
      </c>
      <c r="AU550" s="166" t="s">
        <v>88</v>
      </c>
      <c r="AV550" s="12" t="s">
        <v>88</v>
      </c>
      <c r="AW550" s="12" t="s">
        <v>31</v>
      </c>
      <c r="AX550" s="12" t="s">
        <v>75</v>
      </c>
      <c r="AY550" s="166" t="s">
        <v>205</v>
      </c>
    </row>
    <row r="551" spans="2:51" s="15" customFormat="1">
      <c r="B551" s="185"/>
      <c r="D551" s="165" t="s">
        <v>219</v>
      </c>
      <c r="E551" s="186" t="s">
        <v>4012</v>
      </c>
      <c r="F551" s="187" t="s">
        <v>4396</v>
      </c>
      <c r="H551" s="188">
        <v>430.63</v>
      </c>
      <c r="I551" s="189"/>
      <c r="L551" s="185"/>
      <c r="M551" s="190"/>
      <c r="T551" s="191"/>
      <c r="AT551" s="186" t="s">
        <v>219</v>
      </c>
      <c r="AU551" s="186" t="s">
        <v>88</v>
      </c>
      <c r="AV551" s="15" t="s">
        <v>222</v>
      </c>
      <c r="AW551" s="15" t="s">
        <v>31</v>
      </c>
      <c r="AX551" s="15" t="s">
        <v>75</v>
      </c>
      <c r="AY551" s="186" t="s">
        <v>205</v>
      </c>
    </row>
    <row r="552" spans="2:51" s="14" customFormat="1">
      <c r="B552" s="179"/>
      <c r="D552" s="165" t="s">
        <v>219</v>
      </c>
      <c r="E552" s="180" t="s">
        <v>1</v>
      </c>
      <c r="F552" s="181" t="s">
        <v>4397</v>
      </c>
      <c r="H552" s="180" t="s">
        <v>1</v>
      </c>
      <c r="I552" s="182"/>
      <c r="L552" s="179"/>
      <c r="M552" s="183"/>
      <c r="T552" s="184"/>
      <c r="AT552" s="180" t="s">
        <v>219</v>
      </c>
      <c r="AU552" s="180" t="s">
        <v>88</v>
      </c>
      <c r="AV552" s="14" t="s">
        <v>82</v>
      </c>
      <c r="AW552" s="14" t="s">
        <v>31</v>
      </c>
      <c r="AX552" s="14" t="s">
        <v>75</v>
      </c>
      <c r="AY552" s="180" t="s">
        <v>205</v>
      </c>
    </row>
    <row r="553" spans="2:51" s="14" customFormat="1">
      <c r="B553" s="179"/>
      <c r="D553" s="165" t="s">
        <v>219</v>
      </c>
      <c r="E553" s="180" t="s">
        <v>1</v>
      </c>
      <c r="F553" s="181" t="s">
        <v>4305</v>
      </c>
      <c r="H553" s="180" t="s">
        <v>1</v>
      </c>
      <c r="I553" s="182"/>
      <c r="L553" s="179"/>
      <c r="M553" s="183"/>
      <c r="T553" s="184"/>
      <c r="AT553" s="180" t="s">
        <v>219</v>
      </c>
      <c r="AU553" s="180" t="s">
        <v>88</v>
      </c>
      <c r="AV553" s="14" t="s">
        <v>82</v>
      </c>
      <c r="AW553" s="14" t="s">
        <v>31</v>
      </c>
      <c r="AX553" s="14" t="s">
        <v>75</v>
      </c>
      <c r="AY553" s="180" t="s">
        <v>205</v>
      </c>
    </row>
    <row r="554" spans="2:51" s="12" customFormat="1">
      <c r="B554" s="164"/>
      <c r="D554" s="165" t="s">
        <v>219</v>
      </c>
      <c r="E554" s="166" t="s">
        <v>1</v>
      </c>
      <c r="F554" s="167" t="s">
        <v>4398</v>
      </c>
      <c r="H554" s="168">
        <v>276.45</v>
      </c>
      <c r="I554" s="169"/>
      <c r="L554" s="164"/>
      <c r="M554" s="170"/>
      <c r="T554" s="171"/>
      <c r="AT554" s="166" t="s">
        <v>219</v>
      </c>
      <c r="AU554" s="166" t="s">
        <v>88</v>
      </c>
      <c r="AV554" s="12" t="s">
        <v>88</v>
      </c>
      <c r="AW554" s="12" t="s">
        <v>31</v>
      </c>
      <c r="AX554" s="12" t="s">
        <v>75</v>
      </c>
      <c r="AY554" s="166" t="s">
        <v>205</v>
      </c>
    </row>
    <row r="555" spans="2:51" s="12" customFormat="1">
      <c r="B555" s="164"/>
      <c r="D555" s="165" t="s">
        <v>219</v>
      </c>
      <c r="E555" s="166" t="s">
        <v>1</v>
      </c>
      <c r="F555" s="167" t="s">
        <v>4399</v>
      </c>
      <c r="H555" s="168">
        <v>30.75</v>
      </c>
      <c r="I555" s="169"/>
      <c r="L555" s="164"/>
      <c r="M555" s="170"/>
      <c r="T555" s="171"/>
      <c r="AT555" s="166" t="s">
        <v>219</v>
      </c>
      <c r="AU555" s="166" t="s">
        <v>88</v>
      </c>
      <c r="AV555" s="12" t="s">
        <v>88</v>
      </c>
      <c r="AW555" s="12" t="s">
        <v>31</v>
      </c>
      <c r="AX555" s="12" t="s">
        <v>75</v>
      </c>
      <c r="AY555" s="166" t="s">
        <v>205</v>
      </c>
    </row>
    <row r="556" spans="2:51" s="12" customFormat="1">
      <c r="B556" s="164"/>
      <c r="D556" s="165" t="s">
        <v>219</v>
      </c>
      <c r="E556" s="166" t="s">
        <v>1</v>
      </c>
      <c r="F556" s="167" t="s">
        <v>4400</v>
      </c>
      <c r="H556" s="168">
        <v>78.510000000000005</v>
      </c>
      <c r="I556" s="169"/>
      <c r="L556" s="164"/>
      <c r="M556" s="170"/>
      <c r="T556" s="171"/>
      <c r="AT556" s="166" t="s">
        <v>219</v>
      </c>
      <c r="AU556" s="166" t="s">
        <v>88</v>
      </c>
      <c r="AV556" s="12" t="s">
        <v>88</v>
      </c>
      <c r="AW556" s="12" t="s">
        <v>31</v>
      </c>
      <c r="AX556" s="12" t="s">
        <v>75</v>
      </c>
      <c r="AY556" s="166" t="s">
        <v>205</v>
      </c>
    </row>
    <row r="557" spans="2:51" s="14" customFormat="1">
      <c r="B557" s="179"/>
      <c r="D557" s="165" t="s">
        <v>219</v>
      </c>
      <c r="E557" s="180" t="s">
        <v>1</v>
      </c>
      <c r="F557" s="181" t="s">
        <v>4309</v>
      </c>
      <c r="H557" s="180" t="s">
        <v>1</v>
      </c>
      <c r="I557" s="182"/>
      <c r="L557" s="179"/>
      <c r="M557" s="183"/>
      <c r="T557" s="184"/>
      <c r="AT557" s="180" t="s">
        <v>219</v>
      </c>
      <c r="AU557" s="180" t="s">
        <v>88</v>
      </c>
      <c r="AV557" s="14" t="s">
        <v>82</v>
      </c>
      <c r="AW557" s="14" t="s">
        <v>31</v>
      </c>
      <c r="AX557" s="14" t="s">
        <v>75</v>
      </c>
      <c r="AY557" s="180" t="s">
        <v>205</v>
      </c>
    </row>
    <row r="558" spans="2:51" s="12" customFormat="1">
      <c r="B558" s="164"/>
      <c r="D558" s="165" t="s">
        <v>219</v>
      </c>
      <c r="E558" s="166" t="s">
        <v>1</v>
      </c>
      <c r="F558" s="167" t="s">
        <v>3491</v>
      </c>
      <c r="H558" s="168">
        <v>240.75</v>
      </c>
      <c r="I558" s="169"/>
      <c r="L558" s="164"/>
      <c r="M558" s="170"/>
      <c r="T558" s="171"/>
      <c r="AT558" s="166" t="s">
        <v>219</v>
      </c>
      <c r="AU558" s="166" t="s">
        <v>88</v>
      </c>
      <c r="AV558" s="12" t="s">
        <v>88</v>
      </c>
      <c r="AW558" s="12" t="s">
        <v>31</v>
      </c>
      <c r="AX558" s="12" t="s">
        <v>75</v>
      </c>
      <c r="AY558" s="166" t="s">
        <v>205</v>
      </c>
    </row>
    <row r="559" spans="2:51" s="12" customFormat="1">
      <c r="B559" s="164"/>
      <c r="D559" s="165" t="s">
        <v>219</v>
      </c>
      <c r="E559" s="166" t="s">
        <v>1</v>
      </c>
      <c r="F559" s="167" t="s">
        <v>3492</v>
      </c>
      <c r="H559" s="168">
        <v>302.88</v>
      </c>
      <c r="I559" s="169"/>
      <c r="L559" s="164"/>
      <c r="M559" s="170"/>
      <c r="T559" s="171"/>
      <c r="AT559" s="166" t="s">
        <v>219</v>
      </c>
      <c r="AU559" s="166" t="s">
        <v>88</v>
      </c>
      <c r="AV559" s="12" t="s">
        <v>88</v>
      </c>
      <c r="AW559" s="12" t="s">
        <v>31</v>
      </c>
      <c r="AX559" s="12" t="s">
        <v>75</v>
      </c>
      <c r="AY559" s="166" t="s">
        <v>205</v>
      </c>
    </row>
    <row r="560" spans="2:51" s="12" customFormat="1">
      <c r="B560" s="164"/>
      <c r="D560" s="165" t="s">
        <v>219</v>
      </c>
      <c r="E560" s="166" t="s">
        <v>1</v>
      </c>
      <c r="F560" s="167" t="s">
        <v>4401</v>
      </c>
      <c r="H560" s="168">
        <v>135.72</v>
      </c>
      <c r="I560" s="169"/>
      <c r="L560" s="164"/>
      <c r="M560" s="170"/>
      <c r="T560" s="171"/>
      <c r="AT560" s="166" t="s">
        <v>219</v>
      </c>
      <c r="AU560" s="166" t="s">
        <v>88</v>
      </c>
      <c r="AV560" s="12" t="s">
        <v>88</v>
      </c>
      <c r="AW560" s="12" t="s">
        <v>31</v>
      </c>
      <c r="AX560" s="12" t="s">
        <v>75</v>
      </c>
      <c r="AY560" s="166" t="s">
        <v>205</v>
      </c>
    </row>
    <row r="561" spans="2:51" s="12" customFormat="1">
      <c r="B561" s="164"/>
      <c r="D561" s="165" t="s">
        <v>219</v>
      </c>
      <c r="E561" s="166" t="s">
        <v>1</v>
      </c>
      <c r="F561" s="167" t="s">
        <v>3494</v>
      </c>
      <c r="H561" s="168">
        <v>210.3</v>
      </c>
      <c r="I561" s="169"/>
      <c r="L561" s="164"/>
      <c r="M561" s="170"/>
      <c r="T561" s="171"/>
      <c r="AT561" s="166" t="s">
        <v>219</v>
      </c>
      <c r="AU561" s="166" t="s">
        <v>88</v>
      </c>
      <c r="AV561" s="12" t="s">
        <v>88</v>
      </c>
      <c r="AW561" s="12" t="s">
        <v>31</v>
      </c>
      <c r="AX561" s="12" t="s">
        <v>75</v>
      </c>
      <c r="AY561" s="166" t="s">
        <v>205</v>
      </c>
    </row>
    <row r="562" spans="2:51" s="12" customFormat="1">
      <c r="B562" s="164"/>
      <c r="D562" s="165" t="s">
        <v>219</v>
      </c>
      <c r="E562" s="166" t="s">
        <v>1</v>
      </c>
      <c r="F562" s="167" t="s">
        <v>4402</v>
      </c>
      <c r="H562" s="168">
        <v>166.38</v>
      </c>
      <c r="I562" s="169"/>
      <c r="L562" s="164"/>
      <c r="M562" s="170"/>
      <c r="T562" s="171"/>
      <c r="AT562" s="166" t="s">
        <v>219</v>
      </c>
      <c r="AU562" s="166" t="s">
        <v>88</v>
      </c>
      <c r="AV562" s="12" t="s">
        <v>88</v>
      </c>
      <c r="AW562" s="12" t="s">
        <v>31</v>
      </c>
      <c r="AX562" s="12" t="s">
        <v>75</v>
      </c>
      <c r="AY562" s="166" t="s">
        <v>205</v>
      </c>
    </row>
    <row r="563" spans="2:51" s="14" customFormat="1">
      <c r="B563" s="179"/>
      <c r="D563" s="165" t="s">
        <v>219</v>
      </c>
      <c r="E563" s="180" t="s">
        <v>1</v>
      </c>
      <c r="F563" s="181" t="s">
        <v>4316</v>
      </c>
      <c r="H563" s="180" t="s">
        <v>1</v>
      </c>
      <c r="I563" s="182"/>
      <c r="L563" s="179"/>
      <c r="M563" s="183"/>
      <c r="T563" s="184"/>
      <c r="AT563" s="180" t="s">
        <v>219</v>
      </c>
      <c r="AU563" s="180" t="s">
        <v>88</v>
      </c>
      <c r="AV563" s="14" t="s">
        <v>82</v>
      </c>
      <c r="AW563" s="14" t="s">
        <v>31</v>
      </c>
      <c r="AX563" s="14" t="s">
        <v>75</v>
      </c>
      <c r="AY563" s="180" t="s">
        <v>205</v>
      </c>
    </row>
    <row r="564" spans="2:51" s="12" customFormat="1">
      <c r="B564" s="164"/>
      <c r="D564" s="165" t="s">
        <v>219</v>
      </c>
      <c r="E564" s="166" t="s">
        <v>1</v>
      </c>
      <c r="F564" s="167" t="s">
        <v>4403</v>
      </c>
      <c r="H564" s="168">
        <v>333.6</v>
      </c>
      <c r="I564" s="169"/>
      <c r="L564" s="164"/>
      <c r="M564" s="170"/>
      <c r="T564" s="171"/>
      <c r="AT564" s="166" t="s">
        <v>219</v>
      </c>
      <c r="AU564" s="166" t="s">
        <v>88</v>
      </c>
      <c r="AV564" s="12" t="s">
        <v>88</v>
      </c>
      <c r="AW564" s="12" t="s">
        <v>31</v>
      </c>
      <c r="AX564" s="12" t="s">
        <v>75</v>
      </c>
      <c r="AY564" s="166" t="s">
        <v>205</v>
      </c>
    </row>
    <row r="565" spans="2:51" s="12" customFormat="1">
      <c r="B565" s="164"/>
      <c r="D565" s="165" t="s">
        <v>219</v>
      </c>
      <c r="E565" s="166" t="s">
        <v>1</v>
      </c>
      <c r="F565" s="167" t="s">
        <v>4404</v>
      </c>
      <c r="H565" s="168">
        <v>228.72</v>
      </c>
      <c r="I565" s="169"/>
      <c r="L565" s="164"/>
      <c r="M565" s="170"/>
      <c r="T565" s="171"/>
      <c r="AT565" s="166" t="s">
        <v>219</v>
      </c>
      <c r="AU565" s="166" t="s">
        <v>88</v>
      </c>
      <c r="AV565" s="12" t="s">
        <v>88</v>
      </c>
      <c r="AW565" s="12" t="s">
        <v>31</v>
      </c>
      <c r="AX565" s="12" t="s">
        <v>75</v>
      </c>
      <c r="AY565" s="166" t="s">
        <v>205</v>
      </c>
    </row>
    <row r="566" spans="2:51" s="12" customFormat="1">
      <c r="B566" s="164"/>
      <c r="D566" s="165" t="s">
        <v>219</v>
      </c>
      <c r="E566" s="166" t="s">
        <v>1</v>
      </c>
      <c r="F566" s="167" t="s">
        <v>4405</v>
      </c>
      <c r="H566" s="168">
        <v>135.72</v>
      </c>
      <c r="I566" s="169"/>
      <c r="L566" s="164"/>
      <c r="M566" s="170"/>
      <c r="T566" s="171"/>
      <c r="AT566" s="166" t="s">
        <v>219</v>
      </c>
      <c r="AU566" s="166" t="s">
        <v>88</v>
      </c>
      <c r="AV566" s="12" t="s">
        <v>88</v>
      </c>
      <c r="AW566" s="12" t="s">
        <v>31</v>
      </c>
      <c r="AX566" s="12" t="s">
        <v>75</v>
      </c>
      <c r="AY566" s="166" t="s">
        <v>205</v>
      </c>
    </row>
    <row r="567" spans="2:51" s="12" customFormat="1">
      <c r="B567" s="164"/>
      <c r="D567" s="165" t="s">
        <v>219</v>
      </c>
      <c r="E567" s="166" t="s">
        <v>1</v>
      </c>
      <c r="F567" s="167" t="s">
        <v>3494</v>
      </c>
      <c r="H567" s="168">
        <v>210.3</v>
      </c>
      <c r="I567" s="169"/>
      <c r="L567" s="164"/>
      <c r="M567" s="170"/>
      <c r="T567" s="171"/>
      <c r="AT567" s="166" t="s">
        <v>219</v>
      </c>
      <c r="AU567" s="166" t="s">
        <v>88</v>
      </c>
      <c r="AV567" s="12" t="s">
        <v>88</v>
      </c>
      <c r="AW567" s="12" t="s">
        <v>31</v>
      </c>
      <c r="AX567" s="12" t="s">
        <v>75</v>
      </c>
      <c r="AY567" s="166" t="s">
        <v>205</v>
      </c>
    </row>
    <row r="568" spans="2:51" s="12" customFormat="1">
      <c r="B568" s="164"/>
      <c r="D568" s="165" t="s">
        <v>219</v>
      </c>
      <c r="E568" s="166" t="s">
        <v>1</v>
      </c>
      <c r="F568" s="167" t="s">
        <v>4406</v>
      </c>
      <c r="H568" s="168">
        <v>12.54</v>
      </c>
      <c r="I568" s="169"/>
      <c r="L568" s="164"/>
      <c r="M568" s="170"/>
      <c r="T568" s="171"/>
      <c r="AT568" s="166" t="s">
        <v>219</v>
      </c>
      <c r="AU568" s="166" t="s">
        <v>88</v>
      </c>
      <c r="AV568" s="12" t="s">
        <v>88</v>
      </c>
      <c r="AW568" s="12" t="s">
        <v>31</v>
      </c>
      <c r="AX568" s="12" t="s">
        <v>75</v>
      </c>
      <c r="AY568" s="166" t="s">
        <v>205</v>
      </c>
    </row>
    <row r="569" spans="2:51" s="12" customFormat="1">
      <c r="B569" s="164"/>
      <c r="D569" s="165" t="s">
        <v>219</v>
      </c>
      <c r="E569" s="166" t="s">
        <v>1</v>
      </c>
      <c r="F569" s="167" t="s">
        <v>4407</v>
      </c>
      <c r="H569" s="168">
        <v>153.84</v>
      </c>
      <c r="I569" s="169"/>
      <c r="L569" s="164"/>
      <c r="M569" s="170"/>
      <c r="T569" s="171"/>
      <c r="AT569" s="166" t="s">
        <v>219</v>
      </c>
      <c r="AU569" s="166" t="s">
        <v>88</v>
      </c>
      <c r="AV569" s="12" t="s">
        <v>88</v>
      </c>
      <c r="AW569" s="12" t="s">
        <v>31</v>
      </c>
      <c r="AX569" s="12" t="s">
        <v>75</v>
      </c>
      <c r="AY569" s="166" t="s">
        <v>205</v>
      </c>
    </row>
    <row r="570" spans="2:51" s="14" customFormat="1">
      <c r="B570" s="179"/>
      <c r="D570" s="165" t="s">
        <v>219</v>
      </c>
      <c r="E570" s="180" t="s">
        <v>1</v>
      </c>
      <c r="F570" s="181" t="s">
        <v>4323</v>
      </c>
      <c r="H570" s="180" t="s">
        <v>1</v>
      </c>
      <c r="I570" s="182"/>
      <c r="L570" s="179"/>
      <c r="M570" s="183"/>
      <c r="T570" s="184"/>
      <c r="AT570" s="180" t="s">
        <v>219</v>
      </c>
      <c r="AU570" s="180" t="s">
        <v>88</v>
      </c>
      <c r="AV570" s="14" t="s">
        <v>82</v>
      </c>
      <c r="AW570" s="14" t="s">
        <v>31</v>
      </c>
      <c r="AX570" s="14" t="s">
        <v>75</v>
      </c>
      <c r="AY570" s="180" t="s">
        <v>205</v>
      </c>
    </row>
    <row r="571" spans="2:51" s="12" customFormat="1">
      <c r="B571" s="164"/>
      <c r="D571" s="165" t="s">
        <v>219</v>
      </c>
      <c r="E571" s="166" t="s">
        <v>1</v>
      </c>
      <c r="F571" s="167" t="s">
        <v>4408</v>
      </c>
      <c r="H571" s="168">
        <v>80.25</v>
      </c>
      <c r="I571" s="169"/>
      <c r="L571" s="164"/>
      <c r="M571" s="170"/>
      <c r="T571" s="171"/>
      <c r="AT571" s="166" t="s">
        <v>219</v>
      </c>
      <c r="AU571" s="166" t="s">
        <v>88</v>
      </c>
      <c r="AV571" s="12" t="s">
        <v>88</v>
      </c>
      <c r="AW571" s="12" t="s">
        <v>31</v>
      </c>
      <c r="AX571" s="12" t="s">
        <v>75</v>
      </c>
      <c r="AY571" s="166" t="s">
        <v>205</v>
      </c>
    </row>
    <row r="572" spans="2:51" s="12" customFormat="1">
      <c r="B572" s="164"/>
      <c r="D572" s="165" t="s">
        <v>219</v>
      </c>
      <c r="E572" s="166" t="s">
        <v>1</v>
      </c>
      <c r="F572" s="167" t="s">
        <v>4409</v>
      </c>
      <c r="H572" s="168">
        <v>100.96</v>
      </c>
      <c r="I572" s="169"/>
      <c r="L572" s="164"/>
      <c r="M572" s="170"/>
      <c r="T572" s="171"/>
      <c r="AT572" s="166" t="s">
        <v>219</v>
      </c>
      <c r="AU572" s="166" t="s">
        <v>88</v>
      </c>
      <c r="AV572" s="12" t="s">
        <v>88</v>
      </c>
      <c r="AW572" s="12" t="s">
        <v>31</v>
      </c>
      <c r="AX572" s="12" t="s">
        <v>75</v>
      </c>
      <c r="AY572" s="166" t="s">
        <v>205</v>
      </c>
    </row>
    <row r="573" spans="2:51" s="12" customFormat="1">
      <c r="B573" s="164"/>
      <c r="D573" s="165" t="s">
        <v>219</v>
      </c>
      <c r="E573" s="166" t="s">
        <v>1</v>
      </c>
      <c r="F573" s="167" t="s">
        <v>4410</v>
      </c>
      <c r="H573" s="168">
        <v>103.14</v>
      </c>
      <c r="I573" s="169"/>
      <c r="L573" s="164"/>
      <c r="M573" s="170"/>
      <c r="T573" s="171"/>
      <c r="AT573" s="166" t="s">
        <v>219</v>
      </c>
      <c r="AU573" s="166" t="s">
        <v>88</v>
      </c>
      <c r="AV573" s="12" t="s">
        <v>88</v>
      </c>
      <c r="AW573" s="12" t="s">
        <v>31</v>
      </c>
      <c r="AX573" s="12" t="s">
        <v>75</v>
      </c>
      <c r="AY573" s="166" t="s">
        <v>205</v>
      </c>
    </row>
    <row r="574" spans="2:51" s="12" customFormat="1">
      <c r="B574" s="164"/>
      <c r="D574" s="165" t="s">
        <v>219</v>
      </c>
      <c r="E574" s="166" t="s">
        <v>1</v>
      </c>
      <c r="F574" s="167" t="s">
        <v>4411</v>
      </c>
      <c r="H574" s="168">
        <v>140.34</v>
      </c>
      <c r="I574" s="169"/>
      <c r="L574" s="164"/>
      <c r="M574" s="170"/>
      <c r="T574" s="171"/>
      <c r="AT574" s="166" t="s">
        <v>219</v>
      </c>
      <c r="AU574" s="166" t="s">
        <v>88</v>
      </c>
      <c r="AV574" s="12" t="s">
        <v>88</v>
      </c>
      <c r="AW574" s="12" t="s">
        <v>31</v>
      </c>
      <c r="AX574" s="12" t="s">
        <v>75</v>
      </c>
      <c r="AY574" s="166" t="s">
        <v>205</v>
      </c>
    </row>
    <row r="575" spans="2:51" s="12" customFormat="1">
      <c r="B575" s="164"/>
      <c r="D575" s="165" t="s">
        <v>219</v>
      </c>
      <c r="E575" s="166" t="s">
        <v>1</v>
      </c>
      <c r="F575" s="167" t="s">
        <v>4412</v>
      </c>
      <c r="H575" s="168">
        <v>70.099999999999994</v>
      </c>
      <c r="I575" s="169"/>
      <c r="L575" s="164"/>
      <c r="M575" s="170"/>
      <c r="T575" s="171"/>
      <c r="AT575" s="166" t="s">
        <v>219</v>
      </c>
      <c r="AU575" s="166" t="s">
        <v>88</v>
      </c>
      <c r="AV575" s="12" t="s">
        <v>88</v>
      </c>
      <c r="AW575" s="12" t="s">
        <v>31</v>
      </c>
      <c r="AX575" s="12" t="s">
        <v>75</v>
      </c>
      <c r="AY575" s="166" t="s">
        <v>205</v>
      </c>
    </row>
    <row r="576" spans="2:51" s="14" customFormat="1">
      <c r="B576" s="179"/>
      <c r="D576" s="165" t="s">
        <v>219</v>
      </c>
      <c r="E576" s="180" t="s">
        <v>1</v>
      </c>
      <c r="F576" s="181" t="s">
        <v>4331</v>
      </c>
      <c r="H576" s="180" t="s">
        <v>1</v>
      </c>
      <c r="I576" s="182"/>
      <c r="L576" s="179"/>
      <c r="M576" s="183"/>
      <c r="T576" s="184"/>
      <c r="AT576" s="180" t="s">
        <v>219</v>
      </c>
      <c r="AU576" s="180" t="s">
        <v>88</v>
      </c>
      <c r="AV576" s="14" t="s">
        <v>82</v>
      </c>
      <c r="AW576" s="14" t="s">
        <v>31</v>
      </c>
      <c r="AX576" s="14" t="s">
        <v>75</v>
      </c>
      <c r="AY576" s="180" t="s">
        <v>205</v>
      </c>
    </row>
    <row r="577" spans="2:51" s="12" customFormat="1" ht="22.5">
      <c r="B577" s="164"/>
      <c r="D577" s="165" t="s">
        <v>219</v>
      </c>
      <c r="E577" s="166" t="s">
        <v>1</v>
      </c>
      <c r="F577" s="167" t="s">
        <v>4413</v>
      </c>
      <c r="H577" s="168">
        <v>123.62</v>
      </c>
      <c r="I577" s="169"/>
      <c r="L577" s="164"/>
      <c r="M577" s="170"/>
      <c r="T577" s="171"/>
      <c r="AT577" s="166" t="s">
        <v>219</v>
      </c>
      <c r="AU577" s="166" t="s">
        <v>88</v>
      </c>
      <c r="AV577" s="12" t="s">
        <v>88</v>
      </c>
      <c r="AW577" s="12" t="s">
        <v>31</v>
      </c>
      <c r="AX577" s="12" t="s">
        <v>75</v>
      </c>
      <c r="AY577" s="166" t="s">
        <v>205</v>
      </c>
    </row>
    <row r="578" spans="2:51" s="12" customFormat="1" ht="22.5">
      <c r="B578" s="164"/>
      <c r="D578" s="165" t="s">
        <v>219</v>
      </c>
      <c r="E578" s="166" t="s">
        <v>1</v>
      </c>
      <c r="F578" s="167" t="s">
        <v>4414</v>
      </c>
      <c r="H578" s="168">
        <v>120.48</v>
      </c>
      <c r="I578" s="169"/>
      <c r="L578" s="164"/>
      <c r="M578" s="170"/>
      <c r="T578" s="171"/>
      <c r="AT578" s="166" t="s">
        <v>219</v>
      </c>
      <c r="AU578" s="166" t="s">
        <v>88</v>
      </c>
      <c r="AV578" s="12" t="s">
        <v>88</v>
      </c>
      <c r="AW578" s="12" t="s">
        <v>31</v>
      </c>
      <c r="AX578" s="12" t="s">
        <v>75</v>
      </c>
      <c r="AY578" s="166" t="s">
        <v>205</v>
      </c>
    </row>
    <row r="579" spans="2:51" s="12" customFormat="1">
      <c r="B579" s="164"/>
      <c r="D579" s="165" t="s">
        <v>219</v>
      </c>
      <c r="E579" s="166" t="s">
        <v>1</v>
      </c>
      <c r="F579" s="167" t="s">
        <v>4415</v>
      </c>
      <c r="H579" s="168">
        <v>77.58</v>
      </c>
      <c r="I579" s="169"/>
      <c r="L579" s="164"/>
      <c r="M579" s="170"/>
      <c r="T579" s="171"/>
      <c r="AT579" s="166" t="s">
        <v>219</v>
      </c>
      <c r="AU579" s="166" t="s">
        <v>88</v>
      </c>
      <c r="AV579" s="12" t="s">
        <v>88</v>
      </c>
      <c r="AW579" s="12" t="s">
        <v>31</v>
      </c>
      <c r="AX579" s="12" t="s">
        <v>75</v>
      </c>
      <c r="AY579" s="166" t="s">
        <v>205</v>
      </c>
    </row>
    <row r="580" spans="2:51" s="12" customFormat="1">
      <c r="B580" s="164"/>
      <c r="D580" s="165" t="s">
        <v>219</v>
      </c>
      <c r="E580" s="166" t="s">
        <v>1</v>
      </c>
      <c r="F580" s="167" t="s">
        <v>4412</v>
      </c>
      <c r="H580" s="168">
        <v>70.099999999999994</v>
      </c>
      <c r="I580" s="169"/>
      <c r="L580" s="164"/>
      <c r="M580" s="170"/>
      <c r="T580" s="171"/>
      <c r="AT580" s="166" t="s">
        <v>219</v>
      </c>
      <c r="AU580" s="166" t="s">
        <v>88</v>
      </c>
      <c r="AV580" s="12" t="s">
        <v>88</v>
      </c>
      <c r="AW580" s="12" t="s">
        <v>31</v>
      </c>
      <c r="AX580" s="12" t="s">
        <v>75</v>
      </c>
      <c r="AY580" s="166" t="s">
        <v>205</v>
      </c>
    </row>
    <row r="581" spans="2:51" s="15" customFormat="1">
      <c r="B581" s="185"/>
      <c r="D581" s="165" t="s">
        <v>219</v>
      </c>
      <c r="E581" s="186" t="s">
        <v>4416</v>
      </c>
      <c r="F581" s="187" t="s">
        <v>4417</v>
      </c>
      <c r="H581" s="188">
        <v>3403.03</v>
      </c>
      <c r="I581" s="189"/>
      <c r="L581" s="185"/>
      <c r="M581" s="190"/>
      <c r="T581" s="191"/>
      <c r="AT581" s="186" t="s">
        <v>219</v>
      </c>
      <c r="AU581" s="186" t="s">
        <v>88</v>
      </c>
      <c r="AV581" s="15" t="s">
        <v>222</v>
      </c>
      <c r="AW581" s="15" t="s">
        <v>31</v>
      </c>
      <c r="AX581" s="15" t="s">
        <v>75</v>
      </c>
      <c r="AY581" s="186" t="s">
        <v>205</v>
      </c>
    </row>
    <row r="582" spans="2:51" s="14" customFormat="1">
      <c r="B582" s="179"/>
      <c r="D582" s="165" t="s">
        <v>219</v>
      </c>
      <c r="E582" s="180" t="s">
        <v>1</v>
      </c>
      <c r="F582" s="181" t="s">
        <v>4418</v>
      </c>
      <c r="H582" s="180" t="s">
        <v>1</v>
      </c>
      <c r="I582" s="182"/>
      <c r="L582" s="179"/>
      <c r="M582" s="183"/>
      <c r="T582" s="184"/>
      <c r="AT582" s="180" t="s">
        <v>219</v>
      </c>
      <c r="AU582" s="180" t="s">
        <v>88</v>
      </c>
      <c r="AV582" s="14" t="s">
        <v>82</v>
      </c>
      <c r="AW582" s="14" t="s">
        <v>31</v>
      </c>
      <c r="AX582" s="14" t="s">
        <v>75</v>
      </c>
      <c r="AY582" s="180" t="s">
        <v>205</v>
      </c>
    </row>
    <row r="583" spans="2:51" s="14" customFormat="1">
      <c r="B583" s="179"/>
      <c r="D583" s="165" t="s">
        <v>219</v>
      </c>
      <c r="E583" s="180" t="s">
        <v>1</v>
      </c>
      <c r="F583" s="181" t="s">
        <v>4419</v>
      </c>
      <c r="H583" s="180" t="s">
        <v>1</v>
      </c>
      <c r="I583" s="182"/>
      <c r="L583" s="179"/>
      <c r="M583" s="183"/>
      <c r="T583" s="184"/>
      <c r="AT583" s="180" t="s">
        <v>219</v>
      </c>
      <c r="AU583" s="180" t="s">
        <v>88</v>
      </c>
      <c r="AV583" s="14" t="s">
        <v>82</v>
      </c>
      <c r="AW583" s="14" t="s">
        <v>31</v>
      </c>
      <c r="AX583" s="14" t="s">
        <v>75</v>
      </c>
      <c r="AY583" s="180" t="s">
        <v>205</v>
      </c>
    </row>
    <row r="584" spans="2:51" s="12" customFormat="1">
      <c r="B584" s="164"/>
      <c r="D584" s="165" t="s">
        <v>219</v>
      </c>
      <c r="E584" s="166" t="s">
        <v>1</v>
      </c>
      <c r="F584" s="167" t="s">
        <v>4420</v>
      </c>
      <c r="H584" s="168">
        <v>50.4</v>
      </c>
      <c r="I584" s="169"/>
      <c r="L584" s="164"/>
      <c r="M584" s="170"/>
      <c r="T584" s="171"/>
      <c r="AT584" s="166" t="s">
        <v>219</v>
      </c>
      <c r="AU584" s="166" t="s">
        <v>88</v>
      </c>
      <c r="AV584" s="12" t="s">
        <v>88</v>
      </c>
      <c r="AW584" s="12" t="s">
        <v>31</v>
      </c>
      <c r="AX584" s="12" t="s">
        <v>75</v>
      </c>
      <c r="AY584" s="166" t="s">
        <v>205</v>
      </c>
    </row>
    <row r="585" spans="2:51" s="12" customFormat="1">
      <c r="B585" s="164"/>
      <c r="D585" s="165" t="s">
        <v>219</v>
      </c>
      <c r="E585" s="166" t="s">
        <v>1</v>
      </c>
      <c r="F585" s="167" t="s">
        <v>4421</v>
      </c>
      <c r="H585" s="168">
        <v>59.95</v>
      </c>
      <c r="I585" s="169"/>
      <c r="L585" s="164"/>
      <c r="M585" s="170"/>
      <c r="T585" s="171"/>
      <c r="AT585" s="166" t="s">
        <v>219</v>
      </c>
      <c r="AU585" s="166" t="s">
        <v>88</v>
      </c>
      <c r="AV585" s="12" t="s">
        <v>88</v>
      </c>
      <c r="AW585" s="12" t="s">
        <v>31</v>
      </c>
      <c r="AX585" s="12" t="s">
        <v>75</v>
      </c>
      <c r="AY585" s="166" t="s">
        <v>205</v>
      </c>
    </row>
    <row r="586" spans="2:51" s="12" customFormat="1">
      <c r="B586" s="164"/>
      <c r="D586" s="165" t="s">
        <v>219</v>
      </c>
      <c r="E586" s="166" t="s">
        <v>1</v>
      </c>
      <c r="F586" s="167" t="s">
        <v>4422</v>
      </c>
      <c r="H586" s="168">
        <v>16.489999999999998</v>
      </c>
      <c r="I586" s="169"/>
      <c r="L586" s="164"/>
      <c r="M586" s="170"/>
      <c r="T586" s="171"/>
      <c r="AT586" s="166" t="s">
        <v>219</v>
      </c>
      <c r="AU586" s="166" t="s">
        <v>88</v>
      </c>
      <c r="AV586" s="12" t="s">
        <v>88</v>
      </c>
      <c r="AW586" s="12" t="s">
        <v>31</v>
      </c>
      <c r="AX586" s="12" t="s">
        <v>75</v>
      </c>
      <c r="AY586" s="166" t="s">
        <v>205</v>
      </c>
    </row>
    <row r="587" spans="2:51" s="14" customFormat="1">
      <c r="B587" s="179"/>
      <c r="D587" s="165" t="s">
        <v>219</v>
      </c>
      <c r="E587" s="180" t="s">
        <v>1</v>
      </c>
      <c r="F587" s="181" t="s">
        <v>4423</v>
      </c>
      <c r="H587" s="180" t="s">
        <v>1</v>
      </c>
      <c r="I587" s="182"/>
      <c r="L587" s="179"/>
      <c r="M587" s="183"/>
      <c r="T587" s="184"/>
      <c r="AT587" s="180" t="s">
        <v>219</v>
      </c>
      <c r="AU587" s="180" t="s">
        <v>88</v>
      </c>
      <c r="AV587" s="14" t="s">
        <v>82</v>
      </c>
      <c r="AW587" s="14" t="s">
        <v>31</v>
      </c>
      <c r="AX587" s="14" t="s">
        <v>75</v>
      </c>
      <c r="AY587" s="180" t="s">
        <v>205</v>
      </c>
    </row>
    <row r="588" spans="2:51" s="12" customFormat="1">
      <c r="B588" s="164"/>
      <c r="D588" s="165" t="s">
        <v>219</v>
      </c>
      <c r="E588" s="166" t="s">
        <v>1</v>
      </c>
      <c r="F588" s="167" t="s">
        <v>4424</v>
      </c>
      <c r="H588" s="168">
        <v>364.72</v>
      </c>
      <c r="I588" s="169"/>
      <c r="L588" s="164"/>
      <c r="M588" s="170"/>
      <c r="T588" s="171"/>
      <c r="AT588" s="166" t="s">
        <v>219</v>
      </c>
      <c r="AU588" s="166" t="s">
        <v>88</v>
      </c>
      <c r="AV588" s="12" t="s">
        <v>88</v>
      </c>
      <c r="AW588" s="12" t="s">
        <v>31</v>
      </c>
      <c r="AX588" s="12" t="s">
        <v>75</v>
      </c>
      <c r="AY588" s="166" t="s">
        <v>205</v>
      </c>
    </row>
    <row r="589" spans="2:51" s="12" customFormat="1">
      <c r="B589" s="164"/>
      <c r="D589" s="165" t="s">
        <v>219</v>
      </c>
      <c r="E589" s="166" t="s">
        <v>1</v>
      </c>
      <c r="F589" s="167" t="s">
        <v>4425</v>
      </c>
      <c r="H589" s="168">
        <v>406.4</v>
      </c>
      <c r="I589" s="169"/>
      <c r="L589" s="164"/>
      <c r="M589" s="170"/>
      <c r="T589" s="171"/>
      <c r="AT589" s="166" t="s">
        <v>219</v>
      </c>
      <c r="AU589" s="166" t="s">
        <v>88</v>
      </c>
      <c r="AV589" s="12" t="s">
        <v>88</v>
      </c>
      <c r="AW589" s="12" t="s">
        <v>31</v>
      </c>
      <c r="AX589" s="12" t="s">
        <v>75</v>
      </c>
      <c r="AY589" s="166" t="s">
        <v>205</v>
      </c>
    </row>
    <row r="590" spans="2:51" s="12" customFormat="1">
      <c r="B590" s="164"/>
      <c r="D590" s="165" t="s">
        <v>219</v>
      </c>
      <c r="E590" s="166" t="s">
        <v>1</v>
      </c>
      <c r="F590" s="167" t="s">
        <v>4426</v>
      </c>
      <c r="H590" s="168">
        <v>74.239999999999995</v>
      </c>
      <c r="I590" s="169"/>
      <c r="L590" s="164"/>
      <c r="M590" s="170"/>
      <c r="T590" s="171"/>
      <c r="AT590" s="166" t="s">
        <v>219</v>
      </c>
      <c r="AU590" s="166" t="s">
        <v>88</v>
      </c>
      <c r="AV590" s="12" t="s">
        <v>88</v>
      </c>
      <c r="AW590" s="12" t="s">
        <v>31</v>
      </c>
      <c r="AX590" s="12" t="s">
        <v>75</v>
      </c>
      <c r="AY590" s="166" t="s">
        <v>205</v>
      </c>
    </row>
    <row r="591" spans="2:51" s="12" customFormat="1">
      <c r="B591" s="164"/>
      <c r="D591" s="165" t="s">
        <v>219</v>
      </c>
      <c r="E591" s="166" t="s">
        <v>1</v>
      </c>
      <c r="F591" s="167" t="s">
        <v>4427</v>
      </c>
      <c r="H591" s="168">
        <v>206.32</v>
      </c>
      <c r="I591" s="169"/>
      <c r="L591" s="164"/>
      <c r="M591" s="170"/>
      <c r="T591" s="171"/>
      <c r="AT591" s="166" t="s">
        <v>219</v>
      </c>
      <c r="AU591" s="166" t="s">
        <v>88</v>
      </c>
      <c r="AV591" s="12" t="s">
        <v>88</v>
      </c>
      <c r="AW591" s="12" t="s">
        <v>31</v>
      </c>
      <c r="AX591" s="12" t="s">
        <v>75</v>
      </c>
      <c r="AY591" s="166" t="s">
        <v>205</v>
      </c>
    </row>
    <row r="592" spans="2:51" s="15" customFormat="1">
      <c r="B592" s="185"/>
      <c r="D592" s="165" t="s">
        <v>219</v>
      </c>
      <c r="E592" s="186" t="s">
        <v>4428</v>
      </c>
      <c r="F592" s="187" t="s">
        <v>4429</v>
      </c>
      <c r="H592" s="188">
        <v>1178.52</v>
      </c>
      <c r="I592" s="189"/>
      <c r="L592" s="185"/>
      <c r="M592" s="190"/>
      <c r="T592" s="191"/>
      <c r="AT592" s="186" t="s">
        <v>219</v>
      </c>
      <c r="AU592" s="186" t="s">
        <v>88</v>
      </c>
      <c r="AV592" s="15" t="s">
        <v>222</v>
      </c>
      <c r="AW592" s="15" t="s">
        <v>31</v>
      </c>
      <c r="AX592" s="15" t="s">
        <v>75</v>
      </c>
      <c r="AY592" s="186" t="s">
        <v>205</v>
      </c>
    </row>
    <row r="593" spans="2:65" s="13" customFormat="1">
      <c r="B593" s="172"/>
      <c r="D593" s="165" t="s">
        <v>219</v>
      </c>
      <c r="E593" s="173" t="s">
        <v>4009</v>
      </c>
      <c r="F593" s="174" t="s">
        <v>221</v>
      </c>
      <c r="H593" s="175">
        <v>5012.18</v>
      </c>
      <c r="I593" s="176"/>
      <c r="L593" s="172"/>
      <c r="M593" s="177"/>
      <c r="T593" s="178"/>
      <c r="AT593" s="173" t="s">
        <v>219</v>
      </c>
      <c r="AU593" s="173" t="s">
        <v>88</v>
      </c>
      <c r="AV593" s="13" t="s">
        <v>210</v>
      </c>
      <c r="AW593" s="13" t="s">
        <v>31</v>
      </c>
      <c r="AX593" s="13" t="s">
        <v>82</v>
      </c>
      <c r="AY593" s="173" t="s">
        <v>205</v>
      </c>
    </row>
    <row r="594" spans="2:65" s="1" customFormat="1" ht="49.15" customHeight="1">
      <c r="B594" s="136"/>
      <c r="C594" s="137" t="s">
        <v>921</v>
      </c>
      <c r="D594" s="137" t="s">
        <v>206</v>
      </c>
      <c r="E594" s="138" t="s">
        <v>4430</v>
      </c>
      <c r="F594" s="139" t="s">
        <v>4431</v>
      </c>
      <c r="G594" s="140" t="s">
        <v>165</v>
      </c>
      <c r="H594" s="141">
        <v>5112.424</v>
      </c>
      <c r="I594" s="142"/>
      <c r="J594" s="143">
        <f>ROUND(I594*H594,2)</f>
        <v>0</v>
      </c>
      <c r="K594" s="144"/>
      <c r="L594" s="145"/>
      <c r="M594" s="146" t="s">
        <v>1</v>
      </c>
      <c r="N594" s="147" t="s">
        <v>41</v>
      </c>
      <c r="P594" s="148">
        <f>O594*H594</f>
        <v>0</v>
      </c>
      <c r="Q594" s="148">
        <v>3.0000000000000001E-3</v>
      </c>
      <c r="R594" s="148">
        <f>Q594*H594</f>
        <v>15.337272</v>
      </c>
      <c r="S594" s="148">
        <v>0</v>
      </c>
      <c r="T594" s="149">
        <f>S594*H594</f>
        <v>0</v>
      </c>
      <c r="AR594" s="150" t="s">
        <v>258</v>
      </c>
      <c r="AT594" s="150" t="s">
        <v>206</v>
      </c>
      <c r="AU594" s="150" t="s">
        <v>88</v>
      </c>
      <c r="AY594" s="17" t="s">
        <v>205</v>
      </c>
      <c r="BE594" s="151">
        <f>IF(N594="základná",J594,0)</f>
        <v>0</v>
      </c>
      <c r="BF594" s="151">
        <f>IF(N594="znížená",J594,0)</f>
        <v>0</v>
      </c>
      <c r="BG594" s="151">
        <f>IF(N594="zákl. prenesená",J594,0)</f>
        <v>0</v>
      </c>
      <c r="BH594" s="151">
        <f>IF(N594="zníž. prenesená",J594,0)</f>
        <v>0</v>
      </c>
      <c r="BI594" s="151">
        <f>IF(N594="nulová",J594,0)</f>
        <v>0</v>
      </c>
      <c r="BJ594" s="17" t="s">
        <v>88</v>
      </c>
      <c r="BK594" s="151">
        <f>ROUND(I594*H594,2)</f>
        <v>0</v>
      </c>
      <c r="BL594" s="17" t="s">
        <v>233</v>
      </c>
      <c r="BM594" s="150" t="s">
        <v>4432</v>
      </c>
    </row>
    <row r="595" spans="2:65" s="12" customFormat="1">
      <c r="B595" s="164"/>
      <c r="D595" s="165" t="s">
        <v>219</v>
      </c>
      <c r="E595" s="166" t="s">
        <v>1</v>
      </c>
      <c r="F595" s="167" t="s">
        <v>4433</v>
      </c>
      <c r="H595" s="168">
        <v>5112.424</v>
      </c>
      <c r="I595" s="169"/>
      <c r="L595" s="164"/>
      <c r="M595" s="170"/>
      <c r="T595" s="171"/>
      <c r="AT595" s="166" t="s">
        <v>219</v>
      </c>
      <c r="AU595" s="166" t="s">
        <v>88</v>
      </c>
      <c r="AV595" s="12" t="s">
        <v>88</v>
      </c>
      <c r="AW595" s="12" t="s">
        <v>31</v>
      </c>
      <c r="AX595" s="12" t="s">
        <v>75</v>
      </c>
      <c r="AY595" s="166" t="s">
        <v>205</v>
      </c>
    </row>
    <row r="596" spans="2:65" s="13" customFormat="1">
      <c r="B596" s="172"/>
      <c r="D596" s="165" t="s">
        <v>219</v>
      </c>
      <c r="E596" s="173" t="s">
        <v>1</v>
      </c>
      <c r="F596" s="174" t="s">
        <v>221</v>
      </c>
      <c r="H596" s="175">
        <v>5112.424</v>
      </c>
      <c r="I596" s="176"/>
      <c r="L596" s="172"/>
      <c r="M596" s="177"/>
      <c r="T596" s="178"/>
      <c r="AT596" s="173" t="s">
        <v>219</v>
      </c>
      <c r="AU596" s="173" t="s">
        <v>88</v>
      </c>
      <c r="AV596" s="13" t="s">
        <v>210</v>
      </c>
      <c r="AW596" s="13" t="s">
        <v>31</v>
      </c>
      <c r="AX596" s="13" t="s">
        <v>82</v>
      </c>
      <c r="AY596" s="173" t="s">
        <v>205</v>
      </c>
    </row>
    <row r="597" spans="2:65" s="1" customFormat="1" ht="21.75" customHeight="1">
      <c r="B597" s="136"/>
      <c r="C597" s="154" t="s">
        <v>927</v>
      </c>
      <c r="D597" s="154" t="s">
        <v>214</v>
      </c>
      <c r="E597" s="155" t="s">
        <v>4434</v>
      </c>
      <c r="F597" s="156" t="s">
        <v>4435</v>
      </c>
      <c r="G597" s="157" t="s">
        <v>370</v>
      </c>
      <c r="H597" s="158">
        <v>163.15</v>
      </c>
      <c r="I597" s="159"/>
      <c r="J597" s="160">
        <f>ROUND(I597*H597,2)</f>
        <v>0</v>
      </c>
      <c r="K597" s="161"/>
      <c r="L597" s="32"/>
      <c r="M597" s="162" t="s">
        <v>1</v>
      </c>
      <c r="N597" s="163" t="s">
        <v>41</v>
      </c>
      <c r="P597" s="148">
        <f>O597*H597</f>
        <v>0</v>
      </c>
      <c r="Q597" s="148">
        <v>4.0000000000000003E-5</v>
      </c>
      <c r="R597" s="148">
        <f>Q597*H597</f>
        <v>6.5260000000000006E-3</v>
      </c>
      <c r="S597" s="148">
        <v>0</v>
      </c>
      <c r="T597" s="149">
        <f>S597*H597</f>
        <v>0</v>
      </c>
      <c r="AR597" s="150" t="s">
        <v>233</v>
      </c>
      <c r="AT597" s="150" t="s">
        <v>214</v>
      </c>
      <c r="AU597" s="150" t="s">
        <v>88</v>
      </c>
      <c r="AY597" s="17" t="s">
        <v>205</v>
      </c>
      <c r="BE597" s="151">
        <f>IF(N597="základná",J597,0)</f>
        <v>0</v>
      </c>
      <c r="BF597" s="151">
        <f>IF(N597="znížená",J597,0)</f>
        <v>0</v>
      </c>
      <c r="BG597" s="151">
        <f>IF(N597="zákl. prenesená",J597,0)</f>
        <v>0</v>
      </c>
      <c r="BH597" s="151">
        <f>IF(N597="zníž. prenesená",J597,0)</f>
        <v>0</v>
      </c>
      <c r="BI597" s="151">
        <f>IF(N597="nulová",J597,0)</f>
        <v>0</v>
      </c>
      <c r="BJ597" s="17" t="s">
        <v>88</v>
      </c>
      <c r="BK597" s="151">
        <f>ROUND(I597*H597,2)</f>
        <v>0</v>
      </c>
      <c r="BL597" s="17" t="s">
        <v>233</v>
      </c>
      <c r="BM597" s="150" t="s">
        <v>4436</v>
      </c>
    </row>
    <row r="598" spans="2:65" s="14" customFormat="1">
      <c r="B598" s="179"/>
      <c r="D598" s="165" t="s">
        <v>219</v>
      </c>
      <c r="E598" s="180" t="s">
        <v>1</v>
      </c>
      <c r="F598" s="181" t="s">
        <v>4437</v>
      </c>
      <c r="H598" s="180" t="s">
        <v>1</v>
      </c>
      <c r="I598" s="182"/>
      <c r="L598" s="179"/>
      <c r="M598" s="183"/>
      <c r="T598" s="184"/>
      <c r="AT598" s="180" t="s">
        <v>219</v>
      </c>
      <c r="AU598" s="180" t="s">
        <v>88</v>
      </c>
      <c r="AV598" s="14" t="s">
        <v>82</v>
      </c>
      <c r="AW598" s="14" t="s">
        <v>31</v>
      </c>
      <c r="AX598" s="14" t="s">
        <v>75</v>
      </c>
      <c r="AY598" s="180" t="s">
        <v>205</v>
      </c>
    </row>
    <row r="599" spans="2:65" s="14" customFormat="1">
      <c r="B599" s="179"/>
      <c r="D599" s="165" t="s">
        <v>219</v>
      </c>
      <c r="E599" s="180" t="s">
        <v>1</v>
      </c>
      <c r="F599" s="181" t="s">
        <v>4438</v>
      </c>
      <c r="H599" s="180" t="s">
        <v>1</v>
      </c>
      <c r="I599" s="182"/>
      <c r="L599" s="179"/>
      <c r="M599" s="183"/>
      <c r="T599" s="184"/>
      <c r="AT599" s="180" t="s">
        <v>219</v>
      </c>
      <c r="AU599" s="180" t="s">
        <v>88</v>
      </c>
      <c r="AV599" s="14" t="s">
        <v>82</v>
      </c>
      <c r="AW599" s="14" t="s">
        <v>31</v>
      </c>
      <c r="AX599" s="14" t="s">
        <v>75</v>
      </c>
      <c r="AY599" s="180" t="s">
        <v>205</v>
      </c>
    </row>
    <row r="600" spans="2:65" s="14" customFormat="1">
      <c r="B600" s="179"/>
      <c r="D600" s="165" t="s">
        <v>219</v>
      </c>
      <c r="E600" s="180" t="s">
        <v>1</v>
      </c>
      <c r="F600" s="181" t="s">
        <v>4439</v>
      </c>
      <c r="H600" s="180" t="s">
        <v>1</v>
      </c>
      <c r="I600" s="182"/>
      <c r="L600" s="179"/>
      <c r="M600" s="183"/>
      <c r="T600" s="184"/>
      <c r="AT600" s="180" t="s">
        <v>219</v>
      </c>
      <c r="AU600" s="180" t="s">
        <v>88</v>
      </c>
      <c r="AV600" s="14" t="s">
        <v>82</v>
      </c>
      <c r="AW600" s="14" t="s">
        <v>31</v>
      </c>
      <c r="AX600" s="14" t="s">
        <v>75</v>
      </c>
      <c r="AY600" s="180" t="s">
        <v>205</v>
      </c>
    </row>
    <row r="601" spans="2:65" s="12" customFormat="1">
      <c r="B601" s="164"/>
      <c r="D601" s="165" t="s">
        <v>219</v>
      </c>
      <c r="E601" s="166" t="s">
        <v>1</v>
      </c>
      <c r="F601" s="167" t="s">
        <v>4440</v>
      </c>
      <c r="H601" s="168">
        <v>48</v>
      </c>
      <c r="I601" s="169"/>
      <c r="L601" s="164"/>
      <c r="M601" s="170"/>
      <c r="T601" s="171"/>
      <c r="AT601" s="166" t="s">
        <v>219</v>
      </c>
      <c r="AU601" s="166" t="s">
        <v>88</v>
      </c>
      <c r="AV601" s="12" t="s">
        <v>88</v>
      </c>
      <c r="AW601" s="12" t="s">
        <v>31</v>
      </c>
      <c r="AX601" s="12" t="s">
        <v>75</v>
      </c>
      <c r="AY601" s="166" t="s">
        <v>205</v>
      </c>
    </row>
    <row r="602" spans="2:65" s="15" customFormat="1">
      <c r="B602" s="185"/>
      <c r="D602" s="165" t="s">
        <v>219</v>
      </c>
      <c r="E602" s="186" t="s">
        <v>1</v>
      </c>
      <c r="F602" s="187" t="s">
        <v>404</v>
      </c>
      <c r="H602" s="188">
        <v>48</v>
      </c>
      <c r="I602" s="189"/>
      <c r="L602" s="185"/>
      <c r="M602" s="190"/>
      <c r="T602" s="191"/>
      <c r="AT602" s="186" t="s">
        <v>219</v>
      </c>
      <c r="AU602" s="186" t="s">
        <v>88</v>
      </c>
      <c r="AV602" s="15" t="s">
        <v>222</v>
      </c>
      <c r="AW602" s="15" t="s">
        <v>31</v>
      </c>
      <c r="AX602" s="15" t="s">
        <v>75</v>
      </c>
      <c r="AY602" s="186" t="s">
        <v>205</v>
      </c>
    </row>
    <row r="603" spans="2:65" s="14" customFormat="1" ht="22.5">
      <c r="B603" s="179"/>
      <c r="D603" s="165" t="s">
        <v>219</v>
      </c>
      <c r="E603" s="180" t="s">
        <v>1</v>
      </c>
      <c r="F603" s="181" t="s">
        <v>4441</v>
      </c>
      <c r="H603" s="180" t="s">
        <v>1</v>
      </c>
      <c r="I603" s="182"/>
      <c r="L603" s="179"/>
      <c r="M603" s="183"/>
      <c r="T603" s="184"/>
      <c r="AT603" s="180" t="s">
        <v>219</v>
      </c>
      <c r="AU603" s="180" t="s">
        <v>88</v>
      </c>
      <c r="AV603" s="14" t="s">
        <v>82</v>
      </c>
      <c r="AW603" s="14" t="s">
        <v>31</v>
      </c>
      <c r="AX603" s="14" t="s">
        <v>75</v>
      </c>
      <c r="AY603" s="180" t="s">
        <v>205</v>
      </c>
    </row>
    <row r="604" spans="2:65" s="12" customFormat="1">
      <c r="B604" s="164"/>
      <c r="D604" s="165" t="s">
        <v>219</v>
      </c>
      <c r="E604" s="166" t="s">
        <v>1</v>
      </c>
      <c r="F604" s="167" t="s">
        <v>4442</v>
      </c>
      <c r="H604" s="168">
        <v>115.15</v>
      </c>
      <c r="I604" s="169"/>
      <c r="L604" s="164"/>
      <c r="M604" s="170"/>
      <c r="T604" s="171"/>
      <c r="AT604" s="166" t="s">
        <v>219</v>
      </c>
      <c r="AU604" s="166" t="s">
        <v>88</v>
      </c>
      <c r="AV604" s="12" t="s">
        <v>88</v>
      </c>
      <c r="AW604" s="12" t="s">
        <v>31</v>
      </c>
      <c r="AX604" s="12" t="s">
        <v>75</v>
      </c>
      <c r="AY604" s="166" t="s">
        <v>205</v>
      </c>
    </row>
    <row r="605" spans="2:65" s="15" customFormat="1">
      <c r="B605" s="185"/>
      <c r="D605" s="165" t="s">
        <v>219</v>
      </c>
      <c r="E605" s="186" t="s">
        <v>1</v>
      </c>
      <c r="F605" s="187" t="s">
        <v>404</v>
      </c>
      <c r="H605" s="188">
        <v>115.15</v>
      </c>
      <c r="I605" s="189"/>
      <c r="L605" s="185"/>
      <c r="M605" s="190"/>
      <c r="T605" s="191"/>
      <c r="AT605" s="186" t="s">
        <v>219</v>
      </c>
      <c r="AU605" s="186" t="s">
        <v>88</v>
      </c>
      <c r="AV605" s="15" t="s">
        <v>222</v>
      </c>
      <c r="AW605" s="15" t="s">
        <v>31</v>
      </c>
      <c r="AX605" s="15" t="s">
        <v>75</v>
      </c>
      <c r="AY605" s="186" t="s">
        <v>205</v>
      </c>
    </row>
    <row r="606" spans="2:65" s="13" customFormat="1">
      <c r="B606" s="172"/>
      <c r="D606" s="165" t="s">
        <v>219</v>
      </c>
      <c r="E606" s="173" t="s">
        <v>1</v>
      </c>
      <c r="F606" s="174" t="s">
        <v>221</v>
      </c>
      <c r="H606" s="175">
        <v>163.15</v>
      </c>
      <c r="I606" s="176"/>
      <c r="L606" s="172"/>
      <c r="M606" s="177"/>
      <c r="T606" s="178"/>
      <c r="AT606" s="173" t="s">
        <v>219</v>
      </c>
      <c r="AU606" s="173" t="s">
        <v>88</v>
      </c>
      <c r="AV606" s="13" t="s">
        <v>210</v>
      </c>
      <c r="AW606" s="13" t="s">
        <v>31</v>
      </c>
      <c r="AX606" s="13" t="s">
        <v>82</v>
      </c>
      <c r="AY606" s="173" t="s">
        <v>205</v>
      </c>
    </row>
    <row r="607" spans="2:65" s="1" customFormat="1" ht="33" customHeight="1">
      <c r="B607" s="136"/>
      <c r="C607" s="137" t="s">
        <v>932</v>
      </c>
      <c r="D607" s="137" t="s">
        <v>206</v>
      </c>
      <c r="E607" s="138" t="s">
        <v>4443</v>
      </c>
      <c r="F607" s="139" t="s">
        <v>4444</v>
      </c>
      <c r="G607" s="140" t="s">
        <v>370</v>
      </c>
      <c r="H607" s="141">
        <v>48.48</v>
      </c>
      <c r="I607" s="142"/>
      <c r="J607" s="143">
        <f>ROUND(I607*H607,2)</f>
        <v>0</v>
      </c>
      <c r="K607" s="144"/>
      <c r="L607" s="145"/>
      <c r="M607" s="146" t="s">
        <v>1</v>
      </c>
      <c r="N607" s="147" t="s">
        <v>41</v>
      </c>
      <c r="P607" s="148">
        <f>O607*H607</f>
        <v>0</v>
      </c>
      <c r="Q607" s="148">
        <v>2.0000000000000001E-4</v>
      </c>
      <c r="R607" s="148">
        <f>Q607*H607</f>
        <v>9.6959999999999998E-3</v>
      </c>
      <c r="S607" s="148">
        <v>0</v>
      </c>
      <c r="T607" s="149">
        <f>S607*H607</f>
        <v>0</v>
      </c>
      <c r="AR607" s="150" t="s">
        <v>258</v>
      </c>
      <c r="AT607" s="150" t="s">
        <v>206</v>
      </c>
      <c r="AU607" s="150" t="s">
        <v>88</v>
      </c>
      <c r="AY607" s="17" t="s">
        <v>205</v>
      </c>
      <c r="BE607" s="151">
        <f>IF(N607="základná",J607,0)</f>
        <v>0</v>
      </c>
      <c r="BF607" s="151">
        <f>IF(N607="znížená",J607,0)</f>
        <v>0</v>
      </c>
      <c r="BG607" s="151">
        <f>IF(N607="zákl. prenesená",J607,0)</f>
        <v>0</v>
      </c>
      <c r="BH607" s="151">
        <f>IF(N607="zníž. prenesená",J607,0)</f>
        <v>0</v>
      </c>
      <c r="BI607" s="151">
        <f>IF(N607="nulová",J607,0)</f>
        <v>0</v>
      </c>
      <c r="BJ607" s="17" t="s">
        <v>88</v>
      </c>
      <c r="BK607" s="151">
        <f>ROUND(I607*H607,2)</f>
        <v>0</v>
      </c>
      <c r="BL607" s="17" t="s">
        <v>233</v>
      </c>
      <c r="BM607" s="150" t="s">
        <v>4445</v>
      </c>
    </row>
    <row r="608" spans="2:65" s="14" customFormat="1">
      <c r="B608" s="179"/>
      <c r="D608" s="165" t="s">
        <v>219</v>
      </c>
      <c r="E608" s="180" t="s">
        <v>1</v>
      </c>
      <c r="F608" s="181" t="s">
        <v>4446</v>
      </c>
      <c r="H608" s="180" t="s">
        <v>1</v>
      </c>
      <c r="I608" s="182"/>
      <c r="L608" s="179"/>
      <c r="M608" s="183"/>
      <c r="T608" s="184"/>
      <c r="AT608" s="180" t="s">
        <v>219</v>
      </c>
      <c r="AU608" s="180" t="s">
        <v>88</v>
      </c>
      <c r="AV608" s="14" t="s">
        <v>82</v>
      </c>
      <c r="AW608" s="14" t="s">
        <v>31</v>
      </c>
      <c r="AX608" s="14" t="s">
        <v>75</v>
      </c>
      <c r="AY608" s="180" t="s">
        <v>205</v>
      </c>
    </row>
    <row r="609" spans="2:65" s="12" customFormat="1">
      <c r="B609" s="164"/>
      <c r="D609" s="165" t="s">
        <v>219</v>
      </c>
      <c r="E609" s="166" t="s">
        <v>1</v>
      </c>
      <c r="F609" s="167" t="s">
        <v>4447</v>
      </c>
      <c r="H609" s="168">
        <v>48</v>
      </c>
      <c r="I609" s="169"/>
      <c r="L609" s="164"/>
      <c r="M609" s="170"/>
      <c r="T609" s="171"/>
      <c r="AT609" s="166" t="s">
        <v>219</v>
      </c>
      <c r="AU609" s="166" t="s">
        <v>88</v>
      </c>
      <c r="AV609" s="12" t="s">
        <v>88</v>
      </c>
      <c r="AW609" s="12" t="s">
        <v>31</v>
      </c>
      <c r="AX609" s="12" t="s">
        <v>75</v>
      </c>
      <c r="AY609" s="166" t="s">
        <v>205</v>
      </c>
    </row>
    <row r="610" spans="2:65" s="13" customFormat="1">
      <c r="B610" s="172"/>
      <c r="D610" s="165" t="s">
        <v>219</v>
      </c>
      <c r="E610" s="173" t="s">
        <v>1</v>
      </c>
      <c r="F610" s="174" t="s">
        <v>221</v>
      </c>
      <c r="H610" s="175">
        <v>48</v>
      </c>
      <c r="I610" s="176"/>
      <c r="L610" s="172"/>
      <c r="M610" s="177"/>
      <c r="T610" s="178"/>
      <c r="AT610" s="173" t="s">
        <v>219</v>
      </c>
      <c r="AU610" s="173" t="s">
        <v>88</v>
      </c>
      <c r="AV610" s="13" t="s">
        <v>210</v>
      </c>
      <c r="AW610" s="13" t="s">
        <v>31</v>
      </c>
      <c r="AX610" s="13" t="s">
        <v>82</v>
      </c>
      <c r="AY610" s="173" t="s">
        <v>205</v>
      </c>
    </row>
    <row r="611" spans="2:65" s="12" customFormat="1">
      <c r="B611" s="164"/>
      <c r="D611" s="165" t="s">
        <v>219</v>
      </c>
      <c r="F611" s="167" t="s">
        <v>4448</v>
      </c>
      <c r="H611" s="168">
        <v>48.48</v>
      </c>
      <c r="I611" s="169"/>
      <c r="L611" s="164"/>
      <c r="M611" s="170"/>
      <c r="T611" s="171"/>
      <c r="AT611" s="166" t="s">
        <v>219</v>
      </c>
      <c r="AU611" s="166" t="s">
        <v>88</v>
      </c>
      <c r="AV611" s="12" t="s">
        <v>88</v>
      </c>
      <c r="AW611" s="12" t="s">
        <v>3</v>
      </c>
      <c r="AX611" s="12" t="s">
        <v>82</v>
      </c>
      <c r="AY611" s="166" t="s">
        <v>205</v>
      </c>
    </row>
    <row r="612" spans="2:65" s="1" customFormat="1" ht="44.25" customHeight="1">
      <c r="B612" s="136"/>
      <c r="C612" s="137" t="s">
        <v>936</v>
      </c>
      <c r="D612" s="137" t="s">
        <v>206</v>
      </c>
      <c r="E612" s="138" t="s">
        <v>4449</v>
      </c>
      <c r="F612" s="139" t="s">
        <v>4450</v>
      </c>
      <c r="G612" s="140" t="s">
        <v>370</v>
      </c>
      <c r="H612" s="141">
        <v>117.16</v>
      </c>
      <c r="I612" s="142"/>
      <c r="J612" s="143">
        <f>ROUND(I612*H612,2)</f>
        <v>0</v>
      </c>
      <c r="K612" s="144"/>
      <c r="L612" s="145"/>
      <c r="M612" s="146" t="s">
        <v>1</v>
      </c>
      <c r="N612" s="147" t="s">
        <v>41</v>
      </c>
      <c r="P612" s="148">
        <f>O612*H612</f>
        <v>0</v>
      </c>
      <c r="Q612" s="148">
        <v>2.0000000000000001E-4</v>
      </c>
      <c r="R612" s="148">
        <f>Q612*H612</f>
        <v>2.3432000000000001E-2</v>
      </c>
      <c r="S612" s="148">
        <v>0</v>
      </c>
      <c r="T612" s="149">
        <f>S612*H612</f>
        <v>0</v>
      </c>
      <c r="AR612" s="150" t="s">
        <v>258</v>
      </c>
      <c r="AT612" s="150" t="s">
        <v>206</v>
      </c>
      <c r="AU612" s="150" t="s">
        <v>88</v>
      </c>
      <c r="AY612" s="17" t="s">
        <v>205</v>
      </c>
      <c r="BE612" s="151">
        <f>IF(N612="základná",J612,0)</f>
        <v>0</v>
      </c>
      <c r="BF612" s="151">
        <f>IF(N612="znížená",J612,0)</f>
        <v>0</v>
      </c>
      <c r="BG612" s="151">
        <f>IF(N612="zákl. prenesená",J612,0)</f>
        <v>0</v>
      </c>
      <c r="BH612" s="151">
        <f>IF(N612="zníž. prenesená",J612,0)</f>
        <v>0</v>
      </c>
      <c r="BI612" s="151">
        <f>IF(N612="nulová",J612,0)</f>
        <v>0</v>
      </c>
      <c r="BJ612" s="17" t="s">
        <v>88</v>
      </c>
      <c r="BK612" s="151">
        <f>ROUND(I612*H612,2)</f>
        <v>0</v>
      </c>
      <c r="BL612" s="17" t="s">
        <v>233</v>
      </c>
      <c r="BM612" s="150" t="s">
        <v>4451</v>
      </c>
    </row>
    <row r="613" spans="2:65" s="14" customFormat="1">
      <c r="B613" s="179"/>
      <c r="D613" s="165" t="s">
        <v>219</v>
      </c>
      <c r="E613" s="180" t="s">
        <v>1</v>
      </c>
      <c r="F613" s="181" t="s">
        <v>253</v>
      </c>
      <c r="H613" s="180" t="s">
        <v>1</v>
      </c>
      <c r="I613" s="182"/>
      <c r="L613" s="179"/>
      <c r="M613" s="183"/>
      <c r="T613" s="184"/>
      <c r="AT613" s="180" t="s">
        <v>219</v>
      </c>
      <c r="AU613" s="180" t="s">
        <v>88</v>
      </c>
      <c r="AV613" s="14" t="s">
        <v>82</v>
      </c>
      <c r="AW613" s="14" t="s">
        <v>31</v>
      </c>
      <c r="AX613" s="14" t="s">
        <v>75</v>
      </c>
      <c r="AY613" s="180" t="s">
        <v>205</v>
      </c>
    </row>
    <row r="614" spans="2:65" s="12" customFormat="1">
      <c r="B614" s="164"/>
      <c r="D614" s="165" t="s">
        <v>219</v>
      </c>
      <c r="E614" s="166" t="s">
        <v>1</v>
      </c>
      <c r="F614" s="167" t="s">
        <v>4442</v>
      </c>
      <c r="H614" s="168">
        <v>115.15</v>
      </c>
      <c r="I614" s="169"/>
      <c r="L614" s="164"/>
      <c r="M614" s="170"/>
      <c r="T614" s="171"/>
      <c r="AT614" s="166" t="s">
        <v>219</v>
      </c>
      <c r="AU614" s="166" t="s">
        <v>88</v>
      </c>
      <c r="AV614" s="12" t="s">
        <v>88</v>
      </c>
      <c r="AW614" s="12" t="s">
        <v>31</v>
      </c>
      <c r="AX614" s="12" t="s">
        <v>75</v>
      </c>
      <c r="AY614" s="166" t="s">
        <v>205</v>
      </c>
    </row>
    <row r="615" spans="2:65" s="12" customFormat="1">
      <c r="B615" s="164"/>
      <c r="D615" s="165" t="s">
        <v>219</v>
      </c>
      <c r="E615" s="166" t="s">
        <v>1</v>
      </c>
      <c r="F615" s="167" t="s">
        <v>4452</v>
      </c>
      <c r="H615" s="168">
        <v>0.85</v>
      </c>
      <c r="I615" s="169"/>
      <c r="L615" s="164"/>
      <c r="M615" s="170"/>
      <c r="T615" s="171"/>
      <c r="AT615" s="166" t="s">
        <v>219</v>
      </c>
      <c r="AU615" s="166" t="s">
        <v>88</v>
      </c>
      <c r="AV615" s="12" t="s">
        <v>88</v>
      </c>
      <c r="AW615" s="12" t="s">
        <v>31</v>
      </c>
      <c r="AX615" s="12" t="s">
        <v>75</v>
      </c>
      <c r="AY615" s="166" t="s">
        <v>205</v>
      </c>
    </row>
    <row r="616" spans="2:65" s="13" customFormat="1">
      <c r="B616" s="172"/>
      <c r="D616" s="165" t="s">
        <v>219</v>
      </c>
      <c r="E616" s="173" t="s">
        <v>1</v>
      </c>
      <c r="F616" s="174" t="s">
        <v>221</v>
      </c>
      <c r="H616" s="175">
        <v>116</v>
      </c>
      <c r="I616" s="176"/>
      <c r="L616" s="172"/>
      <c r="M616" s="177"/>
      <c r="T616" s="178"/>
      <c r="AT616" s="173" t="s">
        <v>219</v>
      </c>
      <c r="AU616" s="173" t="s">
        <v>88</v>
      </c>
      <c r="AV616" s="13" t="s">
        <v>210</v>
      </c>
      <c r="AW616" s="13" t="s">
        <v>31</v>
      </c>
      <c r="AX616" s="13" t="s">
        <v>82</v>
      </c>
      <c r="AY616" s="173" t="s">
        <v>205</v>
      </c>
    </row>
    <row r="617" spans="2:65" s="12" customFormat="1">
      <c r="B617" s="164"/>
      <c r="D617" s="165" t="s">
        <v>219</v>
      </c>
      <c r="F617" s="167" t="s">
        <v>4453</v>
      </c>
      <c r="H617" s="168">
        <v>117.16</v>
      </c>
      <c r="I617" s="169"/>
      <c r="L617" s="164"/>
      <c r="M617" s="170"/>
      <c r="T617" s="171"/>
      <c r="AT617" s="166" t="s">
        <v>219</v>
      </c>
      <c r="AU617" s="166" t="s">
        <v>88</v>
      </c>
      <c r="AV617" s="12" t="s">
        <v>88</v>
      </c>
      <c r="AW617" s="12" t="s">
        <v>3</v>
      </c>
      <c r="AX617" s="12" t="s">
        <v>82</v>
      </c>
      <c r="AY617" s="166" t="s">
        <v>205</v>
      </c>
    </row>
    <row r="618" spans="2:65" s="1" customFormat="1" ht="24.2" customHeight="1">
      <c r="B618" s="136"/>
      <c r="C618" s="154" t="s">
        <v>1083</v>
      </c>
      <c r="D618" s="154" t="s">
        <v>214</v>
      </c>
      <c r="E618" s="155" t="s">
        <v>4454</v>
      </c>
      <c r="F618" s="156" t="s">
        <v>4455</v>
      </c>
      <c r="G618" s="157" t="s">
        <v>270</v>
      </c>
      <c r="H618" s="158">
        <v>25.454000000000001</v>
      </c>
      <c r="I618" s="159"/>
      <c r="J618" s="160">
        <f>ROUND(I618*H618,2)</f>
        <v>0</v>
      </c>
      <c r="K618" s="161"/>
      <c r="L618" s="32"/>
      <c r="M618" s="162" t="s">
        <v>1</v>
      </c>
      <c r="N618" s="163" t="s">
        <v>41</v>
      </c>
      <c r="P618" s="148">
        <f>O618*H618</f>
        <v>0</v>
      </c>
      <c r="Q618" s="148">
        <v>0</v>
      </c>
      <c r="R618" s="148">
        <f>Q618*H618</f>
        <v>0</v>
      </c>
      <c r="S618" s="148">
        <v>0</v>
      </c>
      <c r="T618" s="149">
        <f>S618*H618</f>
        <v>0</v>
      </c>
      <c r="AR618" s="150" t="s">
        <v>233</v>
      </c>
      <c r="AT618" s="150" t="s">
        <v>214</v>
      </c>
      <c r="AU618" s="150" t="s">
        <v>88</v>
      </c>
      <c r="AY618" s="17" t="s">
        <v>205</v>
      </c>
      <c r="BE618" s="151">
        <f>IF(N618="základná",J618,0)</f>
        <v>0</v>
      </c>
      <c r="BF618" s="151">
        <f>IF(N618="znížená",J618,0)</f>
        <v>0</v>
      </c>
      <c r="BG618" s="151">
        <f>IF(N618="zákl. prenesená",J618,0)</f>
        <v>0</v>
      </c>
      <c r="BH618" s="151">
        <f>IF(N618="zníž. prenesená",J618,0)</f>
        <v>0</v>
      </c>
      <c r="BI618" s="151">
        <f>IF(N618="nulová",J618,0)</f>
        <v>0</v>
      </c>
      <c r="BJ618" s="17" t="s">
        <v>88</v>
      </c>
      <c r="BK618" s="151">
        <f>ROUND(I618*H618,2)</f>
        <v>0</v>
      </c>
      <c r="BL618" s="17" t="s">
        <v>233</v>
      </c>
      <c r="BM618" s="150" t="s">
        <v>4456</v>
      </c>
    </row>
    <row r="619" spans="2:65" s="1" customFormat="1" ht="24.2" customHeight="1">
      <c r="B619" s="136"/>
      <c r="C619" s="154" t="s">
        <v>1086</v>
      </c>
      <c r="D619" s="154" t="s">
        <v>214</v>
      </c>
      <c r="E619" s="155" t="s">
        <v>4457</v>
      </c>
      <c r="F619" s="156" t="s">
        <v>4458</v>
      </c>
      <c r="G619" s="157" t="s">
        <v>270</v>
      </c>
      <c r="H619" s="158">
        <v>25.454000000000001</v>
      </c>
      <c r="I619" s="159"/>
      <c r="J619" s="160">
        <f>ROUND(I619*H619,2)</f>
        <v>0</v>
      </c>
      <c r="K619" s="161"/>
      <c r="L619" s="32"/>
      <c r="M619" s="192" t="s">
        <v>1</v>
      </c>
      <c r="N619" s="193" t="s">
        <v>41</v>
      </c>
      <c r="O619" s="194"/>
      <c r="P619" s="195">
        <f>O619*H619</f>
        <v>0</v>
      </c>
      <c r="Q619" s="195">
        <v>0</v>
      </c>
      <c r="R619" s="195">
        <f>Q619*H619</f>
        <v>0</v>
      </c>
      <c r="S619" s="195">
        <v>0</v>
      </c>
      <c r="T619" s="196">
        <f>S619*H619</f>
        <v>0</v>
      </c>
      <c r="AR619" s="150" t="s">
        <v>233</v>
      </c>
      <c r="AT619" s="150" t="s">
        <v>214</v>
      </c>
      <c r="AU619" s="150" t="s">
        <v>88</v>
      </c>
      <c r="AY619" s="17" t="s">
        <v>205</v>
      </c>
      <c r="BE619" s="151">
        <f>IF(N619="základná",J619,0)</f>
        <v>0</v>
      </c>
      <c r="BF619" s="151">
        <f>IF(N619="znížená",J619,0)</f>
        <v>0</v>
      </c>
      <c r="BG619" s="151">
        <f>IF(N619="zákl. prenesená",J619,0)</f>
        <v>0</v>
      </c>
      <c r="BH619" s="151">
        <f>IF(N619="zníž. prenesená",J619,0)</f>
        <v>0</v>
      </c>
      <c r="BI619" s="151">
        <f>IF(N619="nulová",J619,0)</f>
        <v>0</v>
      </c>
      <c r="BJ619" s="17" t="s">
        <v>88</v>
      </c>
      <c r="BK619" s="151">
        <f>ROUND(I619*H619,2)</f>
        <v>0</v>
      </c>
      <c r="BL619" s="17" t="s">
        <v>233</v>
      </c>
      <c r="BM619" s="150" t="s">
        <v>4459</v>
      </c>
    </row>
    <row r="620" spans="2:65" s="1" customFormat="1" ht="6.95" customHeight="1">
      <c r="B620" s="47"/>
      <c r="C620" s="48"/>
      <c r="D620" s="48"/>
      <c r="E620" s="48"/>
      <c r="F620" s="48"/>
      <c r="G620" s="48"/>
      <c r="H620" s="48"/>
      <c r="I620" s="48"/>
      <c r="J620" s="48"/>
      <c r="K620" s="48"/>
      <c r="L620" s="32"/>
    </row>
  </sheetData>
  <autoFilter ref="C128:K619" xr:uid="{00000000-0009-0000-0000-00000B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639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4460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2030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ROUND((SUM(BE128:BE638)),  2)</f>
        <v>0</v>
      </c>
      <c r="G35" s="95"/>
      <c r="H35" s="95"/>
      <c r="I35" s="96">
        <v>0.2</v>
      </c>
      <c r="J35" s="94">
        <f>ROUND(((SUM(BE128:BE638))*I35),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ROUND((SUM(BF128:BF638)),  2)</f>
        <v>0</v>
      </c>
      <c r="G36" s="95"/>
      <c r="H36" s="95"/>
      <c r="I36" s="96">
        <v>0.2</v>
      </c>
      <c r="J36" s="94">
        <f>ROUND(((SUM(BF128:BF638))*I36),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ROUND((SUM(BG128:BG638)),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ROUND((SUM(BH128:BH638)),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ROUND((SUM(BI128:BI638)),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E1.1e - E1.1e  Drevenné konštrukcie v.č.A23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J128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47" s="8" customFormat="1" ht="24.95" customHeight="1">
      <c r="B100" s="109"/>
      <c r="D100" s="110" t="s">
        <v>184</v>
      </c>
      <c r="E100" s="111"/>
      <c r="F100" s="111"/>
      <c r="G100" s="111"/>
      <c r="H100" s="111"/>
      <c r="I100" s="111"/>
      <c r="J100" s="112">
        <f>J131</f>
        <v>0</v>
      </c>
      <c r="L100" s="109"/>
    </row>
    <row r="101" spans="2:47" s="9" customFormat="1" ht="19.899999999999999" customHeight="1">
      <c r="B101" s="113"/>
      <c r="D101" s="114" t="s">
        <v>421</v>
      </c>
      <c r="E101" s="115"/>
      <c r="F101" s="115"/>
      <c r="G101" s="115"/>
      <c r="H101" s="115"/>
      <c r="I101" s="115"/>
      <c r="J101" s="116">
        <f>J132</f>
        <v>0</v>
      </c>
      <c r="L101" s="113"/>
    </row>
    <row r="102" spans="2:47" s="9" customFormat="1" ht="19.899999999999999" customHeight="1">
      <c r="B102" s="113"/>
      <c r="D102" s="114" t="s">
        <v>423</v>
      </c>
      <c r="E102" s="115"/>
      <c r="F102" s="115"/>
      <c r="G102" s="115"/>
      <c r="H102" s="115"/>
      <c r="I102" s="115"/>
      <c r="J102" s="116">
        <f>J198</f>
        <v>0</v>
      </c>
      <c r="L102" s="113"/>
    </row>
    <row r="103" spans="2:47" s="8" customFormat="1" ht="24.95" customHeight="1">
      <c r="B103" s="109"/>
      <c r="D103" s="110" t="s">
        <v>186</v>
      </c>
      <c r="E103" s="111"/>
      <c r="F103" s="111"/>
      <c r="G103" s="111"/>
      <c r="H103" s="111"/>
      <c r="I103" s="111"/>
      <c r="J103" s="112">
        <f>J201</f>
        <v>0</v>
      </c>
      <c r="L103" s="109"/>
    </row>
    <row r="104" spans="2:47" s="9" customFormat="1" ht="19.899999999999999" customHeight="1">
      <c r="B104" s="113"/>
      <c r="D104" s="114" t="s">
        <v>2042</v>
      </c>
      <c r="E104" s="115"/>
      <c r="F104" s="115"/>
      <c r="G104" s="115"/>
      <c r="H104" s="115"/>
      <c r="I104" s="115"/>
      <c r="J104" s="116">
        <f>J202</f>
        <v>0</v>
      </c>
      <c r="L104" s="113"/>
    </row>
    <row r="105" spans="2:47" s="9" customFormat="1" ht="19.899999999999999" customHeight="1">
      <c r="B105" s="113"/>
      <c r="D105" s="114" t="s">
        <v>486</v>
      </c>
      <c r="E105" s="115"/>
      <c r="F105" s="115"/>
      <c r="G105" s="115"/>
      <c r="H105" s="115"/>
      <c r="I105" s="115"/>
      <c r="J105" s="116">
        <f>J218</f>
        <v>0</v>
      </c>
      <c r="L105" s="113"/>
    </row>
    <row r="106" spans="2:47" s="9" customFormat="1" ht="19.899999999999999" customHeight="1">
      <c r="B106" s="113"/>
      <c r="D106" s="114" t="s">
        <v>632</v>
      </c>
      <c r="E106" s="115"/>
      <c r="F106" s="115"/>
      <c r="G106" s="115"/>
      <c r="H106" s="115"/>
      <c r="I106" s="115"/>
      <c r="J106" s="116">
        <f>J619</f>
        <v>0</v>
      </c>
      <c r="L106" s="113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191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26.25" customHeight="1">
      <c r="B116" s="32"/>
      <c r="E116" s="270" t="str">
        <f>E7</f>
        <v>PD PRE MODERNIZÁCIU A STAVEBNÉ ÚPRAVY-  ŠD NOVÁ DOBA  PRI SPU V NITRE</v>
      </c>
      <c r="F116" s="271"/>
      <c r="G116" s="271"/>
      <c r="H116" s="271"/>
      <c r="L116" s="32"/>
    </row>
    <row r="117" spans="2:63" ht="12" customHeight="1">
      <c r="B117" s="20"/>
      <c r="C117" s="27" t="s">
        <v>171</v>
      </c>
      <c r="L117" s="20"/>
    </row>
    <row r="118" spans="2:63" s="1" customFormat="1" ht="16.5" customHeight="1">
      <c r="B118" s="32"/>
      <c r="E118" s="270" t="s">
        <v>1978</v>
      </c>
      <c r="F118" s="269"/>
      <c r="G118" s="269"/>
      <c r="H118" s="269"/>
      <c r="L118" s="32"/>
    </row>
    <row r="119" spans="2:63" s="1" customFormat="1" ht="12" customHeight="1">
      <c r="B119" s="32"/>
      <c r="C119" s="27" t="s">
        <v>173</v>
      </c>
      <c r="L119" s="32"/>
    </row>
    <row r="120" spans="2:63" s="1" customFormat="1" ht="16.5" customHeight="1">
      <c r="B120" s="32"/>
      <c r="E120" s="225" t="str">
        <f>E11</f>
        <v>E1.1e - E1.1e  Drevenné konštrukcie v.č.A23</v>
      </c>
      <c r="F120" s="269"/>
      <c r="G120" s="269"/>
      <c r="H120" s="269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Nitra</v>
      </c>
      <c r="I122" s="27" t="s">
        <v>21</v>
      </c>
      <c r="J122" s="55" t="str">
        <f>IF(J14="","",J14)</f>
        <v>6. 6. 2024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23</v>
      </c>
      <c r="F124" s="25" t="str">
        <f>E17</f>
        <v>SPU v NITRE , A.Hlinku č.2 , 94901 NITRA</v>
      </c>
      <c r="I124" s="27" t="s">
        <v>29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 xml:space="preserve"> 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7"/>
      <c r="C127" s="118" t="s">
        <v>192</v>
      </c>
      <c r="D127" s="119" t="s">
        <v>60</v>
      </c>
      <c r="E127" s="119" t="s">
        <v>56</v>
      </c>
      <c r="F127" s="119" t="s">
        <v>57</v>
      </c>
      <c r="G127" s="119" t="s">
        <v>193</v>
      </c>
      <c r="H127" s="119" t="s">
        <v>194</v>
      </c>
      <c r="I127" s="119" t="s">
        <v>195</v>
      </c>
      <c r="J127" s="120" t="s">
        <v>181</v>
      </c>
      <c r="K127" s="121" t="s">
        <v>196</v>
      </c>
      <c r="L127" s="117"/>
      <c r="M127" s="62" t="s">
        <v>1</v>
      </c>
      <c r="N127" s="63" t="s">
        <v>39</v>
      </c>
      <c r="O127" s="63" t="s">
        <v>197</v>
      </c>
      <c r="P127" s="63" t="s">
        <v>198</v>
      </c>
      <c r="Q127" s="63" t="s">
        <v>199</v>
      </c>
      <c r="R127" s="63" t="s">
        <v>200</v>
      </c>
      <c r="S127" s="63" t="s">
        <v>201</v>
      </c>
      <c r="T127" s="64" t="s">
        <v>202</v>
      </c>
    </row>
    <row r="128" spans="2:63" s="1" customFormat="1" ht="22.9" customHeight="1">
      <c r="B128" s="32"/>
      <c r="C128" s="67" t="s">
        <v>182</v>
      </c>
      <c r="J128" s="122">
        <f>BK128</f>
        <v>0</v>
      </c>
      <c r="L128" s="32"/>
      <c r="M128" s="65"/>
      <c r="N128" s="56"/>
      <c r="O128" s="56"/>
      <c r="P128" s="123">
        <f>P129+P131+P201</f>
        <v>0</v>
      </c>
      <c r="Q128" s="56"/>
      <c r="R128" s="123">
        <f>R129+R131+R201</f>
        <v>44.906225440000007</v>
      </c>
      <c r="S128" s="56"/>
      <c r="T128" s="124">
        <f>T129+T131+T201</f>
        <v>14.959999999999999</v>
      </c>
      <c r="AT128" s="17" t="s">
        <v>74</v>
      </c>
      <c r="AU128" s="17" t="s">
        <v>183</v>
      </c>
      <c r="BK128" s="125">
        <f>BK129+BK131+BK201</f>
        <v>0</v>
      </c>
    </row>
    <row r="129" spans="2:65" s="11" customFormat="1" ht="25.9" customHeight="1">
      <c r="B129" s="126"/>
      <c r="D129" s="127" t="s">
        <v>74</v>
      </c>
      <c r="E129" s="128" t="s">
        <v>203</v>
      </c>
      <c r="F129" s="128" t="s">
        <v>204</v>
      </c>
      <c r="I129" s="129"/>
      <c r="J129" s="130">
        <f>BK129</f>
        <v>0</v>
      </c>
      <c r="L129" s="126"/>
      <c r="M129" s="131"/>
      <c r="P129" s="132">
        <f>P130</f>
        <v>0</v>
      </c>
      <c r="R129" s="132">
        <f>R130</f>
        <v>0</v>
      </c>
      <c r="T129" s="133">
        <f>T130</f>
        <v>0</v>
      </c>
      <c r="AR129" s="127" t="s">
        <v>82</v>
      </c>
      <c r="AT129" s="134" t="s">
        <v>74</v>
      </c>
      <c r="AU129" s="134" t="s">
        <v>75</v>
      </c>
      <c r="AY129" s="127" t="s">
        <v>205</v>
      </c>
      <c r="BK129" s="135">
        <f>BK130</f>
        <v>0</v>
      </c>
    </row>
    <row r="130" spans="2:65" s="1" customFormat="1" ht="66.75" customHeight="1">
      <c r="B130" s="136"/>
      <c r="C130" s="137" t="s">
        <v>82</v>
      </c>
      <c r="D130" s="137" t="s">
        <v>206</v>
      </c>
      <c r="E130" s="138" t="s">
        <v>207</v>
      </c>
      <c r="F130" s="139" t="s">
        <v>208</v>
      </c>
      <c r="G130" s="140" t="s">
        <v>1</v>
      </c>
      <c r="H130" s="141">
        <v>0</v>
      </c>
      <c r="I130" s="142"/>
      <c r="J130" s="143">
        <f>ROUND(I130*H130,2)</f>
        <v>0</v>
      </c>
      <c r="K130" s="144"/>
      <c r="L130" s="145"/>
      <c r="M130" s="146" t="s">
        <v>1</v>
      </c>
      <c r="N130" s="147" t="s">
        <v>41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209</v>
      </c>
      <c r="AT130" s="150" t="s">
        <v>206</v>
      </c>
      <c r="AU130" s="150" t="s">
        <v>82</v>
      </c>
      <c r="AY130" s="17" t="s">
        <v>205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88</v>
      </c>
      <c r="BK130" s="151">
        <f>ROUND(I130*H130,2)</f>
        <v>0</v>
      </c>
      <c r="BL130" s="17" t="s">
        <v>210</v>
      </c>
      <c r="BM130" s="150" t="s">
        <v>4461</v>
      </c>
    </row>
    <row r="131" spans="2:65" s="11" customFormat="1" ht="25.9" customHeight="1">
      <c r="B131" s="126"/>
      <c r="D131" s="127" t="s">
        <v>74</v>
      </c>
      <c r="E131" s="128" t="s">
        <v>203</v>
      </c>
      <c r="F131" s="128" t="s">
        <v>204</v>
      </c>
      <c r="I131" s="129"/>
      <c r="J131" s="130">
        <f>BK131</f>
        <v>0</v>
      </c>
      <c r="L131" s="126"/>
      <c r="M131" s="131"/>
      <c r="P131" s="132">
        <f>P132+P198</f>
        <v>0</v>
      </c>
      <c r="R131" s="132">
        <f>R132+R198</f>
        <v>5.1618599999999999</v>
      </c>
      <c r="T131" s="133">
        <f>T132+T198</f>
        <v>0</v>
      </c>
      <c r="AR131" s="127" t="s">
        <v>82</v>
      </c>
      <c r="AT131" s="134" t="s">
        <v>74</v>
      </c>
      <c r="AU131" s="134" t="s">
        <v>75</v>
      </c>
      <c r="AY131" s="127" t="s">
        <v>205</v>
      </c>
      <c r="BK131" s="135">
        <f>BK132+BK198</f>
        <v>0</v>
      </c>
    </row>
    <row r="132" spans="2:65" s="11" customFormat="1" ht="22.9" customHeight="1">
      <c r="B132" s="126"/>
      <c r="D132" s="127" t="s">
        <v>74</v>
      </c>
      <c r="E132" s="152" t="s">
        <v>260</v>
      </c>
      <c r="F132" s="152" t="s">
        <v>425</v>
      </c>
      <c r="I132" s="129"/>
      <c r="J132" s="153">
        <f>BK132</f>
        <v>0</v>
      </c>
      <c r="L132" s="126"/>
      <c r="M132" s="131"/>
      <c r="P132" s="132">
        <f>SUM(P133:P197)</f>
        <v>0</v>
      </c>
      <c r="R132" s="132">
        <f>SUM(R133:R197)</f>
        <v>5.1618599999999999</v>
      </c>
      <c r="T132" s="133">
        <f>SUM(T133:T197)</f>
        <v>0</v>
      </c>
      <c r="AR132" s="127" t="s">
        <v>82</v>
      </c>
      <c r="AT132" s="134" t="s">
        <v>74</v>
      </c>
      <c r="AU132" s="134" t="s">
        <v>82</v>
      </c>
      <c r="AY132" s="127" t="s">
        <v>205</v>
      </c>
      <c r="BK132" s="135">
        <f>SUM(BK133:BK197)</f>
        <v>0</v>
      </c>
    </row>
    <row r="133" spans="2:65" s="1" customFormat="1" ht="24.2" customHeight="1">
      <c r="B133" s="136"/>
      <c r="C133" s="154" t="s">
        <v>88</v>
      </c>
      <c r="D133" s="154" t="s">
        <v>214</v>
      </c>
      <c r="E133" s="155" t="s">
        <v>4462</v>
      </c>
      <c r="F133" s="156" t="s">
        <v>4463</v>
      </c>
      <c r="G133" s="157" t="s">
        <v>592</v>
      </c>
      <c r="H133" s="158">
        <v>237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41</v>
      </c>
      <c r="P133" s="148">
        <f>O133*H133</f>
        <v>0</v>
      </c>
      <c r="Q133" s="148">
        <v>6.7799999999999996E-3</v>
      </c>
      <c r="R133" s="148">
        <f>Q133*H133</f>
        <v>1.60686</v>
      </c>
      <c r="S133" s="148">
        <v>0</v>
      </c>
      <c r="T133" s="149">
        <f>S133*H133</f>
        <v>0</v>
      </c>
      <c r="AR133" s="150" t="s">
        <v>210</v>
      </c>
      <c r="AT133" s="150" t="s">
        <v>214</v>
      </c>
      <c r="AU133" s="150" t="s">
        <v>88</v>
      </c>
      <c r="AY133" s="17" t="s">
        <v>205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7" t="s">
        <v>88</v>
      </c>
      <c r="BK133" s="151">
        <f>ROUND(I133*H133,2)</f>
        <v>0</v>
      </c>
      <c r="BL133" s="17" t="s">
        <v>210</v>
      </c>
      <c r="BM133" s="150" t="s">
        <v>4464</v>
      </c>
    </row>
    <row r="134" spans="2:65" s="14" customFormat="1">
      <c r="B134" s="179"/>
      <c r="D134" s="165" t="s">
        <v>219</v>
      </c>
      <c r="E134" s="180" t="s">
        <v>1</v>
      </c>
      <c r="F134" s="181" t="s">
        <v>4465</v>
      </c>
      <c r="H134" s="180" t="s">
        <v>1</v>
      </c>
      <c r="I134" s="182"/>
      <c r="L134" s="179"/>
      <c r="M134" s="183"/>
      <c r="T134" s="184"/>
      <c r="AT134" s="180" t="s">
        <v>219</v>
      </c>
      <c r="AU134" s="180" t="s">
        <v>88</v>
      </c>
      <c r="AV134" s="14" t="s">
        <v>82</v>
      </c>
      <c r="AW134" s="14" t="s">
        <v>31</v>
      </c>
      <c r="AX134" s="14" t="s">
        <v>75</v>
      </c>
      <c r="AY134" s="180" t="s">
        <v>205</v>
      </c>
    </row>
    <row r="135" spans="2:65" s="12" customFormat="1">
      <c r="B135" s="164"/>
      <c r="D135" s="165" t="s">
        <v>219</v>
      </c>
      <c r="E135" s="166" t="s">
        <v>1</v>
      </c>
      <c r="F135" s="167" t="s">
        <v>4466</v>
      </c>
      <c r="H135" s="168">
        <v>38</v>
      </c>
      <c r="I135" s="169"/>
      <c r="L135" s="164"/>
      <c r="M135" s="170"/>
      <c r="T135" s="171"/>
      <c r="AT135" s="166" t="s">
        <v>219</v>
      </c>
      <c r="AU135" s="166" t="s">
        <v>88</v>
      </c>
      <c r="AV135" s="12" t="s">
        <v>88</v>
      </c>
      <c r="AW135" s="12" t="s">
        <v>31</v>
      </c>
      <c r="AX135" s="12" t="s">
        <v>75</v>
      </c>
      <c r="AY135" s="166" t="s">
        <v>205</v>
      </c>
    </row>
    <row r="136" spans="2:65" s="12" customFormat="1">
      <c r="B136" s="164"/>
      <c r="D136" s="165" t="s">
        <v>219</v>
      </c>
      <c r="E136" s="166" t="s">
        <v>1</v>
      </c>
      <c r="F136" s="167" t="s">
        <v>4467</v>
      </c>
      <c r="H136" s="168">
        <v>43</v>
      </c>
      <c r="I136" s="169"/>
      <c r="L136" s="164"/>
      <c r="M136" s="170"/>
      <c r="T136" s="171"/>
      <c r="AT136" s="166" t="s">
        <v>219</v>
      </c>
      <c r="AU136" s="166" t="s">
        <v>88</v>
      </c>
      <c r="AV136" s="12" t="s">
        <v>88</v>
      </c>
      <c r="AW136" s="12" t="s">
        <v>31</v>
      </c>
      <c r="AX136" s="12" t="s">
        <v>75</v>
      </c>
      <c r="AY136" s="166" t="s">
        <v>205</v>
      </c>
    </row>
    <row r="137" spans="2:65" s="15" customFormat="1">
      <c r="B137" s="185"/>
      <c r="D137" s="165" t="s">
        <v>219</v>
      </c>
      <c r="E137" s="186" t="s">
        <v>1</v>
      </c>
      <c r="F137" s="187" t="s">
        <v>404</v>
      </c>
      <c r="H137" s="188">
        <v>81</v>
      </c>
      <c r="I137" s="189"/>
      <c r="L137" s="185"/>
      <c r="M137" s="190"/>
      <c r="T137" s="191"/>
      <c r="AT137" s="186" t="s">
        <v>219</v>
      </c>
      <c r="AU137" s="186" t="s">
        <v>88</v>
      </c>
      <c r="AV137" s="15" t="s">
        <v>222</v>
      </c>
      <c r="AW137" s="15" t="s">
        <v>31</v>
      </c>
      <c r="AX137" s="15" t="s">
        <v>75</v>
      </c>
      <c r="AY137" s="186" t="s">
        <v>205</v>
      </c>
    </row>
    <row r="138" spans="2:65" s="14" customFormat="1">
      <c r="B138" s="179"/>
      <c r="D138" s="165" t="s">
        <v>219</v>
      </c>
      <c r="E138" s="180" t="s">
        <v>1</v>
      </c>
      <c r="F138" s="181" t="s">
        <v>4468</v>
      </c>
      <c r="H138" s="180" t="s">
        <v>1</v>
      </c>
      <c r="I138" s="182"/>
      <c r="L138" s="179"/>
      <c r="M138" s="183"/>
      <c r="T138" s="184"/>
      <c r="AT138" s="180" t="s">
        <v>219</v>
      </c>
      <c r="AU138" s="180" t="s">
        <v>88</v>
      </c>
      <c r="AV138" s="14" t="s">
        <v>82</v>
      </c>
      <c r="AW138" s="14" t="s">
        <v>31</v>
      </c>
      <c r="AX138" s="14" t="s">
        <v>75</v>
      </c>
      <c r="AY138" s="180" t="s">
        <v>205</v>
      </c>
    </row>
    <row r="139" spans="2:65" s="12" customFormat="1">
      <c r="B139" s="164"/>
      <c r="D139" s="165" t="s">
        <v>219</v>
      </c>
      <c r="E139" s="166" t="s">
        <v>1</v>
      </c>
      <c r="F139" s="167" t="s">
        <v>4469</v>
      </c>
      <c r="H139" s="168">
        <v>54</v>
      </c>
      <c r="I139" s="169"/>
      <c r="L139" s="164"/>
      <c r="M139" s="170"/>
      <c r="T139" s="171"/>
      <c r="AT139" s="166" t="s">
        <v>219</v>
      </c>
      <c r="AU139" s="166" t="s">
        <v>88</v>
      </c>
      <c r="AV139" s="12" t="s">
        <v>88</v>
      </c>
      <c r="AW139" s="12" t="s">
        <v>31</v>
      </c>
      <c r="AX139" s="12" t="s">
        <v>75</v>
      </c>
      <c r="AY139" s="166" t="s">
        <v>205</v>
      </c>
    </row>
    <row r="140" spans="2:65" s="12" customFormat="1">
      <c r="B140" s="164"/>
      <c r="D140" s="165" t="s">
        <v>219</v>
      </c>
      <c r="E140" s="166" t="s">
        <v>1</v>
      </c>
      <c r="F140" s="167" t="s">
        <v>4470</v>
      </c>
      <c r="H140" s="168">
        <v>54</v>
      </c>
      <c r="I140" s="169"/>
      <c r="L140" s="164"/>
      <c r="M140" s="170"/>
      <c r="T140" s="171"/>
      <c r="AT140" s="166" t="s">
        <v>219</v>
      </c>
      <c r="AU140" s="166" t="s">
        <v>88</v>
      </c>
      <c r="AV140" s="12" t="s">
        <v>88</v>
      </c>
      <c r="AW140" s="12" t="s">
        <v>31</v>
      </c>
      <c r="AX140" s="12" t="s">
        <v>75</v>
      </c>
      <c r="AY140" s="166" t="s">
        <v>205</v>
      </c>
    </row>
    <row r="141" spans="2:65" s="15" customFormat="1">
      <c r="B141" s="185"/>
      <c r="D141" s="165" t="s">
        <v>219</v>
      </c>
      <c r="E141" s="186" t="s">
        <v>1</v>
      </c>
      <c r="F141" s="187" t="s">
        <v>404</v>
      </c>
      <c r="H141" s="188">
        <v>108</v>
      </c>
      <c r="I141" s="189"/>
      <c r="L141" s="185"/>
      <c r="M141" s="190"/>
      <c r="T141" s="191"/>
      <c r="AT141" s="186" t="s">
        <v>219</v>
      </c>
      <c r="AU141" s="186" t="s">
        <v>88</v>
      </c>
      <c r="AV141" s="15" t="s">
        <v>222</v>
      </c>
      <c r="AW141" s="15" t="s">
        <v>31</v>
      </c>
      <c r="AX141" s="15" t="s">
        <v>75</v>
      </c>
      <c r="AY141" s="186" t="s">
        <v>205</v>
      </c>
    </row>
    <row r="142" spans="2:65" s="14" customFormat="1">
      <c r="B142" s="179"/>
      <c r="D142" s="165" t="s">
        <v>219</v>
      </c>
      <c r="E142" s="180" t="s">
        <v>1</v>
      </c>
      <c r="F142" s="181" t="s">
        <v>4471</v>
      </c>
      <c r="H142" s="180" t="s">
        <v>1</v>
      </c>
      <c r="I142" s="182"/>
      <c r="L142" s="179"/>
      <c r="M142" s="183"/>
      <c r="T142" s="184"/>
      <c r="AT142" s="180" t="s">
        <v>219</v>
      </c>
      <c r="AU142" s="180" t="s">
        <v>88</v>
      </c>
      <c r="AV142" s="14" t="s">
        <v>82</v>
      </c>
      <c r="AW142" s="14" t="s">
        <v>31</v>
      </c>
      <c r="AX142" s="14" t="s">
        <v>75</v>
      </c>
      <c r="AY142" s="180" t="s">
        <v>205</v>
      </c>
    </row>
    <row r="143" spans="2:65" s="12" customFormat="1">
      <c r="B143" s="164"/>
      <c r="D143" s="165" t="s">
        <v>219</v>
      </c>
      <c r="E143" s="166" t="s">
        <v>1</v>
      </c>
      <c r="F143" s="167" t="s">
        <v>4472</v>
      </c>
      <c r="H143" s="168">
        <v>2</v>
      </c>
      <c r="I143" s="169"/>
      <c r="L143" s="164"/>
      <c r="M143" s="170"/>
      <c r="T143" s="171"/>
      <c r="AT143" s="166" t="s">
        <v>219</v>
      </c>
      <c r="AU143" s="166" t="s">
        <v>88</v>
      </c>
      <c r="AV143" s="12" t="s">
        <v>88</v>
      </c>
      <c r="AW143" s="12" t="s">
        <v>31</v>
      </c>
      <c r="AX143" s="12" t="s">
        <v>75</v>
      </c>
      <c r="AY143" s="166" t="s">
        <v>205</v>
      </c>
    </row>
    <row r="144" spans="2:65" s="12" customFormat="1">
      <c r="B144" s="164"/>
      <c r="D144" s="165" t="s">
        <v>219</v>
      </c>
      <c r="E144" s="166" t="s">
        <v>1</v>
      </c>
      <c r="F144" s="167" t="s">
        <v>4473</v>
      </c>
      <c r="H144" s="168">
        <v>1</v>
      </c>
      <c r="I144" s="169"/>
      <c r="L144" s="164"/>
      <c r="M144" s="170"/>
      <c r="T144" s="171"/>
      <c r="AT144" s="166" t="s">
        <v>219</v>
      </c>
      <c r="AU144" s="166" t="s">
        <v>88</v>
      </c>
      <c r="AV144" s="12" t="s">
        <v>88</v>
      </c>
      <c r="AW144" s="12" t="s">
        <v>31</v>
      </c>
      <c r="AX144" s="12" t="s">
        <v>75</v>
      </c>
      <c r="AY144" s="166" t="s">
        <v>205</v>
      </c>
    </row>
    <row r="145" spans="2:51" s="15" customFormat="1">
      <c r="B145" s="185"/>
      <c r="D145" s="165" t="s">
        <v>219</v>
      </c>
      <c r="E145" s="186" t="s">
        <v>1</v>
      </c>
      <c r="F145" s="187" t="s">
        <v>404</v>
      </c>
      <c r="H145" s="188">
        <v>3</v>
      </c>
      <c r="I145" s="189"/>
      <c r="L145" s="185"/>
      <c r="M145" s="190"/>
      <c r="T145" s="191"/>
      <c r="AT145" s="186" t="s">
        <v>219</v>
      </c>
      <c r="AU145" s="186" t="s">
        <v>88</v>
      </c>
      <c r="AV145" s="15" t="s">
        <v>222</v>
      </c>
      <c r="AW145" s="15" t="s">
        <v>31</v>
      </c>
      <c r="AX145" s="15" t="s">
        <v>75</v>
      </c>
      <c r="AY145" s="186" t="s">
        <v>205</v>
      </c>
    </row>
    <row r="146" spans="2:51" s="14" customFormat="1">
      <c r="B146" s="179"/>
      <c r="D146" s="165" t="s">
        <v>219</v>
      </c>
      <c r="E146" s="180" t="s">
        <v>1</v>
      </c>
      <c r="F146" s="181" t="s">
        <v>4474</v>
      </c>
      <c r="H146" s="180" t="s">
        <v>1</v>
      </c>
      <c r="I146" s="182"/>
      <c r="L146" s="179"/>
      <c r="M146" s="183"/>
      <c r="T146" s="184"/>
      <c r="AT146" s="180" t="s">
        <v>219</v>
      </c>
      <c r="AU146" s="180" t="s">
        <v>88</v>
      </c>
      <c r="AV146" s="14" t="s">
        <v>82</v>
      </c>
      <c r="AW146" s="14" t="s">
        <v>31</v>
      </c>
      <c r="AX146" s="14" t="s">
        <v>75</v>
      </c>
      <c r="AY146" s="180" t="s">
        <v>205</v>
      </c>
    </row>
    <row r="147" spans="2:51" s="12" customFormat="1">
      <c r="B147" s="164"/>
      <c r="D147" s="165" t="s">
        <v>219</v>
      </c>
      <c r="E147" s="166" t="s">
        <v>1</v>
      </c>
      <c r="F147" s="167" t="s">
        <v>4472</v>
      </c>
      <c r="H147" s="168">
        <v>2</v>
      </c>
      <c r="I147" s="169"/>
      <c r="L147" s="164"/>
      <c r="M147" s="170"/>
      <c r="T147" s="171"/>
      <c r="AT147" s="166" t="s">
        <v>219</v>
      </c>
      <c r="AU147" s="166" t="s">
        <v>88</v>
      </c>
      <c r="AV147" s="12" t="s">
        <v>88</v>
      </c>
      <c r="AW147" s="12" t="s">
        <v>31</v>
      </c>
      <c r="AX147" s="12" t="s">
        <v>75</v>
      </c>
      <c r="AY147" s="166" t="s">
        <v>205</v>
      </c>
    </row>
    <row r="148" spans="2:51" s="12" customFormat="1">
      <c r="B148" s="164"/>
      <c r="D148" s="165" t="s">
        <v>219</v>
      </c>
      <c r="E148" s="166" t="s">
        <v>1</v>
      </c>
      <c r="F148" s="167" t="s">
        <v>4475</v>
      </c>
      <c r="H148" s="168">
        <v>4</v>
      </c>
      <c r="I148" s="169"/>
      <c r="L148" s="164"/>
      <c r="M148" s="170"/>
      <c r="T148" s="171"/>
      <c r="AT148" s="166" t="s">
        <v>219</v>
      </c>
      <c r="AU148" s="166" t="s">
        <v>88</v>
      </c>
      <c r="AV148" s="12" t="s">
        <v>88</v>
      </c>
      <c r="AW148" s="12" t="s">
        <v>31</v>
      </c>
      <c r="AX148" s="12" t="s">
        <v>75</v>
      </c>
      <c r="AY148" s="166" t="s">
        <v>205</v>
      </c>
    </row>
    <row r="149" spans="2:51" s="15" customFormat="1">
      <c r="B149" s="185"/>
      <c r="D149" s="165" t="s">
        <v>219</v>
      </c>
      <c r="E149" s="186" t="s">
        <v>1</v>
      </c>
      <c r="F149" s="187" t="s">
        <v>404</v>
      </c>
      <c r="H149" s="188">
        <v>6</v>
      </c>
      <c r="I149" s="189"/>
      <c r="L149" s="185"/>
      <c r="M149" s="190"/>
      <c r="T149" s="191"/>
      <c r="AT149" s="186" t="s">
        <v>219</v>
      </c>
      <c r="AU149" s="186" t="s">
        <v>88</v>
      </c>
      <c r="AV149" s="15" t="s">
        <v>222</v>
      </c>
      <c r="AW149" s="15" t="s">
        <v>31</v>
      </c>
      <c r="AX149" s="15" t="s">
        <v>75</v>
      </c>
      <c r="AY149" s="186" t="s">
        <v>205</v>
      </c>
    </row>
    <row r="150" spans="2:51" s="14" customFormat="1">
      <c r="B150" s="179"/>
      <c r="D150" s="165" t="s">
        <v>219</v>
      </c>
      <c r="E150" s="180" t="s">
        <v>1</v>
      </c>
      <c r="F150" s="181" t="s">
        <v>4476</v>
      </c>
      <c r="H150" s="180" t="s">
        <v>1</v>
      </c>
      <c r="I150" s="182"/>
      <c r="L150" s="179"/>
      <c r="M150" s="183"/>
      <c r="T150" s="184"/>
      <c r="AT150" s="180" t="s">
        <v>219</v>
      </c>
      <c r="AU150" s="180" t="s">
        <v>88</v>
      </c>
      <c r="AV150" s="14" t="s">
        <v>82</v>
      </c>
      <c r="AW150" s="14" t="s">
        <v>31</v>
      </c>
      <c r="AX150" s="14" t="s">
        <v>75</v>
      </c>
      <c r="AY150" s="180" t="s">
        <v>205</v>
      </c>
    </row>
    <row r="151" spans="2:51" s="12" customFormat="1" ht="22.5">
      <c r="B151" s="164"/>
      <c r="D151" s="165" t="s">
        <v>219</v>
      </c>
      <c r="E151" s="166" t="s">
        <v>1</v>
      </c>
      <c r="F151" s="167" t="s">
        <v>4477</v>
      </c>
      <c r="H151" s="168">
        <v>16</v>
      </c>
      <c r="I151" s="169"/>
      <c r="L151" s="164"/>
      <c r="M151" s="170"/>
      <c r="T151" s="171"/>
      <c r="AT151" s="166" t="s">
        <v>219</v>
      </c>
      <c r="AU151" s="166" t="s">
        <v>88</v>
      </c>
      <c r="AV151" s="12" t="s">
        <v>88</v>
      </c>
      <c r="AW151" s="12" t="s">
        <v>31</v>
      </c>
      <c r="AX151" s="12" t="s">
        <v>75</v>
      </c>
      <c r="AY151" s="166" t="s">
        <v>205</v>
      </c>
    </row>
    <row r="152" spans="2:51" s="15" customFormat="1">
      <c r="B152" s="185"/>
      <c r="D152" s="165" t="s">
        <v>219</v>
      </c>
      <c r="E152" s="186" t="s">
        <v>1</v>
      </c>
      <c r="F152" s="187" t="s">
        <v>404</v>
      </c>
      <c r="H152" s="188">
        <v>16</v>
      </c>
      <c r="I152" s="189"/>
      <c r="L152" s="185"/>
      <c r="M152" s="190"/>
      <c r="T152" s="191"/>
      <c r="AT152" s="186" t="s">
        <v>219</v>
      </c>
      <c r="AU152" s="186" t="s">
        <v>88</v>
      </c>
      <c r="AV152" s="15" t="s">
        <v>222</v>
      </c>
      <c r="AW152" s="15" t="s">
        <v>31</v>
      </c>
      <c r="AX152" s="15" t="s">
        <v>75</v>
      </c>
      <c r="AY152" s="186" t="s">
        <v>205</v>
      </c>
    </row>
    <row r="153" spans="2:51" s="14" customFormat="1">
      <c r="B153" s="179"/>
      <c r="D153" s="165" t="s">
        <v>219</v>
      </c>
      <c r="E153" s="180" t="s">
        <v>1</v>
      </c>
      <c r="F153" s="181" t="s">
        <v>4478</v>
      </c>
      <c r="H153" s="180" t="s">
        <v>1</v>
      </c>
      <c r="I153" s="182"/>
      <c r="L153" s="179"/>
      <c r="M153" s="183"/>
      <c r="T153" s="184"/>
      <c r="AT153" s="180" t="s">
        <v>219</v>
      </c>
      <c r="AU153" s="180" t="s">
        <v>88</v>
      </c>
      <c r="AV153" s="14" t="s">
        <v>82</v>
      </c>
      <c r="AW153" s="14" t="s">
        <v>31</v>
      </c>
      <c r="AX153" s="14" t="s">
        <v>75</v>
      </c>
      <c r="AY153" s="180" t="s">
        <v>205</v>
      </c>
    </row>
    <row r="154" spans="2:51" s="12" customFormat="1">
      <c r="B154" s="164"/>
      <c r="D154" s="165" t="s">
        <v>219</v>
      </c>
      <c r="E154" s="166" t="s">
        <v>1</v>
      </c>
      <c r="F154" s="167" t="s">
        <v>4472</v>
      </c>
      <c r="H154" s="168">
        <v>2</v>
      </c>
      <c r="I154" s="169"/>
      <c r="L154" s="164"/>
      <c r="M154" s="170"/>
      <c r="T154" s="171"/>
      <c r="AT154" s="166" t="s">
        <v>219</v>
      </c>
      <c r="AU154" s="166" t="s">
        <v>88</v>
      </c>
      <c r="AV154" s="12" t="s">
        <v>88</v>
      </c>
      <c r="AW154" s="12" t="s">
        <v>31</v>
      </c>
      <c r="AX154" s="12" t="s">
        <v>75</v>
      </c>
      <c r="AY154" s="166" t="s">
        <v>205</v>
      </c>
    </row>
    <row r="155" spans="2:51" s="12" customFormat="1">
      <c r="B155" s="164"/>
      <c r="D155" s="165" t="s">
        <v>219</v>
      </c>
      <c r="E155" s="166" t="s">
        <v>1</v>
      </c>
      <c r="F155" s="167" t="s">
        <v>4479</v>
      </c>
      <c r="H155" s="168">
        <v>2</v>
      </c>
      <c r="I155" s="169"/>
      <c r="L155" s="164"/>
      <c r="M155" s="170"/>
      <c r="T155" s="171"/>
      <c r="AT155" s="166" t="s">
        <v>219</v>
      </c>
      <c r="AU155" s="166" t="s">
        <v>88</v>
      </c>
      <c r="AV155" s="12" t="s">
        <v>88</v>
      </c>
      <c r="AW155" s="12" t="s">
        <v>31</v>
      </c>
      <c r="AX155" s="12" t="s">
        <v>75</v>
      </c>
      <c r="AY155" s="166" t="s">
        <v>205</v>
      </c>
    </row>
    <row r="156" spans="2:51" s="15" customFormat="1">
      <c r="B156" s="185"/>
      <c r="D156" s="165" t="s">
        <v>219</v>
      </c>
      <c r="E156" s="186" t="s">
        <v>1</v>
      </c>
      <c r="F156" s="187" t="s">
        <v>404</v>
      </c>
      <c r="H156" s="188">
        <v>4</v>
      </c>
      <c r="I156" s="189"/>
      <c r="L156" s="185"/>
      <c r="M156" s="190"/>
      <c r="T156" s="191"/>
      <c r="AT156" s="186" t="s">
        <v>219</v>
      </c>
      <c r="AU156" s="186" t="s">
        <v>88</v>
      </c>
      <c r="AV156" s="15" t="s">
        <v>222</v>
      </c>
      <c r="AW156" s="15" t="s">
        <v>31</v>
      </c>
      <c r="AX156" s="15" t="s">
        <v>75</v>
      </c>
      <c r="AY156" s="186" t="s">
        <v>205</v>
      </c>
    </row>
    <row r="157" spans="2:51" s="14" customFormat="1">
      <c r="B157" s="179"/>
      <c r="D157" s="165" t="s">
        <v>219</v>
      </c>
      <c r="E157" s="180" t="s">
        <v>1</v>
      </c>
      <c r="F157" s="181" t="s">
        <v>4480</v>
      </c>
      <c r="H157" s="180" t="s">
        <v>1</v>
      </c>
      <c r="I157" s="182"/>
      <c r="L157" s="179"/>
      <c r="M157" s="183"/>
      <c r="T157" s="184"/>
      <c r="AT157" s="180" t="s">
        <v>219</v>
      </c>
      <c r="AU157" s="180" t="s">
        <v>88</v>
      </c>
      <c r="AV157" s="14" t="s">
        <v>82</v>
      </c>
      <c r="AW157" s="14" t="s">
        <v>31</v>
      </c>
      <c r="AX157" s="14" t="s">
        <v>75</v>
      </c>
      <c r="AY157" s="180" t="s">
        <v>205</v>
      </c>
    </row>
    <row r="158" spans="2:51" s="12" customFormat="1">
      <c r="B158" s="164"/>
      <c r="D158" s="165" t="s">
        <v>219</v>
      </c>
      <c r="E158" s="166" t="s">
        <v>1</v>
      </c>
      <c r="F158" s="167" t="s">
        <v>4481</v>
      </c>
      <c r="H158" s="168">
        <v>9</v>
      </c>
      <c r="I158" s="169"/>
      <c r="L158" s="164"/>
      <c r="M158" s="170"/>
      <c r="T158" s="171"/>
      <c r="AT158" s="166" t="s">
        <v>219</v>
      </c>
      <c r="AU158" s="166" t="s">
        <v>88</v>
      </c>
      <c r="AV158" s="12" t="s">
        <v>88</v>
      </c>
      <c r="AW158" s="12" t="s">
        <v>31</v>
      </c>
      <c r="AX158" s="12" t="s">
        <v>75</v>
      </c>
      <c r="AY158" s="166" t="s">
        <v>205</v>
      </c>
    </row>
    <row r="159" spans="2:51" s="12" customFormat="1">
      <c r="B159" s="164"/>
      <c r="D159" s="165" t="s">
        <v>219</v>
      </c>
      <c r="E159" s="166" t="s">
        <v>1</v>
      </c>
      <c r="F159" s="167" t="s">
        <v>4482</v>
      </c>
      <c r="H159" s="168">
        <v>10</v>
      </c>
      <c r="I159" s="169"/>
      <c r="L159" s="164"/>
      <c r="M159" s="170"/>
      <c r="T159" s="171"/>
      <c r="AT159" s="166" t="s">
        <v>219</v>
      </c>
      <c r="AU159" s="166" t="s">
        <v>88</v>
      </c>
      <c r="AV159" s="12" t="s">
        <v>88</v>
      </c>
      <c r="AW159" s="12" t="s">
        <v>31</v>
      </c>
      <c r="AX159" s="12" t="s">
        <v>75</v>
      </c>
      <c r="AY159" s="166" t="s">
        <v>205</v>
      </c>
    </row>
    <row r="160" spans="2:51" s="15" customFormat="1">
      <c r="B160" s="185"/>
      <c r="D160" s="165" t="s">
        <v>219</v>
      </c>
      <c r="E160" s="186" t="s">
        <v>1</v>
      </c>
      <c r="F160" s="187" t="s">
        <v>404</v>
      </c>
      <c r="H160" s="188">
        <v>19</v>
      </c>
      <c r="I160" s="189"/>
      <c r="L160" s="185"/>
      <c r="M160" s="190"/>
      <c r="T160" s="191"/>
      <c r="AT160" s="186" t="s">
        <v>219</v>
      </c>
      <c r="AU160" s="186" t="s">
        <v>88</v>
      </c>
      <c r="AV160" s="15" t="s">
        <v>222</v>
      </c>
      <c r="AW160" s="15" t="s">
        <v>31</v>
      </c>
      <c r="AX160" s="15" t="s">
        <v>75</v>
      </c>
      <c r="AY160" s="186" t="s">
        <v>205</v>
      </c>
    </row>
    <row r="161" spans="2:65" s="13" customFormat="1">
      <c r="B161" s="172"/>
      <c r="D161" s="165" t="s">
        <v>219</v>
      </c>
      <c r="E161" s="173" t="s">
        <v>1</v>
      </c>
      <c r="F161" s="174" t="s">
        <v>4483</v>
      </c>
      <c r="H161" s="175">
        <v>237</v>
      </c>
      <c r="I161" s="176"/>
      <c r="L161" s="172"/>
      <c r="M161" s="177"/>
      <c r="T161" s="178"/>
      <c r="AT161" s="173" t="s">
        <v>219</v>
      </c>
      <c r="AU161" s="173" t="s">
        <v>88</v>
      </c>
      <c r="AV161" s="13" t="s">
        <v>210</v>
      </c>
      <c r="AW161" s="13" t="s">
        <v>31</v>
      </c>
      <c r="AX161" s="13" t="s">
        <v>82</v>
      </c>
      <c r="AY161" s="173" t="s">
        <v>205</v>
      </c>
    </row>
    <row r="162" spans="2:65" s="1" customFormat="1" ht="44.25" customHeight="1">
      <c r="B162" s="136"/>
      <c r="C162" s="137" t="s">
        <v>222</v>
      </c>
      <c r="D162" s="137" t="s">
        <v>206</v>
      </c>
      <c r="E162" s="138" t="s">
        <v>4484</v>
      </c>
      <c r="F162" s="139" t="s">
        <v>4485</v>
      </c>
      <c r="G162" s="140" t="s">
        <v>592</v>
      </c>
      <c r="H162" s="141">
        <v>237</v>
      </c>
      <c r="I162" s="142"/>
      <c r="J162" s="143">
        <f>ROUND(I162*H162,2)</f>
        <v>0</v>
      </c>
      <c r="K162" s="144"/>
      <c r="L162" s="145"/>
      <c r="M162" s="146" t="s">
        <v>1</v>
      </c>
      <c r="N162" s="147" t="s">
        <v>41</v>
      </c>
      <c r="P162" s="148">
        <f>O162*H162</f>
        <v>0</v>
      </c>
      <c r="Q162" s="148">
        <v>1.4999999999999999E-2</v>
      </c>
      <c r="R162" s="148">
        <f>Q162*H162</f>
        <v>3.5549999999999997</v>
      </c>
      <c r="S162" s="148">
        <v>0</v>
      </c>
      <c r="T162" s="149">
        <f>S162*H162</f>
        <v>0</v>
      </c>
      <c r="AR162" s="150" t="s">
        <v>209</v>
      </c>
      <c r="AT162" s="150" t="s">
        <v>206</v>
      </c>
      <c r="AU162" s="150" t="s">
        <v>88</v>
      </c>
      <c r="AY162" s="17" t="s">
        <v>205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7" t="s">
        <v>88</v>
      </c>
      <c r="BK162" s="151">
        <f>ROUND(I162*H162,2)</f>
        <v>0</v>
      </c>
      <c r="BL162" s="17" t="s">
        <v>210</v>
      </c>
      <c r="BM162" s="150" t="s">
        <v>4486</v>
      </c>
    </row>
    <row r="163" spans="2:65" s="14" customFormat="1">
      <c r="B163" s="179"/>
      <c r="D163" s="165" t="s">
        <v>219</v>
      </c>
      <c r="E163" s="180" t="s">
        <v>1</v>
      </c>
      <c r="F163" s="181" t="s">
        <v>4487</v>
      </c>
      <c r="H163" s="180" t="s">
        <v>1</v>
      </c>
      <c r="I163" s="182"/>
      <c r="L163" s="179"/>
      <c r="M163" s="183"/>
      <c r="T163" s="184"/>
      <c r="AT163" s="180" t="s">
        <v>219</v>
      </c>
      <c r="AU163" s="180" t="s">
        <v>88</v>
      </c>
      <c r="AV163" s="14" t="s">
        <v>82</v>
      </c>
      <c r="AW163" s="14" t="s">
        <v>31</v>
      </c>
      <c r="AX163" s="14" t="s">
        <v>75</v>
      </c>
      <c r="AY163" s="180" t="s">
        <v>205</v>
      </c>
    </row>
    <row r="164" spans="2:65" s="14" customFormat="1" ht="22.5">
      <c r="B164" s="179"/>
      <c r="D164" s="165" t="s">
        <v>219</v>
      </c>
      <c r="E164" s="180" t="s">
        <v>1</v>
      </c>
      <c r="F164" s="181" t="s">
        <v>4488</v>
      </c>
      <c r="H164" s="180" t="s">
        <v>1</v>
      </c>
      <c r="I164" s="182"/>
      <c r="L164" s="179"/>
      <c r="M164" s="183"/>
      <c r="T164" s="184"/>
      <c r="AT164" s="180" t="s">
        <v>219</v>
      </c>
      <c r="AU164" s="180" t="s">
        <v>88</v>
      </c>
      <c r="AV164" s="14" t="s">
        <v>82</v>
      </c>
      <c r="AW164" s="14" t="s">
        <v>31</v>
      </c>
      <c r="AX164" s="14" t="s">
        <v>75</v>
      </c>
      <c r="AY164" s="180" t="s">
        <v>205</v>
      </c>
    </row>
    <row r="165" spans="2:65" s="12" customFormat="1">
      <c r="B165" s="164"/>
      <c r="D165" s="165" t="s">
        <v>219</v>
      </c>
      <c r="E165" s="166" t="s">
        <v>1</v>
      </c>
      <c r="F165" s="167" t="s">
        <v>4489</v>
      </c>
      <c r="H165" s="168">
        <v>38</v>
      </c>
      <c r="I165" s="169"/>
      <c r="L165" s="164"/>
      <c r="M165" s="170"/>
      <c r="T165" s="171"/>
      <c r="AT165" s="166" t="s">
        <v>219</v>
      </c>
      <c r="AU165" s="166" t="s">
        <v>88</v>
      </c>
      <c r="AV165" s="12" t="s">
        <v>88</v>
      </c>
      <c r="AW165" s="12" t="s">
        <v>31</v>
      </c>
      <c r="AX165" s="12" t="s">
        <v>75</v>
      </c>
      <c r="AY165" s="166" t="s">
        <v>205</v>
      </c>
    </row>
    <row r="166" spans="2:65" s="12" customFormat="1">
      <c r="B166" s="164"/>
      <c r="D166" s="165" t="s">
        <v>219</v>
      </c>
      <c r="E166" s="166" t="s">
        <v>1</v>
      </c>
      <c r="F166" s="167" t="s">
        <v>4490</v>
      </c>
      <c r="H166" s="168">
        <v>43</v>
      </c>
      <c r="I166" s="169"/>
      <c r="L166" s="164"/>
      <c r="M166" s="170"/>
      <c r="T166" s="171"/>
      <c r="AT166" s="166" t="s">
        <v>219</v>
      </c>
      <c r="AU166" s="166" t="s">
        <v>88</v>
      </c>
      <c r="AV166" s="12" t="s">
        <v>88</v>
      </c>
      <c r="AW166" s="12" t="s">
        <v>31</v>
      </c>
      <c r="AX166" s="12" t="s">
        <v>75</v>
      </c>
      <c r="AY166" s="166" t="s">
        <v>205</v>
      </c>
    </row>
    <row r="167" spans="2:65" s="15" customFormat="1">
      <c r="B167" s="185"/>
      <c r="D167" s="165" t="s">
        <v>219</v>
      </c>
      <c r="E167" s="186" t="s">
        <v>1</v>
      </c>
      <c r="F167" s="187" t="s">
        <v>404</v>
      </c>
      <c r="H167" s="188">
        <v>81</v>
      </c>
      <c r="I167" s="189"/>
      <c r="L167" s="185"/>
      <c r="M167" s="190"/>
      <c r="T167" s="191"/>
      <c r="AT167" s="186" t="s">
        <v>219</v>
      </c>
      <c r="AU167" s="186" t="s">
        <v>88</v>
      </c>
      <c r="AV167" s="15" t="s">
        <v>222</v>
      </c>
      <c r="AW167" s="15" t="s">
        <v>31</v>
      </c>
      <c r="AX167" s="15" t="s">
        <v>75</v>
      </c>
      <c r="AY167" s="186" t="s">
        <v>205</v>
      </c>
    </row>
    <row r="168" spans="2:65" s="14" customFormat="1" ht="22.5">
      <c r="B168" s="179"/>
      <c r="D168" s="165" t="s">
        <v>219</v>
      </c>
      <c r="E168" s="180" t="s">
        <v>1</v>
      </c>
      <c r="F168" s="181" t="s">
        <v>4491</v>
      </c>
      <c r="H168" s="180" t="s">
        <v>1</v>
      </c>
      <c r="I168" s="182"/>
      <c r="L168" s="179"/>
      <c r="M168" s="183"/>
      <c r="T168" s="184"/>
      <c r="AT168" s="180" t="s">
        <v>219</v>
      </c>
      <c r="AU168" s="180" t="s">
        <v>88</v>
      </c>
      <c r="AV168" s="14" t="s">
        <v>82</v>
      </c>
      <c r="AW168" s="14" t="s">
        <v>31</v>
      </c>
      <c r="AX168" s="14" t="s">
        <v>75</v>
      </c>
      <c r="AY168" s="180" t="s">
        <v>205</v>
      </c>
    </row>
    <row r="169" spans="2:65" s="14" customFormat="1">
      <c r="B169" s="179"/>
      <c r="D169" s="165" t="s">
        <v>219</v>
      </c>
      <c r="E169" s="180" t="s">
        <v>1</v>
      </c>
      <c r="F169" s="181" t="s">
        <v>4492</v>
      </c>
      <c r="H169" s="180" t="s">
        <v>1</v>
      </c>
      <c r="I169" s="182"/>
      <c r="L169" s="179"/>
      <c r="M169" s="183"/>
      <c r="T169" s="184"/>
      <c r="AT169" s="180" t="s">
        <v>219</v>
      </c>
      <c r="AU169" s="180" t="s">
        <v>88</v>
      </c>
      <c r="AV169" s="14" t="s">
        <v>82</v>
      </c>
      <c r="AW169" s="14" t="s">
        <v>31</v>
      </c>
      <c r="AX169" s="14" t="s">
        <v>75</v>
      </c>
      <c r="AY169" s="180" t="s">
        <v>205</v>
      </c>
    </row>
    <row r="170" spans="2:65" s="12" customFormat="1">
      <c r="B170" s="164"/>
      <c r="D170" s="165" t="s">
        <v>219</v>
      </c>
      <c r="E170" s="166" t="s">
        <v>1</v>
      </c>
      <c r="F170" s="167" t="s">
        <v>4493</v>
      </c>
      <c r="H170" s="168">
        <v>54</v>
      </c>
      <c r="I170" s="169"/>
      <c r="L170" s="164"/>
      <c r="M170" s="170"/>
      <c r="T170" s="171"/>
      <c r="AT170" s="166" t="s">
        <v>219</v>
      </c>
      <c r="AU170" s="166" t="s">
        <v>88</v>
      </c>
      <c r="AV170" s="12" t="s">
        <v>88</v>
      </c>
      <c r="AW170" s="12" t="s">
        <v>31</v>
      </c>
      <c r="AX170" s="12" t="s">
        <v>75</v>
      </c>
      <c r="AY170" s="166" t="s">
        <v>205</v>
      </c>
    </row>
    <row r="171" spans="2:65" s="12" customFormat="1">
      <c r="B171" s="164"/>
      <c r="D171" s="165" t="s">
        <v>219</v>
      </c>
      <c r="E171" s="166" t="s">
        <v>1</v>
      </c>
      <c r="F171" s="167" t="s">
        <v>4494</v>
      </c>
      <c r="H171" s="168">
        <v>54</v>
      </c>
      <c r="I171" s="169"/>
      <c r="L171" s="164"/>
      <c r="M171" s="170"/>
      <c r="T171" s="171"/>
      <c r="AT171" s="166" t="s">
        <v>219</v>
      </c>
      <c r="AU171" s="166" t="s">
        <v>88</v>
      </c>
      <c r="AV171" s="12" t="s">
        <v>88</v>
      </c>
      <c r="AW171" s="12" t="s">
        <v>31</v>
      </c>
      <c r="AX171" s="12" t="s">
        <v>75</v>
      </c>
      <c r="AY171" s="166" t="s">
        <v>205</v>
      </c>
    </row>
    <row r="172" spans="2:65" s="15" customFormat="1">
      <c r="B172" s="185"/>
      <c r="D172" s="165" t="s">
        <v>219</v>
      </c>
      <c r="E172" s="186" t="s">
        <v>1</v>
      </c>
      <c r="F172" s="187" t="s">
        <v>404</v>
      </c>
      <c r="H172" s="188">
        <v>108</v>
      </c>
      <c r="I172" s="189"/>
      <c r="L172" s="185"/>
      <c r="M172" s="190"/>
      <c r="T172" s="191"/>
      <c r="AT172" s="186" t="s">
        <v>219</v>
      </c>
      <c r="AU172" s="186" t="s">
        <v>88</v>
      </c>
      <c r="AV172" s="15" t="s">
        <v>222</v>
      </c>
      <c r="AW172" s="15" t="s">
        <v>31</v>
      </c>
      <c r="AX172" s="15" t="s">
        <v>75</v>
      </c>
      <c r="AY172" s="186" t="s">
        <v>205</v>
      </c>
    </row>
    <row r="173" spans="2:65" s="14" customFormat="1">
      <c r="B173" s="179"/>
      <c r="D173" s="165" t="s">
        <v>219</v>
      </c>
      <c r="E173" s="180" t="s">
        <v>1</v>
      </c>
      <c r="F173" s="181" t="s">
        <v>4495</v>
      </c>
      <c r="H173" s="180" t="s">
        <v>1</v>
      </c>
      <c r="I173" s="182"/>
      <c r="L173" s="179"/>
      <c r="M173" s="183"/>
      <c r="T173" s="184"/>
      <c r="AT173" s="180" t="s">
        <v>219</v>
      </c>
      <c r="AU173" s="180" t="s">
        <v>88</v>
      </c>
      <c r="AV173" s="14" t="s">
        <v>82</v>
      </c>
      <c r="AW173" s="14" t="s">
        <v>31</v>
      </c>
      <c r="AX173" s="14" t="s">
        <v>75</v>
      </c>
      <c r="AY173" s="180" t="s">
        <v>205</v>
      </c>
    </row>
    <row r="174" spans="2:65" s="14" customFormat="1" ht="22.5">
      <c r="B174" s="179"/>
      <c r="D174" s="165" t="s">
        <v>219</v>
      </c>
      <c r="E174" s="180" t="s">
        <v>1</v>
      </c>
      <c r="F174" s="181" t="s">
        <v>4491</v>
      </c>
      <c r="H174" s="180" t="s">
        <v>1</v>
      </c>
      <c r="I174" s="182"/>
      <c r="L174" s="179"/>
      <c r="M174" s="183"/>
      <c r="T174" s="184"/>
      <c r="AT174" s="180" t="s">
        <v>219</v>
      </c>
      <c r="AU174" s="180" t="s">
        <v>88</v>
      </c>
      <c r="AV174" s="14" t="s">
        <v>82</v>
      </c>
      <c r="AW174" s="14" t="s">
        <v>31</v>
      </c>
      <c r="AX174" s="14" t="s">
        <v>75</v>
      </c>
      <c r="AY174" s="180" t="s">
        <v>205</v>
      </c>
    </row>
    <row r="175" spans="2:65" s="12" customFormat="1">
      <c r="B175" s="164"/>
      <c r="D175" s="165" t="s">
        <v>219</v>
      </c>
      <c r="E175" s="166" t="s">
        <v>1</v>
      </c>
      <c r="F175" s="167" t="s">
        <v>4496</v>
      </c>
      <c r="H175" s="168">
        <v>2</v>
      </c>
      <c r="I175" s="169"/>
      <c r="L175" s="164"/>
      <c r="M175" s="170"/>
      <c r="T175" s="171"/>
      <c r="AT175" s="166" t="s">
        <v>219</v>
      </c>
      <c r="AU175" s="166" t="s">
        <v>88</v>
      </c>
      <c r="AV175" s="12" t="s">
        <v>88</v>
      </c>
      <c r="AW175" s="12" t="s">
        <v>31</v>
      </c>
      <c r="AX175" s="12" t="s">
        <v>75</v>
      </c>
      <c r="AY175" s="166" t="s">
        <v>205</v>
      </c>
    </row>
    <row r="176" spans="2:65" s="12" customFormat="1">
      <c r="B176" s="164"/>
      <c r="D176" s="165" t="s">
        <v>219</v>
      </c>
      <c r="E176" s="166" t="s">
        <v>1</v>
      </c>
      <c r="F176" s="167" t="s">
        <v>4497</v>
      </c>
      <c r="H176" s="168">
        <v>1</v>
      </c>
      <c r="I176" s="169"/>
      <c r="L176" s="164"/>
      <c r="M176" s="170"/>
      <c r="T176" s="171"/>
      <c r="AT176" s="166" t="s">
        <v>219</v>
      </c>
      <c r="AU176" s="166" t="s">
        <v>88</v>
      </c>
      <c r="AV176" s="12" t="s">
        <v>88</v>
      </c>
      <c r="AW176" s="12" t="s">
        <v>31</v>
      </c>
      <c r="AX176" s="12" t="s">
        <v>75</v>
      </c>
      <c r="AY176" s="166" t="s">
        <v>205</v>
      </c>
    </row>
    <row r="177" spans="2:51" s="15" customFormat="1">
      <c r="B177" s="185"/>
      <c r="D177" s="165" t="s">
        <v>219</v>
      </c>
      <c r="E177" s="186" t="s">
        <v>1</v>
      </c>
      <c r="F177" s="187" t="s">
        <v>404</v>
      </c>
      <c r="H177" s="188">
        <v>3</v>
      </c>
      <c r="I177" s="189"/>
      <c r="L177" s="185"/>
      <c r="M177" s="190"/>
      <c r="T177" s="191"/>
      <c r="AT177" s="186" t="s">
        <v>219</v>
      </c>
      <c r="AU177" s="186" t="s">
        <v>88</v>
      </c>
      <c r="AV177" s="15" t="s">
        <v>222</v>
      </c>
      <c r="AW177" s="15" t="s">
        <v>31</v>
      </c>
      <c r="AX177" s="15" t="s">
        <v>75</v>
      </c>
      <c r="AY177" s="186" t="s">
        <v>205</v>
      </c>
    </row>
    <row r="178" spans="2:51" s="14" customFormat="1">
      <c r="B178" s="179"/>
      <c r="D178" s="165" t="s">
        <v>219</v>
      </c>
      <c r="E178" s="180" t="s">
        <v>1</v>
      </c>
      <c r="F178" s="181" t="s">
        <v>4498</v>
      </c>
      <c r="H178" s="180" t="s">
        <v>1</v>
      </c>
      <c r="I178" s="182"/>
      <c r="L178" s="179"/>
      <c r="M178" s="183"/>
      <c r="T178" s="184"/>
      <c r="AT178" s="180" t="s">
        <v>219</v>
      </c>
      <c r="AU178" s="180" t="s">
        <v>88</v>
      </c>
      <c r="AV178" s="14" t="s">
        <v>82</v>
      </c>
      <c r="AW178" s="14" t="s">
        <v>31</v>
      </c>
      <c r="AX178" s="14" t="s">
        <v>75</v>
      </c>
      <c r="AY178" s="180" t="s">
        <v>205</v>
      </c>
    </row>
    <row r="179" spans="2:51" s="14" customFormat="1" ht="22.5">
      <c r="B179" s="179"/>
      <c r="D179" s="165" t="s">
        <v>219</v>
      </c>
      <c r="E179" s="180" t="s">
        <v>1</v>
      </c>
      <c r="F179" s="181" t="s">
        <v>4499</v>
      </c>
      <c r="H179" s="180" t="s">
        <v>1</v>
      </c>
      <c r="I179" s="182"/>
      <c r="L179" s="179"/>
      <c r="M179" s="183"/>
      <c r="T179" s="184"/>
      <c r="AT179" s="180" t="s">
        <v>219</v>
      </c>
      <c r="AU179" s="180" t="s">
        <v>88</v>
      </c>
      <c r="AV179" s="14" t="s">
        <v>82</v>
      </c>
      <c r="AW179" s="14" t="s">
        <v>31</v>
      </c>
      <c r="AX179" s="14" t="s">
        <v>75</v>
      </c>
      <c r="AY179" s="180" t="s">
        <v>205</v>
      </c>
    </row>
    <row r="180" spans="2:51" s="12" customFormat="1">
      <c r="B180" s="164"/>
      <c r="D180" s="165" t="s">
        <v>219</v>
      </c>
      <c r="E180" s="166" t="s">
        <v>1</v>
      </c>
      <c r="F180" s="167" t="s">
        <v>4500</v>
      </c>
      <c r="H180" s="168">
        <v>2</v>
      </c>
      <c r="I180" s="169"/>
      <c r="L180" s="164"/>
      <c r="M180" s="170"/>
      <c r="T180" s="171"/>
      <c r="AT180" s="166" t="s">
        <v>219</v>
      </c>
      <c r="AU180" s="166" t="s">
        <v>88</v>
      </c>
      <c r="AV180" s="12" t="s">
        <v>88</v>
      </c>
      <c r="AW180" s="12" t="s">
        <v>31</v>
      </c>
      <c r="AX180" s="12" t="s">
        <v>75</v>
      </c>
      <c r="AY180" s="166" t="s">
        <v>205</v>
      </c>
    </row>
    <row r="181" spans="2:51" s="12" customFormat="1">
      <c r="B181" s="164"/>
      <c r="D181" s="165" t="s">
        <v>219</v>
      </c>
      <c r="E181" s="166" t="s">
        <v>1</v>
      </c>
      <c r="F181" s="167" t="s">
        <v>4501</v>
      </c>
      <c r="H181" s="168">
        <v>4</v>
      </c>
      <c r="I181" s="169"/>
      <c r="L181" s="164"/>
      <c r="M181" s="170"/>
      <c r="T181" s="171"/>
      <c r="AT181" s="166" t="s">
        <v>219</v>
      </c>
      <c r="AU181" s="166" t="s">
        <v>88</v>
      </c>
      <c r="AV181" s="12" t="s">
        <v>88</v>
      </c>
      <c r="AW181" s="12" t="s">
        <v>31</v>
      </c>
      <c r="AX181" s="12" t="s">
        <v>75</v>
      </c>
      <c r="AY181" s="166" t="s">
        <v>205</v>
      </c>
    </row>
    <row r="182" spans="2:51" s="15" customFormat="1">
      <c r="B182" s="185"/>
      <c r="D182" s="165" t="s">
        <v>219</v>
      </c>
      <c r="E182" s="186" t="s">
        <v>1</v>
      </c>
      <c r="F182" s="187" t="s">
        <v>404</v>
      </c>
      <c r="H182" s="188">
        <v>6</v>
      </c>
      <c r="I182" s="189"/>
      <c r="L182" s="185"/>
      <c r="M182" s="190"/>
      <c r="T182" s="191"/>
      <c r="AT182" s="186" t="s">
        <v>219</v>
      </c>
      <c r="AU182" s="186" t="s">
        <v>88</v>
      </c>
      <c r="AV182" s="15" t="s">
        <v>222</v>
      </c>
      <c r="AW182" s="15" t="s">
        <v>31</v>
      </c>
      <c r="AX182" s="15" t="s">
        <v>75</v>
      </c>
      <c r="AY182" s="186" t="s">
        <v>205</v>
      </c>
    </row>
    <row r="183" spans="2:51" s="14" customFormat="1">
      <c r="B183" s="179"/>
      <c r="D183" s="165" t="s">
        <v>219</v>
      </c>
      <c r="E183" s="180" t="s">
        <v>1</v>
      </c>
      <c r="F183" s="181" t="s">
        <v>4502</v>
      </c>
      <c r="H183" s="180" t="s">
        <v>1</v>
      </c>
      <c r="I183" s="182"/>
      <c r="L183" s="179"/>
      <c r="M183" s="183"/>
      <c r="T183" s="184"/>
      <c r="AT183" s="180" t="s">
        <v>219</v>
      </c>
      <c r="AU183" s="180" t="s">
        <v>88</v>
      </c>
      <c r="AV183" s="14" t="s">
        <v>82</v>
      </c>
      <c r="AW183" s="14" t="s">
        <v>31</v>
      </c>
      <c r="AX183" s="14" t="s">
        <v>75</v>
      </c>
      <c r="AY183" s="180" t="s">
        <v>205</v>
      </c>
    </row>
    <row r="184" spans="2:51" s="14" customFormat="1" ht="22.5">
      <c r="B184" s="179"/>
      <c r="D184" s="165" t="s">
        <v>219</v>
      </c>
      <c r="E184" s="180" t="s">
        <v>1</v>
      </c>
      <c r="F184" s="181" t="s">
        <v>4499</v>
      </c>
      <c r="H184" s="180" t="s">
        <v>1</v>
      </c>
      <c r="I184" s="182"/>
      <c r="L184" s="179"/>
      <c r="M184" s="183"/>
      <c r="T184" s="184"/>
      <c r="AT184" s="180" t="s">
        <v>219</v>
      </c>
      <c r="AU184" s="180" t="s">
        <v>88</v>
      </c>
      <c r="AV184" s="14" t="s">
        <v>82</v>
      </c>
      <c r="AW184" s="14" t="s">
        <v>31</v>
      </c>
      <c r="AX184" s="14" t="s">
        <v>75</v>
      </c>
      <c r="AY184" s="180" t="s">
        <v>205</v>
      </c>
    </row>
    <row r="185" spans="2:51" s="12" customFormat="1">
      <c r="B185" s="164"/>
      <c r="D185" s="165" t="s">
        <v>219</v>
      </c>
      <c r="E185" s="166" t="s">
        <v>1</v>
      </c>
      <c r="F185" s="167" t="s">
        <v>4503</v>
      </c>
      <c r="H185" s="168">
        <v>16</v>
      </c>
      <c r="I185" s="169"/>
      <c r="L185" s="164"/>
      <c r="M185" s="170"/>
      <c r="T185" s="171"/>
      <c r="AT185" s="166" t="s">
        <v>219</v>
      </c>
      <c r="AU185" s="166" t="s">
        <v>88</v>
      </c>
      <c r="AV185" s="12" t="s">
        <v>88</v>
      </c>
      <c r="AW185" s="12" t="s">
        <v>31</v>
      </c>
      <c r="AX185" s="12" t="s">
        <v>75</v>
      </c>
      <c r="AY185" s="166" t="s">
        <v>205</v>
      </c>
    </row>
    <row r="186" spans="2:51" s="15" customFormat="1">
      <c r="B186" s="185"/>
      <c r="D186" s="165" t="s">
        <v>219</v>
      </c>
      <c r="E186" s="186" t="s">
        <v>1</v>
      </c>
      <c r="F186" s="187" t="s">
        <v>4504</v>
      </c>
      <c r="H186" s="188">
        <v>16</v>
      </c>
      <c r="I186" s="189"/>
      <c r="L186" s="185"/>
      <c r="M186" s="190"/>
      <c r="T186" s="191"/>
      <c r="AT186" s="186" t="s">
        <v>219</v>
      </c>
      <c r="AU186" s="186" t="s">
        <v>88</v>
      </c>
      <c r="AV186" s="15" t="s">
        <v>222</v>
      </c>
      <c r="AW186" s="15" t="s">
        <v>31</v>
      </c>
      <c r="AX186" s="15" t="s">
        <v>75</v>
      </c>
      <c r="AY186" s="186" t="s">
        <v>205</v>
      </c>
    </row>
    <row r="187" spans="2:51" s="14" customFormat="1">
      <c r="B187" s="179"/>
      <c r="D187" s="165" t="s">
        <v>219</v>
      </c>
      <c r="E187" s="180" t="s">
        <v>1</v>
      </c>
      <c r="F187" s="181" t="s">
        <v>4478</v>
      </c>
      <c r="H187" s="180" t="s">
        <v>1</v>
      </c>
      <c r="I187" s="182"/>
      <c r="L187" s="179"/>
      <c r="M187" s="183"/>
      <c r="T187" s="184"/>
      <c r="AT187" s="180" t="s">
        <v>219</v>
      </c>
      <c r="AU187" s="180" t="s">
        <v>88</v>
      </c>
      <c r="AV187" s="14" t="s">
        <v>82</v>
      </c>
      <c r="AW187" s="14" t="s">
        <v>31</v>
      </c>
      <c r="AX187" s="14" t="s">
        <v>75</v>
      </c>
      <c r="AY187" s="180" t="s">
        <v>205</v>
      </c>
    </row>
    <row r="188" spans="2:51" s="14" customFormat="1" ht="22.5">
      <c r="B188" s="179"/>
      <c r="D188" s="165" t="s">
        <v>219</v>
      </c>
      <c r="E188" s="180" t="s">
        <v>1</v>
      </c>
      <c r="F188" s="181" t="s">
        <v>4505</v>
      </c>
      <c r="H188" s="180" t="s">
        <v>1</v>
      </c>
      <c r="I188" s="182"/>
      <c r="L188" s="179"/>
      <c r="M188" s="183"/>
      <c r="T188" s="184"/>
      <c r="AT188" s="180" t="s">
        <v>219</v>
      </c>
      <c r="AU188" s="180" t="s">
        <v>88</v>
      </c>
      <c r="AV188" s="14" t="s">
        <v>82</v>
      </c>
      <c r="AW188" s="14" t="s">
        <v>31</v>
      </c>
      <c r="AX188" s="14" t="s">
        <v>75</v>
      </c>
      <c r="AY188" s="180" t="s">
        <v>205</v>
      </c>
    </row>
    <row r="189" spans="2:51" s="12" customFormat="1">
      <c r="B189" s="164"/>
      <c r="D189" s="165" t="s">
        <v>219</v>
      </c>
      <c r="E189" s="166" t="s">
        <v>1</v>
      </c>
      <c r="F189" s="167" t="s">
        <v>4496</v>
      </c>
      <c r="H189" s="168">
        <v>2</v>
      </c>
      <c r="I189" s="169"/>
      <c r="L189" s="164"/>
      <c r="M189" s="170"/>
      <c r="T189" s="171"/>
      <c r="AT189" s="166" t="s">
        <v>219</v>
      </c>
      <c r="AU189" s="166" t="s">
        <v>88</v>
      </c>
      <c r="AV189" s="12" t="s">
        <v>88</v>
      </c>
      <c r="AW189" s="12" t="s">
        <v>31</v>
      </c>
      <c r="AX189" s="12" t="s">
        <v>75</v>
      </c>
      <c r="AY189" s="166" t="s">
        <v>205</v>
      </c>
    </row>
    <row r="190" spans="2:51" s="12" customFormat="1">
      <c r="B190" s="164"/>
      <c r="D190" s="165" t="s">
        <v>219</v>
      </c>
      <c r="E190" s="166" t="s">
        <v>1</v>
      </c>
      <c r="F190" s="167" t="s">
        <v>4506</v>
      </c>
      <c r="H190" s="168">
        <v>2</v>
      </c>
      <c r="I190" s="169"/>
      <c r="L190" s="164"/>
      <c r="M190" s="170"/>
      <c r="T190" s="171"/>
      <c r="AT190" s="166" t="s">
        <v>219</v>
      </c>
      <c r="AU190" s="166" t="s">
        <v>88</v>
      </c>
      <c r="AV190" s="12" t="s">
        <v>88</v>
      </c>
      <c r="AW190" s="12" t="s">
        <v>31</v>
      </c>
      <c r="AX190" s="12" t="s">
        <v>75</v>
      </c>
      <c r="AY190" s="166" t="s">
        <v>205</v>
      </c>
    </row>
    <row r="191" spans="2:51" s="15" customFormat="1">
      <c r="B191" s="185"/>
      <c r="D191" s="165" t="s">
        <v>219</v>
      </c>
      <c r="E191" s="186" t="s">
        <v>1</v>
      </c>
      <c r="F191" s="187" t="s">
        <v>404</v>
      </c>
      <c r="H191" s="188">
        <v>4</v>
      </c>
      <c r="I191" s="189"/>
      <c r="L191" s="185"/>
      <c r="M191" s="190"/>
      <c r="T191" s="191"/>
      <c r="AT191" s="186" t="s">
        <v>219</v>
      </c>
      <c r="AU191" s="186" t="s">
        <v>88</v>
      </c>
      <c r="AV191" s="15" t="s">
        <v>222</v>
      </c>
      <c r="AW191" s="15" t="s">
        <v>31</v>
      </c>
      <c r="AX191" s="15" t="s">
        <v>75</v>
      </c>
      <c r="AY191" s="186" t="s">
        <v>205</v>
      </c>
    </row>
    <row r="192" spans="2:51" s="14" customFormat="1">
      <c r="B192" s="179"/>
      <c r="D192" s="165" t="s">
        <v>219</v>
      </c>
      <c r="E192" s="180" t="s">
        <v>1</v>
      </c>
      <c r="F192" s="181" t="s">
        <v>4480</v>
      </c>
      <c r="H192" s="180" t="s">
        <v>1</v>
      </c>
      <c r="I192" s="182"/>
      <c r="L192" s="179"/>
      <c r="M192" s="183"/>
      <c r="T192" s="184"/>
      <c r="AT192" s="180" t="s">
        <v>219</v>
      </c>
      <c r="AU192" s="180" t="s">
        <v>88</v>
      </c>
      <c r="AV192" s="14" t="s">
        <v>82</v>
      </c>
      <c r="AW192" s="14" t="s">
        <v>31</v>
      </c>
      <c r="AX192" s="14" t="s">
        <v>75</v>
      </c>
      <c r="AY192" s="180" t="s">
        <v>205</v>
      </c>
    </row>
    <row r="193" spans="2:65" s="14" customFormat="1" ht="22.5">
      <c r="B193" s="179"/>
      <c r="D193" s="165" t="s">
        <v>219</v>
      </c>
      <c r="E193" s="180" t="s">
        <v>1</v>
      </c>
      <c r="F193" s="181" t="s">
        <v>4505</v>
      </c>
      <c r="H193" s="180" t="s">
        <v>1</v>
      </c>
      <c r="I193" s="182"/>
      <c r="L193" s="179"/>
      <c r="M193" s="183"/>
      <c r="T193" s="184"/>
      <c r="AT193" s="180" t="s">
        <v>219</v>
      </c>
      <c r="AU193" s="180" t="s">
        <v>88</v>
      </c>
      <c r="AV193" s="14" t="s">
        <v>82</v>
      </c>
      <c r="AW193" s="14" t="s">
        <v>31</v>
      </c>
      <c r="AX193" s="14" t="s">
        <v>75</v>
      </c>
      <c r="AY193" s="180" t="s">
        <v>205</v>
      </c>
    </row>
    <row r="194" spans="2:65" s="12" customFormat="1">
      <c r="B194" s="164"/>
      <c r="D194" s="165" t="s">
        <v>219</v>
      </c>
      <c r="E194" s="166" t="s">
        <v>1</v>
      </c>
      <c r="F194" s="167" t="s">
        <v>4507</v>
      </c>
      <c r="H194" s="168">
        <v>9</v>
      </c>
      <c r="I194" s="169"/>
      <c r="L194" s="164"/>
      <c r="M194" s="170"/>
      <c r="T194" s="171"/>
      <c r="AT194" s="166" t="s">
        <v>219</v>
      </c>
      <c r="AU194" s="166" t="s">
        <v>88</v>
      </c>
      <c r="AV194" s="12" t="s">
        <v>88</v>
      </c>
      <c r="AW194" s="12" t="s">
        <v>31</v>
      </c>
      <c r="AX194" s="12" t="s">
        <v>75</v>
      </c>
      <c r="AY194" s="166" t="s">
        <v>205</v>
      </c>
    </row>
    <row r="195" spans="2:65" s="12" customFormat="1">
      <c r="B195" s="164"/>
      <c r="D195" s="165" t="s">
        <v>219</v>
      </c>
      <c r="E195" s="166" t="s">
        <v>1</v>
      </c>
      <c r="F195" s="167" t="s">
        <v>4508</v>
      </c>
      <c r="H195" s="168">
        <v>10</v>
      </c>
      <c r="I195" s="169"/>
      <c r="L195" s="164"/>
      <c r="M195" s="170"/>
      <c r="T195" s="171"/>
      <c r="AT195" s="166" t="s">
        <v>219</v>
      </c>
      <c r="AU195" s="166" t="s">
        <v>88</v>
      </c>
      <c r="AV195" s="12" t="s">
        <v>88</v>
      </c>
      <c r="AW195" s="12" t="s">
        <v>31</v>
      </c>
      <c r="AX195" s="12" t="s">
        <v>75</v>
      </c>
      <c r="AY195" s="166" t="s">
        <v>205</v>
      </c>
    </row>
    <row r="196" spans="2:65" s="15" customFormat="1">
      <c r="B196" s="185"/>
      <c r="D196" s="165" t="s">
        <v>219</v>
      </c>
      <c r="E196" s="186" t="s">
        <v>1</v>
      </c>
      <c r="F196" s="187" t="s">
        <v>404</v>
      </c>
      <c r="H196" s="188">
        <v>19</v>
      </c>
      <c r="I196" s="189"/>
      <c r="L196" s="185"/>
      <c r="M196" s="190"/>
      <c r="T196" s="191"/>
      <c r="AT196" s="186" t="s">
        <v>219</v>
      </c>
      <c r="AU196" s="186" t="s">
        <v>88</v>
      </c>
      <c r="AV196" s="15" t="s">
        <v>222</v>
      </c>
      <c r="AW196" s="15" t="s">
        <v>31</v>
      </c>
      <c r="AX196" s="15" t="s">
        <v>75</v>
      </c>
      <c r="AY196" s="186" t="s">
        <v>205</v>
      </c>
    </row>
    <row r="197" spans="2:65" s="13" customFormat="1">
      <c r="B197" s="172"/>
      <c r="D197" s="165" t="s">
        <v>219</v>
      </c>
      <c r="E197" s="173" t="s">
        <v>1</v>
      </c>
      <c r="F197" s="174" t="s">
        <v>4509</v>
      </c>
      <c r="H197" s="175">
        <v>237</v>
      </c>
      <c r="I197" s="176"/>
      <c r="L197" s="172"/>
      <c r="M197" s="177"/>
      <c r="T197" s="178"/>
      <c r="AT197" s="173" t="s">
        <v>219</v>
      </c>
      <c r="AU197" s="173" t="s">
        <v>88</v>
      </c>
      <c r="AV197" s="13" t="s">
        <v>210</v>
      </c>
      <c r="AW197" s="13" t="s">
        <v>31</v>
      </c>
      <c r="AX197" s="13" t="s">
        <v>82</v>
      </c>
      <c r="AY197" s="173" t="s">
        <v>205</v>
      </c>
    </row>
    <row r="198" spans="2:65" s="11" customFormat="1" ht="22.9" customHeight="1">
      <c r="B198" s="126"/>
      <c r="D198" s="127" t="s">
        <v>74</v>
      </c>
      <c r="E198" s="152" t="s">
        <v>478</v>
      </c>
      <c r="F198" s="152" t="s">
        <v>479</v>
      </c>
      <c r="I198" s="129"/>
      <c r="J198" s="153">
        <f>BK198</f>
        <v>0</v>
      </c>
      <c r="L198" s="126"/>
      <c r="M198" s="131"/>
      <c r="P198" s="132">
        <f>SUM(P199:P200)</f>
        <v>0</v>
      </c>
      <c r="R198" s="132">
        <f>SUM(R199:R200)</f>
        <v>0</v>
      </c>
      <c r="T198" s="133">
        <f>SUM(T199:T200)</f>
        <v>0</v>
      </c>
      <c r="AR198" s="127" t="s">
        <v>82</v>
      </c>
      <c r="AT198" s="134" t="s">
        <v>74</v>
      </c>
      <c r="AU198" s="134" t="s">
        <v>82</v>
      </c>
      <c r="AY198" s="127" t="s">
        <v>205</v>
      </c>
      <c r="BK198" s="135">
        <f>SUM(BK199:BK200)</f>
        <v>0</v>
      </c>
    </row>
    <row r="199" spans="2:65" s="1" customFormat="1" ht="24.2" customHeight="1">
      <c r="B199" s="136"/>
      <c r="C199" s="154" t="s">
        <v>210</v>
      </c>
      <c r="D199" s="154" t="s">
        <v>214</v>
      </c>
      <c r="E199" s="155" t="s">
        <v>4510</v>
      </c>
      <c r="F199" s="156" t="s">
        <v>4511</v>
      </c>
      <c r="G199" s="157" t="s">
        <v>270</v>
      </c>
      <c r="H199" s="158">
        <v>5.1619999999999999</v>
      </c>
      <c r="I199" s="159"/>
      <c r="J199" s="160">
        <f>ROUND(I199*H199,2)</f>
        <v>0</v>
      </c>
      <c r="K199" s="161"/>
      <c r="L199" s="32"/>
      <c r="M199" s="162" t="s">
        <v>1</v>
      </c>
      <c r="N199" s="163" t="s">
        <v>41</v>
      </c>
      <c r="P199" s="148">
        <f>O199*H199</f>
        <v>0</v>
      </c>
      <c r="Q199" s="148">
        <v>0</v>
      </c>
      <c r="R199" s="148">
        <f>Q199*H199</f>
        <v>0</v>
      </c>
      <c r="S199" s="148">
        <v>0</v>
      </c>
      <c r="T199" s="149">
        <f>S199*H199</f>
        <v>0</v>
      </c>
      <c r="AR199" s="150" t="s">
        <v>210</v>
      </c>
      <c r="AT199" s="150" t="s">
        <v>214</v>
      </c>
      <c r="AU199" s="150" t="s">
        <v>88</v>
      </c>
      <c r="AY199" s="17" t="s">
        <v>205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7" t="s">
        <v>88</v>
      </c>
      <c r="BK199" s="151">
        <f>ROUND(I199*H199,2)</f>
        <v>0</v>
      </c>
      <c r="BL199" s="17" t="s">
        <v>210</v>
      </c>
      <c r="BM199" s="150" t="s">
        <v>4512</v>
      </c>
    </row>
    <row r="200" spans="2:65" s="1" customFormat="1" ht="37.9" customHeight="1">
      <c r="B200" s="136"/>
      <c r="C200" s="154" t="s">
        <v>220</v>
      </c>
      <c r="D200" s="154" t="s">
        <v>214</v>
      </c>
      <c r="E200" s="155" t="s">
        <v>4513</v>
      </c>
      <c r="F200" s="156" t="s">
        <v>4514</v>
      </c>
      <c r="G200" s="157" t="s">
        <v>270</v>
      </c>
      <c r="H200" s="158">
        <v>5.1619999999999999</v>
      </c>
      <c r="I200" s="159"/>
      <c r="J200" s="160">
        <f>ROUND(I200*H200,2)</f>
        <v>0</v>
      </c>
      <c r="K200" s="161"/>
      <c r="L200" s="32"/>
      <c r="M200" s="162" t="s">
        <v>1</v>
      </c>
      <c r="N200" s="163" t="s">
        <v>41</v>
      </c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AR200" s="150" t="s">
        <v>210</v>
      </c>
      <c r="AT200" s="150" t="s">
        <v>214</v>
      </c>
      <c r="AU200" s="150" t="s">
        <v>88</v>
      </c>
      <c r="AY200" s="17" t="s">
        <v>205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7" t="s">
        <v>88</v>
      </c>
      <c r="BK200" s="151">
        <f>ROUND(I200*H200,2)</f>
        <v>0</v>
      </c>
      <c r="BL200" s="17" t="s">
        <v>210</v>
      </c>
      <c r="BM200" s="150" t="s">
        <v>4515</v>
      </c>
    </row>
    <row r="201" spans="2:65" s="11" customFormat="1" ht="25.9" customHeight="1">
      <c r="B201" s="126"/>
      <c r="D201" s="127" t="s">
        <v>74</v>
      </c>
      <c r="E201" s="128" t="s">
        <v>227</v>
      </c>
      <c r="F201" s="128" t="s">
        <v>228</v>
      </c>
      <c r="I201" s="129"/>
      <c r="J201" s="130">
        <f>BK201</f>
        <v>0</v>
      </c>
      <c r="L201" s="126"/>
      <c r="M201" s="131"/>
      <c r="P201" s="132">
        <f>P202+P218+P619</f>
        <v>0</v>
      </c>
      <c r="R201" s="132">
        <f>R202+R218+R619</f>
        <v>39.74436544000001</v>
      </c>
      <c r="T201" s="133">
        <f>T202+T218+T619</f>
        <v>14.959999999999999</v>
      </c>
      <c r="AR201" s="127" t="s">
        <v>88</v>
      </c>
      <c r="AT201" s="134" t="s">
        <v>74</v>
      </c>
      <c r="AU201" s="134" t="s">
        <v>75</v>
      </c>
      <c r="AY201" s="127" t="s">
        <v>205</v>
      </c>
      <c r="BK201" s="135">
        <f>BK202+BK218+BK619</f>
        <v>0</v>
      </c>
    </row>
    <row r="202" spans="2:65" s="11" customFormat="1" ht="22.9" customHeight="1">
      <c r="B202" s="126"/>
      <c r="D202" s="127" t="s">
        <v>74</v>
      </c>
      <c r="E202" s="152" t="s">
        <v>2960</v>
      </c>
      <c r="F202" s="152" t="s">
        <v>2961</v>
      </c>
      <c r="I202" s="129"/>
      <c r="J202" s="153">
        <f>BK202</f>
        <v>0</v>
      </c>
      <c r="L202" s="126"/>
      <c r="M202" s="131"/>
      <c r="P202" s="132">
        <f>SUM(P203:P217)</f>
        <v>0</v>
      </c>
      <c r="R202" s="132">
        <f>SUM(R203:R217)</f>
        <v>0.18107999999999996</v>
      </c>
      <c r="T202" s="133">
        <f>SUM(T203:T217)</f>
        <v>0</v>
      </c>
      <c r="AR202" s="127" t="s">
        <v>88</v>
      </c>
      <c r="AT202" s="134" t="s">
        <v>74</v>
      </c>
      <c r="AU202" s="134" t="s">
        <v>82</v>
      </c>
      <c r="AY202" s="127" t="s">
        <v>205</v>
      </c>
      <c r="BK202" s="135">
        <f>SUM(BK203:BK217)</f>
        <v>0</v>
      </c>
    </row>
    <row r="203" spans="2:65" s="1" customFormat="1" ht="33" customHeight="1">
      <c r="B203" s="136"/>
      <c r="C203" s="154" t="s">
        <v>260</v>
      </c>
      <c r="D203" s="154" t="s">
        <v>214</v>
      </c>
      <c r="E203" s="155" t="s">
        <v>4516</v>
      </c>
      <c r="F203" s="156" t="s">
        <v>4517</v>
      </c>
      <c r="G203" s="157" t="s">
        <v>165</v>
      </c>
      <c r="H203" s="158">
        <v>9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41</v>
      </c>
      <c r="P203" s="148">
        <f>O203*H203</f>
        <v>0</v>
      </c>
      <c r="Q203" s="148">
        <v>1.8500000000000001E-3</v>
      </c>
      <c r="R203" s="148">
        <f>Q203*H203</f>
        <v>1.6650000000000002E-2</v>
      </c>
      <c r="S203" s="148">
        <v>0</v>
      </c>
      <c r="T203" s="149">
        <f>S203*H203</f>
        <v>0</v>
      </c>
      <c r="AR203" s="150" t="s">
        <v>233</v>
      </c>
      <c r="AT203" s="150" t="s">
        <v>214</v>
      </c>
      <c r="AU203" s="150" t="s">
        <v>88</v>
      </c>
      <c r="AY203" s="17" t="s">
        <v>205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88</v>
      </c>
      <c r="BK203" s="151">
        <f>ROUND(I203*H203,2)</f>
        <v>0</v>
      </c>
      <c r="BL203" s="17" t="s">
        <v>233</v>
      </c>
      <c r="BM203" s="150" t="s">
        <v>4518</v>
      </c>
    </row>
    <row r="204" spans="2:65" s="14" customFormat="1">
      <c r="B204" s="179"/>
      <c r="D204" s="165" t="s">
        <v>219</v>
      </c>
      <c r="E204" s="180" t="s">
        <v>1</v>
      </c>
      <c r="F204" s="181" t="s">
        <v>4519</v>
      </c>
      <c r="H204" s="180" t="s">
        <v>1</v>
      </c>
      <c r="I204" s="182"/>
      <c r="L204" s="179"/>
      <c r="M204" s="183"/>
      <c r="T204" s="184"/>
      <c r="AT204" s="180" t="s">
        <v>219</v>
      </c>
      <c r="AU204" s="180" t="s">
        <v>88</v>
      </c>
      <c r="AV204" s="14" t="s">
        <v>82</v>
      </c>
      <c r="AW204" s="14" t="s">
        <v>31</v>
      </c>
      <c r="AX204" s="14" t="s">
        <v>75</v>
      </c>
      <c r="AY204" s="180" t="s">
        <v>205</v>
      </c>
    </row>
    <row r="205" spans="2:65" s="14" customFormat="1" ht="22.5">
      <c r="B205" s="179"/>
      <c r="D205" s="165" t="s">
        <v>219</v>
      </c>
      <c r="E205" s="180" t="s">
        <v>1</v>
      </c>
      <c r="F205" s="181" t="s">
        <v>4520</v>
      </c>
      <c r="H205" s="180" t="s">
        <v>1</v>
      </c>
      <c r="I205" s="182"/>
      <c r="L205" s="179"/>
      <c r="M205" s="183"/>
      <c r="T205" s="184"/>
      <c r="AT205" s="180" t="s">
        <v>219</v>
      </c>
      <c r="AU205" s="180" t="s">
        <v>88</v>
      </c>
      <c r="AV205" s="14" t="s">
        <v>82</v>
      </c>
      <c r="AW205" s="14" t="s">
        <v>31</v>
      </c>
      <c r="AX205" s="14" t="s">
        <v>75</v>
      </c>
      <c r="AY205" s="180" t="s">
        <v>205</v>
      </c>
    </row>
    <row r="206" spans="2:65" s="14" customFormat="1">
      <c r="B206" s="179"/>
      <c r="D206" s="165" t="s">
        <v>219</v>
      </c>
      <c r="E206" s="180" t="s">
        <v>1</v>
      </c>
      <c r="F206" s="181" t="s">
        <v>4521</v>
      </c>
      <c r="H206" s="180" t="s">
        <v>1</v>
      </c>
      <c r="I206" s="182"/>
      <c r="L206" s="179"/>
      <c r="M206" s="183"/>
      <c r="T206" s="184"/>
      <c r="AT206" s="180" t="s">
        <v>219</v>
      </c>
      <c r="AU206" s="180" t="s">
        <v>88</v>
      </c>
      <c r="AV206" s="14" t="s">
        <v>82</v>
      </c>
      <c r="AW206" s="14" t="s">
        <v>31</v>
      </c>
      <c r="AX206" s="14" t="s">
        <v>75</v>
      </c>
      <c r="AY206" s="180" t="s">
        <v>205</v>
      </c>
    </row>
    <row r="207" spans="2:65" s="14" customFormat="1">
      <c r="B207" s="179"/>
      <c r="D207" s="165" t="s">
        <v>219</v>
      </c>
      <c r="E207" s="180" t="s">
        <v>1</v>
      </c>
      <c r="F207" s="181" t="s">
        <v>4522</v>
      </c>
      <c r="H207" s="180" t="s">
        <v>1</v>
      </c>
      <c r="I207" s="182"/>
      <c r="L207" s="179"/>
      <c r="M207" s="183"/>
      <c r="T207" s="184"/>
      <c r="AT207" s="180" t="s">
        <v>219</v>
      </c>
      <c r="AU207" s="180" t="s">
        <v>88</v>
      </c>
      <c r="AV207" s="14" t="s">
        <v>82</v>
      </c>
      <c r="AW207" s="14" t="s">
        <v>31</v>
      </c>
      <c r="AX207" s="14" t="s">
        <v>75</v>
      </c>
      <c r="AY207" s="180" t="s">
        <v>205</v>
      </c>
    </row>
    <row r="208" spans="2:65" s="14" customFormat="1" ht="22.5">
      <c r="B208" s="179"/>
      <c r="D208" s="165" t="s">
        <v>219</v>
      </c>
      <c r="E208" s="180" t="s">
        <v>1</v>
      </c>
      <c r="F208" s="181" t="s">
        <v>4523</v>
      </c>
      <c r="H208" s="180" t="s">
        <v>1</v>
      </c>
      <c r="I208" s="182"/>
      <c r="L208" s="179"/>
      <c r="M208" s="183"/>
      <c r="T208" s="184"/>
      <c r="AT208" s="180" t="s">
        <v>219</v>
      </c>
      <c r="AU208" s="180" t="s">
        <v>88</v>
      </c>
      <c r="AV208" s="14" t="s">
        <v>82</v>
      </c>
      <c r="AW208" s="14" t="s">
        <v>31</v>
      </c>
      <c r="AX208" s="14" t="s">
        <v>75</v>
      </c>
      <c r="AY208" s="180" t="s">
        <v>205</v>
      </c>
    </row>
    <row r="209" spans="2:65" s="14" customFormat="1">
      <c r="B209" s="179"/>
      <c r="D209" s="165" t="s">
        <v>219</v>
      </c>
      <c r="E209" s="180" t="s">
        <v>1</v>
      </c>
      <c r="F209" s="181" t="s">
        <v>4524</v>
      </c>
      <c r="H209" s="180" t="s">
        <v>1</v>
      </c>
      <c r="I209" s="182"/>
      <c r="L209" s="179"/>
      <c r="M209" s="183"/>
      <c r="T209" s="184"/>
      <c r="AT209" s="180" t="s">
        <v>219</v>
      </c>
      <c r="AU209" s="180" t="s">
        <v>88</v>
      </c>
      <c r="AV209" s="14" t="s">
        <v>82</v>
      </c>
      <c r="AW209" s="14" t="s">
        <v>31</v>
      </c>
      <c r="AX209" s="14" t="s">
        <v>75</v>
      </c>
      <c r="AY209" s="180" t="s">
        <v>205</v>
      </c>
    </row>
    <row r="210" spans="2:65" s="12" customFormat="1">
      <c r="B210" s="164"/>
      <c r="D210" s="165" t="s">
        <v>219</v>
      </c>
      <c r="E210" s="166" t="s">
        <v>1</v>
      </c>
      <c r="F210" s="167" t="s">
        <v>4525</v>
      </c>
      <c r="H210" s="168">
        <v>8.8800000000000008</v>
      </c>
      <c r="I210" s="169"/>
      <c r="L210" s="164"/>
      <c r="M210" s="170"/>
      <c r="T210" s="171"/>
      <c r="AT210" s="166" t="s">
        <v>219</v>
      </c>
      <c r="AU210" s="166" t="s">
        <v>88</v>
      </c>
      <c r="AV210" s="12" t="s">
        <v>88</v>
      </c>
      <c r="AW210" s="12" t="s">
        <v>31</v>
      </c>
      <c r="AX210" s="12" t="s">
        <v>75</v>
      </c>
      <c r="AY210" s="166" t="s">
        <v>205</v>
      </c>
    </row>
    <row r="211" spans="2:65" s="12" customFormat="1">
      <c r="B211" s="164"/>
      <c r="D211" s="165" t="s">
        <v>219</v>
      </c>
      <c r="E211" s="166" t="s">
        <v>1</v>
      </c>
      <c r="F211" s="167" t="s">
        <v>4526</v>
      </c>
      <c r="H211" s="168">
        <v>0.12</v>
      </c>
      <c r="I211" s="169"/>
      <c r="L211" s="164"/>
      <c r="M211" s="170"/>
      <c r="T211" s="171"/>
      <c r="AT211" s="166" t="s">
        <v>219</v>
      </c>
      <c r="AU211" s="166" t="s">
        <v>88</v>
      </c>
      <c r="AV211" s="12" t="s">
        <v>88</v>
      </c>
      <c r="AW211" s="12" t="s">
        <v>31</v>
      </c>
      <c r="AX211" s="12" t="s">
        <v>75</v>
      </c>
      <c r="AY211" s="166" t="s">
        <v>205</v>
      </c>
    </row>
    <row r="212" spans="2:65" s="15" customFormat="1">
      <c r="B212" s="185"/>
      <c r="D212" s="165" t="s">
        <v>219</v>
      </c>
      <c r="E212" s="186" t="s">
        <v>1</v>
      </c>
      <c r="F212" s="187" t="s">
        <v>404</v>
      </c>
      <c r="H212" s="188">
        <v>9</v>
      </c>
      <c r="I212" s="189"/>
      <c r="L212" s="185"/>
      <c r="M212" s="190"/>
      <c r="T212" s="191"/>
      <c r="AT212" s="186" t="s">
        <v>219</v>
      </c>
      <c r="AU212" s="186" t="s">
        <v>88</v>
      </c>
      <c r="AV212" s="15" t="s">
        <v>222</v>
      </c>
      <c r="AW212" s="15" t="s">
        <v>31</v>
      </c>
      <c r="AX212" s="15" t="s">
        <v>75</v>
      </c>
      <c r="AY212" s="186" t="s">
        <v>205</v>
      </c>
    </row>
    <row r="213" spans="2:65" s="13" customFormat="1">
      <c r="B213" s="172"/>
      <c r="D213" s="165" t="s">
        <v>219</v>
      </c>
      <c r="E213" s="173" t="s">
        <v>1</v>
      </c>
      <c r="F213" s="174" t="s">
        <v>221</v>
      </c>
      <c r="H213" s="175">
        <v>9</v>
      </c>
      <c r="I213" s="176"/>
      <c r="L213" s="172"/>
      <c r="M213" s="177"/>
      <c r="T213" s="178"/>
      <c r="AT213" s="173" t="s">
        <v>219</v>
      </c>
      <c r="AU213" s="173" t="s">
        <v>88</v>
      </c>
      <c r="AV213" s="13" t="s">
        <v>210</v>
      </c>
      <c r="AW213" s="13" t="s">
        <v>31</v>
      </c>
      <c r="AX213" s="13" t="s">
        <v>82</v>
      </c>
      <c r="AY213" s="173" t="s">
        <v>205</v>
      </c>
    </row>
    <row r="214" spans="2:65" s="1" customFormat="1" ht="37.9" customHeight="1">
      <c r="B214" s="136"/>
      <c r="C214" s="137" t="s">
        <v>267</v>
      </c>
      <c r="D214" s="137" t="s">
        <v>206</v>
      </c>
      <c r="E214" s="138" t="s">
        <v>4527</v>
      </c>
      <c r="F214" s="139" t="s">
        <v>4528</v>
      </c>
      <c r="G214" s="140" t="s">
        <v>165</v>
      </c>
      <c r="H214" s="141">
        <v>9.4499999999999993</v>
      </c>
      <c r="I214" s="142"/>
      <c r="J214" s="143">
        <f>ROUND(I214*H214,2)</f>
        <v>0</v>
      </c>
      <c r="K214" s="144"/>
      <c r="L214" s="145"/>
      <c r="M214" s="146" t="s">
        <v>1</v>
      </c>
      <c r="N214" s="147" t="s">
        <v>41</v>
      </c>
      <c r="P214" s="148">
        <f>O214*H214</f>
        <v>0</v>
      </c>
      <c r="Q214" s="148">
        <v>1.7399999999999999E-2</v>
      </c>
      <c r="R214" s="148">
        <f>Q214*H214</f>
        <v>0.16442999999999997</v>
      </c>
      <c r="S214" s="148">
        <v>0</v>
      </c>
      <c r="T214" s="149">
        <f>S214*H214</f>
        <v>0</v>
      </c>
      <c r="AR214" s="150" t="s">
        <v>258</v>
      </c>
      <c r="AT214" s="150" t="s">
        <v>206</v>
      </c>
      <c r="AU214" s="150" t="s">
        <v>88</v>
      </c>
      <c r="AY214" s="17" t="s">
        <v>205</v>
      </c>
      <c r="BE214" s="151">
        <f>IF(N214="základná",J214,0)</f>
        <v>0</v>
      </c>
      <c r="BF214" s="151">
        <f>IF(N214="znížená",J214,0)</f>
        <v>0</v>
      </c>
      <c r="BG214" s="151">
        <f>IF(N214="zákl. prenesená",J214,0)</f>
        <v>0</v>
      </c>
      <c r="BH214" s="151">
        <f>IF(N214="zníž. prenesená",J214,0)</f>
        <v>0</v>
      </c>
      <c r="BI214" s="151">
        <f>IF(N214="nulová",J214,0)</f>
        <v>0</v>
      </c>
      <c r="BJ214" s="17" t="s">
        <v>88</v>
      </c>
      <c r="BK214" s="151">
        <f>ROUND(I214*H214,2)</f>
        <v>0</v>
      </c>
      <c r="BL214" s="17" t="s">
        <v>233</v>
      </c>
      <c r="BM214" s="150" t="s">
        <v>4529</v>
      </c>
    </row>
    <row r="215" spans="2:65" s="12" customFormat="1">
      <c r="B215" s="164"/>
      <c r="D215" s="165" t="s">
        <v>219</v>
      </c>
      <c r="F215" s="167" t="s">
        <v>4530</v>
      </c>
      <c r="H215" s="168">
        <v>9.4499999999999993</v>
      </c>
      <c r="I215" s="169"/>
      <c r="L215" s="164"/>
      <c r="M215" s="170"/>
      <c r="T215" s="171"/>
      <c r="AT215" s="166" t="s">
        <v>219</v>
      </c>
      <c r="AU215" s="166" t="s">
        <v>88</v>
      </c>
      <c r="AV215" s="12" t="s">
        <v>88</v>
      </c>
      <c r="AW215" s="12" t="s">
        <v>3</v>
      </c>
      <c r="AX215" s="12" t="s">
        <v>82</v>
      </c>
      <c r="AY215" s="166" t="s">
        <v>205</v>
      </c>
    </row>
    <row r="216" spans="2:65" s="1" customFormat="1" ht="24.2" customHeight="1">
      <c r="B216" s="136"/>
      <c r="C216" s="154" t="s">
        <v>209</v>
      </c>
      <c r="D216" s="154" t="s">
        <v>214</v>
      </c>
      <c r="E216" s="155" t="s">
        <v>3783</v>
      </c>
      <c r="F216" s="156" t="s">
        <v>3784</v>
      </c>
      <c r="G216" s="157" t="s">
        <v>270</v>
      </c>
      <c r="H216" s="158">
        <v>0.18099999999999999</v>
      </c>
      <c r="I216" s="159"/>
      <c r="J216" s="160">
        <f>ROUND(I216*H216,2)</f>
        <v>0</v>
      </c>
      <c r="K216" s="161"/>
      <c r="L216" s="32"/>
      <c r="M216" s="162" t="s">
        <v>1</v>
      </c>
      <c r="N216" s="163" t="s">
        <v>41</v>
      </c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AR216" s="150" t="s">
        <v>233</v>
      </c>
      <c r="AT216" s="150" t="s">
        <v>214</v>
      </c>
      <c r="AU216" s="150" t="s">
        <v>88</v>
      </c>
      <c r="AY216" s="17" t="s">
        <v>205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7" t="s">
        <v>88</v>
      </c>
      <c r="BK216" s="151">
        <f>ROUND(I216*H216,2)</f>
        <v>0</v>
      </c>
      <c r="BL216" s="17" t="s">
        <v>233</v>
      </c>
      <c r="BM216" s="150" t="s">
        <v>4531</v>
      </c>
    </row>
    <row r="217" spans="2:65" s="1" customFormat="1" ht="24.2" customHeight="1">
      <c r="B217" s="136"/>
      <c r="C217" s="154" t="s">
        <v>277</v>
      </c>
      <c r="D217" s="154" t="s">
        <v>214</v>
      </c>
      <c r="E217" s="155" t="s">
        <v>3786</v>
      </c>
      <c r="F217" s="156" t="s">
        <v>3787</v>
      </c>
      <c r="G217" s="157" t="s">
        <v>270</v>
      </c>
      <c r="H217" s="158">
        <v>0.18099999999999999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41</v>
      </c>
      <c r="P217" s="148">
        <f>O217*H217</f>
        <v>0</v>
      </c>
      <c r="Q217" s="148">
        <v>0</v>
      </c>
      <c r="R217" s="148">
        <f>Q217*H217</f>
        <v>0</v>
      </c>
      <c r="S217" s="148">
        <v>0</v>
      </c>
      <c r="T217" s="149">
        <f>S217*H217</f>
        <v>0</v>
      </c>
      <c r="AR217" s="150" t="s">
        <v>233</v>
      </c>
      <c r="AT217" s="150" t="s">
        <v>214</v>
      </c>
      <c r="AU217" s="150" t="s">
        <v>88</v>
      </c>
      <c r="AY217" s="17" t="s">
        <v>205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7" t="s">
        <v>88</v>
      </c>
      <c r="BK217" s="151">
        <f>ROUND(I217*H217,2)</f>
        <v>0</v>
      </c>
      <c r="BL217" s="17" t="s">
        <v>233</v>
      </c>
      <c r="BM217" s="150" t="s">
        <v>4532</v>
      </c>
    </row>
    <row r="218" spans="2:65" s="11" customFormat="1" ht="22.9" customHeight="1">
      <c r="B218" s="126"/>
      <c r="D218" s="127" t="s">
        <v>74</v>
      </c>
      <c r="E218" s="152" t="s">
        <v>574</v>
      </c>
      <c r="F218" s="152" t="s">
        <v>575</v>
      </c>
      <c r="I218" s="129"/>
      <c r="J218" s="153">
        <f>BK218</f>
        <v>0</v>
      </c>
      <c r="L218" s="126"/>
      <c r="M218" s="131"/>
      <c r="P218" s="132">
        <f>SUM(P219:P618)</f>
        <v>0</v>
      </c>
      <c r="R218" s="132">
        <f>SUM(R219:R618)</f>
        <v>39.524800000000006</v>
      </c>
      <c r="T218" s="133">
        <f>SUM(T219:T618)</f>
        <v>14.959999999999999</v>
      </c>
      <c r="AR218" s="127" t="s">
        <v>88</v>
      </c>
      <c r="AT218" s="134" t="s">
        <v>74</v>
      </c>
      <c r="AU218" s="134" t="s">
        <v>82</v>
      </c>
      <c r="AY218" s="127" t="s">
        <v>205</v>
      </c>
      <c r="BK218" s="135">
        <f>SUM(BK219:BK618)</f>
        <v>0</v>
      </c>
    </row>
    <row r="219" spans="2:65" s="1" customFormat="1" ht="33" customHeight="1">
      <c r="B219" s="136"/>
      <c r="C219" s="154" t="s">
        <v>309</v>
      </c>
      <c r="D219" s="154" t="s">
        <v>214</v>
      </c>
      <c r="E219" s="155" t="s">
        <v>4533</v>
      </c>
      <c r="F219" s="156" t="s">
        <v>4534</v>
      </c>
      <c r="G219" s="157" t="s">
        <v>592</v>
      </c>
      <c r="H219" s="158">
        <v>10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41</v>
      </c>
      <c r="P219" s="148">
        <f>O219*H219</f>
        <v>0</v>
      </c>
      <c r="Q219" s="148">
        <v>1.0499999999999999E-3</v>
      </c>
      <c r="R219" s="148">
        <f>Q219*H219</f>
        <v>1.0499999999999999E-2</v>
      </c>
      <c r="S219" s="148">
        <v>0</v>
      </c>
      <c r="T219" s="149">
        <f>S219*H219</f>
        <v>0</v>
      </c>
      <c r="AR219" s="150" t="s">
        <v>233</v>
      </c>
      <c r="AT219" s="150" t="s">
        <v>214</v>
      </c>
      <c r="AU219" s="150" t="s">
        <v>88</v>
      </c>
      <c r="AY219" s="17" t="s">
        <v>205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7" t="s">
        <v>88</v>
      </c>
      <c r="BK219" s="151">
        <f>ROUND(I219*H219,2)</f>
        <v>0</v>
      </c>
      <c r="BL219" s="17" t="s">
        <v>233</v>
      </c>
      <c r="BM219" s="150" t="s">
        <v>4535</v>
      </c>
    </row>
    <row r="220" spans="2:65" s="14" customFormat="1">
      <c r="B220" s="179"/>
      <c r="D220" s="165" t="s">
        <v>219</v>
      </c>
      <c r="E220" s="180" t="s">
        <v>1</v>
      </c>
      <c r="F220" s="181" t="s">
        <v>4536</v>
      </c>
      <c r="H220" s="180" t="s">
        <v>1</v>
      </c>
      <c r="I220" s="182"/>
      <c r="L220" s="179"/>
      <c r="M220" s="183"/>
      <c r="T220" s="184"/>
      <c r="AT220" s="180" t="s">
        <v>219</v>
      </c>
      <c r="AU220" s="180" t="s">
        <v>88</v>
      </c>
      <c r="AV220" s="14" t="s">
        <v>82</v>
      </c>
      <c r="AW220" s="14" t="s">
        <v>31</v>
      </c>
      <c r="AX220" s="14" t="s">
        <v>75</v>
      </c>
      <c r="AY220" s="180" t="s">
        <v>205</v>
      </c>
    </row>
    <row r="221" spans="2:65" s="14" customFormat="1" ht="22.5">
      <c r="B221" s="179"/>
      <c r="D221" s="165" t="s">
        <v>219</v>
      </c>
      <c r="E221" s="180" t="s">
        <v>1</v>
      </c>
      <c r="F221" s="181" t="s">
        <v>4537</v>
      </c>
      <c r="H221" s="180" t="s">
        <v>1</v>
      </c>
      <c r="I221" s="182"/>
      <c r="L221" s="179"/>
      <c r="M221" s="183"/>
      <c r="T221" s="184"/>
      <c r="AT221" s="180" t="s">
        <v>219</v>
      </c>
      <c r="AU221" s="180" t="s">
        <v>88</v>
      </c>
      <c r="AV221" s="14" t="s">
        <v>82</v>
      </c>
      <c r="AW221" s="14" t="s">
        <v>31</v>
      </c>
      <c r="AX221" s="14" t="s">
        <v>75</v>
      </c>
      <c r="AY221" s="180" t="s">
        <v>205</v>
      </c>
    </row>
    <row r="222" spans="2:65" s="14" customFormat="1">
      <c r="B222" s="179"/>
      <c r="D222" s="165" t="s">
        <v>219</v>
      </c>
      <c r="E222" s="180" t="s">
        <v>1</v>
      </c>
      <c r="F222" s="181" t="s">
        <v>4538</v>
      </c>
      <c r="H222" s="180" t="s">
        <v>1</v>
      </c>
      <c r="I222" s="182"/>
      <c r="L222" s="179"/>
      <c r="M222" s="183"/>
      <c r="T222" s="184"/>
      <c r="AT222" s="180" t="s">
        <v>219</v>
      </c>
      <c r="AU222" s="180" t="s">
        <v>88</v>
      </c>
      <c r="AV222" s="14" t="s">
        <v>82</v>
      </c>
      <c r="AW222" s="14" t="s">
        <v>31</v>
      </c>
      <c r="AX222" s="14" t="s">
        <v>75</v>
      </c>
      <c r="AY222" s="180" t="s">
        <v>205</v>
      </c>
    </row>
    <row r="223" spans="2:65" s="14" customFormat="1">
      <c r="B223" s="179"/>
      <c r="D223" s="165" t="s">
        <v>219</v>
      </c>
      <c r="E223" s="180" t="s">
        <v>1</v>
      </c>
      <c r="F223" s="181" t="s">
        <v>4539</v>
      </c>
      <c r="H223" s="180" t="s">
        <v>1</v>
      </c>
      <c r="I223" s="182"/>
      <c r="L223" s="179"/>
      <c r="M223" s="183"/>
      <c r="T223" s="184"/>
      <c r="AT223" s="180" t="s">
        <v>219</v>
      </c>
      <c r="AU223" s="180" t="s">
        <v>88</v>
      </c>
      <c r="AV223" s="14" t="s">
        <v>82</v>
      </c>
      <c r="AW223" s="14" t="s">
        <v>31</v>
      </c>
      <c r="AX223" s="14" t="s">
        <v>75</v>
      </c>
      <c r="AY223" s="180" t="s">
        <v>205</v>
      </c>
    </row>
    <row r="224" spans="2:65" s="14" customFormat="1" ht="22.5">
      <c r="B224" s="179"/>
      <c r="D224" s="165" t="s">
        <v>219</v>
      </c>
      <c r="E224" s="180" t="s">
        <v>1</v>
      </c>
      <c r="F224" s="181" t="s">
        <v>4540</v>
      </c>
      <c r="H224" s="180" t="s">
        <v>1</v>
      </c>
      <c r="I224" s="182"/>
      <c r="L224" s="179"/>
      <c r="M224" s="183"/>
      <c r="T224" s="184"/>
      <c r="AT224" s="180" t="s">
        <v>219</v>
      </c>
      <c r="AU224" s="180" t="s">
        <v>88</v>
      </c>
      <c r="AV224" s="14" t="s">
        <v>82</v>
      </c>
      <c r="AW224" s="14" t="s">
        <v>31</v>
      </c>
      <c r="AX224" s="14" t="s">
        <v>75</v>
      </c>
      <c r="AY224" s="180" t="s">
        <v>205</v>
      </c>
    </row>
    <row r="225" spans="2:65" s="14" customFormat="1">
      <c r="B225" s="179"/>
      <c r="D225" s="165" t="s">
        <v>219</v>
      </c>
      <c r="E225" s="180" t="s">
        <v>1</v>
      </c>
      <c r="F225" s="181" t="s">
        <v>4541</v>
      </c>
      <c r="H225" s="180" t="s">
        <v>1</v>
      </c>
      <c r="I225" s="182"/>
      <c r="L225" s="179"/>
      <c r="M225" s="183"/>
      <c r="T225" s="184"/>
      <c r="AT225" s="180" t="s">
        <v>219</v>
      </c>
      <c r="AU225" s="180" t="s">
        <v>88</v>
      </c>
      <c r="AV225" s="14" t="s">
        <v>82</v>
      </c>
      <c r="AW225" s="14" t="s">
        <v>31</v>
      </c>
      <c r="AX225" s="14" t="s">
        <v>75</v>
      </c>
      <c r="AY225" s="180" t="s">
        <v>205</v>
      </c>
    </row>
    <row r="226" spans="2:65" s="14" customFormat="1">
      <c r="B226" s="179"/>
      <c r="D226" s="165" t="s">
        <v>219</v>
      </c>
      <c r="E226" s="180" t="s">
        <v>1</v>
      </c>
      <c r="F226" s="181" t="s">
        <v>4542</v>
      </c>
      <c r="H226" s="180" t="s">
        <v>1</v>
      </c>
      <c r="I226" s="182"/>
      <c r="L226" s="179"/>
      <c r="M226" s="183"/>
      <c r="T226" s="184"/>
      <c r="AT226" s="180" t="s">
        <v>219</v>
      </c>
      <c r="AU226" s="180" t="s">
        <v>88</v>
      </c>
      <c r="AV226" s="14" t="s">
        <v>82</v>
      </c>
      <c r="AW226" s="14" t="s">
        <v>31</v>
      </c>
      <c r="AX226" s="14" t="s">
        <v>75</v>
      </c>
      <c r="AY226" s="180" t="s">
        <v>205</v>
      </c>
    </row>
    <row r="227" spans="2:65" s="14" customFormat="1">
      <c r="B227" s="179"/>
      <c r="D227" s="165" t="s">
        <v>219</v>
      </c>
      <c r="E227" s="180" t="s">
        <v>1</v>
      </c>
      <c r="F227" s="181" t="s">
        <v>4543</v>
      </c>
      <c r="H227" s="180" t="s">
        <v>1</v>
      </c>
      <c r="I227" s="182"/>
      <c r="L227" s="179"/>
      <c r="M227" s="183"/>
      <c r="T227" s="184"/>
      <c r="AT227" s="180" t="s">
        <v>219</v>
      </c>
      <c r="AU227" s="180" t="s">
        <v>88</v>
      </c>
      <c r="AV227" s="14" t="s">
        <v>82</v>
      </c>
      <c r="AW227" s="14" t="s">
        <v>31</v>
      </c>
      <c r="AX227" s="14" t="s">
        <v>75</v>
      </c>
      <c r="AY227" s="180" t="s">
        <v>205</v>
      </c>
    </row>
    <row r="228" spans="2:65" s="12" customFormat="1">
      <c r="B228" s="164"/>
      <c r="D228" s="165" t="s">
        <v>219</v>
      </c>
      <c r="E228" s="166" t="s">
        <v>1</v>
      </c>
      <c r="F228" s="167" t="s">
        <v>4544</v>
      </c>
      <c r="H228" s="168">
        <v>5</v>
      </c>
      <c r="I228" s="169"/>
      <c r="L228" s="164"/>
      <c r="M228" s="170"/>
      <c r="T228" s="171"/>
      <c r="AT228" s="166" t="s">
        <v>219</v>
      </c>
      <c r="AU228" s="166" t="s">
        <v>88</v>
      </c>
      <c r="AV228" s="12" t="s">
        <v>88</v>
      </c>
      <c r="AW228" s="12" t="s">
        <v>31</v>
      </c>
      <c r="AX228" s="12" t="s">
        <v>75</v>
      </c>
      <c r="AY228" s="166" t="s">
        <v>205</v>
      </c>
    </row>
    <row r="229" spans="2:65" s="12" customFormat="1">
      <c r="B229" s="164"/>
      <c r="D229" s="165" t="s">
        <v>219</v>
      </c>
      <c r="E229" s="166" t="s">
        <v>1</v>
      </c>
      <c r="F229" s="167" t="s">
        <v>4545</v>
      </c>
      <c r="H229" s="168">
        <v>5</v>
      </c>
      <c r="I229" s="169"/>
      <c r="L229" s="164"/>
      <c r="M229" s="170"/>
      <c r="T229" s="171"/>
      <c r="AT229" s="166" t="s">
        <v>219</v>
      </c>
      <c r="AU229" s="166" t="s">
        <v>88</v>
      </c>
      <c r="AV229" s="12" t="s">
        <v>88</v>
      </c>
      <c r="AW229" s="12" t="s">
        <v>31</v>
      </c>
      <c r="AX229" s="12" t="s">
        <v>75</v>
      </c>
      <c r="AY229" s="166" t="s">
        <v>205</v>
      </c>
    </row>
    <row r="230" spans="2:65" s="13" customFormat="1">
      <c r="B230" s="172"/>
      <c r="D230" s="165" t="s">
        <v>219</v>
      </c>
      <c r="E230" s="173" t="s">
        <v>1</v>
      </c>
      <c r="F230" s="174" t="s">
        <v>221</v>
      </c>
      <c r="H230" s="175">
        <v>10</v>
      </c>
      <c r="I230" s="176"/>
      <c r="L230" s="172"/>
      <c r="M230" s="177"/>
      <c r="T230" s="178"/>
      <c r="AT230" s="173" t="s">
        <v>219</v>
      </c>
      <c r="AU230" s="173" t="s">
        <v>88</v>
      </c>
      <c r="AV230" s="13" t="s">
        <v>210</v>
      </c>
      <c r="AW230" s="13" t="s">
        <v>31</v>
      </c>
      <c r="AX230" s="13" t="s">
        <v>82</v>
      </c>
      <c r="AY230" s="173" t="s">
        <v>205</v>
      </c>
    </row>
    <row r="231" spans="2:65" s="1" customFormat="1" ht="33" customHeight="1">
      <c r="B231" s="136"/>
      <c r="C231" s="137" t="s">
        <v>313</v>
      </c>
      <c r="D231" s="137" t="s">
        <v>206</v>
      </c>
      <c r="E231" s="138" t="s">
        <v>4546</v>
      </c>
      <c r="F231" s="139" t="s">
        <v>4547</v>
      </c>
      <c r="G231" s="140" t="s">
        <v>592</v>
      </c>
      <c r="H231" s="141">
        <v>10</v>
      </c>
      <c r="I231" s="142"/>
      <c r="J231" s="143">
        <f>ROUND(I231*H231,2)</f>
        <v>0</v>
      </c>
      <c r="K231" s="144"/>
      <c r="L231" s="145"/>
      <c r="M231" s="146" t="s">
        <v>1</v>
      </c>
      <c r="N231" s="147" t="s">
        <v>41</v>
      </c>
      <c r="P231" s="148">
        <f>O231*H231</f>
        <v>0</v>
      </c>
      <c r="Q231" s="148">
        <v>5.11E-3</v>
      </c>
      <c r="R231" s="148">
        <f>Q231*H231</f>
        <v>5.11E-2</v>
      </c>
      <c r="S231" s="148">
        <v>0</v>
      </c>
      <c r="T231" s="149">
        <f>S231*H231</f>
        <v>0</v>
      </c>
      <c r="AR231" s="150" t="s">
        <v>258</v>
      </c>
      <c r="AT231" s="150" t="s">
        <v>206</v>
      </c>
      <c r="AU231" s="150" t="s">
        <v>88</v>
      </c>
      <c r="AY231" s="17" t="s">
        <v>205</v>
      </c>
      <c r="BE231" s="151">
        <f>IF(N231="základná",J231,0)</f>
        <v>0</v>
      </c>
      <c r="BF231" s="151">
        <f>IF(N231="znížená",J231,0)</f>
        <v>0</v>
      </c>
      <c r="BG231" s="151">
        <f>IF(N231="zákl. prenesená",J231,0)</f>
        <v>0</v>
      </c>
      <c r="BH231" s="151">
        <f>IF(N231="zníž. prenesená",J231,0)</f>
        <v>0</v>
      </c>
      <c r="BI231" s="151">
        <f>IF(N231="nulová",J231,0)</f>
        <v>0</v>
      </c>
      <c r="BJ231" s="17" t="s">
        <v>88</v>
      </c>
      <c r="BK231" s="151">
        <f>ROUND(I231*H231,2)</f>
        <v>0</v>
      </c>
      <c r="BL231" s="17" t="s">
        <v>233</v>
      </c>
      <c r="BM231" s="150" t="s">
        <v>4548</v>
      </c>
    </row>
    <row r="232" spans="2:65" s="1" customFormat="1" ht="16.5" customHeight="1">
      <c r="B232" s="136"/>
      <c r="C232" s="137" t="s">
        <v>317</v>
      </c>
      <c r="D232" s="137" t="s">
        <v>206</v>
      </c>
      <c r="E232" s="138" t="s">
        <v>4549</v>
      </c>
      <c r="F232" s="139" t="s">
        <v>4550</v>
      </c>
      <c r="G232" s="140" t="s">
        <v>2981</v>
      </c>
      <c r="H232" s="141">
        <v>10</v>
      </c>
      <c r="I232" s="142"/>
      <c r="J232" s="143">
        <f>ROUND(I232*H232,2)</f>
        <v>0</v>
      </c>
      <c r="K232" s="144"/>
      <c r="L232" s="145"/>
      <c r="M232" s="146" t="s">
        <v>1</v>
      </c>
      <c r="N232" s="147" t="s">
        <v>41</v>
      </c>
      <c r="P232" s="148">
        <f>O232*H232</f>
        <v>0</v>
      </c>
      <c r="Q232" s="148">
        <v>2.2000000000000001E-3</v>
      </c>
      <c r="R232" s="148">
        <f>Q232*H232</f>
        <v>2.2000000000000002E-2</v>
      </c>
      <c r="S232" s="148">
        <v>0</v>
      </c>
      <c r="T232" s="149">
        <f>S232*H232</f>
        <v>0</v>
      </c>
      <c r="AR232" s="150" t="s">
        <v>258</v>
      </c>
      <c r="AT232" s="150" t="s">
        <v>206</v>
      </c>
      <c r="AU232" s="150" t="s">
        <v>88</v>
      </c>
      <c r="AY232" s="17" t="s">
        <v>205</v>
      </c>
      <c r="BE232" s="151">
        <f>IF(N232="základná",J232,0)</f>
        <v>0</v>
      </c>
      <c r="BF232" s="151">
        <f>IF(N232="znížená",J232,0)</f>
        <v>0</v>
      </c>
      <c r="BG232" s="151">
        <f>IF(N232="zákl. prenesená",J232,0)</f>
        <v>0</v>
      </c>
      <c r="BH232" s="151">
        <f>IF(N232="zníž. prenesená",J232,0)</f>
        <v>0</v>
      </c>
      <c r="BI232" s="151">
        <f>IF(N232="nulová",J232,0)</f>
        <v>0</v>
      </c>
      <c r="BJ232" s="17" t="s">
        <v>88</v>
      </c>
      <c r="BK232" s="151">
        <f>ROUND(I232*H232,2)</f>
        <v>0</v>
      </c>
      <c r="BL232" s="17" t="s">
        <v>233</v>
      </c>
      <c r="BM232" s="150" t="s">
        <v>4551</v>
      </c>
    </row>
    <row r="233" spans="2:65" s="12" customFormat="1">
      <c r="B233" s="164"/>
      <c r="D233" s="165" t="s">
        <v>219</v>
      </c>
      <c r="E233" s="166" t="s">
        <v>1</v>
      </c>
      <c r="F233" s="167" t="s">
        <v>309</v>
      </c>
      <c r="H233" s="168">
        <v>10</v>
      </c>
      <c r="I233" s="169"/>
      <c r="L233" s="164"/>
      <c r="M233" s="170"/>
      <c r="T233" s="171"/>
      <c r="AT233" s="166" t="s">
        <v>219</v>
      </c>
      <c r="AU233" s="166" t="s">
        <v>88</v>
      </c>
      <c r="AV233" s="12" t="s">
        <v>88</v>
      </c>
      <c r="AW233" s="12" t="s">
        <v>31</v>
      </c>
      <c r="AX233" s="12" t="s">
        <v>75</v>
      </c>
      <c r="AY233" s="166" t="s">
        <v>205</v>
      </c>
    </row>
    <row r="234" spans="2:65" s="13" customFormat="1">
      <c r="B234" s="172"/>
      <c r="D234" s="165" t="s">
        <v>219</v>
      </c>
      <c r="E234" s="173" t="s">
        <v>1</v>
      </c>
      <c r="F234" s="174" t="s">
        <v>221</v>
      </c>
      <c r="H234" s="175">
        <v>10</v>
      </c>
      <c r="I234" s="176"/>
      <c r="L234" s="172"/>
      <c r="M234" s="177"/>
      <c r="T234" s="178"/>
      <c r="AT234" s="173" t="s">
        <v>219</v>
      </c>
      <c r="AU234" s="173" t="s">
        <v>88</v>
      </c>
      <c r="AV234" s="13" t="s">
        <v>210</v>
      </c>
      <c r="AW234" s="13" t="s">
        <v>31</v>
      </c>
      <c r="AX234" s="13" t="s">
        <v>82</v>
      </c>
      <c r="AY234" s="173" t="s">
        <v>205</v>
      </c>
    </row>
    <row r="235" spans="2:65" s="1" customFormat="1" ht="21.75" customHeight="1">
      <c r="B235" s="136"/>
      <c r="C235" s="137" t="s">
        <v>322</v>
      </c>
      <c r="D235" s="137" t="s">
        <v>206</v>
      </c>
      <c r="E235" s="138" t="s">
        <v>4552</v>
      </c>
      <c r="F235" s="139" t="s">
        <v>4553</v>
      </c>
      <c r="G235" s="140" t="s">
        <v>370</v>
      </c>
      <c r="H235" s="141">
        <v>10</v>
      </c>
      <c r="I235" s="142"/>
      <c r="J235" s="143">
        <f>ROUND(I235*H235,2)</f>
        <v>0</v>
      </c>
      <c r="K235" s="144"/>
      <c r="L235" s="145"/>
      <c r="M235" s="146" t="s">
        <v>1</v>
      </c>
      <c r="N235" s="147" t="s">
        <v>41</v>
      </c>
      <c r="P235" s="148">
        <f>O235*H235</f>
        <v>0</v>
      </c>
      <c r="Q235" s="148">
        <v>8.4999999999999995E-4</v>
      </c>
      <c r="R235" s="148">
        <f>Q235*H235</f>
        <v>8.4999999999999989E-3</v>
      </c>
      <c r="S235" s="148">
        <v>0</v>
      </c>
      <c r="T235" s="149">
        <f>S235*H235</f>
        <v>0</v>
      </c>
      <c r="AR235" s="150" t="s">
        <v>258</v>
      </c>
      <c r="AT235" s="150" t="s">
        <v>206</v>
      </c>
      <c r="AU235" s="150" t="s">
        <v>88</v>
      </c>
      <c r="AY235" s="17" t="s">
        <v>205</v>
      </c>
      <c r="BE235" s="151">
        <f>IF(N235="základná",J235,0)</f>
        <v>0</v>
      </c>
      <c r="BF235" s="151">
        <f>IF(N235="znížená",J235,0)</f>
        <v>0</v>
      </c>
      <c r="BG235" s="151">
        <f>IF(N235="zákl. prenesená",J235,0)</f>
        <v>0</v>
      </c>
      <c r="BH235" s="151">
        <f>IF(N235="zníž. prenesená",J235,0)</f>
        <v>0</v>
      </c>
      <c r="BI235" s="151">
        <f>IF(N235="nulová",J235,0)</f>
        <v>0</v>
      </c>
      <c r="BJ235" s="17" t="s">
        <v>88</v>
      </c>
      <c r="BK235" s="151">
        <f>ROUND(I235*H235,2)</f>
        <v>0</v>
      </c>
      <c r="BL235" s="17" t="s">
        <v>233</v>
      </c>
      <c r="BM235" s="150" t="s">
        <v>4554</v>
      </c>
    </row>
    <row r="236" spans="2:65" s="12" customFormat="1">
      <c r="B236" s="164"/>
      <c r="D236" s="165" t="s">
        <v>219</v>
      </c>
      <c r="E236" s="166" t="s">
        <v>1</v>
      </c>
      <c r="F236" s="167" t="s">
        <v>309</v>
      </c>
      <c r="H236" s="168">
        <v>10</v>
      </c>
      <c r="I236" s="169"/>
      <c r="L236" s="164"/>
      <c r="M236" s="170"/>
      <c r="T236" s="171"/>
      <c r="AT236" s="166" t="s">
        <v>219</v>
      </c>
      <c r="AU236" s="166" t="s">
        <v>88</v>
      </c>
      <c r="AV236" s="12" t="s">
        <v>88</v>
      </c>
      <c r="AW236" s="12" t="s">
        <v>31</v>
      </c>
      <c r="AX236" s="12" t="s">
        <v>75</v>
      </c>
      <c r="AY236" s="166" t="s">
        <v>205</v>
      </c>
    </row>
    <row r="237" spans="2:65" s="13" customFormat="1">
      <c r="B237" s="172"/>
      <c r="D237" s="165" t="s">
        <v>219</v>
      </c>
      <c r="E237" s="173" t="s">
        <v>1</v>
      </c>
      <c r="F237" s="174" t="s">
        <v>221</v>
      </c>
      <c r="H237" s="175">
        <v>10</v>
      </c>
      <c r="I237" s="176"/>
      <c r="L237" s="172"/>
      <c r="M237" s="177"/>
      <c r="T237" s="178"/>
      <c r="AT237" s="173" t="s">
        <v>219</v>
      </c>
      <c r="AU237" s="173" t="s">
        <v>88</v>
      </c>
      <c r="AV237" s="13" t="s">
        <v>210</v>
      </c>
      <c r="AW237" s="13" t="s">
        <v>31</v>
      </c>
      <c r="AX237" s="13" t="s">
        <v>82</v>
      </c>
      <c r="AY237" s="173" t="s">
        <v>205</v>
      </c>
    </row>
    <row r="238" spans="2:65" s="1" customFormat="1" ht="62.65" customHeight="1">
      <c r="B238" s="136"/>
      <c r="C238" s="137" t="s">
        <v>326</v>
      </c>
      <c r="D238" s="137" t="s">
        <v>206</v>
      </c>
      <c r="E238" s="138" t="s">
        <v>4555</v>
      </c>
      <c r="F238" s="139" t="s">
        <v>4556</v>
      </c>
      <c r="G238" s="140" t="s">
        <v>592</v>
      </c>
      <c r="H238" s="141">
        <v>10</v>
      </c>
      <c r="I238" s="142"/>
      <c r="J238" s="143">
        <f>ROUND(I238*H238,2)</f>
        <v>0</v>
      </c>
      <c r="K238" s="144"/>
      <c r="L238" s="145"/>
      <c r="M238" s="146" t="s">
        <v>1</v>
      </c>
      <c r="N238" s="147" t="s">
        <v>41</v>
      </c>
      <c r="P238" s="148">
        <f>O238*H238</f>
        <v>0</v>
      </c>
      <c r="Q238" s="148">
        <v>2.5000000000000001E-2</v>
      </c>
      <c r="R238" s="148">
        <f>Q238*H238</f>
        <v>0.25</v>
      </c>
      <c r="S238" s="148">
        <v>0</v>
      </c>
      <c r="T238" s="149">
        <f>S238*H238</f>
        <v>0</v>
      </c>
      <c r="AR238" s="150" t="s">
        <v>258</v>
      </c>
      <c r="AT238" s="150" t="s">
        <v>206</v>
      </c>
      <c r="AU238" s="150" t="s">
        <v>88</v>
      </c>
      <c r="AY238" s="17" t="s">
        <v>205</v>
      </c>
      <c r="BE238" s="151">
        <f>IF(N238="základná",J238,0)</f>
        <v>0</v>
      </c>
      <c r="BF238" s="151">
        <f>IF(N238="znížená",J238,0)</f>
        <v>0</v>
      </c>
      <c r="BG238" s="151">
        <f>IF(N238="zákl. prenesená",J238,0)</f>
        <v>0</v>
      </c>
      <c r="BH238" s="151">
        <f>IF(N238="zníž. prenesená",J238,0)</f>
        <v>0</v>
      </c>
      <c r="BI238" s="151">
        <f>IF(N238="nulová",J238,0)</f>
        <v>0</v>
      </c>
      <c r="BJ238" s="17" t="s">
        <v>88</v>
      </c>
      <c r="BK238" s="151">
        <f>ROUND(I238*H238,2)</f>
        <v>0</v>
      </c>
      <c r="BL238" s="17" t="s">
        <v>233</v>
      </c>
      <c r="BM238" s="150" t="s">
        <v>4557</v>
      </c>
    </row>
    <row r="239" spans="2:65" s="14" customFormat="1">
      <c r="B239" s="179"/>
      <c r="D239" s="165" t="s">
        <v>219</v>
      </c>
      <c r="E239" s="180" t="s">
        <v>1</v>
      </c>
      <c r="F239" s="181" t="s">
        <v>4536</v>
      </c>
      <c r="H239" s="180" t="s">
        <v>1</v>
      </c>
      <c r="I239" s="182"/>
      <c r="L239" s="179"/>
      <c r="M239" s="183"/>
      <c r="T239" s="184"/>
      <c r="AT239" s="180" t="s">
        <v>219</v>
      </c>
      <c r="AU239" s="180" t="s">
        <v>88</v>
      </c>
      <c r="AV239" s="14" t="s">
        <v>82</v>
      </c>
      <c r="AW239" s="14" t="s">
        <v>31</v>
      </c>
      <c r="AX239" s="14" t="s">
        <v>75</v>
      </c>
      <c r="AY239" s="180" t="s">
        <v>205</v>
      </c>
    </row>
    <row r="240" spans="2:65" s="14" customFormat="1">
      <c r="B240" s="179"/>
      <c r="D240" s="165" t="s">
        <v>219</v>
      </c>
      <c r="E240" s="180" t="s">
        <v>1</v>
      </c>
      <c r="F240" s="181" t="s">
        <v>4558</v>
      </c>
      <c r="H240" s="180" t="s">
        <v>1</v>
      </c>
      <c r="I240" s="182"/>
      <c r="L240" s="179"/>
      <c r="M240" s="183"/>
      <c r="T240" s="184"/>
      <c r="AT240" s="180" t="s">
        <v>219</v>
      </c>
      <c r="AU240" s="180" t="s">
        <v>88</v>
      </c>
      <c r="AV240" s="14" t="s">
        <v>82</v>
      </c>
      <c r="AW240" s="14" t="s">
        <v>31</v>
      </c>
      <c r="AX240" s="14" t="s">
        <v>75</v>
      </c>
      <c r="AY240" s="180" t="s">
        <v>205</v>
      </c>
    </row>
    <row r="241" spans="2:65" s="14" customFormat="1">
      <c r="B241" s="179"/>
      <c r="D241" s="165" t="s">
        <v>219</v>
      </c>
      <c r="E241" s="180" t="s">
        <v>1</v>
      </c>
      <c r="F241" s="181" t="s">
        <v>4541</v>
      </c>
      <c r="H241" s="180" t="s">
        <v>1</v>
      </c>
      <c r="I241" s="182"/>
      <c r="L241" s="179"/>
      <c r="M241" s="183"/>
      <c r="T241" s="184"/>
      <c r="AT241" s="180" t="s">
        <v>219</v>
      </c>
      <c r="AU241" s="180" t="s">
        <v>88</v>
      </c>
      <c r="AV241" s="14" t="s">
        <v>82</v>
      </c>
      <c r="AW241" s="14" t="s">
        <v>31</v>
      </c>
      <c r="AX241" s="14" t="s">
        <v>75</v>
      </c>
      <c r="AY241" s="180" t="s">
        <v>205</v>
      </c>
    </row>
    <row r="242" spans="2:65" s="14" customFormat="1" ht="22.5">
      <c r="B242" s="179"/>
      <c r="D242" s="165" t="s">
        <v>219</v>
      </c>
      <c r="E242" s="180" t="s">
        <v>1</v>
      </c>
      <c r="F242" s="181" t="s">
        <v>4559</v>
      </c>
      <c r="H242" s="180" t="s">
        <v>1</v>
      </c>
      <c r="I242" s="182"/>
      <c r="L242" s="179"/>
      <c r="M242" s="183"/>
      <c r="T242" s="184"/>
      <c r="AT242" s="180" t="s">
        <v>219</v>
      </c>
      <c r="AU242" s="180" t="s">
        <v>88</v>
      </c>
      <c r="AV242" s="14" t="s">
        <v>82</v>
      </c>
      <c r="AW242" s="14" t="s">
        <v>31</v>
      </c>
      <c r="AX242" s="14" t="s">
        <v>75</v>
      </c>
      <c r="AY242" s="180" t="s">
        <v>205</v>
      </c>
    </row>
    <row r="243" spans="2:65" s="12" customFormat="1">
      <c r="B243" s="164"/>
      <c r="D243" s="165" t="s">
        <v>219</v>
      </c>
      <c r="E243" s="166" t="s">
        <v>1</v>
      </c>
      <c r="F243" s="167" t="s">
        <v>4544</v>
      </c>
      <c r="H243" s="168">
        <v>5</v>
      </c>
      <c r="I243" s="169"/>
      <c r="L243" s="164"/>
      <c r="M243" s="170"/>
      <c r="T243" s="171"/>
      <c r="AT243" s="166" t="s">
        <v>219</v>
      </c>
      <c r="AU243" s="166" t="s">
        <v>88</v>
      </c>
      <c r="AV243" s="12" t="s">
        <v>88</v>
      </c>
      <c r="AW243" s="12" t="s">
        <v>31</v>
      </c>
      <c r="AX243" s="12" t="s">
        <v>75</v>
      </c>
      <c r="AY243" s="166" t="s">
        <v>205</v>
      </c>
    </row>
    <row r="244" spans="2:65" s="12" customFormat="1">
      <c r="B244" s="164"/>
      <c r="D244" s="165" t="s">
        <v>219</v>
      </c>
      <c r="E244" s="166" t="s">
        <v>1</v>
      </c>
      <c r="F244" s="167" t="s">
        <v>4545</v>
      </c>
      <c r="H244" s="168">
        <v>5</v>
      </c>
      <c r="I244" s="169"/>
      <c r="L244" s="164"/>
      <c r="M244" s="170"/>
      <c r="T244" s="171"/>
      <c r="AT244" s="166" t="s">
        <v>219</v>
      </c>
      <c r="AU244" s="166" t="s">
        <v>88</v>
      </c>
      <c r="AV244" s="12" t="s">
        <v>88</v>
      </c>
      <c r="AW244" s="12" t="s">
        <v>31</v>
      </c>
      <c r="AX244" s="12" t="s">
        <v>75</v>
      </c>
      <c r="AY244" s="166" t="s">
        <v>205</v>
      </c>
    </row>
    <row r="245" spans="2:65" s="13" customFormat="1">
      <c r="B245" s="172"/>
      <c r="D245" s="165" t="s">
        <v>219</v>
      </c>
      <c r="E245" s="173" t="s">
        <v>1</v>
      </c>
      <c r="F245" s="174" t="s">
        <v>221</v>
      </c>
      <c r="H245" s="175">
        <v>10</v>
      </c>
      <c r="I245" s="176"/>
      <c r="L245" s="172"/>
      <c r="M245" s="177"/>
      <c r="T245" s="178"/>
      <c r="AT245" s="173" t="s">
        <v>219</v>
      </c>
      <c r="AU245" s="173" t="s">
        <v>88</v>
      </c>
      <c r="AV245" s="13" t="s">
        <v>210</v>
      </c>
      <c r="AW245" s="13" t="s">
        <v>31</v>
      </c>
      <c r="AX245" s="13" t="s">
        <v>82</v>
      </c>
      <c r="AY245" s="173" t="s">
        <v>205</v>
      </c>
    </row>
    <row r="246" spans="2:65" s="1" customFormat="1" ht="33" customHeight="1">
      <c r="B246" s="136"/>
      <c r="C246" s="154" t="s">
        <v>330</v>
      </c>
      <c r="D246" s="154" t="s">
        <v>214</v>
      </c>
      <c r="E246" s="155" t="s">
        <v>4560</v>
      </c>
      <c r="F246" s="156" t="s">
        <v>4561</v>
      </c>
      <c r="G246" s="157" t="s">
        <v>592</v>
      </c>
      <c r="H246" s="158">
        <v>139</v>
      </c>
      <c r="I246" s="159"/>
      <c r="J246" s="160">
        <f>ROUND(I246*H246,2)</f>
        <v>0</v>
      </c>
      <c r="K246" s="161"/>
      <c r="L246" s="32"/>
      <c r="M246" s="162" t="s">
        <v>1</v>
      </c>
      <c r="N246" s="163" t="s">
        <v>41</v>
      </c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AR246" s="150" t="s">
        <v>233</v>
      </c>
      <c r="AT246" s="150" t="s">
        <v>214</v>
      </c>
      <c r="AU246" s="150" t="s">
        <v>88</v>
      </c>
      <c r="AY246" s="17" t="s">
        <v>205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7" t="s">
        <v>88</v>
      </c>
      <c r="BK246" s="151">
        <f>ROUND(I246*H246,2)</f>
        <v>0</v>
      </c>
      <c r="BL246" s="17" t="s">
        <v>233</v>
      </c>
      <c r="BM246" s="150" t="s">
        <v>4562</v>
      </c>
    </row>
    <row r="247" spans="2:65" s="14" customFormat="1">
      <c r="B247" s="179"/>
      <c r="D247" s="165" t="s">
        <v>219</v>
      </c>
      <c r="E247" s="180" t="s">
        <v>1</v>
      </c>
      <c r="F247" s="181" t="s">
        <v>4563</v>
      </c>
      <c r="H247" s="180" t="s">
        <v>1</v>
      </c>
      <c r="I247" s="182"/>
      <c r="L247" s="179"/>
      <c r="M247" s="183"/>
      <c r="T247" s="184"/>
      <c r="AT247" s="180" t="s">
        <v>219</v>
      </c>
      <c r="AU247" s="180" t="s">
        <v>88</v>
      </c>
      <c r="AV247" s="14" t="s">
        <v>82</v>
      </c>
      <c r="AW247" s="14" t="s">
        <v>31</v>
      </c>
      <c r="AX247" s="14" t="s">
        <v>75</v>
      </c>
      <c r="AY247" s="180" t="s">
        <v>205</v>
      </c>
    </row>
    <row r="248" spans="2:65" s="12" customFormat="1">
      <c r="B248" s="164"/>
      <c r="D248" s="165" t="s">
        <v>219</v>
      </c>
      <c r="E248" s="166" t="s">
        <v>1</v>
      </c>
      <c r="F248" s="167" t="s">
        <v>4564</v>
      </c>
      <c r="H248" s="168">
        <v>80</v>
      </c>
      <c r="I248" s="169"/>
      <c r="L248" s="164"/>
      <c r="M248" s="170"/>
      <c r="T248" s="171"/>
      <c r="AT248" s="166" t="s">
        <v>219</v>
      </c>
      <c r="AU248" s="166" t="s">
        <v>88</v>
      </c>
      <c r="AV248" s="12" t="s">
        <v>88</v>
      </c>
      <c r="AW248" s="12" t="s">
        <v>31</v>
      </c>
      <c r="AX248" s="12" t="s">
        <v>75</v>
      </c>
      <c r="AY248" s="166" t="s">
        <v>205</v>
      </c>
    </row>
    <row r="249" spans="2:65" s="12" customFormat="1">
      <c r="B249" s="164"/>
      <c r="D249" s="165" t="s">
        <v>219</v>
      </c>
      <c r="E249" s="166" t="s">
        <v>1</v>
      </c>
      <c r="F249" s="167" t="s">
        <v>4565</v>
      </c>
      <c r="H249" s="168">
        <v>29</v>
      </c>
      <c r="I249" s="169"/>
      <c r="L249" s="164"/>
      <c r="M249" s="170"/>
      <c r="T249" s="171"/>
      <c r="AT249" s="166" t="s">
        <v>219</v>
      </c>
      <c r="AU249" s="166" t="s">
        <v>88</v>
      </c>
      <c r="AV249" s="12" t="s">
        <v>88</v>
      </c>
      <c r="AW249" s="12" t="s">
        <v>31</v>
      </c>
      <c r="AX249" s="12" t="s">
        <v>75</v>
      </c>
      <c r="AY249" s="166" t="s">
        <v>205</v>
      </c>
    </row>
    <row r="250" spans="2:65" s="15" customFormat="1">
      <c r="B250" s="185"/>
      <c r="D250" s="165" t="s">
        <v>219</v>
      </c>
      <c r="E250" s="186" t="s">
        <v>1</v>
      </c>
      <c r="F250" s="187" t="s">
        <v>404</v>
      </c>
      <c r="H250" s="188">
        <v>109</v>
      </c>
      <c r="I250" s="189"/>
      <c r="L250" s="185"/>
      <c r="M250" s="190"/>
      <c r="T250" s="191"/>
      <c r="AT250" s="186" t="s">
        <v>219</v>
      </c>
      <c r="AU250" s="186" t="s">
        <v>88</v>
      </c>
      <c r="AV250" s="15" t="s">
        <v>222</v>
      </c>
      <c r="AW250" s="15" t="s">
        <v>31</v>
      </c>
      <c r="AX250" s="15" t="s">
        <v>75</v>
      </c>
      <c r="AY250" s="186" t="s">
        <v>205</v>
      </c>
    </row>
    <row r="251" spans="2:65" s="14" customFormat="1">
      <c r="B251" s="179"/>
      <c r="D251" s="165" t="s">
        <v>219</v>
      </c>
      <c r="E251" s="180" t="s">
        <v>1</v>
      </c>
      <c r="F251" s="181" t="s">
        <v>4566</v>
      </c>
      <c r="H251" s="180" t="s">
        <v>1</v>
      </c>
      <c r="I251" s="182"/>
      <c r="L251" s="179"/>
      <c r="M251" s="183"/>
      <c r="T251" s="184"/>
      <c r="AT251" s="180" t="s">
        <v>219</v>
      </c>
      <c r="AU251" s="180" t="s">
        <v>88</v>
      </c>
      <c r="AV251" s="14" t="s">
        <v>82</v>
      </c>
      <c r="AW251" s="14" t="s">
        <v>31</v>
      </c>
      <c r="AX251" s="14" t="s">
        <v>75</v>
      </c>
      <c r="AY251" s="180" t="s">
        <v>205</v>
      </c>
    </row>
    <row r="252" spans="2:65" s="12" customFormat="1">
      <c r="B252" s="164"/>
      <c r="D252" s="165" t="s">
        <v>219</v>
      </c>
      <c r="E252" s="166" t="s">
        <v>1</v>
      </c>
      <c r="F252" s="167" t="s">
        <v>4567</v>
      </c>
      <c r="H252" s="168">
        <v>1</v>
      </c>
      <c r="I252" s="169"/>
      <c r="L252" s="164"/>
      <c r="M252" s="170"/>
      <c r="T252" s="171"/>
      <c r="AT252" s="166" t="s">
        <v>219</v>
      </c>
      <c r="AU252" s="166" t="s">
        <v>88</v>
      </c>
      <c r="AV252" s="12" t="s">
        <v>88</v>
      </c>
      <c r="AW252" s="12" t="s">
        <v>31</v>
      </c>
      <c r="AX252" s="12" t="s">
        <v>75</v>
      </c>
      <c r="AY252" s="166" t="s">
        <v>205</v>
      </c>
    </row>
    <row r="253" spans="2:65" s="12" customFormat="1">
      <c r="B253" s="164"/>
      <c r="D253" s="165" t="s">
        <v>219</v>
      </c>
      <c r="E253" s="166" t="s">
        <v>1</v>
      </c>
      <c r="F253" s="167" t="s">
        <v>4473</v>
      </c>
      <c r="H253" s="168">
        <v>1</v>
      </c>
      <c r="I253" s="169"/>
      <c r="L253" s="164"/>
      <c r="M253" s="170"/>
      <c r="T253" s="171"/>
      <c r="AT253" s="166" t="s">
        <v>219</v>
      </c>
      <c r="AU253" s="166" t="s">
        <v>88</v>
      </c>
      <c r="AV253" s="12" t="s">
        <v>88</v>
      </c>
      <c r="AW253" s="12" t="s">
        <v>31</v>
      </c>
      <c r="AX253" s="12" t="s">
        <v>75</v>
      </c>
      <c r="AY253" s="166" t="s">
        <v>205</v>
      </c>
    </row>
    <row r="254" spans="2:65" s="15" customFormat="1">
      <c r="B254" s="185"/>
      <c r="D254" s="165" t="s">
        <v>219</v>
      </c>
      <c r="E254" s="186" t="s">
        <v>1</v>
      </c>
      <c r="F254" s="187" t="s">
        <v>404</v>
      </c>
      <c r="H254" s="188">
        <v>2</v>
      </c>
      <c r="I254" s="189"/>
      <c r="L254" s="185"/>
      <c r="M254" s="190"/>
      <c r="T254" s="191"/>
      <c r="AT254" s="186" t="s">
        <v>219</v>
      </c>
      <c r="AU254" s="186" t="s">
        <v>88</v>
      </c>
      <c r="AV254" s="15" t="s">
        <v>222</v>
      </c>
      <c r="AW254" s="15" t="s">
        <v>31</v>
      </c>
      <c r="AX254" s="15" t="s">
        <v>75</v>
      </c>
      <c r="AY254" s="186" t="s">
        <v>205</v>
      </c>
    </row>
    <row r="255" spans="2:65" s="14" customFormat="1">
      <c r="B255" s="179"/>
      <c r="D255" s="165" t="s">
        <v>219</v>
      </c>
      <c r="E255" s="180" t="s">
        <v>1</v>
      </c>
      <c r="F255" s="181" t="s">
        <v>4568</v>
      </c>
      <c r="H255" s="180" t="s">
        <v>1</v>
      </c>
      <c r="I255" s="182"/>
      <c r="L255" s="179"/>
      <c r="M255" s="183"/>
      <c r="T255" s="184"/>
      <c r="AT255" s="180" t="s">
        <v>219</v>
      </c>
      <c r="AU255" s="180" t="s">
        <v>88</v>
      </c>
      <c r="AV255" s="14" t="s">
        <v>82</v>
      </c>
      <c r="AW255" s="14" t="s">
        <v>31</v>
      </c>
      <c r="AX255" s="14" t="s">
        <v>75</v>
      </c>
      <c r="AY255" s="180" t="s">
        <v>205</v>
      </c>
    </row>
    <row r="256" spans="2:65" s="12" customFormat="1">
      <c r="B256" s="164"/>
      <c r="D256" s="165" t="s">
        <v>219</v>
      </c>
      <c r="E256" s="166" t="s">
        <v>1</v>
      </c>
      <c r="F256" s="167" t="s">
        <v>4569</v>
      </c>
      <c r="H256" s="168">
        <v>6</v>
      </c>
      <c r="I256" s="169"/>
      <c r="L256" s="164"/>
      <c r="M256" s="170"/>
      <c r="T256" s="171"/>
      <c r="AT256" s="166" t="s">
        <v>219</v>
      </c>
      <c r="AU256" s="166" t="s">
        <v>88</v>
      </c>
      <c r="AV256" s="12" t="s">
        <v>88</v>
      </c>
      <c r="AW256" s="12" t="s">
        <v>31</v>
      </c>
      <c r="AX256" s="12" t="s">
        <v>75</v>
      </c>
      <c r="AY256" s="166" t="s">
        <v>205</v>
      </c>
    </row>
    <row r="257" spans="2:65" s="12" customFormat="1">
      <c r="B257" s="164"/>
      <c r="D257" s="165" t="s">
        <v>219</v>
      </c>
      <c r="E257" s="166" t="s">
        <v>1</v>
      </c>
      <c r="F257" s="167" t="s">
        <v>4570</v>
      </c>
      <c r="H257" s="168">
        <v>6</v>
      </c>
      <c r="I257" s="169"/>
      <c r="L257" s="164"/>
      <c r="M257" s="170"/>
      <c r="T257" s="171"/>
      <c r="AT257" s="166" t="s">
        <v>219</v>
      </c>
      <c r="AU257" s="166" t="s">
        <v>88</v>
      </c>
      <c r="AV257" s="12" t="s">
        <v>88</v>
      </c>
      <c r="AW257" s="12" t="s">
        <v>31</v>
      </c>
      <c r="AX257" s="12" t="s">
        <v>75</v>
      </c>
      <c r="AY257" s="166" t="s">
        <v>205</v>
      </c>
    </row>
    <row r="258" spans="2:65" s="15" customFormat="1">
      <c r="B258" s="185"/>
      <c r="D258" s="165" t="s">
        <v>219</v>
      </c>
      <c r="E258" s="186" t="s">
        <v>1</v>
      </c>
      <c r="F258" s="187" t="s">
        <v>404</v>
      </c>
      <c r="H258" s="188">
        <v>12</v>
      </c>
      <c r="I258" s="189"/>
      <c r="L258" s="185"/>
      <c r="M258" s="190"/>
      <c r="T258" s="191"/>
      <c r="AT258" s="186" t="s">
        <v>219</v>
      </c>
      <c r="AU258" s="186" t="s">
        <v>88</v>
      </c>
      <c r="AV258" s="15" t="s">
        <v>222</v>
      </c>
      <c r="AW258" s="15" t="s">
        <v>31</v>
      </c>
      <c r="AX258" s="15" t="s">
        <v>75</v>
      </c>
      <c r="AY258" s="186" t="s">
        <v>205</v>
      </c>
    </row>
    <row r="259" spans="2:65" s="14" customFormat="1">
      <c r="B259" s="179"/>
      <c r="D259" s="165" t="s">
        <v>219</v>
      </c>
      <c r="E259" s="180" t="s">
        <v>1</v>
      </c>
      <c r="F259" s="181" t="s">
        <v>4571</v>
      </c>
      <c r="H259" s="180" t="s">
        <v>1</v>
      </c>
      <c r="I259" s="182"/>
      <c r="L259" s="179"/>
      <c r="M259" s="183"/>
      <c r="T259" s="184"/>
      <c r="AT259" s="180" t="s">
        <v>219</v>
      </c>
      <c r="AU259" s="180" t="s">
        <v>88</v>
      </c>
      <c r="AV259" s="14" t="s">
        <v>82</v>
      </c>
      <c r="AW259" s="14" t="s">
        <v>31</v>
      </c>
      <c r="AX259" s="14" t="s">
        <v>75</v>
      </c>
      <c r="AY259" s="180" t="s">
        <v>205</v>
      </c>
    </row>
    <row r="260" spans="2:65" s="12" customFormat="1">
      <c r="B260" s="164"/>
      <c r="D260" s="165" t="s">
        <v>219</v>
      </c>
      <c r="E260" s="166" t="s">
        <v>1</v>
      </c>
      <c r="F260" s="167" t="s">
        <v>4572</v>
      </c>
      <c r="H260" s="168">
        <v>16</v>
      </c>
      <c r="I260" s="169"/>
      <c r="L260" s="164"/>
      <c r="M260" s="170"/>
      <c r="T260" s="171"/>
      <c r="AT260" s="166" t="s">
        <v>219</v>
      </c>
      <c r="AU260" s="166" t="s">
        <v>88</v>
      </c>
      <c r="AV260" s="12" t="s">
        <v>88</v>
      </c>
      <c r="AW260" s="12" t="s">
        <v>31</v>
      </c>
      <c r="AX260" s="12" t="s">
        <v>75</v>
      </c>
      <c r="AY260" s="166" t="s">
        <v>205</v>
      </c>
    </row>
    <row r="261" spans="2:65" s="15" customFormat="1">
      <c r="B261" s="185"/>
      <c r="D261" s="165" t="s">
        <v>219</v>
      </c>
      <c r="E261" s="186" t="s">
        <v>1</v>
      </c>
      <c r="F261" s="187" t="s">
        <v>404</v>
      </c>
      <c r="H261" s="188">
        <v>16</v>
      </c>
      <c r="I261" s="189"/>
      <c r="L261" s="185"/>
      <c r="M261" s="190"/>
      <c r="T261" s="191"/>
      <c r="AT261" s="186" t="s">
        <v>219</v>
      </c>
      <c r="AU261" s="186" t="s">
        <v>88</v>
      </c>
      <c r="AV261" s="15" t="s">
        <v>222</v>
      </c>
      <c r="AW261" s="15" t="s">
        <v>31</v>
      </c>
      <c r="AX261" s="15" t="s">
        <v>75</v>
      </c>
      <c r="AY261" s="186" t="s">
        <v>205</v>
      </c>
    </row>
    <row r="262" spans="2:65" s="13" customFormat="1">
      <c r="B262" s="172"/>
      <c r="D262" s="165" t="s">
        <v>219</v>
      </c>
      <c r="E262" s="173" t="s">
        <v>1</v>
      </c>
      <c r="F262" s="174" t="s">
        <v>4483</v>
      </c>
      <c r="H262" s="175">
        <v>139</v>
      </c>
      <c r="I262" s="176"/>
      <c r="L262" s="172"/>
      <c r="M262" s="177"/>
      <c r="T262" s="178"/>
      <c r="AT262" s="173" t="s">
        <v>219</v>
      </c>
      <c r="AU262" s="173" t="s">
        <v>88</v>
      </c>
      <c r="AV262" s="13" t="s">
        <v>210</v>
      </c>
      <c r="AW262" s="13" t="s">
        <v>31</v>
      </c>
      <c r="AX262" s="13" t="s">
        <v>82</v>
      </c>
      <c r="AY262" s="173" t="s">
        <v>205</v>
      </c>
    </row>
    <row r="263" spans="2:65" s="1" customFormat="1" ht="24.2" customHeight="1">
      <c r="B263" s="136"/>
      <c r="C263" s="137" t="s">
        <v>233</v>
      </c>
      <c r="D263" s="137" t="s">
        <v>206</v>
      </c>
      <c r="E263" s="138" t="s">
        <v>4573</v>
      </c>
      <c r="F263" s="139" t="s">
        <v>4574</v>
      </c>
      <c r="G263" s="140" t="s">
        <v>592</v>
      </c>
      <c r="H263" s="141">
        <v>139</v>
      </c>
      <c r="I263" s="142"/>
      <c r="J263" s="143">
        <f>ROUND(I263*H263,2)</f>
        <v>0</v>
      </c>
      <c r="K263" s="144"/>
      <c r="L263" s="145"/>
      <c r="M263" s="146" t="s">
        <v>1</v>
      </c>
      <c r="N263" s="147" t="s">
        <v>41</v>
      </c>
      <c r="P263" s="148">
        <f>O263*H263</f>
        <v>0</v>
      </c>
      <c r="Q263" s="148">
        <v>1E-3</v>
      </c>
      <c r="R263" s="148">
        <f>Q263*H263</f>
        <v>0.13900000000000001</v>
      </c>
      <c r="S263" s="148">
        <v>0</v>
      </c>
      <c r="T263" s="149">
        <f>S263*H263</f>
        <v>0</v>
      </c>
      <c r="AR263" s="150" t="s">
        <v>258</v>
      </c>
      <c r="AT263" s="150" t="s">
        <v>206</v>
      </c>
      <c r="AU263" s="150" t="s">
        <v>88</v>
      </c>
      <c r="AY263" s="17" t="s">
        <v>205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7" t="s">
        <v>88</v>
      </c>
      <c r="BK263" s="151">
        <f>ROUND(I263*H263,2)</f>
        <v>0</v>
      </c>
      <c r="BL263" s="17" t="s">
        <v>233</v>
      </c>
      <c r="BM263" s="150" t="s">
        <v>4575</v>
      </c>
    </row>
    <row r="264" spans="2:65" s="12" customFormat="1">
      <c r="B264" s="164"/>
      <c r="D264" s="165" t="s">
        <v>219</v>
      </c>
      <c r="E264" s="166" t="s">
        <v>1</v>
      </c>
      <c r="F264" s="167" t="s">
        <v>4576</v>
      </c>
      <c r="H264" s="168">
        <v>109</v>
      </c>
      <c r="I264" s="169"/>
      <c r="L264" s="164"/>
      <c r="M264" s="170"/>
      <c r="T264" s="171"/>
      <c r="AT264" s="166" t="s">
        <v>219</v>
      </c>
      <c r="AU264" s="166" t="s">
        <v>88</v>
      </c>
      <c r="AV264" s="12" t="s">
        <v>88</v>
      </c>
      <c r="AW264" s="12" t="s">
        <v>31</v>
      </c>
      <c r="AX264" s="12" t="s">
        <v>75</v>
      </c>
      <c r="AY264" s="166" t="s">
        <v>205</v>
      </c>
    </row>
    <row r="265" spans="2:65" s="12" customFormat="1">
      <c r="B265" s="164"/>
      <c r="D265" s="165" t="s">
        <v>219</v>
      </c>
      <c r="E265" s="166" t="s">
        <v>1</v>
      </c>
      <c r="F265" s="167" t="s">
        <v>4577</v>
      </c>
      <c r="H265" s="168">
        <v>2</v>
      </c>
      <c r="I265" s="169"/>
      <c r="L265" s="164"/>
      <c r="M265" s="170"/>
      <c r="T265" s="171"/>
      <c r="AT265" s="166" t="s">
        <v>219</v>
      </c>
      <c r="AU265" s="166" t="s">
        <v>88</v>
      </c>
      <c r="AV265" s="12" t="s">
        <v>88</v>
      </c>
      <c r="AW265" s="12" t="s">
        <v>31</v>
      </c>
      <c r="AX265" s="12" t="s">
        <v>75</v>
      </c>
      <c r="AY265" s="166" t="s">
        <v>205</v>
      </c>
    </row>
    <row r="266" spans="2:65" s="12" customFormat="1">
      <c r="B266" s="164"/>
      <c r="D266" s="165" t="s">
        <v>219</v>
      </c>
      <c r="E266" s="166" t="s">
        <v>1</v>
      </c>
      <c r="F266" s="167" t="s">
        <v>4578</v>
      </c>
      <c r="H266" s="168">
        <v>12</v>
      </c>
      <c r="I266" s="169"/>
      <c r="L266" s="164"/>
      <c r="M266" s="170"/>
      <c r="T266" s="171"/>
      <c r="AT266" s="166" t="s">
        <v>219</v>
      </c>
      <c r="AU266" s="166" t="s">
        <v>88</v>
      </c>
      <c r="AV266" s="12" t="s">
        <v>88</v>
      </c>
      <c r="AW266" s="12" t="s">
        <v>31</v>
      </c>
      <c r="AX266" s="12" t="s">
        <v>75</v>
      </c>
      <c r="AY266" s="166" t="s">
        <v>205</v>
      </c>
    </row>
    <row r="267" spans="2:65" s="12" customFormat="1">
      <c r="B267" s="164"/>
      <c r="D267" s="165" t="s">
        <v>219</v>
      </c>
      <c r="E267" s="166" t="s">
        <v>1</v>
      </c>
      <c r="F267" s="167" t="s">
        <v>4579</v>
      </c>
      <c r="H267" s="168">
        <v>16</v>
      </c>
      <c r="I267" s="169"/>
      <c r="L267" s="164"/>
      <c r="M267" s="170"/>
      <c r="T267" s="171"/>
      <c r="AT267" s="166" t="s">
        <v>219</v>
      </c>
      <c r="AU267" s="166" t="s">
        <v>88</v>
      </c>
      <c r="AV267" s="12" t="s">
        <v>88</v>
      </c>
      <c r="AW267" s="12" t="s">
        <v>31</v>
      </c>
      <c r="AX267" s="12" t="s">
        <v>75</v>
      </c>
      <c r="AY267" s="166" t="s">
        <v>205</v>
      </c>
    </row>
    <row r="268" spans="2:65" s="13" customFormat="1">
      <c r="B268" s="172"/>
      <c r="D268" s="165" t="s">
        <v>219</v>
      </c>
      <c r="E268" s="173" t="s">
        <v>1</v>
      </c>
      <c r="F268" s="174" t="s">
        <v>221</v>
      </c>
      <c r="H268" s="175">
        <v>139</v>
      </c>
      <c r="I268" s="176"/>
      <c r="L268" s="172"/>
      <c r="M268" s="177"/>
      <c r="T268" s="178"/>
      <c r="AT268" s="173" t="s">
        <v>219</v>
      </c>
      <c r="AU268" s="173" t="s">
        <v>88</v>
      </c>
      <c r="AV268" s="13" t="s">
        <v>210</v>
      </c>
      <c r="AW268" s="13" t="s">
        <v>31</v>
      </c>
      <c r="AX268" s="13" t="s">
        <v>82</v>
      </c>
      <c r="AY268" s="173" t="s">
        <v>205</v>
      </c>
    </row>
    <row r="269" spans="2:65" s="1" customFormat="1" ht="90.75" customHeight="1">
      <c r="B269" s="136"/>
      <c r="C269" s="137" t="s">
        <v>340</v>
      </c>
      <c r="D269" s="137" t="s">
        <v>206</v>
      </c>
      <c r="E269" s="138" t="s">
        <v>4580</v>
      </c>
      <c r="F269" s="139" t="s">
        <v>4581</v>
      </c>
      <c r="G269" s="140" t="s">
        <v>592</v>
      </c>
      <c r="H269" s="141">
        <v>109</v>
      </c>
      <c r="I269" s="142"/>
      <c r="J269" s="143">
        <f>ROUND(I269*H269,2)</f>
        <v>0</v>
      </c>
      <c r="K269" s="144"/>
      <c r="L269" s="145"/>
      <c r="M269" s="146" t="s">
        <v>1</v>
      </c>
      <c r="N269" s="147" t="s">
        <v>41</v>
      </c>
      <c r="P269" s="148">
        <f>O269*H269</f>
        <v>0</v>
      </c>
      <c r="Q269" s="148">
        <v>2.5000000000000001E-2</v>
      </c>
      <c r="R269" s="148">
        <f>Q269*H269</f>
        <v>2.7250000000000001</v>
      </c>
      <c r="S269" s="148">
        <v>0</v>
      </c>
      <c r="T269" s="149">
        <f>S269*H269</f>
        <v>0</v>
      </c>
      <c r="AR269" s="150" t="s">
        <v>258</v>
      </c>
      <c r="AT269" s="150" t="s">
        <v>206</v>
      </c>
      <c r="AU269" s="150" t="s">
        <v>88</v>
      </c>
      <c r="AY269" s="17" t="s">
        <v>205</v>
      </c>
      <c r="BE269" s="151">
        <f>IF(N269="základná",J269,0)</f>
        <v>0</v>
      </c>
      <c r="BF269" s="151">
        <f>IF(N269="znížená",J269,0)</f>
        <v>0</v>
      </c>
      <c r="BG269" s="151">
        <f>IF(N269="zákl. prenesená",J269,0)</f>
        <v>0</v>
      </c>
      <c r="BH269" s="151">
        <f>IF(N269="zníž. prenesená",J269,0)</f>
        <v>0</v>
      </c>
      <c r="BI269" s="151">
        <f>IF(N269="nulová",J269,0)</f>
        <v>0</v>
      </c>
      <c r="BJ269" s="17" t="s">
        <v>88</v>
      </c>
      <c r="BK269" s="151">
        <f>ROUND(I269*H269,2)</f>
        <v>0</v>
      </c>
      <c r="BL269" s="17" t="s">
        <v>233</v>
      </c>
      <c r="BM269" s="150" t="s">
        <v>4582</v>
      </c>
    </row>
    <row r="270" spans="2:65" s="14" customFormat="1">
      <c r="B270" s="179"/>
      <c r="D270" s="165" t="s">
        <v>219</v>
      </c>
      <c r="E270" s="180" t="s">
        <v>1</v>
      </c>
      <c r="F270" s="181" t="s">
        <v>4583</v>
      </c>
      <c r="H270" s="180" t="s">
        <v>1</v>
      </c>
      <c r="I270" s="182"/>
      <c r="L270" s="179"/>
      <c r="M270" s="183"/>
      <c r="T270" s="184"/>
      <c r="AT270" s="180" t="s">
        <v>219</v>
      </c>
      <c r="AU270" s="180" t="s">
        <v>88</v>
      </c>
      <c r="AV270" s="14" t="s">
        <v>82</v>
      </c>
      <c r="AW270" s="14" t="s">
        <v>31</v>
      </c>
      <c r="AX270" s="14" t="s">
        <v>75</v>
      </c>
      <c r="AY270" s="180" t="s">
        <v>205</v>
      </c>
    </row>
    <row r="271" spans="2:65" s="12" customFormat="1">
      <c r="B271" s="164"/>
      <c r="D271" s="165" t="s">
        <v>219</v>
      </c>
      <c r="E271" s="166" t="s">
        <v>1</v>
      </c>
      <c r="F271" s="167" t="s">
        <v>4564</v>
      </c>
      <c r="H271" s="168">
        <v>80</v>
      </c>
      <c r="I271" s="169"/>
      <c r="L271" s="164"/>
      <c r="M271" s="170"/>
      <c r="T271" s="171"/>
      <c r="AT271" s="166" t="s">
        <v>219</v>
      </c>
      <c r="AU271" s="166" t="s">
        <v>88</v>
      </c>
      <c r="AV271" s="12" t="s">
        <v>88</v>
      </c>
      <c r="AW271" s="12" t="s">
        <v>31</v>
      </c>
      <c r="AX271" s="12" t="s">
        <v>75</v>
      </c>
      <c r="AY271" s="166" t="s">
        <v>205</v>
      </c>
    </row>
    <row r="272" spans="2:65" s="12" customFormat="1">
      <c r="B272" s="164"/>
      <c r="D272" s="165" t="s">
        <v>219</v>
      </c>
      <c r="E272" s="166" t="s">
        <v>1</v>
      </c>
      <c r="F272" s="167" t="s">
        <v>4565</v>
      </c>
      <c r="H272" s="168">
        <v>29</v>
      </c>
      <c r="I272" s="169"/>
      <c r="L272" s="164"/>
      <c r="M272" s="170"/>
      <c r="T272" s="171"/>
      <c r="AT272" s="166" t="s">
        <v>219</v>
      </c>
      <c r="AU272" s="166" t="s">
        <v>88</v>
      </c>
      <c r="AV272" s="12" t="s">
        <v>88</v>
      </c>
      <c r="AW272" s="12" t="s">
        <v>31</v>
      </c>
      <c r="AX272" s="12" t="s">
        <v>75</v>
      </c>
      <c r="AY272" s="166" t="s">
        <v>205</v>
      </c>
    </row>
    <row r="273" spans="2:65" s="15" customFormat="1">
      <c r="B273" s="185"/>
      <c r="D273" s="165" t="s">
        <v>219</v>
      </c>
      <c r="E273" s="186" t="s">
        <v>1</v>
      </c>
      <c r="F273" s="187" t="s">
        <v>404</v>
      </c>
      <c r="H273" s="188">
        <v>109</v>
      </c>
      <c r="I273" s="189"/>
      <c r="L273" s="185"/>
      <c r="M273" s="190"/>
      <c r="T273" s="191"/>
      <c r="AT273" s="186" t="s">
        <v>219</v>
      </c>
      <c r="AU273" s="186" t="s">
        <v>88</v>
      </c>
      <c r="AV273" s="15" t="s">
        <v>222</v>
      </c>
      <c r="AW273" s="15" t="s">
        <v>31</v>
      </c>
      <c r="AX273" s="15" t="s">
        <v>75</v>
      </c>
      <c r="AY273" s="186" t="s">
        <v>205</v>
      </c>
    </row>
    <row r="274" spans="2:65" s="13" customFormat="1">
      <c r="B274" s="172"/>
      <c r="D274" s="165" t="s">
        <v>219</v>
      </c>
      <c r="E274" s="173" t="s">
        <v>1</v>
      </c>
      <c r="F274" s="174" t="s">
        <v>4483</v>
      </c>
      <c r="H274" s="175">
        <v>109</v>
      </c>
      <c r="I274" s="176"/>
      <c r="L274" s="172"/>
      <c r="M274" s="177"/>
      <c r="T274" s="178"/>
      <c r="AT274" s="173" t="s">
        <v>219</v>
      </c>
      <c r="AU274" s="173" t="s">
        <v>88</v>
      </c>
      <c r="AV274" s="13" t="s">
        <v>210</v>
      </c>
      <c r="AW274" s="13" t="s">
        <v>31</v>
      </c>
      <c r="AX274" s="13" t="s">
        <v>82</v>
      </c>
      <c r="AY274" s="173" t="s">
        <v>205</v>
      </c>
    </row>
    <row r="275" spans="2:65" s="1" customFormat="1" ht="66.75" customHeight="1">
      <c r="B275" s="136"/>
      <c r="C275" s="137" t="s">
        <v>344</v>
      </c>
      <c r="D275" s="137" t="s">
        <v>206</v>
      </c>
      <c r="E275" s="138" t="s">
        <v>4584</v>
      </c>
      <c r="F275" s="139" t="s">
        <v>4585</v>
      </c>
      <c r="G275" s="140" t="s">
        <v>592</v>
      </c>
      <c r="H275" s="141">
        <v>2</v>
      </c>
      <c r="I275" s="142"/>
      <c r="J275" s="143">
        <f>ROUND(I275*H275,2)</f>
        <v>0</v>
      </c>
      <c r="K275" s="144"/>
      <c r="L275" s="145"/>
      <c r="M275" s="146" t="s">
        <v>1</v>
      </c>
      <c r="N275" s="147" t="s">
        <v>41</v>
      </c>
      <c r="P275" s="148">
        <f>O275*H275</f>
        <v>0</v>
      </c>
      <c r="Q275" s="148">
        <v>2.5000000000000001E-2</v>
      </c>
      <c r="R275" s="148">
        <f>Q275*H275</f>
        <v>0.05</v>
      </c>
      <c r="S275" s="148">
        <v>0</v>
      </c>
      <c r="T275" s="149">
        <f>S275*H275</f>
        <v>0</v>
      </c>
      <c r="AR275" s="150" t="s">
        <v>258</v>
      </c>
      <c r="AT275" s="150" t="s">
        <v>206</v>
      </c>
      <c r="AU275" s="150" t="s">
        <v>88</v>
      </c>
      <c r="AY275" s="17" t="s">
        <v>205</v>
      </c>
      <c r="BE275" s="151">
        <f>IF(N275="základná",J275,0)</f>
        <v>0</v>
      </c>
      <c r="BF275" s="151">
        <f>IF(N275="znížená",J275,0)</f>
        <v>0</v>
      </c>
      <c r="BG275" s="151">
        <f>IF(N275="zákl. prenesená",J275,0)</f>
        <v>0</v>
      </c>
      <c r="BH275" s="151">
        <f>IF(N275="zníž. prenesená",J275,0)</f>
        <v>0</v>
      </c>
      <c r="BI275" s="151">
        <f>IF(N275="nulová",J275,0)</f>
        <v>0</v>
      </c>
      <c r="BJ275" s="17" t="s">
        <v>88</v>
      </c>
      <c r="BK275" s="151">
        <f>ROUND(I275*H275,2)</f>
        <v>0</v>
      </c>
      <c r="BL275" s="17" t="s">
        <v>233</v>
      </c>
      <c r="BM275" s="150" t="s">
        <v>4586</v>
      </c>
    </row>
    <row r="276" spans="2:65" s="14" customFormat="1">
      <c r="B276" s="179"/>
      <c r="D276" s="165" t="s">
        <v>219</v>
      </c>
      <c r="E276" s="180" t="s">
        <v>1</v>
      </c>
      <c r="F276" s="181" t="s">
        <v>4587</v>
      </c>
      <c r="H276" s="180" t="s">
        <v>1</v>
      </c>
      <c r="I276" s="182"/>
      <c r="L276" s="179"/>
      <c r="M276" s="183"/>
      <c r="T276" s="184"/>
      <c r="AT276" s="180" t="s">
        <v>219</v>
      </c>
      <c r="AU276" s="180" t="s">
        <v>88</v>
      </c>
      <c r="AV276" s="14" t="s">
        <v>82</v>
      </c>
      <c r="AW276" s="14" t="s">
        <v>31</v>
      </c>
      <c r="AX276" s="14" t="s">
        <v>75</v>
      </c>
      <c r="AY276" s="180" t="s">
        <v>205</v>
      </c>
    </row>
    <row r="277" spans="2:65" s="14" customFormat="1">
      <c r="B277" s="179"/>
      <c r="D277" s="165" t="s">
        <v>219</v>
      </c>
      <c r="E277" s="180" t="s">
        <v>1</v>
      </c>
      <c r="F277" s="181" t="s">
        <v>4588</v>
      </c>
      <c r="H277" s="180" t="s">
        <v>1</v>
      </c>
      <c r="I277" s="182"/>
      <c r="L277" s="179"/>
      <c r="M277" s="183"/>
      <c r="T277" s="184"/>
      <c r="AT277" s="180" t="s">
        <v>219</v>
      </c>
      <c r="AU277" s="180" t="s">
        <v>88</v>
      </c>
      <c r="AV277" s="14" t="s">
        <v>82</v>
      </c>
      <c r="AW277" s="14" t="s">
        <v>31</v>
      </c>
      <c r="AX277" s="14" t="s">
        <v>75</v>
      </c>
      <c r="AY277" s="180" t="s">
        <v>205</v>
      </c>
    </row>
    <row r="278" spans="2:65" s="12" customFormat="1">
      <c r="B278" s="164"/>
      <c r="D278" s="165" t="s">
        <v>219</v>
      </c>
      <c r="E278" s="166" t="s">
        <v>1</v>
      </c>
      <c r="F278" s="167" t="s">
        <v>4589</v>
      </c>
      <c r="H278" s="168">
        <v>1</v>
      </c>
      <c r="I278" s="169"/>
      <c r="L278" s="164"/>
      <c r="M278" s="170"/>
      <c r="T278" s="171"/>
      <c r="AT278" s="166" t="s">
        <v>219</v>
      </c>
      <c r="AU278" s="166" t="s">
        <v>88</v>
      </c>
      <c r="AV278" s="12" t="s">
        <v>88</v>
      </c>
      <c r="AW278" s="12" t="s">
        <v>31</v>
      </c>
      <c r="AX278" s="12" t="s">
        <v>75</v>
      </c>
      <c r="AY278" s="166" t="s">
        <v>205</v>
      </c>
    </row>
    <row r="279" spans="2:65" s="12" customFormat="1">
      <c r="B279" s="164"/>
      <c r="D279" s="165" t="s">
        <v>219</v>
      </c>
      <c r="E279" s="166" t="s">
        <v>1</v>
      </c>
      <c r="F279" s="167" t="s">
        <v>4473</v>
      </c>
      <c r="H279" s="168">
        <v>1</v>
      </c>
      <c r="I279" s="169"/>
      <c r="L279" s="164"/>
      <c r="M279" s="170"/>
      <c r="T279" s="171"/>
      <c r="AT279" s="166" t="s">
        <v>219</v>
      </c>
      <c r="AU279" s="166" t="s">
        <v>88</v>
      </c>
      <c r="AV279" s="12" t="s">
        <v>88</v>
      </c>
      <c r="AW279" s="12" t="s">
        <v>31</v>
      </c>
      <c r="AX279" s="12" t="s">
        <v>75</v>
      </c>
      <c r="AY279" s="166" t="s">
        <v>205</v>
      </c>
    </row>
    <row r="280" spans="2:65" s="13" customFormat="1">
      <c r="B280" s="172"/>
      <c r="D280" s="165" t="s">
        <v>219</v>
      </c>
      <c r="E280" s="173" t="s">
        <v>1</v>
      </c>
      <c r="F280" s="174" t="s">
        <v>221</v>
      </c>
      <c r="H280" s="175">
        <v>2</v>
      </c>
      <c r="I280" s="176"/>
      <c r="L280" s="172"/>
      <c r="M280" s="177"/>
      <c r="T280" s="178"/>
      <c r="AT280" s="173" t="s">
        <v>219</v>
      </c>
      <c r="AU280" s="173" t="s">
        <v>88</v>
      </c>
      <c r="AV280" s="13" t="s">
        <v>210</v>
      </c>
      <c r="AW280" s="13" t="s">
        <v>31</v>
      </c>
      <c r="AX280" s="13" t="s">
        <v>82</v>
      </c>
      <c r="AY280" s="173" t="s">
        <v>205</v>
      </c>
    </row>
    <row r="281" spans="2:65" s="1" customFormat="1" ht="66.75" customHeight="1">
      <c r="B281" s="136"/>
      <c r="C281" s="137" t="s">
        <v>348</v>
      </c>
      <c r="D281" s="137" t="s">
        <v>206</v>
      </c>
      <c r="E281" s="138" t="s">
        <v>4590</v>
      </c>
      <c r="F281" s="139" t="s">
        <v>4591</v>
      </c>
      <c r="G281" s="140" t="s">
        <v>592</v>
      </c>
      <c r="H281" s="141">
        <v>12</v>
      </c>
      <c r="I281" s="142"/>
      <c r="J281" s="143">
        <f>ROUND(I281*H281,2)</f>
        <v>0</v>
      </c>
      <c r="K281" s="144"/>
      <c r="L281" s="145"/>
      <c r="M281" s="146" t="s">
        <v>1</v>
      </c>
      <c r="N281" s="147" t="s">
        <v>41</v>
      </c>
      <c r="P281" s="148">
        <f>O281*H281</f>
        <v>0</v>
      </c>
      <c r="Q281" s="148">
        <v>2.5000000000000001E-2</v>
      </c>
      <c r="R281" s="148">
        <f>Q281*H281</f>
        <v>0.30000000000000004</v>
      </c>
      <c r="S281" s="148">
        <v>0</v>
      </c>
      <c r="T281" s="149">
        <f>S281*H281</f>
        <v>0</v>
      </c>
      <c r="AR281" s="150" t="s">
        <v>258</v>
      </c>
      <c r="AT281" s="150" t="s">
        <v>206</v>
      </c>
      <c r="AU281" s="150" t="s">
        <v>88</v>
      </c>
      <c r="AY281" s="17" t="s">
        <v>205</v>
      </c>
      <c r="BE281" s="151">
        <f>IF(N281="základná",J281,0)</f>
        <v>0</v>
      </c>
      <c r="BF281" s="151">
        <f>IF(N281="znížená",J281,0)</f>
        <v>0</v>
      </c>
      <c r="BG281" s="151">
        <f>IF(N281="zákl. prenesená",J281,0)</f>
        <v>0</v>
      </c>
      <c r="BH281" s="151">
        <f>IF(N281="zníž. prenesená",J281,0)</f>
        <v>0</v>
      </c>
      <c r="BI281" s="151">
        <f>IF(N281="nulová",J281,0)</f>
        <v>0</v>
      </c>
      <c r="BJ281" s="17" t="s">
        <v>88</v>
      </c>
      <c r="BK281" s="151">
        <f>ROUND(I281*H281,2)</f>
        <v>0</v>
      </c>
      <c r="BL281" s="17" t="s">
        <v>233</v>
      </c>
      <c r="BM281" s="150" t="s">
        <v>4592</v>
      </c>
    </row>
    <row r="282" spans="2:65" s="14" customFormat="1">
      <c r="B282" s="179"/>
      <c r="D282" s="165" t="s">
        <v>219</v>
      </c>
      <c r="E282" s="180" t="s">
        <v>1</v>
      </c>
      <c r="F282" s="181" t="s">
        <v>4593</v>
      </c>
      <c r="H282" s="180" t="s">
        <v>1</v>
      </c>
      <c r="I282" s="182"/>
      <c r="L282" s="179"/>
      <c r="M282" s="183"/>
      <c r="T282" s="184"/>
      <c r="AT282" s="180" t="s">
        <v>219</v>
      </c>
      <c r="AU282" s="180" t="s">
        <v>88</v>
      </c>
      <c r="AV282" s="14" t="s">
        <v>82</v>
      </c>
      <c r="AW282" s="14" t="s">
        <v>31</v>
      </c>
      <c r="AX282" s="14" t="s">
        <v>75</v>
      </c>
      <c r="AY282" s="180" t="s">
        <v>205</v>
      </c>
    </row>
    <row r="283" spans="2:65" s="14" customFormat="1">
      <c r="B283" s="179"/>
      <c r="D283" s="165" t="s">
        <v>219</v>
      </c>
      <c r="E283" s="180" t="s">
        <v>1</v>
      </c>
      <c r="F283" s="181" t="s">
        <v>4588</v>
      </c>
      <c r="H283" s="180" t="s">
        <v>1</v>
      </c>
      <c r="I283" s="182"/>
      <c r="L283" s="179"/>
      <c r="M283" s="183"/>
      <c r="T283" s="184"/>
      <c r="AT283" s="180" t="s">
        <v>219</v>
      </c>
      <c r="AU283" s="180" t="s">
        <v>88</v>
      </c>
      <c r="AV283" s="14" t="s">
        <v>82</v>
      </c>
      <c r="AW283" s="14" t="s">
        <v>31</v>
      </c>
      <c r="AX283" s="14" t="s">
        <v>75</v>
      </c>
      <c r="AY283" s="180" t="s">
        <v>205</v>
      </c>
    </row>
    <row r="284" spans="2:65" s="12" customFormat="1">
      <c r="B284" s="164"/>
      <c r="D284" s="165" t="s">
        <v>219</v>
      </c>
      <c r="E284" s="166" t="s">
        <v>1</v>
      </c>
      <c r="F284" s="167" t="s">
        <v>4594</v>
      </c>
      <c r="H284" s="168">
        <v>6</v>
      </c>
      <c r="I284" s="169"/>
      <c r="L284" s="164"/>
      <c r="M284" s="170"/>
      <c r="T284" s="171"/>
      <c r="AT284" s="166" t="s">
        <v>219</v>
      </c>
      <c r="AU284" s="166" t="s">
        <v>88</v>
      </c>
      <c r="AV284" s="12" t="s">
        <v>88</v>
      </c>
      <c r="AW284" s="12" t="s">
        <v>31</v>
      </c>
      <c r="AX284" s="12" t="s">
        <v>75</v>
      </c>
      <c r="AY284" s="166" t="s">
        <v>205</v>
      </c>
    </row>
    <row r="285" spans="2:65" s="12" customFormat="1">
      <c r="B285" s="164"/>
      <c r="D285" s="165" t="s">
        <v>219</v>
      </c>
      <c r="E285" s="166" t="s">
        <v>1</v>
      </c>
      <c r="F285" s="167" t="s">
        <v>4595</v>
      </c>
      <c r="H285" s="168">
        <v>6</v>
      </c>
      <c r="I285" s="169"/>
      <c r="L285" s="164"/>
      <c r="M285" s="170"/>
      <c r="T285" s="171"/>
      <c r="AT285" s="166" t="s">
        <v>219</v>
      </c>
      <c r="AU285" s="166" t="s">
        <v>88</v>
      </c>
      <c r="AV285" s="12" t="s">
        <v>88</v>
      </c>
      <c r="AW285" s="12" t="s">
        <v>31</v>
      </c>
      <c r="AX285" s="12" t="s">
        <v>75</v>
      </c>
      <c r="AY285" s="166" t="s">
        <v>205</v>
      </c>
    </row>
    <row r="286" spans="2:65" s="13" customFormat="1">
      <c r="B286" s="172"/>
      <c r="D286" s="165" t="s">
        <v>219</v>
      </c>
      <c r="E286" s="173" t="s">
        <v>1</v>
      </c>
      <c r="F286" s="174" t="s">
        <v>221</v>
      </c>
      <c r="H286" s="175">
        <v>12</v>
      </c>
      <c r="I286" s="176"/>
      <c r="L286" s="172"/>
      <c r="M286" s="177"/>
      <c r="T286" s="178"/>
      <c r="AT286" s="173" t="s">
        <v>219</v>
      </c>
      <c r="AU286" s="173" t="s">
        <v>88</v>
      </c>
      <c r="AV286" s="13" t="s">
        <v>210</v>
      </c>
      <c r="AW286" s="13" t="s">
        <v>31</v>
      </c>
      <c r="AX286" s="13" t="s">
        <v>82</v>
      </c>
      <c r="AY286" s="173" t="s">
        <v>205</v>
      </c>
    </row>
    <row r="287" spans="2:65" s="1" customFormat="1" ht="62.65" customHeight="1">
      <c r="B287" s="136"/>
      <c r="C287" s="137" t="s">
        <v>7</v>
      </c>
      <c r="D287" s="137" t="s">
        <v>206</v>
      </c>
      <c r="E287" s="138" t="s">
        <v>4596</v>
      </c>
      <c r="F287" s="139" t="s">
        <v>4597</v>
      </c>
      <c r="G287" s="140" t="s">
        <v>592</v>
      </c>
      <c r="H287" s="141">
        <v>16</v>
      </c>
      <c r="I287" s="142"/>
      <c r="J287" s="143">
        <f>ROUND(I287*H287,2)</f>
        <v>0</v>
      </c>
      <c r="K287" s="144"/>
      <c r="L287" s="145"/>
      <c r="M287" s="146" t="s">
        <v>1</v>
      </c>
      <c r="N287" s="147" t="s">
        <v>41</v>
      </c>
      <c r="P287" s="148">
        <f>O287*H287</f>
        <v>0</v>
      </c>
      <c r="Q287" s="148">
        <v>2.5000000000000001E-2</v>
      </c>
      <c r="R287" s="148">
        <f>Q287*H287</f>
        <v>0.4</v>
      </c>
      <c r="S287" s="148">
        <v>0</v>
      </c>
      <c r="T287" s="149">
        <f>S287*H287</f>
        <v>0</v>
      </c>
      <c r="AR287" s="150" t="s">
        <v>258</v>
      </c>
      <c r="AT287" s="150" t="s">
        <v>206</v>
      </c>
      <c r="AU287" s="150" t="s">
        <v>88</v>
      </c>
      <c r="AY287" s="17" t="s">
        <v>205</v>
      </c>
      <c r="BE287" s="151">
        <f>IF(N287="základná",J287,0)</f>
        <v>0</v>
      </c>
      <c r="BF287" s="151">
        <f>IF(N287="znížená",J287,0)</f>
        <v>0</v>
      </c>
      <c r="BG287" s="151">
        <f>IF(N287="zákl. prenesená",J287,0)</f>
        <v>0</v>
      </c>
      <c r="BH287" s="151">
        <f>IF(N287="zníž. prenesená",J287,0)</f>
        <v>0</v>
      </c>
      <c r="BI287" s="151">
        <f>IF(N287="nulová",J287,0)</f>
        <v>0</v>
      </c>
      <c r="BJ287" s="17" t="s">
        <v>88</v>
      </c>
      <c r="BK287" s="151">
        <f>ROUND(I287*H287,2)</f>
        <v>0</v>
      </c>
      <c r="BL287" s="17" t="s">
        <v>233</v>
      </c>
      <c r="BM287" s="150" t="s">
        <v>4598</v>
      </c>
    </row>
    <row r="288" spans="2:65" s="14" customFormat="1">
      <c r="B288" s="179"/>
      <c r="D288" s="165" t="s">
        <v>219</v>
      </c>
      <c r="E288" s="180" t="s">
        <v>1</v>
      </c>
      <c r="F288" s="181" t="s">
        <v>4599</v>
      </c>
      <c r="H288" s="180" t="s">
        <v>1</v>
      </c>
      <c r="I288" s="182"/>
      <c r="L288" s="179"/>
      <c r="M288" s="183"/>
      <c r="T288" s="184"/>
      <c r="AT288" s="180" t="s">
        <v>219</v>
      </c>
      <c r="AU288" s="180" t="s">
        <v>88</v>
      </c>
      <c r="AV288" s="14" t="s">
        <v>82</v>
      </c>
      <c r="AW288" s="14" t="s">
        <v>31</v>
      </c>
      <c r="AX288" s="14" t="s">
        <v>75</v>
      </c>
      <c r="AY288" s="180" t="s">
        <v>205</v>
      </c>
    </row>
    <row r="289" spans="2:65" s="12" customFormat="1">
      <c r="B289" s="164"/>
      <c r="D289" s="165" t="s">
        <v>219</v>
      </c>
      <c r="E289" s="166" t="s">
        <v>1</v>
      </c>
      <c r="F289" s="167" t="s">
        <v>4600</v>
      </c>
      <c r="H289" s="168">
        <v>16</v>
      </c>
      <c r="I289" s="169"/>
      <c r="L289" s="164"/>
      <c r="M289" s="170"/>
      <c r="T289" s="171"/>
      <c r="AT289" s="166" t="s">
        <v>219</v>
      </c>
      <c r="AU289" s="166" t="s">
        <v>88</v>
      </c>
      <c r="AV289" s="12" t="s">
        <v>88</v>
      </c>
      <c r="AW289" s="12" t="s">
        <v>31</v>
      </c>
      <c r="AX289" s="12" t="s">
        <v>75</v>
      </c>
      <c r="AY289" s="166" t="s">
        <v>205</v>
      </c>
    </row>
    <row r="290" spans="2:65" s="13" customFormat="1">
      <c r="B290" s="172"/>
      <c r="D290" s="165" t="s">
        <v>219</v>
      </c>
      <c r="E290" s="173" t="s">
        <v>1</v>
      </c>
      <c r="F290" s="174" t="s">
        <v>221</v>
      </c>
      <c r="H290" s="175">
        <v>16</v>
      </c>
      <c r="I290" s="176"/>
      <c r="L290" s="172"/>
      <c r="M290" s="177"/>
      <c r="T290" s="178"/>
      <c r="AT290" s="173" t="s">
        <v>219</v>
      </c>
      <c r="AU290" s="173" t="s">
        <v>88</v>
      </c>
      <c r="AV290" s="13" t="s">
        <v>210</v>
      </c>
      <c r="AW290" s="13" t="s">
        <v>31</v>
      </c>
      <c r="AX290" s="13" t="s">
        <v>82</v>
      </c>
      <c r="AY290" s="173" t="s">
        <v>205</v>
      </c>
    </row>
    <row r="291" spans="2:65" s="1" customFormat="1" ht="33" customHeight="1">
      <c r="B291" s="136"/>
      <c r="C291" s="154" t="s">
        <v>362</v>
      </c>
      <c r="D291" s="154" t="s">
        <v>214</v>
      </c>
      <c r="E291" s="155" t="s">
        <v>4560</v>
      </c>
      <c r="F291" s="156" t="s">
        <v>4561</v>
      </c>
      <c r="G291" s="157" t="s">
        <v>592</v>
      </c>
      <c r="H291" s="158">
        <v>242</v>
      </c>
      <c r="I291" s="159"/>
      <c r="J291" s="160">
        <f>ROUND(I291*H291,2)</f>
        <v>0</v>
      </c>
      <c r="K291" s="161"/>
      <c r="L291" s="32"/>
      <c r="M291" s="162" t="s">
        <v>1</v>
      </c>
      <c r="N291" s="163" t="s">
        <v>41</v>
      </c>
      <c r="P291" s="148">
        <f>O291*H291</f>
        <v>0</v>
      </c>
      <c r="Q291" s="148">
        <v>0</v>
      </c>
      <c r="R291" s="148">
        <f>Q291*H291</f>
        <v>0</v>
      </c>
      <c r="S291" s="148">
        <v>0</v>
      </c>
      <c r="T291" s="149">
        <f>S291*H291</f>
        <v>0</v>
      </c>
      <c r="AR291" s="150" t="s">
        <v>233</v>
      </c>
      <c r="AT291" s="150" t="s">
        <v>214</v>
      </c>
      <c r="AU291" s="150" t="s">
        <v>88</v>
      </c>
      <c r="AY291" s="17" t="s">
        <v>205</v>
      </c>
      <c r="BE291" s="151">
        <f>IF(N291="základná",J291,0)</f>
        <v>0</v>
      </c>
      <c r="BF291" s="151">
        <f>IF(N291="znížená",J291,0)</f>
        <v>0</v>
      </c>
      <c r="BG291" s="151">
        <f>IF(N291="zákl. prenesená",J291,0)</f>
        <v>0</v>
      </c>
      <c r="BH291" s="151">
        <f>IF(N291="zníž. prenesená",J291,0)</f>
        <v>0</v>
      </c>
      <c r="BI291" s="151">
        <f>IF(N291="nulová",J291,0)</f>
        <v>0</v>
      </c>
      <c r="BJ291" s="17" t="s">
        <v>88</v>
      </c>
      <c r="BK291" s="151">
        <f>ROUND(I291*H291,2)</f>
        <v>0</v>
      </c>
      <c r="BL291" s="17" t="s">
        <v>233</v>
      </c>
      <c r="BM291" s="150" t="s">
        <v>4601</v>
      </c>
    </row>
    <row r="292" spans="2:65" s="14" customFormat="1">
      <c r="B292" s="179"/>
      <c r="D292" s="165" t="s">
        <v>219</v>
      </c>
      <c r="E292" s="180" t="s">
        <v>1</v>
      </c>
      <c r="F292" s="181" t="s">
        <v>4602</v>
      </c>
      <c r="H292" s="180" t="s">
        <v>1</v>
      </c>
      <c r="I292" s="182"/>
      <c r="L292" s="179"/>
      <c r="M292" s="183"/>
      <c r="T292" s="184"/>
      <c r="AT292" s="180" t="s">
        <v>219</v>
      </c>
      <c r="AU292" s="180" t="s">
        <v>88</v>
      </c>
      <c r="AV292" s="14" t="s">
        <v>82</v>
      </c>
      <c r="AW292" s="14" t="s">
        <v>31</v>
      </c>
      <c r="AX292" s="14" t="s">
        <v>75</v>
      </c>
      <c r="AY292" s="180" t="s">
        <v>205</v>
      </c>
    </row>
    <row r="293" spans="2:65" s="12" customFormat="1">
      <c r="B293" s="164"/>
      <c r="D293" s="165" t="s">
        <v>219</v>
      </c>
      <c r="E293" s="166" t="s">
        <v>1</v>
      </c>
      <c r="F293" s="167" t="s">
        <v>4466</v>
      </c>
      <c r="H293" s="168">
        <v>38</v>
      </c>
      <c r="I293" s="169"/>
      <c r="L293" s="164"/>
      <c r="M293" s="170"/>
      <c r="T293" s="171"/>
      <c r="AT293" s="166" t="s">
        <v>219</v>
      </c>
      <c r="AU293" s="166" t="s">
        <v>88</v>
      </c>
      <c r="AV293" s="12" t="s">
        <v>88</v>
      </c>
      <c r="AW293" s="12" t="s">
        <v>31</v>
      </c>
      <c r="AX293" s="12" t="s">
        <v>75</v>
      </c>
      <c r="AY293" s="166" t="s">
        <v>205</v>
      </c>
    </row>
    <row r="294" spans="2:65" s="12" customFormat="1">
      <c r="B294" s="164"/>
      <c r="D294" s="165" t="s">
        <v>219</v>
      </c>
      <c r="E294" s="166" t="s">
        <v>1</v>
      </c>
      <c r="F294" s="167" t="s">
        <v>4467</v>
      </c>
      <c r="H294" s="168">
        <v>43</v>
      </c>
      <c r="I294" s="169"/>
      <c r="L294" s="164"/>
      <c r="M294" s="170"/>
      <c r="T294" s="171"/>
      <c r="AT294" s="166" t="s">
        <v>219</v>
      </c>
      <c r="AU294" s="166" t="s">
        <v>88</v>
      </c>
      <c r="AV294" s="12" t="s">
        <v>88</v>
      </c>
      <c r="AW294" s="12" t="s">
        <v>31</v>
      </c>
      <c r="AX294" s="12" t="s">
        <v>75</v>
      </c>
      <c r="AY294" s="166" t="s">
        <v>205</v>
      </c>
    </row>
    <row r="295" spans="2:65" s="15" customFormat="1">
      <c r="B295" s="185"/>
      <c r="D295" s="165" t="s">
        <v>219</v>
      </c>
      <c r="E295" s="186" t="s">
        <v>1</v>
      </c>
      <c r="F295" s="187" t="s">
        <v>404</v>
      </c>
      <c r="H295" s="188">
        <v>81</v>
      </c>
      <c r="I295" s="189"/>
      <c r="L295" s="185"/>
      <c r="M295" s="190"/>
      <c r="T295" s="191"/>
      <c r="AT295" s="186" t="s">
        <v>219</v>
      </c>
      <c r="AU295" s="186" t="s">
        <v>88</v>
      </c>
      <c r="AV295" s="15" t="s">
        <v>222</v>
      </c>
      <c r="AW295" s="15" t="s">
        <v>31</v>
      </c>
      <c r="AX295" s="15" t="s">
        <v>75</v>
      </c>
      <c r="AY295" s="186" t="s">
        <v>205</v>
      </c>
    </row>
    <row r="296" spans="2:65" s="14" customFormat="1">
      <c r="B296" s="179"/>
      <c r="D296" s="165" t="s">
        <v>219</v>
      </c>
      <c r="E296" s="180" t="s">
        <v>1</v>
      </c>
      <c r="F296" s="181" t="s">
        <v>4603</v>
      </c>
      <c r="H296" s="180" t="s">
        <v>1</v>
      </c>
      <c r="I296" s="182"/>
      <c r="L296" s="179"/>
      <c r="M296" s="183"/>
      <c r="T296" s="184"/>
      <c r="AT296" s="180" t="s">
        <v>219</v>
      </c>
      <c r="AU296" s="180" t="s">
        <v>88</v>
      </c>
      <c r="AV296" s="14" t="s">
        <v>82</v>
      </c>
      <c r="AW296" s="14" t="s">
        <v>31</v>
      </c>
      <c r="AX296" s="14" t="s">
        <v>75</v>
      </c>
      <c r="AY296" s="180" t="s">
        <v>205</v>
      </c>
    </row>
    <row r="297" spans="2:65" s="12" customFormat="1">
      <c r="B297" s="164"/>
      <c r="D297" s="165" t="s">
        <v>219</v>
      </c>
      <c r="E297" s="166" t="s">
        <v>1</v>
      </c>
      <c r="F297" s="167" t="s">
        <v>4469</v>
      </c>
      <c r="H297" s="168">
        <v>54</v>
      </c>
      <c r="I297" s="169"/>
      <c r="L297" s="164"/>
      <c r="M297" s="170"/>
      <c r="T297" s="171"/>
      <c r="AT297" s="166" t="s">
        <v>219</v>
      </c>
      <c r="AU297" s="166" t="s">
        <v>88</v>
      </c>
      <c r="AV297" s="12" t="s">
        <v>88</v>
      </c>
      <c r="AW297" s="12" t="s">
        <v>31</v>
      </c>
      <c r="AX297" s="12" t="s">
        <v>75</v>
      </c>
      <c r="AY297" s="166" t="s">
        <v>205</v>
      </c>
    </row>
    <row r="298" spans="2:65" s="12" customFormat="1">
      <c r="B298" s="164"/>
      <c r="D298" s="165" t="s">
        <v>219</v>
      </c>
      <c r="E298" s="166" t="s">
        <v>1</v>
      </c>
      <c r="F298" s="167" t="s">
        <v>4470</v>
      </c>
      <c r="H298" s="168">
        <v>54</v>
      </c>
      <c r="I298" s="169"/>
      <c r="L298" s="164"/>
      <c r="M298" s="170"/>
      <c r="T298" s="171"/>
      <c r="AT298" s="166" t="s">
        <v>219</v>
      </c>
      <c r="AU298" s="166" t="s">
        <v>88</v>
      </c>
      <c r="AV298" s="12" t="s">
        <v>88</v>
      </c>
      <c r="AW298" s="12" t="s">
        <v>31</v>
      </c>
      <c r="AX298" s="12" t="s">
        <v>75</v>
      </c>
      <c r="AY298" s="166" t="s">
        <v>205</v>
      </c>
    </row>
    <row r="299" spans="2:65" s="15" customFormat="1">
      <c r="B299" s="185"/>
      <c r="D299" s="165" t="s">
        <v>219</v>
      </c>
      <c r="E299" s="186" t="s">
        <v>1</v>
      </c>
      <c r="F299" s="187" t="s">
        <v>404</v>
      </c>
      <c r="H299" s="188">
        <v>108</v>
      </c>
      <c r="I299" s="189"/>
      <c r="L299" s="185"/>
      <c r="M299" s="190"/>
      <c r="T299" s="191"/>
      <c r="AT299" s="186" t="s">
        <v>219</v>
      </c>
      <c r="AU299" s="186" t="s">
        <v>88</v>
      </c>
      <c r="AV299" s="15" t="s">
        <v>222</v>
      </c>
      <c r="AW299" s="15" t="s">
        <v>31</v>
      </c>
      <c r="AX299" s="15" t="s">
        <v>75</v>
      </c>
      <c r="AY299" s="186" t="s">
        <v>205</v>
      </c>
    </row>
    <row r="300" spans="2:65" s="14" customFormat="1">
      <c r="B300" s="179"/>
      <c r="D300" s="165" t="s">
        <v>219</v>
      </c>
      <c r="E300" s="180" t="s">
        <v>1</v>
      </c>
      <c r="F300" s="181" t="s">
        <v>4604</v>
      </c>
      <c r="H300" s="180" t="s">
        <v>1</v>
      </c>
      <c r="I300" s="182"/>
      <c r="L300" s="179"/>
      <c r="M300" s="183"/>
      <c r="T300" s="184"/>
      <c r="AT300" s="180" t="s">
        <v>219</v>
      </c>
      <c r="AU300" s="180" t="s">
        <v>88</v>
      </c>
      <c r="AV300" s="14" t="s">
        <v>82</v>
      </c>
      <c r="AW300" s="14" t="s">
        <v>31</v>
      </c>
      <c r="AX300" s="14" t="s">
        <v>75</v>
      </c>
      <c r="AY300" s="180" t="s">
        <v>205</v>
      </c>
    </row>
    <row r="301" spans="2:65" s="12" customFormat="1">
      <c r="B301" s="164"/>
      <c r="D301" s="165" t="s">
        <v>219</v>
      </c>
      <c r="E301" s="166" t="s">
        <v>1</v>
      </c>
      <c r="F301" s="167" t="s">
        <v>4472</v>
      </c>
      <c r="H301" s="168">
        <v>2</v>
      </c>
      <c r="I301" s="169"/>
      <c r="L301" s="164"/>
      <c r="M301" s="170"/>
      <c r="T301" s="171"/>
      <c r="AT301" s="166" t="s">
        <v>219</v>
      </c>
      <c r="AU301" s="166" t="s">
        <v>88</v>
      </c>
      <c r="AV301" s="12" t="s">
        <v>88</v>
      </c>
      <c r="AW301" s="12" t="s">
        <v>31</v>
      </c>
      <c r="AX301" s="12" t="s">
        <v>75</v>
      </c>
      <c r="AY301" s="166" t="s">
        <v>205</v>
      </c>
    </row>
    <row r="302" spans="2:65" s="12" customFormat="1">
      <c r="B302" s="164"/>
      <c r="D302" s="165" t="s">
        <v>219</v>
      </c>
      <c r="E302" s="166" t="s">
        <v>1</v>
      </c>
      <c r="F302" s="167" t="s">
        <v>4473</v>
      </c>
      <c r="H302" s="168">
        <v>1</v>
      </c>
      <c r="I302" s="169"/>
      <c r="L302" s="164"/>
      <c r="M302" s="170"/>
      <c r="T302" s="171"/>
      <c r="AT302" s="166" t="s">
        <v>219</v>
      </c>
      <c r="AU302" s="166" t="s">
        <v>88</v>
      </c>
      <c r="AV302" s="12" t="s">
        <v>88</v>
      </c>
      <c r="AW302" s="12" t="s">
        <v>31</v>
      </c>
      <c r="AX302" s="12" t="s">
        <v>75</v>
      </c>
      <c r="AY302" s="166" t="s">
        <v>205</v>
      </c>
    </row>
    <row r="303" spans="2:65" s="15" customFormat="1">
      <c r="B303" s="185"/>
      <c r="D303" s="165" t="s">
        <v>219</v>
      </c>
      <c r="E303" s="186" t="s">
        <v>1</v>
      </c>
      <c r="F303" s="187" t="s">
        <v>404</v>
      </c>
      <c r="H303" s="188">
        <v>3</v>
      </c>
      <c r="I303" s="189"/>
      <c r="L303" s="185"/>
      <c r="M303" s="190"/>
      <c r="T303" s="191"/>
      <c r="AT303" s="186" t="s">
        <v>219</v>
      </c>
      <c r="AU303" s="186" t="s">
        <v>88</v>
      </c>
      <c r="AV303" s="15" t="s">
        <v>222</v>
      </c>
      <c r="AW303" s="15" t="s">
        <v>31</v>
      </c>
      <c r="AX303" s="15" t="s">
        <v>75</v>
      </c>
      <c r="AY303" s="186" t="s">
        <v>205</v>
      </c>
    </row>
    <row r="304" spans="2:65" s="14" customFormat="1">
      <c r="B304" s="179"/>
      <c r="D304" s="165" t="s">
        <v>219</v>
      </c>
      <c r="E304" s="180" t="s">
        <v>1</v>
      </c>
      <c r="F304" s="181" t="s">
        <v>4605</v>
      </c>
      <c r="H304" s="180" t="s">
        <v>1</v>
      </c>
      <c r="I304" s="182"/>
      <c r="L304" s="179"/>
      <c r="M304" s="183"/>
      <c r="T304" s="184"/>
      <c r="AT304" s="180" t="s">
        <v>219</v>
      </c>
      <c r="AU304" s="180" t="s">
        <v>88</v>
      </c>
      <c r="AV304" s="14" t="s">
        <v>82</v>
      </c>
      <c r="AW304" s="14" t="s">
        <v>31</v>
      </c>
      <c r="AX304" s="14" t="s">
        <v>75</v>
      </c>
      <c r="AY304" s="180" t="s">
        <v>205</v>
      </c>
    </row>
    <row r="305" spans="2:51" s="12" customFormat="1">
      <c r="B305" s="164"/>
      <c r="D305" s="165" t="s">
        <v>219</v>
      </c>
      <c r="E305" s="166" t="s">
        <v>1</v>
      </c>
      <c r="F305" s="167" t="s">
        <v>4544</v>
      </c>
      <c r="H305" s="168">
        <v>5</v>
      </c>
      <c r="I305" s="169"/>
      <c r="L305" s="164"/>
      <c r="M305" s="170"/>
      <c r="T305" s="171"/>
      <c r="AT305" s="166" t="s">
        <v>219</v>
      </c>
      <c r="AU305" s="166" t="s">
        <v>88</v>
      </c>
      <c r="AV305" s="12" t="s">
        <v>88</v>
      </c>
      <c r="AW305" s="12" t="s">
        <v>31</v>
      </c>
      <c r="AX305" s="12" t="s">
        <v>75</v>
      </c>
      <c r="AY305" s="166" t="s">
        <v>205</v>
      </c>
    </row>
    <row r="306" spans="2:51" s="12" customFormat="1">
      <c r="B306" s="164"/>
      <c r="D306" s="165" t="s">
        <v>219</v>
      </c>
      <c r="E306" s="166" t="s">
        <v>1</v>
      </c>
      <c r="F306" s="167" t="s">
        <v>4606</v>
      </c>
      <c r="H306" s="168">
        <v>1</v>
      </c>
      <c r="I306" s="169"/>
      <c r="L306" s="164"/>
      <c r="M306" s="170"/>
      <c r="T306" s="171"/>
      <c r="AT306" s="166" t="s">
        <v>219</v>
      </c>
      <c r="AU306" s="166" t="s">
        <v>88</v>
      </c>
      <c r="AV306" s="12" t="s">
        <v>88</v>
      </c>
      <c r="AW306" s="12" t="s">
        <v>31</v>
      </c>
      <c r="AX306" s="12" t="s">
        <v>75</v>
      </c>
      <c r="AY306" s="166" t="s">
        <v>205</v>
      </c>
    </row>
    <row r="307" spans="2:51" s="15" customFormat="1">
      <c r="B307" s="185"/>
      <c r="D307" s="165" t="s">
        <v>219</v>
      </c>
      <c r="E307" s="186" t="s">
        <v>1</v>
      </c>
      <c r="F307" s="187" t="s">
        <v>404</v>
      </c>
      <c r="H307" s="188">
        <v>6</v>
      </c>
      <c r="I307" s="189"/>
      <c r="L307" s="185"/>
      <c r="M307" s="190"/>
      <c r="T307" s="191"/>
      <c r="AT307" s="186" t="s">
        <v>219</v>
      </c>
      <c r="AU307" s="186" t="s">
        <v>88</v>
      </c>
      <c r="AV307" s="15" t="s">
        <v>222</v>
      </c>
      <c r="AW307" s="15" t="s">
        <v>31</v>
      </c>
      <c r="AX307" s="15" t="s">
        <v>75</v>
      </c>
      <c r="AY307" s="186" t="s">
        <v>205</v>
      </c>
    </row>
    <row r="308" spans="2:51" s="14" customFormat="1">
      <c r="B308" s="179"/>
      <c r="D308" s="165" t="s">
        <v>219</v>
      </c>
      <c r="E308" s="180" t="s">
        <v>1</v>
      </c>
      <c r="F308" s="181" t="s">
        <v>4474</v>
      </c>
      <c r="H308" s="180" t="s">
        <v>1</v>
      </c>
      <c r="I308" s="182"/>
      <c r="L308" s="179"/>
      <c r="M308" s="183"/>
      <c r="T308" s="184"/>
      <c r="AT308" s="180" t="s">
        <v>219</v>
      </c>
      <c r="AU308" s="180" t="s">
        <v>88</v>
      </c>
      <c r="AV308" s="14" t="s">
        <v>82</v>
      </c>
      <c r="AW308" s="14" t="s">
        <v>31</v>
      </c>
      <c r="AX308" s="14" t="s">
        <v>75</v>
      </c>
      <c r="AY308" s="180" t="s">
        <v>205</v>
      </c>
    </row>
    <row r="309" spans="2:51" s="12" customFormat="1">
      <c r="B309" s="164"/>
      <c r="D309" s="165" t="s">
        <v>219</v>
      </c>
      <c r="E309" s="166" t="s">
        <v>1</v>
      </c>
      <c r="F309" s="167" t="s">
        <v>4472</v>
      </c>
      <c r="H309" s="168">
        <v>2</v>
      </c>
      <c r="I309" s="169"/>
      <c r="L309" s="164"/>
      <c r="M309" s="170"/>
      <c r="T309" s="171"/>
      <c r="AT309" s="166" t="s">
        <v>219</v>
      </c>
      <c r="AU309" s="166" t="s">
        <v>88</v>
      </c>
      <c r="AV309" s="12" t="s">
        <v>88</v>
      </c>
      <c r="AW309" s="12" t="s">
        <v>31</v>
      </c>
      <c r="AX309" s="12" t="s">
        <v>75</v>
      </c>
      <c r="AY309" s="166" t="s">
        <v>205</v>
      </c>
    </row>
    <row r="310" spans="2:51" s="12" customFormat="1">
      <c r="B310" s="164"/>
      <c r="D310" s="165" t="s">
        <v>219</v>
      </c>
      <c r="E310" s="166" t="s">
        <v>1</v>
      </c>
      <c r="F310" s="167" t="s">
        <v>4475</v>
      </c>
      <c r="H310" s="168">
        <v>4</v>
      </c>
      <c r="I310" s="169"/>
      <c r="L310" s="164"/>
      <c r="M310" s="170"/>
      <c r="T310" s="171"/>
      <c r="AT310" s="166" t="s">
        <v>219</v>
      </c>
      <c r="AU310" s="166" t="s">
        <v>88</v>
      </c>
      <c r="AV310" s="12" t="s">
        <v>88</v>
      </c>
      <c r="AW310" s="12" t="s">
        <v>31</v>
      </c>
      <c r="AX310" s="12" t="s">
        <v>75</v>
      </c>
      <c r="AY310" s="166" t="s">
        <v>205</v>
      </c>
    </row>
    <row r="311" spans="2:51" s="15" customFormat="1">
      <c r="B311" s="185"/>
      <c r="D311" s="165" t="s">
        <v>219</v>
      </c>
      <c r="E311" s="186" t="s">
        <v>1</v>
      </c>
      <c r="F311" s="187" t="s">
        <v>404</v>
      </c>
      <c r="H311" s="188">
        <v>6</v>
      </c>
      <c r="I311" s="189"/>
      <c r="L311" s="185"/>
      <c r="M311" s="190"/>
      <c r="T311" s="191"/>
      <c r="AT311" s="186" t="s">
        <v>219</v>
      </c>
      <c r="AU311" s="186" t="s">
        <v>88</v>
      </c>
      <c r="AV311" s="15" t="s">
        <v>222</v>
      </c>
      <c r="AW311" s="15" t="s">
        <v>31</v>
      </c>
      <c r="AX311" s="15" t="s">
        <v>75</v>
      </c>
      <c r="AY311" s="186" t="s">
        <v>205</v>
      </c>
    </row>
    <row r="312" spans="2:51" s="14" customFormat="1">
      <c r="B312" s="179"/>
      <c r="D312" s="165" t="s">
        <v>219</v>
      </c>
      <c r="E312" s="180" t="s">
        <v>1</v>
      </c>
      <c r="F312" s="181" t="s">
        <v>4607</v>
      </c>
      <c r="H312" s="180" t="s">
        <v>1</v>
      </c>
      <c r="I312" s="182"/>
      <c r="L312" s="179"/>
      <c r="M312" s="183"/>
      <c r="T312" s="184"/>
      <c r="AT312" s="180" t="s">
        <v>219</v>
      </c>
      <c r="AU312" s="180" t="s">
        <v>88</v>
      </c>
      <c r="AV312" s="14" t="s">
        <v>82</v>
      </c>
      <c r="AW312" s="14" t="s">
        <v>31</v>
      </c>
      <c r="AX312" s="14" t="s">
        <v>75</v>
      </c>
      <c r="AY312" s="180" t="s">
        <v>205</v>
      </c>
    </row>
    <row r="313" spans="2:51" s="12" customFormat="1">
      <c r="B313" s="164"/>
      <c r="D313" s="165" t="s">
        <v>219</v>
      </c>
      <c r="E313" s="166" t="s">
        <v>1</v>
      </c>
      <c r="F313" s="167" t="s">
        <v>4608</v>
      </c>
      <c r="H313" s="168">
        <v>14</v>
      </c>
      <c r="I313" s="169"/>
      <c r="L313" s="164"/>
      <c r="M313" s="170"/>
      <c r="T313" s="171"/>
      <c r="AT313" s="166" t="s">
        <v>219</v>
      </c>
      <c r="AU313" s="166" t="s">
        <v>88</v>
      </c>
      <c r="AV313" s="12" t="s">
        <v>88</v>
      </c>
      <c r="AW313" s="12" t="s">
        <v>31</v>
      </c>
      <c r="AX313" s="12" t="s">
        <v>75</v>
      </c>
      <c r="AY313" s="166" t="s">
        <v>205</v>
      </c>
    </row>
    <row r="314" spans="2:51" s="15" customFormat="1">
      <c r="B314" s="185"/>
      <c r="D314" s="165" t="s">
        <v>219</v>
      </c>
      <c r="E314" s="186" t="s">
        <v>1</v>
      </c>
      <c r="F314" s="187" t="s">
        <v>404</v>
      </c>
      <c r="H314" s="188">
        <v>14</v>
      </c>
      <c r="I314" s="189"/>
      <c r="L314" s="185"/>
      <c r="M314" s="190"/>
      <c r="T314" s="191"/>
      <c r="AT314" s="186" t="s">
        <v>219</v>
      </c>
      <c r="AU314" s="186" t="s">
        <v>88</v>
      </c>
      <c r="AV314" s="15" t="s">
        <v>222</v>
      </c>
      <c r="AW314" s="15" t="s">
        <v>31</v>
      </c>
      <c r="AX314" s="15" t="s">
        <v>75</v>
      </c>
      <c r="AY314" s="186" t="s">
        <v>205</v>
      </c>
    </row>
    <row r="315" spans="2:51" s="14" customFormat="1">
      <c r="B315" s="179"/>
      <c r="D315" s="165" t="s">
        <v>219</v>
      </c>
      <c r="E315" s="180" t="s">
        <v>1</v>
      </c>
      <c r="F315" s="181" t="s">
        <v>4478</v>
      </c>
      <c r="H315" s="180" t="s">
        <v>1</v>
      </c>
      <c r="I315" s="182"/>
      <c r="L315" s="179"/>
      <c r="M315" s="183"/>
      <c r="T315" s="184"/>
      <c r="AT315" s="180" t="s">
        <v>219</v>
      </c>
      <c r="AU315" s="180" t="s">
        <v>88</v>
      </c>
      <c r="AV315" s="14" t="s">
        <v>82</v>
      </c>
      <c r="AW315" s="14" t="s">
        <v>31</v>
      </c>
      <c r="AX315" s="14" t="s">
        <v>75</v>
      </c>
      <c r="AY315" s="180" t="s">
        <v>205</v>
      </c>
    </row>
    <row r="316" spans="2:51" s="12" customFormat="1">
      <c r="B316" s="164"/>
      <c r="D316" s="165" t="s">
        <v>219</v>
      </c>
      <c r="E316" s="166" t="s">
        <v>1</v>
      </c>
      <c r="F316" s="167" t="s">
        <v>4472</v>
      </c>
      <c r="H316" s="168">
        <v>2</v>
      </c>
      <c r="I316" s="169"/>
      <c r="L316" s="164"/>
      <c r="M316" s="170"/>
      <c r="T316" s="171"/>
      <c r="AT316" s="166" t="s">
        <v>219</v>
      </c>
      <c r="AU316" s="166" t="s">
        <v>88</v>
      </c>
      <c r="AV316" s="12" t="s">
        <v>88</v>
      </c>
      <c r="AW316" s="12" t="s">
        <v>31</v>
      </c>
      <c r="AX316" s="12" t="s">
        <v>75</v>
      </c>
      <c r="AY316" s="166" t="s">
        <v>205</v>
      </c>
    </row>
    <row r="317" spans="2:51" s="12" customFormat="1">
      <c r="B317" s="164"/>
      <c r="D317" s="165" t="s">
        <v>219</v>
      </c>
      <c r="E317" s="166" t="s">
        <v>1</v>
      </c>
      <c r="F317" s="167" t="s">
        <v>4479</v>
      </c>
      <c r="H317" s="168">
        <v>2</v>
      </c>
      <c r="I317" s="169"/>
      <c r="L317" s="164"/>
      <c r="M317" s="170"/>
      <c r="T317" s="171"/>
      <c r="AT317" s="166" t="s">
        <v>219</v>
      </c>
      <c r="AU317" s="166" t="s">
        <v>88</v>
      </c>
      <c r="AV317" s="12" t="s">
        <v>88</v>
      </c>
      <c r="AW317" s="12" t="s">
        <v>31</v>
      </c>
      <c r="AX317" s="12" t="s">
        <v>75</v>
      </c>
      <c r="AY317" s="166" t="s">
        <v>205</v>
      </c>
    </row>
    <row r="318" spans="2:51" s="15" customFormat="1">
      <c r="B318" s="185"/>
      <c r="D318" s="165" t="s">
        <v>219</v>
      </c>
      <c r="E318" s="186" t="s">
        <v>1</v>
      </c>
      <c r="F318" s="187" t="s">
        <v>404</v>
      </c>
      <c r="H318" s="188">
        <v>4</v>
      </c>
      <c r="I318" s="189"/>
      <c r="L318" s="185"/>
      <c r="M318" s="190"/>
      <c r="T318" s="191"/>
      <c r="AT318" s="186" t="s">
        <v>219</v>
      </c>
      <c r="AU318" s="186" t="s">
        <v>88</v>
      </c>
      <c r="AV318" s="15" t="s">
        <v>222</v>
      </c>
      <c r="AW318" s="15" t="s">
        <v>31</v>
      </c>
      <c r="AX318" s="15" t="s">
        <v>75</v>
      </c>
      <c r="AY318" s="186" t="s">
        <v>205</v>
      </c>
    </row>
    <row r="319" spans="2:51" s="14" customFormat="1">
      <c r="B319" s="179"/>
      <c r="D319" s="165" t="s">
        <v>219</v>
      </c>
      <c r="E319" s="180" t="s">
        <v>1</v>
      </c>
      <c r="F319" s="181" t="s">
        <v>4480</v>
      </c>
      <c r="H319" s="180" t="s">
        <v>1</v>
      </c>
      <c r="I319" s="182"/>
      <c r="L319" s="179"/>
      <c r="M319" s="183"/>
      <c r="T319" s="184"/>
      <c r="AT319" s="180" t="s">
        <v>219</v>
      </c>
      <c r="AU319" s="180" t="s">
        <v>88</v>
      </c>
      <c r="AV319" s="14" t="s">
        <v>82</v>
      </c>
      <c r="AW319" s="14" t="s">
        <v>31</v>
      </c>
      <c r="AX319" s="14" t="s">
        <v>75</v>
      </c>
      <c r="AY319" s="180" t="s">
        <v>205</v>
      </c>
    </row>
    <row r="320" spans="2:51" s="12" customFormat="1">
      <c r="B320" s="164"/>
      <c r="D320" s="165" t="s">
        <v>219</v>
      </c>
      <c r="E320" s="166" t="s">
        <v>1</v>
      </c>
      <c r="F320" s="167" t="s">
        <v>4481</v>
      </c>
      <c r="H320" s="168">
        <v>9</v>
      </c>
      <c r="I320" s="169"/>
      <c r="L320" s="164"/>
      <c r="M320" s="170"/>
      <c r="T320" s="171"/>
      <c r="AT320" s="166" t="s">
        <v>219</v>
      </c>
      <c r="AU320" s="166" t="s">
        <v>88</v>
      </c>
      <c r="AV320" s="12" t="s">
        <v>88</v>
      </c>
      <c r="AW320" s="12" t="s">
        <v>31</v>
      </c>
      <c r="AX320" s="12" t="s">
        <v>75</v>
      </c>
      <c r="AY320" s="166" t="s">
        <v>205</v>
      </c>
    </row>
    <row r="321" spans="2:65" s="12" customFormat="1">
      <c r="B321" s="164"/>
      <c r="D321" s="165" t="s">
        <v>219</v>
      </c>
      <c r="E321" s="166" t="s">
        <v>1</v>
      </c>
      <c r="F321" s="167" t="s">
        <v>4482</v>
      </c>
      <c r="H321" s="168">
        <v>10</v>
      </c>
      <c r="I321" s="169"/>
      <c r="L321" s="164"/>
      <c r="M321" s="170"/>
      <c r="T321" s="171"/>
      <c r="AT321" s="166" t="s">
        <v>219</v>
      </c>
      <c r="AU321" s="166" t="s">
        <v>88</v>
      </c>
      <c r="AV321" s="12" t="s">
        <v>88</v>
      </c>
      <c r="AW321" s="12" t="s">
        <v>31</v>
      </c>
      <c r="AX321" s="12" t="s">
        <v>75</v>
      </c>
      <c r="AY321" s="166" t="s">
        <v>205</v>
      </c>
    </row>
    <row r="322" spans="2:65" s="15" customFormat="1">
      <c r="B322" s="185"/>
      <c r="D322" s="165" t="s">
        <v>219</v>
      </c>
      <c r="E322" s="186" t="s">
        <v>1</v>
      </c>
      <c r="F322" s="187" t="s">
        <v>404</v>
      </c>
      <c r="H322" s="188">
        <v>19</v>
      </c>
      <c r="I322" s="189"/>
      <c r="L322" s="185"/>
      <c r="M322" s="190"/>
      <c r="T322" s="191"/>
      <c r="AT322" s="186" t="s">
        <v>219</v>
      </c>
      <c r="AU322" s="186" t="s">
        <v>88</v>
      </c>
      <c r="AV322" s="15" t="s">
        <v>222</v>
      </c>
      <c r="AW322" s="15" t="s">
        <v>31</v>
      </c>
      <c r="AX322" s="15" t="s">
        <v>75</v>
      </c>
      <c r="AY322" s="186" t="s">
        <v>205</v>
      </c>
    </row>
    <row r="323" spans="2:65" s="14" customFormat="1">
      <c r="B323" s="179"/>
      <c r="D323" s="165" t="s">
        <v>219</v>
      </c>
      <c r="E323" s="180" t="s">
        <v>1</v>
      </c>
      <c r="F323" s="181" t="s">
        <v>4609</v>
      </c>
      <c r="H323" s="180" t="s">
        <v>1</v>
      </c>
      <c r="I323" s="182"/>
      <c r="L323" s="179"/>
      <c r="M323" s="183"/>
      <c r="T323" s="184"/>
      <c r="AT323" s="180" t="s">
        <v>219</v>
      </c>
      <c r="AU323" s="180" t="s">
        <v>88</v>
      </c>
      <c r="AV323" s="14" t="s">
        <v>82</v>
      </c>
      <c r="AW323" s="14" t="s">
        <v>31</v>
      </c>
      <c r="AX323" s="14" t="s">
        <v>75</v>
      </c>
      <c r="AY323" s="180" t="s">
        <v>205</v>
      </c>
    </row>
    <row r="324" spans="2:65" s="12" customFormat="1">
      <c r="B324" s="164"/>
      <c r="D324" s="165" t="s">
        <v>219</v>
      </c>
      <c r="E324" s="166" t="s">
        <v>1</v>
      </c>
      <c r="F324" s="167" t="s">
        <v>4473</v>
      </c>
      <c r="H324" s="168">
        <v>1</v>
      </c>
      <c r="I324" s="169"/>
      <c r="L324" s="164"/>
      <c r="M324" s="170"/>
      <c r="T324" s="171"/>
      <c r="AT324" s="166" t="s">
        <v>219</v>
      </c>
      <c r="AU324" s="166" t="s">
        <v>88</v>
      </c>
      <c r="AV324" s="12" t="s">
        <v>88</v>
      </c>
      <c r="AW324" s="12" t="s">
        <v>31</v>
      </c>
      <c r="AX324" s="12" t="s">
        <v>75</v>
      </c>
      <c r="AY324" s="166" t="s">
        <v>205</v>
      </c>
    </row>
    <row r="325" spans="2:65" s="15" customFormat="1">
      <c r="B325" s="185"/>
      <c r="D325" s="165" t="s">
        <v>219</v>
      </c>
      <c r="E325" s="186" t="s">
        <v>1</v>
      </c>
      <c r="F325" s="187" t="s">
        <v>404</v>
      </c>
      <c r="H325" s="188">
        <v>1</v>
      </c>
      <c r="I325" s="189"/>
      <c r="L325" s="185"/>
      <c r="M325" s="190"/>
      <c r="T325" s="191"/>
      <c r="AT325" s="186" t="s">
        <v>219</v>
      </c>
      <c r="AU325" s="186" t="s">
        <v>88</v>
      </c>
      <c r="AV325" s="15" t="s">
        <v>222</v>
      </c>
      <c r="AW325" s="15" t="s">
        <v>31</v>
      </c>
      <c r="AX325" s="15" t="s">
        <v>75</v>
      </c>
      <c r="AY325" s="186" t="s">
        <v>205</v>
      </c>
    </row>
    <row r="326" spans="2:65" s="13" customFormat="1">
      <c r="B326" s="172"/>
      <c r="D326" s="165" t="s">
        <v>219</v>
      </c>
      <c r="E326" s="173" t="s">
        <v>1</v>
      </c>
      <c r="F326" s="174" t="s">
        <v>4509</v>
      </c>
      <c r="H326" s="175">
        <v>242</v>
      </c>
      <c r="I326" s="176"/>
      <c r="L326" s="172"/>
      <c r="M326" s="177"/>
      <c r="T326" s="178"/>
      <c r="AT326" s="173" t="s">
        <v>219</v>
      </c>
      <c r="AU326" s="173" t="s">
        <v>88</v>
      </c>
      <c r="AV326" s="13" t="s">
        <v>210</v>
      </c>
      <c r="AW326" s="13" t="s">
        <v>31</v>
      </c>
      <c r="AX326" s="13" t="s">
        <v>82</v>
      </c>
      <c r="AY326" s="173" t="s">
        <v>205</v>
      </c>
    </row>
    <row r="327" spans="2:65" s="1" customFormat="1" ht="24.2" customHeight="1">
      <c r="B327" s="136"/>
      <c r="C327" s="137" t="s">
        <v>364</v>
      </c>
      <c r="D327" s="137" t="s">
        <v>206</v>
      </c>
      <c r="E327" s="138" t="s">
        <v>4573</v>
      </c>
      <c r="F327" s="139" t="s">
        <v>4574</v>
      </c>
      <c r="G327" s="140" t="s">
        <v>592</v>
      </c>
      <c r="H327" s="141">
        <v>242</v>
      </c>
      <c r="I327" s="142"/>
      <c r="J327" s="143">
        <f>ROUND(I327*H327,2)</f>
        <v>0</v>
      </c>
      <c r="K327" s="144"/>
      <c r="L327" s="145"/>
      <c r="M327" s="146" t="s">
        <v>1</v>
      </c>
      <c r="N327" s="147" t="s">
        <v>41</v>
      </c>
      <c r="P327" s="148">
        <f>O327*H327</f>
        <v>0</v>
      </c>
      <c r="Q327" s="148">
        <v>1E-3</v>
      </c>
      <c r="R327" s="148">
        <f>Q327*H327</f>
        <v>0.24199999999999999</v>
      </c>
      <c r="S327" s="148">
        <v>0</v>
      </c>
      <c r="T327" s="149">
        <f>S327*H327</f>
        <v>0</v>
      </c>
      <c r="AR327" s="150" t="s">
        <v>258</v>
      </c>
      <c r="AT327" s="150" t="s">
        <v>206</v>
      </c>
      <c r="AU327" s="150" t="s">
        <v>88</v>
      </c>
      <c r="AY327" s="17" t="s">
        <v>205</v>
      </c>
      <c r="BE327" s="151">
        <f>IF(N327="základná",J327,0)</f>
        <v>0</v>
      </c>
      <c r="BF327" s="151">
        <f>IF(N327="znížená",J327,0)</f>
        <v>0</v>
      </c>
      <c r="BG327" s="151">
        <f>IF(N327="zákl. prenesená",J327,0)</f>
        <v>0</v>
      </c>
      <c r="BH327" s="151">
        <f>IF(N327="zníž. prenesená",J327,0)</f>
        <v>0</v>
      </c>
      <c r="BI327" s="151">
        <f>IF(N327="nulová",J327,0)</f>
        <v>0</v>
      </c>
      <c r="BJ327" s="17" t="s">
        <v>88</v>
      </c>
      <c r="BK327" s="151">
        <f>ROUND(I327*H327,2)</f>
        <v>0</v>
      </c>
      <c r="BL327" s="17" t="s">
        <v>233</v>
      </c>
      <c r="BM327" s="150" t="s">
        <v>4610</v>
      </c>
    </row>
    <row r="328" spans="2:65" s="14" customFormat="1">
      <c r="B328" s="179"/>
      <c r="D328" s="165" t="s">
        <v>219</v>
      </c>
      <c r="E328" s="180" t="s">
        <v>1</v>
      </c>
      <c r="F328" s="181" t="s">
        <v>4602</v>
      </c>
      <c r="H328" s="180" t="s">
        <v>1</v>
      </c>
      <c r="I328" s="182"/>
      <c r="L328" s="179"/>
      <c r="M328" s="183"/>
      <c r="T328" s="184"/>
      <c r="AT328" s="180" t="s">
        <v>219</v>
      </c>
      <c r="AU328" s="180" t="s">
        <v>88</v>
      </c>
      <c r="AV328" s="14" t="s">
        <v>82</v>
      </c>
      <c r="AW328" s="14" t="s">
        <v>31</v>
      </c>
      <c r="AX328" s="14" t="s">
        <v>75</v>
      </c>
      <c r="AY328" s="180" t="s">
        <v>205</v>
      </c>
    </row>
    <row r="329" spans="2:65" s="12" customFormat="1">
      <c r="B329" s="164"/>
      <c r="D329" s="165" t="s">
        <v>219</v>
      </c>
      <c r="E329" s="166" t="s">
        <v>1</v>
      </c>
      <c r="F329" s="167" t="s">
        <v>4466</v>
      </c>
      <c r="H329" s="168">
        <v>38</v>
      </c>
      <c r="I329" s="169"/>
      <c r="L329" s="164"/>
      <c r="M329" s="170"/>
      <c r="T329" s="171"/>
      <c r="AT329" s="166" t="s">
        <v>219</v>
      </c>
      <c r="AU329" s="166" t="s">
        <v>88</v>
      </c>
      <c r="AV329" s="12" t="s">
        <v>88</v>
      </c>
      <c r="AW329" s="12" t="s">
        <v>31</v>
      </c>
      <c r="AX329" s="12" t="s">
        <v>75</v>
      </c>
      <c r="AY329" s="166" t="s">
        <v>205</v>
      </c>
    </row>
    <row r="330" spans="2:65" s="12" customFormat="1">
      <c r="B330" s="164"/>
      <c r="D330" s="165" t="s">
        <v>219</v>
      </c>
      <c r="E330" s="166" t="s">
        <v>1</v>
      </c>
      <c r="F330" s="167" t="s">
        <v>4467</v>
      </c>
      <c r="H330" s="168">
        <v>43</v>
      </c>
      <c r="I330" s="169"/>
      <c r="L330" s="164"/>
      <c r="M330" s="170"/>
      <c r="T330" s="171"/>
      <c r="AT330" s="166" t="s">
        <v>219</v>
      </c>
      <c r="AU330" s="166" t="s">
        <v>88</v>
      </c>
      <c r="AV330" s="12" t="s">
        <v>88</v>
      </c>
      <c r="AW330" s="12" t="s">
        <v>31</v>
      </c>
      <c r="AX330" s="12" t="s">
        <v>75</v>
      </c>
      <c r="AY330" s="166" t="s">
        <v>205</v>
      </c>
    </row>
    <row r="331" spans="2:65" s="15" customFormat="1">
      <c r="B331" s="185"/>
      <c r="D331" s="165" t="s">
        <v>219</v>
      </c>
      <c r="E331" s="186" t="s">
        <v>1</v>
      </c>
      <c r="F331" s="187" t="s">
        <v>404</v>
      </c>
      <c r="H331" s="188">
        <v>81</v>
      </c>
      <c r="I331" s="189"/>
      <c r="L331" s="185"/>
      <c r="M331" s="190"/>
      <c r="T331" s="191"/>
      <c r="AT331" s="186" t="s">
        <v>219</v>
      </c>
      <c r="AU331" s="186" t="s">
        <v>88</v>
      </c>
      <c r="AV331" s="15" t="s">
        <v>222</v>
      </c>
      <c r="AW331" s="15" t="s">
        <v>31</v>
      </c>
      <c r="AX331" s="15" t="s">
        <v>75</v>
      </c>
      <c r="AY331" s="186" t="s">
        <v>205</v>
      </c>
    </row>
    <row r="332" spans="2:65" s="14" customFormat="1">
      <c r="B332" s="179"/>
      <c r="D332" s="165" t="s">
        <v>219</v>
      </c>
      <c r="E332" s="180" t="s">
        <v>1</v>
      </c>
      <c r="F332" s="181" t="s">
        <v>4603</v>
      </c>
      <c r="H332" s="180" t="s">
        <v>1</v>
      </c>
      <c r="I332" s="182"/>
      <c r="L332" s="179"/>
      <c r="M332" s="183"/>
      <c r="T332" s="184"/>
      <c r="AT332" s="180" t="s">
        <v>219</v>
      </c>
      <c r="AU332" s="180" t="s">
        <v>88</v>
      </c>
      <c r="AV332" s="14" t="s">
        <v>82</v>
      </c>
      <c r="AW332" s="14" t="s">
        <v>31</v>
      </c>
      <c r="AX332" s="14" t="s">
        <v>75</v>
      </c>
      <c r="AY332" s="180" t="s">
        <v>205</v>
      </c>
    </row>
    <row r="333" spans="2:65" s="12" customFormat="1">
      <c r="B333" s="164"/>
      <c r="D333" s="165" t="s">
        <v>219</v>
      </c>
      <c r="E333" s="166" t="s">
        <v>1</v>
      </c>
      <c r="F333" s="167" t="s">
        <v>4469</v>
      </c>
      <c r="H333" s="168">
        <v>54</v>
      </c>
      <c r="I333" s="169"/>
      <c r="L333" s="164"/>
      <c r="M333" s="170"/>
      <c r="T333" s="171"/>
      <c r="AT333" s="166" t="s">
        <v>219</v>
      </c>
      <c r="AU333" s="166" t="s">
        <v>88</v>
      </c>
      <c r="AV333" s="12" t="s">
        <v>88</v>
      </c>
      <c r="AW333" s="12" t="s">
        <v>31</v>
      </c>
      <c r="AX333" s="12" t="s">
        <v>75</v>
      </c>
      <c r="AY333" s="166" t="s">
        <v>205</v>
      </c>
    </row>
    <row r="334" spans="2:65" s="12" customFormat="1">
      <c r="B334" s="164"/>
      <c r="D334" s="165" t="s">
        <v>219</v>
      </c>
      <c r="E334" s="166" t="s">
        <v>1</v>
      </c>
      <c r="F334" s="167" t="s">
        <v>4470</v>
      </c>
      <c r="H334" s="168">
        <v>54</v>
      </c>
      <c r="I334" s="169"/>
      <c r="L334" s="164"/>
      <c r="M334" s="170"/>
      <c r="T334" s="171"/>
      <c r="AT334" s="166" t="s">
        <v>219</v>
      </c>
      <c r="AU334" s="166" t="s">
        <v>88</v>
      </c>
      <c r="AV334" s="12" t="s">
        <v>88</v>
      </c>
      <c r="AW334" s="12" t="s">
        <v>31</v>
      </c>
      <c r="AX334" s="12" t="s">
        <v>75</v>
      </c>
      <c r="AY334" s="166" t="s">
        <v>205</v>
      </c>
    </row>
    <row r="335" spans="2:65" s="15" customFormat="1">
      <c r="B335" s="185"/>
      <c r="D335" s="165" t="s">
        <v>219</v>
      </c>
      <c r="E335" s="186" t="s">
        <v>1</v>
      </c>
      <c r="F335" s="187" t="s">
        <v>404</v>
      </c>
      <c r="H335" s="188">
        <v>108</v>
      </c>
      <c r="I335" s="189"/>
      <c r="L335" s="185"/>
      <c r="M335" s="190"/>
      <c r="T335" s="191"/>
      <c r="AT335" s="186" t="s">
        <v>219</v>
      </c>
      <c r="AU335" s="186" t="s">
        <v>88</v>
      </c>
      <c r="AV335" s="15" t="s">
        <v>222</v>
      </c>
      <c r="AW335" s="15" t="s">
        <v>31</v>
      </c>
      <c r="AX335" s="15" t="s">
        <v>75</v>
      </c>
      <c r="AY335" s="186" t="s">
        <v>205</v>
      </c>
    </row>
    <row r="336" spans="2:65" s="14" customFormat="1">
      <c r="B336" s="179"/>
      <c r="D336" s="165" t="s">
        <v>219</v>
      </c>
      <c r="E336" s="180" t="s">
        <v>1</v>
      </c>
      <c r="F336" s="181" t="s">
        <v>4604</v>
      </c>
      <c r="H336" s="180" t="s">
        <v>1</v>
      </c>
      <c r="I336" s="182"/>
      <c r="L336" s="179"/>
      <c r="M336" s="183"/>
      <c r="T336" s="184"/>
      <c r="AT336" s="180" t="s">
        <v>219</v>
      </c>
      <c r="AU336" s="180" t="s">
        <v>88</v>
      </c>
      <c r="AV336" s="14" t="s">
        <v>82</v>
      </c>
      <c r="AW336" s="14" t="s">
        <v>31</v>
      </c>
      <c r="AX336" s="14" t="s">
        <v>75</v>
      </c>
      <c r="AY336" s="180" t="s">
        <v>205</v>
      </c>
    </row>
    <row r="337" spans="2:51" s="12" customFormat="1">
      <c r="B337" s="164"/>
      <c r="D337" s="165" t="s">
        <v>219</v>
      </c>
      <c r="E337" s="166" t="s">
        <v>1</v>
      </c>
      <c r="F337" s="167" t="s">
        <v>4472</v>
      </c>
      <c r="H337" s="168">
        <v>2</v>
      </c>
      <c r="I337" s="169"/>
      <c r="L337" s="164"/>
      <c r="M337" s="170"/>
      <c r="T337" s="171"/>
      <c r="AT337" s="166" t="s">
        <v>219</v>
      </c>
      <c r="AU337" s="166" t="s">
        <v>88</v>
      </c>
      <c r="AV337" s="12" t="s">
        <v>88</v>
      </c>
      <c r="AW337" s="12" t="s">
        <v>31</v>
      </c>
      <c r="AX337" s="12" t="s">
        <v>75</v>
      </c>
      <c r="AY337" s="166" t="s">
        <v>205</v>
      </c>
    </row>
    <row r="338" spans="2:51" s="12" customFormat="1">
      <c r="B338" s="164"/>
      <c r="D338" s="165" t="s">
        <v>219</v>
      </c>
      <c r="E338" s="166" t="s">
        <v>1</v>
      </c>
      <c r="F338" s="167" t="s">
        <v>4473</v>
      </c>
      <c r="H338" s="168">
        <v>1</v>
      </c>
      <c r="I338" s="169"/>
      <c r="L338" s="164"/>
      <c r="M338" s="170"/>
      <c r="T338" s="171"/>
      <c r="AT338" s="166" t="s">
        <v>219</v>
      </c>
      <c r="AU338" s="166" t="s">
        <v>88</v>
      </c>
      <c r="AV338" s="12" t="s">
        <v>88</v>
      </c>
      <c r="AW338" s="12" t="s">
        <v>31</v>
      </c>
      <c r="AX338" s="12" t="s">
        <v>75</v>
      </c>
      <c r="AY338" s="166" t="s">
        <v>205</v>
      </c>
    </row>
    <row r="339" spans="2:51" s="15" customFormat="1">
      <c r="B339" s="185"/>
      <c r="D339" s="165" t="s">
        <v>219</v>
      </c>
      <c r="E339" s="186" t="s">
        <v>1</v>
      </c>
      <c r="F339" s="187" t="s">
        <v>404</v>
      </c>
      <c r="H339" s="188">
        <v>3</v>
      </c>
      <c r="I339" s="189"/>
      <c r="L339" s="185"/>
      <c r="M339" s="190"/>
      <c r="T339" s="191"/>
      <c r="AT339" s="186" t="s">
        <v>219</v>
      </c>
      <c r="AU339" s="186" t="s">
        <v>88</v>
      </c>
      <c r="AV339" s="15" t="s">
        <v>222</v>
      </c>
      <c r="AW339" s="15" t="s">
        <v>31</v>
      </c>
      <c r="AX339" s="15" t="s">
        <v>75</v>
      </c>
      <c r="AY339" s="186" t="s">
        <v>205</v>
      </c>
    </row>
    <row r="340" spans="2:51" s="14" customFormat="1">
      <c r="B340" s="179"/>
      <c r="D340" s="165" t="s">
        <v>219</v>
      </c>
      <c r="E340" s="180" t="s">
        <v>1</v>
      </c>
      <c r="F340" s="181" t="s">
        <v>4605</v>
      </c>
      <c r="H340" s="180" t="s">
        <v>1</v>
      </c>
      <c r="I340" s="182"/>
      <c r="L340" s="179"/>
      <c r="M340" s="183"/>
      <c r="T340" s="184"/>
      <c r="AT340" s="180" t="s">
        <v>219</v>
      </c>
      <c r="AU340" s="180" t="s">
        <v>88</v>
      </c>
      <c r="AV340" s="14" t="s">
        <v>82</v>
      </c>
      <c r="AW340" s="14" t="s">
        <v>31</v>
      </c>
      <c r="AX340" s="14" t="s">
        <v>75</v>
      </c>
      <c r="AY340" s="180" t="s">
        <v>205</v>
      </c>
    </row>
    <row r="341" spans="2:51" s="12" customFormat="1">
      <c r="B341" s="164"/>
      <c r="D341" s="165" t="s">
        <v>219</v>
      </c>
      <c r="E341" s="166" t="s">
        <v>1</v>
      </c>
      <c r="F341" s="167" t="s">
        <v>4544</v>
      </c>
      <c r="H341" s="168">
        <v>5</v>
      </c>
      <c r="I341" s="169"/>
      <c r="L341" s="164"/>
      <c r="M341" s="170"/>
      <c r="T341" s="171"/>
      <c r="AT341" s="166" t="s">
        <v>219</v>
      </c>
      <c r="AU341" s="166" t="s">
        <v>88</v>
      </c>
      <c r="AV341" s="12" t="s">
        <v>88</v>
      </c>
      <c r="AW341" s="12" t="s">
        <v>31</v>
      </c>
      <c r="AX341" s="12" t="s">
        <v>75</v>
      </c>
      <c r="AY341" s="166" t="s">
        <v>205</v>
      </c>
    </row>
    <row r="342" spans="2:51" s="12" customFormat="1">
      <c r="B342" s="164"/>
      <c r="D342" s="165" t="s">
        <v>219</v>
      </c>
      <c r="E342" s="166" t="s">
        <v>1</v>
      </c>
      <c r="F342" s="167" t="s">
        <v>4606</v>
      </c>
      <c r="H342" s="168">
        <v>1</v>
      </c>
      <c r="I342" s="169"/>
      <c r="L342" s="164"/>
      <c r="M342" s="170"/>
      <c r="T342" s="171"/>
      <c r="AT342" s="166" t="s">
        <v>219</v>
      </c>
      <c r="AU342" s="166" t="s">
        <v>88</v>
      </c>
      <c r="AV342" s="12" t="s">
        <v>88</v>
      </c>
      <c r="AW342" s="12" t="s">
        <v>31</v>
      </c>
      <c r="AX342" s="12" t="s">
        <v>75</v>
      </c>
      <c r="AY342" s="166" t="s">
        <v>205</v>
      </c>
    </row>
    <row r="343" spans="2:51" s="15" customFormat="1">
      <c r="B343" s="185"/>
      <c r="D343" s="165" t="s">
        <v>219</v>
      </c>
      <c r="E343" s="186" t="s">
        <v>1</v>
      </c>
      <c r="F343" s="187" t="s">
        <v>404</v>
      </c>
      <c r="H343" s="188">
        <v>6</v>
      </c>
      <c r="I343" s="189"/>
      <c r="L343" s="185"/>
      <c r="M343" s="190"/>
      <c r="T343" s="191"/>
      <c r="AT343" s="186" t="s">
        <v>219</v>
      </c>
      <c r="AU343" s="186" t="s">
        <v>88</v>
      </c>
      <c r="AV343" s="15" t="s">
        <v>222</v>
      </c>
      <c r="AW343" s="15" t="s">
        <v>31</v>
      </c>
      <c r="AX343" s="15" t="s">
        <v>75</v>
      </c>
      <c r="AY343" s="186" t="s">
        <v>205</v>
      </c>
    </row>
    <row r="344" spans="2:51" s="14" customFormat="1">
      <c r="B344" s="179"/>
      <c r="D344" s="165" t="s">
        <v>219</v>
      </c>
      <c r="E344" s="180" t="s">
        <v>1</v>
      </c>
      <c r="F344" s="181" t="s">
        <v>4474</v>
      </c>
      <c r="H344" s="180" t="s">
        <v>1</v>
      </c>
      <c r="I344" s="182"/>
      <c r="L344" s="179"/>
      <c r="M344" s="183"/>
      <c r="T344" s="184"/>
      <c r="AT344" s="180" t="s">
        <v>219</v>
      </c>
      <c r="AU344" s="180" t="s">
        <v>88</v>
      </c>
      <c r="AV344" s="14" t="s">
        <v>82</v>
      </c>
      <c r="AW344" s="14" t="s">
        <v>31</v>
      </c>
      <c r="AX344" s="14" t="s">
        <v>75</v>
      </c>
      <c r="AY344" s="180" t="s">
        <v>205</v>
      </c>
    </row>
    <row r="345" spans="2:51" s="12" customFormat="1">
      <c r="B345" s="164"/>
      <c r="D345" s="165" t="s">
        <v>219</v>
      </c>
      <c r="E345" s="166" t="s">
        <v>1</v>
      </c>
      <c r="F345" s="167" t="s">
        <v>4472</v>
      </c>
      <c r="H345" s="168">
        <v>2</v>
      </c>
      <c r="I345" s="169"/>
      <c r="L345" s="164"/>
      <c r="M345" s="170"/>
      <c r="T345" s="171"/>
      <c r="AT345" s="166" t="s">
        <v>219</v>
      </c>
      <c r="AU345" s="166" t="s">
        <v>88</v>
      </c>
      <c r="AV345" s="12" t="s">
        <v>88</v>
      </c>
      <c r="AW345" s="12" t="s">
        <v>31</v>
      </c>
      <c r="AX345" s="12" t="s">
        <v>75</v>
      </c>
      <c r="AY345" s="166" t="s">
        <v>205</v>
      </c>
    </row>
    <row r="346" spans="2:51" s="12" customFormat="1">
      <c r="B346" s="164"/>
      <c r="D346" s="165" t="s">
        <v>219</v>
      </c>
      <c r="E346" s="166" t="s">
        <v>1</v>
      </c>
      <c r="F346" s="167" t="s">
        <v>4475</v>
      </c>
      <c r="H346" s="168">
        <v>4</v>
      </c>
      <c r="I346" s="169"/>
      <c r="L346" s="164"/>
      <c r="M346" s="170"/>
      <c r="T346" s="171"/>
      <c r="AT346" s="166" t="s">
        <v>219</v>
      </c>
      <c r="AU346" s="166" t="s">
        <v>88</v>
      </c>
      <c r="AV346" s="12" t="s">
        <v>88</v>
      </c>
      <c r="AW346" s="12" t="s">
        <v>31</v>
      </c>
      <c r="AX346" s="12" t="s">
        <v>75</v>
      </c>
      <c r="AY346" s="166" t="s">
        <v>205</v>
      </c>
    </row>
    <row r="347" spans="2:51" s="15" customFormat="1">
      <c r="B347" s="185"/>
      <c r="D347" s="165" t="s">
        <v>219</v>
      </c>
      <c r="E347" s="186" t="s">
        <v>1</v>
      </c>
      <c r="F347" s="187" t="s">
        <v>404</v>
      </c>
      <c r="H347" s="188">
        <v>6</v>
      </c>
      <c r="I347" s="189"/>
      <c r="L347" s="185"/>
      <c r="M347" s="190"/>
      <c r="T347" s="191"/>
      <c r="AT347" s="186" t="s">
        <v>219</v>
      </c>
      <c r="AU347" s="186" t="s">
        <v>88</v>
      </c>
      <c r="AV347" s="15" t="s">
        <v>222</v>
      </c>
      <c r="AW347" s="15" t="s">
        <v>31</v>
      </c>
      <c r="AX347" s="15" t="s">
        <v>75</v>
      </c>
      <c r="AY347" s="186" t="s">
        <v>205</v>
      </c>
    </row>
    <row r="348" spans="2:51" s="14" customFormat="1">
      <c r="B348" s="179"/>
      <c r="D348" s="165" t="s">
        <v>219</v>
      </c>
      <c r="E348" s="180" t="s">
        <v>1</v>
      </c>
      <c r="F348" s="181" t="s">
        <v>4607</v>
      </c>
      <c r="H348" s="180" t="s">
        <v>1</v>
      </c>
      <c r="I348" s="182"/>
      <c r="L348" s="179"/>
      <c r="M348" s="183"/>
      <c r="T348" s="184"/>
      <c r="AT348" s="180" t="s">
        <v>219</v>
      </c>
      <c r="AU348" s="180" t="s">
        <v>88</v>
      </c>
      <c r="AV348" s="14" t="s">
        <v>82</v>
      </c>
      <c r="AW348" s="14" t="s">
        <v>31</v>
      </c>
      <c r="AX348" s="14" t="s">
        <v>75</v>
      </c>
      <c r="AY348" s="180" t="s">
        <v>205</v>
      </c>
    </row>
    <row r="349" spans="2:51" s="12" customFormat="1">
      <c r="B349" s="164"/>
      <c r="D349" s="165" t="s">
        <v>219</v>
      </c>
      <c r="E349" s="166" t="s">
        <v>1</v>
      </c>
      <c r="F349" s="167" t="s">
        <v>4608</v>
      </c>
      <c r="H349" s="168">
        <v>14</v>
      </c>
      <c r="I349" s="169"/>
      <c r="L349" s="164"/>
      <c r="M349" s="170"/>
      <c r="T349" s="171"/>
      <c r="AT349" s="166" t="s">
        <v>219</v>
      </c>
      <c r="AU349" s="166" t="s">
        <v>88</v>
      </c>
      <c r="AV349" s="12" t="s">
        <v>88</v>
      </c>
      <c r="AW349" s="12" t="s">
        <v>31</v>
      </c>
      <c r="AX349" s="12" t="s">
        <v>75</v>
      </c>
      <c r="AY349" s="166" t="s">
        <v>205</v>
      </c>
    </row>
    <row r="350" spans="2:51" s="15" customFormat="1">
      <c r="B350" s="185"/>
      <c r="D350" s="165" t="s">
        <v>219</v>
      </c>
      <c r="E350" s="186" t="s">
        <v>1</v>
      </c>
      <c r="F350" s="187" t="s">
        <v>404</v>
      </c>
      <c r="H350" s="188">
        <v>14</v>
      </c>
      <c r="I350" s="189"/>
      <c r="L350" s="185"/>
      <c r="M350" s="190"/>
      <c r="T350" s="191"/>
      <c r="AT350" s="186" t="s">
        <v>219</v>
      </c>
      <c r="AU350" s="186" t="s">
        <v>88</v>
      </c>
      <c r="AV350" s="15" t="s">
        <v>222</v>
      </c>
      <c r="AW350" s="15" t="s">
        <v>31</v>
      </c>
      <c r="AX350" s="15" t="s">
        <v>75</v>
      </c>
      <c r="AY350" s="186" t="s">
        <v>205</v>
      </c>
    </row>
    <row r="351" spans="2:51" s="14" customFormat="1">
      <c r="B351" s="179"/>
      <c r="D351" s="165" t="s">
        <v>219</v>
      </c>
      <c r="E351" s="180" t="s">
        <v>1</v>
      </c>
      <c r="F351" s="181" t="s">
        <v>4478</v>
      </c>
      <c r="H351" s="180" t="s">
        <v>1</v>
      </c>
      <c r="I351" s="182"/>
      <c r="L351" s="179"/>
      <c r="M351" s="183"/>
      <c r="T351" s="184"/>
      <c r="AT351" s="180" t="s">
        <v>219</v>
      </c>
      <c r="AU351" s="180" t="s">
        <v>88</v>
      </c>
      <c r="AV351" s="14" t="s">
        <v>82</v>
      </c>
      <c r="AW351" s="14" t="s">
        <v>31</v>
      </c>
      <c r="AX351" s="14" t="s">
        <v>75</v>
      </c>
      <c r="AY351" s="180" t="s">
        <v>205</v>
      </c>
    </row>
    <row r="352" spans="2:51" s="12" customFormat="1">
      <c r="B352" s="164"/>
      <c r="D352" s="165" t="s">
        <v>219</v>
      </c>
      <c r="E352" s="166" t="s">
        <v>1</v>
      </c>
      <c r="F352" s="167" t="s">
        <v>4472</v>
      </c>
      <c r="H352" s="168">
        <v>2</v>
      </c>
      <c r="I352" s="169"/>
      <c r="L352" s="164"/>
      <c r="M352" s="170"/>
      <c r="T352" s="171"/>
      <c r="AT352" s="166" t="s">
        <v>219</v>
      </c>
      <c r="AU352" s="166" t="s">
        <v>88</v>
      </c>
      <c r="AV352" s="12" t="s">
        <v>88</v>
      </c>
      <c r="AW352" s="12" t="s">
        <v>31</v>
      </c>
      <c r="AX352" s="12" t="s">
        <v>75</v>
      </c>
      <c r="AY352" s="166" t="s">
        <v>205</v>
      </c>
    </row>
    <row r="353" spans="2:65" s="12" customFormat="1">
      <c r="B353" s="164"/>
      <c r="D353" s="165" t="s">
        <v>219</v>
      </c>
      <c r="E353" s="166" t="s">
        <v>1</v>
      </c>
      <c r="F353" s="167" t="s">
        <v>4479</v>
      </c>
      <c r="H353" s="168">
        <v>2</v>
      </c>
      <c r="I353" s="169"/>
      <c r="L353" s="164"/>
      <c r="M353" s="170"/>
      <c r="T353" s="171"/>
      <c r="AT353" s="166" t="s">
        <v>219</v>
      </c>
      <c r="AU353" s="166" t="s">
        <v>88</v>
      </c>
      <c r="AV353" s="12" t="s">
        <v>88</v>
      </c>
      <c r="AW353" s="12" t="s">
        <v>31</v>
      </c>
      <c r="AX353" s="12" t="s">
        <v>75</v>
      </c>
      <c r="AY353" s="166" t="s">
        <v>205</v>
      </c>
    </row>
    <row r="354" spans="2:65" s="15" customFormat="1">
      <c r="B354" s="185"/>
      <c r="D354" s="165" t="s">
        <v>219</v>
      </c>
      <c r="E354" s="186" t="s">
        <v>1</v>
      </c>
      <c r="F354" s="187" t="s">
        <v>404</v>
      </c>
      <c r="H354" s="188">
        <v>4</v>
      </c>
      <c r="I354" s="189"/>
      <c r="L354" s="185"/>
      <c r="M354" s="190"/>
      <c r="T354" s="191"/>
      <c r="AT354" s="186" t="s">
        <v>219</v>
      </c>
      <c r="AU354" s="186" t="s">
        <v>88</v>
      </c>
      <c r="AV354" s="15" t="s">
        <v>222</v>
      </c>
      <c r="AW354" s="15" t="s">
        <v>31</v>
      </c>
      <c r="AX354" s="15" t="s">
        <v>75</v>
      </c>
      <c r="AY354" s="186" t="s">
        <v>205</v>
      </c>
    </row>
    <row r="355" spans="2:65" s="14" customFormat="1">
      <c r="B355" s="179"/>
      <c r="D355" s="165" t="s">
        <v>219</v>
      </c>
      <c r="E355" s="180" t="s">
        <v>1</v>
      </c>
      <c r="F355" s="181" t="s">
        <v>4480</v>
      </c>
      <c r="H355" s="180" t="s">
        <v>1</v>
      </c>
      <c r="I355" s="182"/>
      <c r="L355" s="179"/>
      <c r="M355" s="183"/>
      <c r="T355" s="184"/>
      <c r="AT355" s="180" t="s">
        <v>219</v>
      </c>
      <c r="AU355" s="180" t="s">
        <v>88</v>
      </c>
      <c r="AV355" s="14" t="s">
        <v>82</v>
      </c>
      <c r="AW355" s="14" t="s">
        <v>31</v>
      </c>
      <c r="AX355" s="14" t="s">
        <v>75</v>
      </c>
      <c r="AY355" s="180" t="s">
        <v>205</v>
      </c>
    </row>
    <row r="356" spans="2:65" s="12" customFormat="1">
      <c r="B356" s="164"/>
      <c r="D356" s="165" t="s">
        <v>219</v>
      </c>
      <c r="E356" s="166" t="s">
        <v>1</v>
      </c>
      <c r="F356" s="167" t="s">
        <v>4481</v>
      </c>
      <c r="H356" s="168">
        <v>9</v>
      </c>
      <c r="I356" s="169"/>
      <c r="L356" s="164"/>
      <c r="M356" s="170"/>
      <c r="T356" s="171"/>
      <c r="AT356" s="166" t="s">
        <v>219</v>
      </c>
      <c r="AU356" s="166" t="s">
        <v>88</v>
      </c>
      <c r="AV356" s="12" t="s">
        <v>88</v>
      </c>
      <c r="AW356" s="12" t="s">
        <v>31</v>
      </c>
      <c r="AX356" s="12" t="s">
        <v>75</v>
      </c>
      <c r="AY356" s="166" t="s">
        <v>205</v>
      </c>
    </row>
    <row r="357" spans="2:65" s="12" customFormat="1">
      <c r="B357" s="164"/>
      <c r="D357" s="165" t="s">
        <v>219</v>
      </c>
      <c r="E357" s="166" t="s">
        <v>1</v>
      </c>
      <c r="F357" s="167" t="s">
        <v>4482</v>
      </c>
      <c r="H357" s="168">
        <v>10</v>
      </c>
      <c r="I357" s="169"/>
      <c r="L357" s="164"/>
      <c r="M357" s="170"/>
      <c r="T357" s="171"/>
      <c r="AT357" s="166" t="s">
        <v>219</v>
      </c>
      <c r="AU357" s="166" t="s">
        <v>88</v>
      </c>
      <c r="AV357" s="12" t="s">
        <v>88</v>
      </c>
      <c r="AW357" s="12" t="s">
        <v>31</v>
      </c>
      <c r="AX357" s="12" t="s">
        <v>75</v>
      </c>
      <c r="AY357" s="166" t="s">
        <v>205</v>
      </c>
    </row>
    <row r="358" spans="2:65" s="15" customFormat="1">
      <c r="B358" s="185"/>
      <c r="D358" s="165" t="s">
        <v>219</v>
      </c>
      <c r="E358" s="186" t="s">
        <v>1</v>
      </c>
      <c r="F358" s="187" t="s">
        <v>404</v>
      </c>
      <c r="H358" s="188">
        <v>19</v>
      </c>
      <c r="I358" s="189"/>
      <c r="L358" s="185"/>
      <c r="M358" s="190"/>
      <c r="T358" s="191"/>
      <c r="AT358" s="186" t="s">
        <v>219</v>
      </c>
      <c r="AU358" s="186" t="s">
        <v>88</v>
      </c>
      <c r="AV358" s="15" t="s">
        <v>222</v>
      </c>
      <c r="AW358" s="15" t="s">
        <v>31</v>
      </c>
      <c r="AX358" s="15" t="s">
        <v>75</v>
      </c>
      <c r="AY358" s="186" t="s">
        <v>205</v>
      </c>
    </row>
    <row r="359" spans="2:65" s="14" customFormat="1">
      <c r="B359" s="179"/>
      <c r="D359" s="165" t="s">
        <v>219</v>
      </c>
      <c r="E359" s="180" t="s">
        <v>1</v>
      </c>
      <c r="F359" s="181" t="s">
        <v>4609</v>
      </c>
      <c r="H359" s="180" t="s">
        <v>1</v>
      </c>
      <c r="I359" s="182"/>
      <c r="L359" s="179"/>
      <c r="M359" s="183"/>
      <c r="T359" s="184"/>
      <c r="AT359" s="180" t="s">
        <v>219</v>
      </c>
      <c r="AU359" s="180" t="s">
        <v>88</v>
      </c>
      <c r="AV359" s="14" t="s">
        <v>82</v>
      </c>
      <c r="AW359" s="14" t="s">
        <v>31</v>
      </c>
      <c r="AX359" s="14" t="s">
        <v>75</v>
      </c>
      <c r="AY359" s="180" t="s">
        <v>205</v>
      </c>
    </row>
    <row r="360" spans="2:65" s="12" customFormat="1">
      <c r="B360" s="164"/>
      <c r="D360" s="165" t="s">
        <v>219</v>
      </c>
      <c r="E360" s="166" t="s">
        <v>1</v>
      </c>
      <c r="F360" s="167" t="s">
        <v>4473</v>
      </c>
      <c r="H360" s="168">
        <v>1</v>
      </c>
      <c r="I360" s="169"/>
      <c r="L360" s="164"/>
      <c r="M360" s="170"/>
      <c r="T360" s="171"/>
      <c r="AT360" s="166" t="s">
        <v>219</v>
      </c>
      <c r="AU360" s="166" t="s">
        <v>88</v>
      </c>
      <c r="AV360" s="12" t="s">
        <v>88</v>
      </c>
      <c r="AW360" s="12" t="s">
        <v>31</v>
      </c>
      <c r="AX360" s="12" t="s">
        <v>75</v>
      </c>
      <c r="AY360" s="166" t="s">
        <v>205</v>
      </c>
    </row>
    <row r="361" spans="2:65" s="15" customFormat="1">
      <c r="B361" s="185"/>
      <c r="D361" s="165" t="s">
        <v>219</v>
      </c>
      <c r="E361" s="186" t="s">
        <v>1</v>
      </c>
      <c r="F361" s="187" t="s">
        <v>404</v>
      </c>
      <c r="H361" s="188">
        <v>1</v>
      </c>
      <c r="I361" s="189"/>
      <c r="L361" s="185"/>
      <c r="M361" s="190"/>
      <c r="T361" s="191"/>
      <c r="AT361" s="186" t="s">
        <v>219</v>
      </c>
      <c r="AU361" s="186" t="s">
        <v>88</v>
      </c>
      <c r="AV361" s="15" t="s">
        <v>222</v>
      </c>
      <c r="AW361" s="15" t="s">
        <v>31</v>
      </c>
      <c r="AX361" s="15" t="s">
        <v>75</v>
      </c>
      <c r="AY361" s="186" t="s">
        <v>205</v>
      </c>
    </row>
    <row r="362" spans="2:65" s="13" customFormat="1">
      <c r="B362" s="172"/>
      <c r="D362" s="165" t="s">
        <v>219</v>
      </c>
      <c r="E362" s="173" t="s">
        <v>1</v>
      </c>
      <c r="F362" s="174" t="s">
        <v>4509</v>
      </c>
      <c r="H362" s="175">
        <v>242</v>
      </c>
      <c r="I362" s="176"/>
      <c r="L362" s="172"/>
      <c r="M362" s="177"/>
      <c r="T362" s="178"/>
      <c r="AT362" s="173" t="s">
        <v>219</v>
      </c>
      <c r="AU362" s="173" t="s">
        <v>88</v>
      </c>
      <c r="AV362" s="13" t="s">
        <v>210</v>
      </c>
      <c r="AW362" s="13" t="s">
        <v>31</v>
      </c>
      <c r="AX362" s="13" t="s">
        <v>82</v>
      </c>
      <c r="AY362" s="173" t="s">
        <v>205</v>
      </c>
    </row>
    <row r="363" spans="2:65" s="1" customFormat="1" ht="76.349999999999994" customHeight="1">
      <c r="B363" s="136"/>
      <c r="C363" s="137" t="s">
        <v>367</v>
      </c>
      <c r="D363" s="137" t="s">
        <v>206</v>
      </c>
      <c r="E363" s="138" t="s">
        <v>4611</v>
      </c>
      <c r="F363" s="139" t="s">
        <v>4612</v>
      </c>
      <c r="G363" s="140" t="s">
        <v>592</v>
      </c>
      <c r="H363" s="141">
        <v>81</v>
      </c>
      <c r="I363" s="142"/>
      <c r="J363" s="143">
        <f>ROUND(I363*H363,2)</f>
        <v>0</v>
      </c>
      <c r="K363" s="144"/>
      <c r="L363" s="145"/>
      <c r="M363" s="146" t="s">
        <v>1</v>
      </c>
      <c r="N363" s="147" t="s">
        <v>41</v>
      </c>
      <c r="P363" s="148">
        <f>O363*H363</f>
        <v>0</v>
      </c>
      <c r="Q363" s="148">
        <v>2.5000000000000001E-2</v>
      </c>
      <c r="R363" s="148">
        <f>Q363*H363</f>
        <v>2.0249999999999999</v>
      </c>
      <c r="S363" s="148">
        <v>0</v>
      </c>
      <c r="T363" s="149">
        <f>S363*H363</f>
        <v>0</v>
      </c>
      <c r="AR363" s="150" t="s">
        <v>258</v>
      </c>
      <c r="AT363" s="150" t="s">
        <v>206</v>
      </c>
      <c r="AU363" s="150" t="s">
        <v>88</v>
      </c>
      <c r="AY363" s="17" t="s">
        <v>205</v>
      </c>
      <c r="BE363" s="151">
        <f>IF(N363="základná",J363,0)</f>
        <v>0</v>
      </c>
      <c r="BF363" s="151">
        <f>IF(N363="znížená",J363,0)</f>
        <v>0</v>
      </c>
      <c r="BG363" s="151">
        <f>IF(N363="zákl. prenesená",J363,0)</f>
        <v>0</v>
      </c>
      <c r="BH363" s="151">
        <f>IF(N363="zníž. prenesená",J363,0)</f>
        <v>0</v>
      </c>
      <c r="BI363" s="151">
        <f>IF(N363="nulová",J363,0)</f>
        <v>0</v>
      </c>
      <c r="BJ363" s="17" t="s">
        <v>88</v>
      </c>
      <c r="BK363" s="151">
        <f>ROUND(I363*H363,2)</f>
        <v>0</v>
      </c>
      <c r="BL363" s="17" t="s">
        <v>233</v>
      </c>
      <c r="BM363" s="150" t="s">
        <v>4613</v>
      </c>
    </row>
    <row r="364" spans="2:65" s="14" customFormat="1">
      <c r="B364" s="179"/>
      <c r="D364" s="165" t="s">
        <v>219</v>
      </c>
      <c r="E364" s="180" t="s">
        <v>1</v>
      </c>
      <c r="F364" s="181" t="s">
        <v>4614</v>
      </c>
      <c r="H364" s="180" t="s">
        <v>1</v>
      </c>
      <c r="I364" s="182"/>
      <c r="L364" s="179"/>
      <c r="M364" s="183"/>
      <c r="T364" s="184"/>
      <c r="AT364" s="180" t="s">
        <v>219</v>
      </c>
      <c r="AU364" s="180" t="s">
        <v>88</v>
      </c>
      <c r="AV364" s="14" t="s">
        <v>82</v>
      </c>
      <c r="AW364" s="14" t="s">
        <v>31</v>
      </c>
      <c r="AX364" s="14" t="s">
        <v>75</v>
      </c>
      <c r="AY364" s="180" t="s">
        <v>205</v>
      </c>
    </row>
    <row r="365" spans="2:65" s="14" customFormat="1">
      <c r="B365" s="179"/>
      <c r="D365" s="165" t="s">
        <v>219</v>
      </c>
      <c r="E365" s="180" t="s">
        <v>1</v>
      </c>
      <c r="F365" s="181" t="s">
        <v>4615</v>
      </c>
      <c r="H365" s="180" t="s">
        <v>1</v>
      </c>
      <c r="I365" s="182"/>
      <c r="L365" s="179"/>
      <c r="M365" s="183"/>
      <c r="T365" s="184"/>
      <c r="AT365" s="180" t="s">
        <v>219</v>
      </c>
      <c r="AU365" s="180" t="s">
        <v>88</v>
      </c>
      <c r="AV365" s="14" t="s">
        <v>82</v>
      </c>
      <c r="AW365" s="14" t="s">
        <v>31</v>
      </c>
      <c r="AX365" s="14" t="s">
        <v>75</v>
      </c>
      <c r="AY365" s="180" t="s">
        <v>205</v>
      </c>
    </row>
    <row r="366" spans="2:65" s="12" customFormat="1">
      <c r="B366" s="164"/>
      <c r="D366" s="165" t="s">
        <v>219</v>
      </c>
      <c r="E366" s="166" t="s">
        <v>1</v>
      </c>
      <c r="F366" s="167" t="s">
        <v>4616</v>
      </c>
      <c r="H366" s="168">
        <v>38</v>
      </c>
      <c r="I366" s="169"/>
      <c r="L366" s="164"/>
      <c r="M366" s="170"/>
      <c r="T366" s="171"/>
      <c r="AT366" s="166" t="s">
        <v>219</v>
      </c>
      <c r="AU366" s="166" t="s">
        <v>88</v>
      </c>
      <c r="AV366" s="12" t="s">
        <v>88</v>
      </c>
      <c r="AW366" s="12" t="s">
        <v>31</v>
      </c>
      <c r="AX366" s="12" t="s">
        <v>75</v>
      </c>
      <c r="AY366" s="166" t="s">
        <v>205</v>
      </c>
    </row>
    <row r="367" spans="2:65" s="12" customFormat="1">
      <c r="B367" s="164"/>
      <c r="D367" s="165" t="s">
        <v>219</v>
      </c>
      <c r="E367" s="166" t="s">
        <v>1</v>
      </c>
      <c r="F367" s="167" t="s">
        <v>4617</v>
      </c>
      <c r="H367" s="168">
        <v>43</v>
      </c>
      <c r="I367" s="169"/>
      <c r="L367" s="164"/>
      <c r="M367" s="170"/>
      <c r="T367" s="171"/>
      <c r="AT367" s="166" t="s">
        <v>219</v>
      </c>
      <c r="AU367" s="166" t="s">
        <v>88</v>
      </c>
      <c r="AV367" s="12" t="s">
        <v>88</v>
      </c>
      <c r="AW367" s="12" t="s">
        <v>31</v>
      </c>
      <c r="AX367" s="12" t="s">
        <v>75</v>
      </c>
      <c r="AY367" s="166" t="s">
        <v>205</v>
      </c>
    </row>
    <row r="368" spans="2:65" s="15" customFormat="1">
      <c r="B368" s="185"/>
      <c r="D368" s="165" t="s">
        <v>219</v>
      </c>
      <c r="E368" s="186" t="s">
        <v>1</v>
      </c>
      <c r="F368" s="187" t="s">
        <v>404</v>
      </c>
      <c r="H368" s="188">
        <v>81</v>
      </c>
      <c r="I368" s="189"/>
      <c r="L368" s="185"/>
      <c r="M368" s="190"/>
      <c r="T368" s="191"/>
      <c r="AT368" s="186" t="s">
        <v>219</v>
      </c>
      <c r="AU368" s="186" t="s">
        <v>88</v>
      </c>
      <c r="AV368" s="15" t="s">
        <v>222</v>
      </c>
      <c r="AW368" s="15" t="s">
        <v>31</v>
      </c>
      <c r="AX368" s="15" t="s">
        <v>75</v>
      </c>
      <c r="AY368" s="186" t="s">
        <v>205</v>
      </c>
    </row>
    <row r="369" spans="2:65" s="13" customFormat="1">
      <c r="B369" s="172"/>
      <c r="D369" s="165" t="s">
        <v>219</v>
      </c>
      <c r="E369" s="173" t="s">
        <v>1</v>
      </c>
      <c r="F369" s="174" t="s">
        <v>4509</v>
      </c>
      <c r="H369" s="175">
        <v>81</v>
      </c>
      <c r="I369" s="176"/>
      <c r="L369" s="172"/>
      <c r="M369" s="177"/>
      <c r="T369" s="178"/>
      <c r="AT369" s="173" t="s">
        <v>219</v>
      </c>
      <c r="AU369" s="173" t="s">
        <v>88</v>
      </c>
      <c r="AV369" s="13" t="s">
        <v>210</v>
      </c>
      <c r="AW369" s="13" t="s">
        <v>31</v>
      </c>
      <c r="AX369" s="13" t="s">
        <v>82</v>
      </c>
      <c r="AY369" s="173" t="s">
        <v>205</v>
      </c>
    </row>
    <row r="370" spans="2:65" s="1" customFormat="1" ht="76.349999999999994" customHeight="1">
      <c r="B370" s="136"/>
      <c r="C370" s="137" t="s">
        <v>374</v>
      </c>
      <c r="D370" s="137" t="s">
        <v>206</v>
      </c>
      <c r="E370" s="138" t="s">
        <v>4618</v>
      </c>
      <c r="F370" s="139" t="s">
        <v>4619</v>
      </c>
      <c r="G370" s="140" t="s">
        <v>592</v>
      </c>
      <c r="H370" s="141">
        <v>108</v>
      </c>
      <c r="I370" s="142"/>
      <c r="J370" s="143">
        <f>ROUND(I370*H370,2)</f>
        <v>0</v>
      </c>
      <c r="K370" s="144"/>
      <c r="L370" s="145"/>
      <c r="M370" s="146" t="s">
        <v>1</v>
      </c>
      <c r="N370" s="147" t="s">
        <v>41</v>
      </c>
      <c r="P370" s="148">
        <f>O370*H370</f>
        <v>0</v>
      </c>
      <c r="Q370" s="148">
        <v>2.5000000000000001E-2</v>
      </c>
      <c r="R370" s="148">
        <f>Q370*H370</f>
        <v>2.7</v>
      </c>
      <c r="S370" s="148">
        <v>0</v>
      </c>
      <c r="T370" s="149">
        <f>S370*H370</f>
        <v>0</v>
      </c>
      <c r="AR370" s="150" t="s">
        <v>258</v>
      </c>
      <c r="AT370" s="150" t="s">
        <v>206</v>
      </c>
      <c r="AU370" s="150" t="s">
        <v>88</v>
      </c>
      <c r="AY370" s="17" t="s">
        <v>205</v>
      </c>
      <c r="BE370" s="151">
        <f>IF(N370="základná",J370,0)</f>
        <v>0</v>
      </c>
      <c r="BF370" s="151">
        <f>IF(N370="znížená",J370,0)</f>
        <v>0</v>
      </c>
      <c r="BG370" s="151">
        <f>IF(N370="zákl. prenesená",J370,0)</f>
        <v>0</v>
      </c>
      <c r="BH370" s="151">
        <f>IF(N370="zníž. prenesená",J370,0)</f>
        <v>0</v>
      </c>
      <c r="BI370" s="151">
        <f>IF(N370="nulová",J370,0)</f>
        <v>0</v>
      </c>
      <c r="BJ370" s="17" t="s">
        <v>88</v>
      </c>
      <c r="BK370" s="151">
        <f>ROUND(I370*H370,2)</f>
        <v>0</v>
      </c>
      <c r="BL370" s="17" t="s">
        <v>233</v>
      </c>
      <c r="BM370" s="150" t="s">
        <v>4620</v>
      </c>
    </row>
    <row r="371" spans="2:65" s="14" customFormat="1">
      <c r="B371" s="179"/>
      <c r="D371" s="165" t="s">
        <v>219</v>
      </c>
      <c r="E371" s="180" t="s">
        <v>1</v>
      </c>
      <c r="F371" s="181" t="s">
        <v>4621</v>
      </c>
      <c r="H371" s="180" t="s">
        <v>1</v>
      </c>
      <c r="I371" s="182"/>
      <c r="L371" s="179"/>
      <c r="M371" s="183"/>
      <c r="T371" s="184"/>
      <c r="AT371" s="180" t="s">
        <v>219</v>
      </c>
      <c r="AU371" s="180" t="s">
        <v>88</v>
      </c>
      <c r="AV371" s="14" t="s">
        <v>82</v>
      </c>
      <c r="AW371" s="14" t="s">
        <v>31</v>
      </c>
      <c r="AX371" s="14" t="s">
        <v>75</v>
      </c>
      <c r="AY371" s="180" t="s">
        <v>205</v>
      </c>
    </row>
    <row r="372" spans="2:65" s="12" customFormat="1">
      <c r="B372" s="164"/>
      <c r="D372" s="165" t="s">
        <v>219</v>
      </c>
      <c r="E372" s="166" t="s">
        <v>1</v>
      </c>
      <c r="F372" s="167" t="s">
        <v>4622</v>
      </c>
      <c r="H372" s="168">
        <v>54</v>
      </c>
      <c r="I372" s="169"/>
      <c r="L372" s="164"/>
      <c r="M372" s="170"/>
      <c r="T372" s="171"/>
      <c r="AT372" s="166" t="s">
        <v>219</v>
      </c>
      <c r="AU372" s="166" t="s">
        <v>88</v>
      </c>
      <c r="AV372" s="12" t="s">
        <v>88</v>
      </c>
      <c r="AW372" s="12" t="s">
        <v>31</v>
      </c>
      <c r="AX372" s="12" t="s">
        <v>75</v>
      </c>
      <c r="AY372" s="166" t="s">
        <v>205</v>
      </c>
    </row>
    <row r="373" spans="2:65" s="12" customFormat="1">
      <c r="B373" s="164"/>
      <c r="D373" s="165" t="s">
        <v>219</v>
      </c>
      <c r="E373" s="166" t="s">
        <v>1</v>
      </c>
      <c r="F373" s="167" t="s">
        <v>4470</v>
      </c>
      <c r="H373" s="168">
        <v>54</v>
      </c>
      <c r="I373" s="169"/>
      <c r="L373" s="164"/>
      <c r="M373" s="170"/>
      <c r="T373" s="171"/>
      <c r="AT373" s="166" t="s">
        <v>219</v>
      </c>
      <c r="AU373" s="166" t="s">
        <v>88</v>
      </c>
      <c r="AV373" s="12" t="s">
        <v>88</v>
      </c>
      <c r="AW373" s="12" t="s">
        <v>31</v>
      </c>
      <c r="AX373" s="12" t="s">
        <v>75</v>
      </c>
      <c r="AY373" s="166" t="s">
        <v>205</v>
      </c>
    </row>
    <row r="374" spans="2:65" s="15" customFormat="1">
      <c r="B374" s="185"/>
      <c r="D374" s="165" t="s">
        <v>219</v>
      </c>
      <c r="E374" s="186" t="s">
        <v>1</v>
      </c>
      <c r="F374" s="187" t="s">
        <v>404</v>
      </c>
      <c r="H374" s="188">
        <v>108</v>
      </c>
      <c r="I374" s="189"/>
      <c r="L374" s="185"/>
      <c r="M374" s="190"/>
      <c r="T374" s="191"/>
      <c r="AT374" s="186" t="s">
        <v>219</v>
      </c>
      <c r="AU374" s="186" t="s">
        <v>88</v>
      </c>
      <c r="AV374" s="15" t="s">
        <v>222</v>
      </c>
      <c r="AW374" s="15" t="s">
        <v>31</v>
      </c>
      <c r="AX374" s="15" t="s">
        <v>75</v>
      </c>
      <c r="AY374" s="186" t="s">
        <v>205</v>
      </c>
    </row>
    <row r="375" spans="2:65" s="13" customFormat="1">
      <c r="B375" s="172"/>
      <c r="D375" s="165" t="s">
        <v>219</v>
      </c>
      <c r="E375" s="173" t="s">
        <v>1</v>
      </c>
      <c r="F375" s="174" t="s">
        <v>221</v>
      </c>
      <c r="H375" s="175">
        <v>108</v>
      </c>
      <c r="I375" s="176"/>
      <c r="L375" s="172"/>
      <c r="M375" s="177"/>
      <c r="T375" s="178"/>
      <c r="AT375" s="173" t="s">
        <v>219</v>
      </c>
      <c r="AU375" s="173" t="s">
        <v>88</v>
      </c>
      <c r="AV375" s="13" t="s">
        <v>210</v>
      </c>
      <c r="AW375" s="13" t="s">
        <v>31</v>
      </c>
      <c r="AX375" s="13" t="s">
        <v>82</v>
      </c>
      <c r="AY375" s="173" t="s">
        <v>205</v>
      </c>
    </row>
    <row r="376" spans="2:65" s="1" customFormat="1" ht="66.75" customHeight="1">
      <c r="B376" s="136"/>
      <c r="C376" s="137" t="s">
        <v>380</v>
      </c>
      <c r="D376" s="137" t="s">
        <v>206</v>
      </c>
      <c r="E376" s="138" t="s">
        <v>4623</v>
      </c>
      <c r="F376" s="139" t="s">
        <v>4624</v>
      </c>
      <c r="G376" s="140" t="s">
        <v>592</v>
      </c>
      <c r="H376" s="141">
        <v>3</v>
      </c>
      <c r="I376" s="142"/>
      <c r="J376" s="143">
        <f>ROUND(I376*H376,2)</f>
        <v>0</v>
      </c>
      <c r="K376" s="144"/>
      <c r="L376" s="145"/>
      <c r="M376" s="146" t="s">
        <v>1</v>
      </c>
      <c r="N376" s="147" t="s">
        <v>41</v>
      </c>
      <c r="P376" s="148">
        <f>O376*H376</f>
        <v>0</v>
      </c>
      <c r="Q376" s="148">
        <v>2.5000000000000001E-2</v>
      </c>
      <c r="R376" s="148">
        <f>Q376*H376</f>
        <v>7.5000000000000011E-2</v>
      </c>
      <c r="S376" s="148">
        <v>0</v>
      </c>
      <c r="T376" s="149">
        <f>S376*H376</f>
        <v>0</v>
      </c>
      <c r="AR376" s="150" t="s">
        <v>258</v>
      </c>
      <c r="AT376" s="150" t="s">
        <v>206</v>
      </c>
      <c r="AU376" s="150" t="s">
        <v>88</v>
      </c>
      <c r="AY376" s="17" t="s">
        <v>205</v>
      </c>
      <c r="BE376" s="151">
        <f>IF(N376="základná",J376,0)</f>
        <v>0</v>
      </c>
      <c r="BF376" s="151">
        <f>IF(N376="znížená",J376,0)</f>
        <v>0</v>
      </c>
      <c r="BG376" s="151">
        <f>IF(N376="zákl. prenesená",J376,0)</f>
        <v>0</v>
      </c>
      <c r="BH376" s="151">
        <f>IF(N376="zníž. prenesená",J376,0)</f>
        <v>0</v>
      </c>
      <c r="BI376" s="151">
        <f>IF(N376="nulová",J376,0)</f>
        <v>0</v>
      </c>
      <c r="BJ376" s="17" t="s">
        <v>88</v>
      </c>
      <c r="BK376" s="151">
        <f>ROUND(I376*H376,2)</f>
        <v>0</v>
      </c>
      <c r="BL376" s="17" t="s">
        <v>233</v>
      </c>
      <c r="BM376" s="150" t="s">
        <v>4625</v>
      </c>
    </row>
    <row r="377" spans="2:65" s="14" customFormat="1">
      <c r="B377" s="179"/>
      <c r="D377" s="165" t="s">
        <v>219</v>
      </c>
      <c r="E377" s="180" t="s">
        <v>1</v>
      </c>
      <c r="F377" s="181" t="s">
        <v>4604</v>
      </c>
      <c r="H377" s="180" t="s">
        <v>1</v>
      </c>
      <c r="I377" s="182"/>
      <c r="L377" s="179"/>
      <c r="M377" s="183"/>
      <c r="T377" s="184"/>
      <c r="AT377" s="180" t="s">
        <v>219</v>
      </c>
      <c r="AU377" s="180" t="s">
        <v>88</v>
      </c>
      <c r="AV377" s="14" t="s">
        <v>82</v>
      </c>
      <c r="AW377" s="14" t="s">
        <v>31</v>
      </c>
      <c r="AX377" s="14" t="s">
        <v>75</v>
      </c>
      <c r="AY377" s="180" t="s">
        <v>205</v>
      </c>
    </row>
    <row r="378" spans="2:65" s="12" customFormat="1">
      <c r="B378" s="164"/>
      <c r="D378" s="165" t="s">
        <v>219</v>
      </c>
      <c r="E378" s="166" t="s">
        <v>1</v>
      </c>
      <c r="F378" s="167" t="s">
        <v>4472</v>
      </c>
      <c r="H378" s="168">
        <v>2</v>
      </c>
      <c r="I378" s="169"/>
      <c r="L378" s="164"/>
      <c r="M378" s="170"/>
      <c r="T378" s="171"/>
      <c r="AT378" s="166" t="s">
        <v>219</v>
      </c>
      <c r="AU378" s="166" t="s">
        <v>88</v>
      </c>
      <c r="AV378" s="12" t="s">
        <v>88</v>
      </c>
      <c r="AW378" s="12" t="s">
        <v>31</v>
      </c>
      <c r="AX378" s="12" t="s">
        <v>75</v>
      </c>
      <c r="AY378" s="166" t="s">
        <v>205</v>
      </c>
    </row>
    <row r="379" spans="2:65" s="12" customFormat="1">
      <c r="B379" s="164"/>
      <c r="D379" s="165" t="s">
        <v>219</v>
      </c>
      <c r="E379" s="166" t="s">
        <v>1</v>
      </c>
      <c r="F379" s="167" t="s">
        <v>4473</v>
      </c>
      <c r="H379" s="168">
        <v>1</v>
      </c>
      <c r="I379" s="169"/>
      <c r="L379" s="164"/>
      <c r="M379" s="170"/>
      <c r="T379" s="171"/>
      <c r="AT379" s="166" t="s">
        <v>219</v>
      </c>
      <c r="AU379" s="166" t="s">
        <v>88</v>
      </c>
      <c r="AV379" s="12" t="s">
        <v>88</v>
      </c>
      <c r="AW379" s="12" t="s">
        <v>31</v>
      </c>
      <c r="AX379" s="12" t="s">
        <v>75</v>
      </c>
      <c r="AY379" s="166" t="s">
        <v>205</v>
      </c>
    </row>
    <row r="380" spans="2:65" s="15" customFormat="1">
      <c r="B380" s="185"/>
      <c r="D380" s="165" t="s">
        <v>219</v>
      </c>
      <c r="E380" s="186" t="s">
        <v>1</v>
      </c>
      <c r="F380" s="187" t="s">
        <v>404</v>
      </c>
      <c r="H380" s="188">
        <v>3</v>
      </c>
      <c r="I380" s="189"/>
      <c r="L380" s="185"/>
      <c r="M380" s="190"/>
      <c r="T380" s="191"/>
      <c r="AT380" s="186" t="s">
        <v>219</v>
      </c>
      <c r="AU380" s="186" t="s">
        <v>88</v>
      </c>
      <c r="AV380" s="15" t="s">
        <v>222</v>
      </c>
      <c r="AW380" s="15" t="s">
        <v>31</v>
      </c>
      <c r="AX380" s="15" t="s">
        <v>75</v>
      </c>
      <c r="AY380" s="186" t="s">
        <v>205</v>
      </c>
    </row>
    <row r="381" spans="2:65" s="13" customFormat="1">
      <c r="B381" s="172"/>
      <c r="D381" s="165" t="s">
        <v>219</v>
      </c>
      <c r="E381" s="173" t="s">
        <v>1</v>
      </c>
      <c r="F381" s="174" t="s">
        <v>4509</v>
      </c>
      <c r="H381" s="175">
        <v>3</v>
      </c>
      <c r="I381" s="176"/>
      <c r="L381" s="172"/>
      <c r="M381" s="177"/>
      <c r="T381" s="178"/>
      <c r="AT381" s="173" t="s">
        <v>219</v>
      </c>
      <c r="AU381" s="173" t="s">
        <v>88</v>
      </c>
      <c r="AV381" s="13" t="s">
        <v>210</v>
      </c>
      <c r="AW381" s="13" t="s">
        <v>31</v>
      </c>
      <c r="AX381" s="13" t="s">
        <v>82</v>
      </c>
      <c r="AY381" s="173" t="s">
        <v>205</v>
      </c>
    </row>
    <row r="382" spans="2:65" s="1" customFormat="1" ht="66.75" customHeight="1">
      <c r="B382" s="136"/>
      <c r="C382" s="137" t="s">
        <v>382</v>
      </c>
      <c r="D382" s="137" t="s">
        <v>206</v>
      </c>
      <c r="E382" s="138" t="s">
        <v>4626</v>
      </c>
      <c r="F382" s="139" t="s">
        <v>4627</v>
      </c>
      <c r="G382" s="140" t="s">
        <v>592</v>
      </c>
      <c r="H382" s="141">
        <v>6</v>
      </c>
      <c r="I382" s="142"/>
      <c r="J382" s="143">
        <f>ROUND(I382*H382,2)</f>
        <v>0</v>
      </c>
      <c r="K382" s="144"/>
      <c r="L382" s="145"/>
      <c r="M382" s="146" t="s">
        <v>1</v>
      </c>
      <c r="N382" s="147" t="s">
        <v>41</v>
      </c>
      <c r="P382" s="148">
        <f>O382*H382</f>
        <v>0</v>
      </c>
      <c r="Q382" s="148">
        <v>2.5000000000000001E-2</v>
      </c>
      <c r="R382" s="148">
        <f>Q382*H382</f>
        <v>0.15000000000000002</v>
      </c>
      <c r="S382" s="148">
        <v>0</v>
      </c>
      <c r="T382" s="149">
        <f>S382*H382</f>
        <v>0</v>
      </c>
      <c r="AR382" s="150" t="s">
        <v>258</v>
      </c>
      <c r="AT382" s="150" t="s">
        <v>206</v>
      </c>
      <c r="AU382" s="150" t="s">
        <v>88</v>
      </c>
      <c r="AY382" s="17" t="s">
        <v>205</v>
      </c>
      <c r="BE382" s="151">
        <f>IF(N382="základná",J382,0)</f>
        <v>0</v>
      </c>
      <c r="BF382" s="151">
        <f>IF(N382="znížená",J382,0)</f>
        <v>0</v>
      </c>
      <c r="BG382" s="151">
        <f>IF(N382="zákl. prenesená",J382,0)</f>
        <v>0</v>
      </c>
      <c r="BH382" s="151">
        <f>IF(N382="zníž. prenesená",J382,0)</f>
        <v>0</v>
      </c>
      <c r="BI382" s="151">
        <f>IF(N382="nulová",J382,0)</f>
        <v>0</v>
      </c>
      <c r="BJ382" s="17" t="s">
        <v>88</v>
      </c>
      <c r="BK382" s="151">
        <f>ROUND(I382*H382,2)</f>
        <v>0</v>
      </c>
      <c r="BL382" s="17" t="s">
        <v>233</v>
      </c>
      <c r="BM382" s="150" t="s">
        <v>4628</v>
      </c>
    </row>
    <row r="383" spans="2:65" s="14" customFormat="1">
      <c r="B383" s="179"/>
      <c r="D383" s="165" t="s">
        <v>219</v>
      </c>
      <c r="E383" s="180" t="s">
        <v>1</v>
      </c>
      <c r="F383" s="181" t="s">
        <v>4629</v>
      </c>
      <c r="H383" s="180" t="s">
        <v>1</v>
      </c>
      <c r="I383" s="182"/>
      <c r="L383" s="179"/>
      <c r="M383" s="183"/>
      <c r="T383" s="184"/>
      <c r="AT383" s="180" t="s">
        <v>219</v>
      </c>
      <c r="AU383" s="180" t="s">
        <v>88</v>
      </c>
      <c r="AV383" s="14" t="s">
        <v>82</v>
      </c>
      <c r="AW383" s="14" t="s">
        <v>31</v>
      </c>
      <c r="AX383" s="14" t="s">
        <v>75</v>
      </c>
      <c r="AY383" s="180" t="s">
        <v>205</v>
      </c>
    </row>
    <row r="384" spans="2:65" s="12" customFormat="1">
      <c r="B384" s="164"/>
      <c r="D384" s="165" t="s">
        <v>219</v>
      </c>
      <c r="E384" s="166" t="s">
        <v>1</v>
      </c>
      <c r="F384" s="167" t="s">
        <v>4473</v>
      </c>
      <c r="H384" s="168">
        <v>1</v>
      </c>
      <c r="I384" s="169"/>
      <c r="L384" s="164"/>
      <c r="M384" s="170"/>
      <c r="T384" s="171"/>
      <c r="AT384" s="166" t="s">
        <v>219</v>
      </c>
      <c r="AU384" s="166" t="s">
        <v>88</v>
      </c>
      <c r="AV384" s="12" t="s">
        <v>88</v>
      </c>
      <c r="AW384" s="12" t="s">
        <v>31</v>
      </c>
      <c r="AX384" s="12" t="s">
        <v>75</v>
      </c>
      <c r="AY384" s="166" t="s">
        <v>205</v>
      </c>
    </row>
    <row r="385" spans="2:65" s="12" customFormat="1">
      <c r="B385" s="164"/>
      <c r="D385" s="165" t="s">
        <v>219</v>
      </c>
      <c r="E385" s="166" t="s">
        <v>1</v>
      </c>
      <c r="F385" s="167" t="s">
        <v>4544</v>
      </c>
      <c r="H385" s="168">
        <v>5</v>
      </c>
      <c r="I385" s="169"/>
      <c r="L385" s="164"/>
      <c r="M385" s="170"/>
      <c r="T385" s="171"/>
      <c r="AT385" s="166" t="s">
        <v>219</v>
      </c>
      <c r="AU385" s="166" t="s">
        <v>88</v>
      </c>
      <c r="AV385" s="12" t="s">
        <v>88</v>
      </c>
      <c r="AW385" s="12" t="s">
        <v>31</v>
      </c>
      <c r="AX385" s="12" t="s">
        <v>75</v>
      </c>
      <c r="AY385" s="166" t="s">
        <v>205</v>
      </c>
    </row>
    <row r="386" spans="2:65" s="15" customFormat="1">
      <c r="B386" s="185"/>
      <c r="D386" s="165" t="s">
        <v>219</v>
      </c>
      <c r="E386" s="186" t="s">
        <v>1</v>
      </c>
      <c r="F386" s="187" t="s">
        <v>404</v>
      </c>
      <c r="H386" s="188">
        <v>6</v>
      </c>
      <c r="I386" s="189"/>
      <c r="L386" s="185"/>
      <c r="M386" s="190"/>
      <c r="T386" s="191"/>
      <c r="AT386" s="186" t="s">
        <v>219</v>
      </c>
      <c r="AU386" s="186" t="s">
        <v>88</v>
      </c>
      <c r="AV386" s="15" t="s">
        <v>222</v>
      </c>
      <c r="AW386" s="15" t="s">
        <v>31</v>
      </c>
      <c r="AX386" s="15" t="s">
        <v>75</v>
      </c>
      <c r="AY386" s="186" t="s">
        <v>205</v>
      </c>
    </row>
    <row r="387" spans="2:65" s="13" customFormat="1">
      <c r="B387" s="172"/>
      <c r="D387" s="165" t="s">
        <v>219</v>
      </c>
      <c r="E387" s="173" t="s">
        <v>1</v>
      </c>
      <c r="F387" s="174" t="s">
        <v>4509</v>
      </c>
      <c r="H387" s="175">
        <v>6</v>
      </c>
      <c r="I387" s="176"/>
      <c r="L387" s="172"/>
      <c r="M387" s="177"/>
      <c r="T387" s="178"/>
      <c r="AT387" s="173" t="s">
        <v>219</v>
      </c>
      <c r="AU387" s="173" t="s">
        <v>88</v>
      </c>
      <c r="AV387" s="13" t="s">
        <v>210</v>
      </c>
      <c r="AW387" s="13" t="s">
        <v>31</v>
      </c>
      <c r="AX387" s="13" t="s">
        <v>82</v>
      </c>
      <c r="AY387" s="173" t="s">
        <v>205</v>
      </c>
    </row>
    <row r="388" spans="2:65" s="1" customFormat="1" ht="76.349999999999994" customHeight="1">
      <c r="B388" s="136"/>
      <c r="C388" s="137" t="s">
        <v>386</v>
      </c>
      <c r="D388" s="137" t="s">
        <v>206</v>
      </c>
      <c r="E388" s="138" t="s">
        <v>4630</v>
      </c>
      <c r="F388" s="139" t="s">
        <v>4631</v>
      </c>
      <c r="G388" s="140" t="s">
        <v>592</v>
      </c>
      <c r="H388" s="141">
        <v>6</v>
      </c>
      <c r="I388" s="142"/>
      <c r="J388" s="143">
        <f>ROUND(I388*H388,2)</f>
        <v>0</v>
      </c>
      <c r="K388" s="144"/>
      <c r="L388" s="145"/>
      <c r="M388" s="146" t="s">
        <v>1</v>
      </c>
      <c r="N388" s="147" t="s">
        <v>41</v>
      </c>
      <c r="P388" s="148">
        <f>O388*H388</f>
        <v>0</v>
      </c>
      <c r="Q388" s="148">
        <v>2.5000000000000001E-2</v>
      </c>
      <c r="R388" s="148">
        <f>Q388*H388</f>
        <v>0.15000000000000002</v>
      </c>
      <c r="S388" s="148">
        <v>0</v>
      </c>
      <c r="T388" s="149">
        <f>S388*H388</f>
        <v>0</v>
      </c>
      <c r="AR388" s="150" t="s">
        <v>258</v>
      </c>
      <c r="AT388" s="150" t="s">
        <v>206</v>
      </c>
      <c r="AU388" s="150" t="s">
        <v>88</v>
      </c>
      <c r="AY388" s="17" t="s">
        <v>205</v>
      </c>
      <c r="BE388" s="151">
        <f>IF(N388="základná",J388,0)</f>
        <v>0</v>
      </c>
      <c r="BF388" s="151">
        <f>IF(N388="znížená",J388,0)</f>
        <v>0</v>
      </c>
      <c r="BG388" s="151">
        <f>IF(N388="zákl. prenesená",J388,0)</f>
        <v>0</v>
      </c>
      <c r="BH388" s="151">
        <f>IF(N388="zníž. prenesená",J388,0)</f>
        <v>0</v>
      </c>
      <c r="BI388" s="151">
        <f>IF(N388="nulová",J388,0)</f>
        <v>0</v>
      </c>
      <c r="BJ388" s="17" t="s">
        <v>88</v>
      </c>
      <c r="BK388" s="151">
        <f>ROUND(I388*H388,2)</f>
        <v>0</v>
      </c>
      <c r="BL388" s="17" t="s">
        <v>233</v>
      </c>
      <c r="BM388" s="150" t="s">
        <v>4632</v>
      </c>
    </row>
    <row r="389" spans="2:65" s="14" customFormat="1">
      <c r="B389" s="179"/>
      <c r="D389" s="165" t="s">
        <v>219</v>
      </c>
      <c r="E389" s="180" t="s">
        <v>1</v>
      </c>
      <c r="F389" s="181" t="s">
        <v>4633</v>
      </c>
      <c r="H389" s="180" t="s">
        <v>1</v>
      </c>
      <c r="I389" s="182"/>
      <c r="L389" s="179"/>
      <c r="M389" s="183"/>
      <c r="T389" s="184"/>
      <c r="AT389" s="180" t="s">
        <v>219</v>
      </c>
      <c r="AU389" s="180" t="s">
        <v>88</v>
      </c>
      <c r="AV389" s="14" t="s">
        <v>82</v>
      </c>
      <c r="AW389" s="14" t="s">
        <v>31</v>
      </c>
      <c r="AX389" s="14" t="s">
        <v>75</v>
      </c>
      <c r="AY389" s="180" t="s">
        <v>205</v>
      </c>
    </row>
    <row r="390" spans="2:65" s="12" customFormat="1">
      <c r="B390" s="164"/>
      <c r="D390" s="165" t="s">
        <v>219</v>
      </c>
      <c r="E390" s="166" t="s">
        <v>1</v>
      </c>
      <c r="F390" s="167" t="s">
        <v>4634</v>
      </c>
      <c r="H390" s="168">
        <v>2</v>
      </c>
      <c r="I390" s="169"/>
      <c r="L390" s="164"/>
      <c r="M390" s="170"/>
      <c r="T390" s="171"/>
      <c r="AT390" s="166" t="s">
        <v>219</v>
      </c>
      <c r="AU390" s="166" t="s">
        <v>88</v>
      </c>
      <c r="AV390" s="12" t="s">
        <v>88</v>
      </c>
      <c r="AW390" s="12" t="s">
        <v>31</v>
      </c>
      <c r="AX390" s="12" t="s">
        <v>75</v>
      </c>
      <c r="AY390" s="166" t="s">
        <v>205</v>
      </c>
    </row>
    <row r="391" spans="2:65" s="12" customFormat="1">
      <c r="B391" s="164"/>
      <c r="D391" s="165" t="s">
        <v>219</v>
      </c>
      <c r="E391" s="166" t="s">
        <v>1</v>
      </c>
      <c r="F391" s="167" t="s">
        <v>4475</v>
      </c>
      <c r="H391" s="168">
        <v>4</v>
      </c>
      <c r="I391" s="169"/>
      <c r="L391" s="164"/>
      <c r="M391" s="170"/>
      <c r="T391" s="171"/>
      <c r="AT391" s="166" t="s">
        <v>219</v>
      </c>
      <c r="AU391" s="166" t="s">
        <v>88</v>
      </c>
      <c r="AV391" s="12" t="s">
        <v>88</v>
      </c>
      <c r="AW391" s="12" t="s">
        <v>31</v>
      </c>
      <c r="AX391" s="12" t="s">
        <v>75</v>
      </c>
      <c r="AY391" s="166" t="s">
        <v>205</v>
      </c>
    </row>
    <row r="392" spans="2:65" s="15" customFormat="1">
      <c r="B392" s="185"/>
      <c r="D392" s="165" t="s">
        <v>219</v>
      </c>
      <c r="E392" s="186" t="s">
        <v>1</v>
      </c>
      <c r="F392" s="187" t="s">
        <v>404</v>
      </c>
      <c r="H392" s="188">
        <v>6</v>
      </c>
      <c r="I392" s="189"/>
      <c r="L392" s="185"/>
      <c r="M392" s="190"/>
      <c r="T392" s="191"/>
      <c r="AT392" s="186" t="s">
        <v>219</v>
      </c>
      <c r="AU392" s="186" t="s">
        <v>88</v>
      </c>
      <c r="AV392" s="15" t="s">
        <v>222</v>
      </c>
      <c r="AW392" s="15" t="s">
        <v>31</v>
      </c>
      <c r="AX392" s="15" t="s">
        <v>75</v>
      </c>
      <c r="AY392" s="186" t="s">
        <v>205</v>
      </c>
    </row>
    <row r="393" spans="2:65" s="13" customFormat="1">
      <c r="B393" s="172"/>
      <c r="D393" s="165" t="s">
        <v>219</v>
      </c>
      <c r="E393" s="173" t="s">
        <v>1</v>
      </c>
      <c r="F393" s="174" t="s">
        <v>221</v>
      </c>
      <c r="H393" s="175">
        <v>6</v>
      </c>
      <c r="I393" s="176"/>
      <c r="L393" s="172"/>
      <c r="M393" s="177"/>
      <c r="T393" s="178"/>
      <c r="AT393" s="173" t="s">
        <v>219</v>
      </c>
      <c r="AU393" s="173" t="s">
        <v>88</v>
      </c>
      <c r="AV393" s="13" t="s">
        <v>210</v>
      </c>
      <c r="AW393" s="13" t="s">
        <v>31</v>
      </c>
      <c r="AX393" s="13" t="s">
        <v>82</v>
      </c>
      <c r="AY393" s="173" t="s">
        <v>205</v>
      </c>
    </row>
    <row r="394" spans="2:65" s="1" customFormat="1" ht="55.5" customHeight="1">
      <c r="B394" s="136"/>
      <c r="C394" s="137" t="s">
        <v>391</v>
      </c>
      <c r="D394" s="137" t="s">
        <v>206</v>
      </c>
      <c r="E394" s="138" t="s">
        <v>4635</v>
      </c>
      <c r="F394" s="139" t="s">
        <v>4636</v>
      </c>
      <c r="G394" s="140" t="s">
        <v>592</v>
      </c>
      <c r="H394" s="141">
        <v>14</v>
      </c>
      <c r="I394" s="142"/>
      <c r="J394" s="143">
        <f>ROUND(I394*H394,2)</f>
        <v>0</v>
      </c>
      <c r="K394" s="144"/>
      <c r="L394" s="145"/>
      <c r="M394" s="146" t="s">
        <v>1</v>
      </c>
      <c r="N394" s="147" t="s">
        <v>41</v>
      </c>
      <c r="P394" s="148">
        <f>O394*H394</f>
        <v>0</v>
      </c>
      <c r="Q394" s="148">
        <v>2.5000000000000001E-2</v>
      </c>
      <c r="R394" s="148">
        <f>Q394*H394</f>
        <v>0.35000000000000003</v>
      </c>
      <c r="S394" s="148">
        <v>0</v>
      </c>
      <c r="T394" s="149">
        <f>S394*H394</f>
        <v>0</v>
      </c>
      <c r="AR394" s="150" t="s">
        <v>258</v>
      </c>
      <c r="AT394" s="150" t="s">
        <v>206</v>
      </c>
      <c r="AU394" s="150" t="s">
        <v>88</v>
      </c>
      <c r="AY394" s="17" t="s">
        <v>205</v>
      </c>
      <c r="BE394" s="151">
        <f>IF(N394="základná",J394,0)</f>
        <v>0</v>
      </c>
      <c r="BF394" s="151">
        <f>IF(N394="znížená",J394,0)</f>
        <v>0</v>
      </c>
      <c r="BG394" s="151">
        <f>IF(N394="zákl. prenesená",J394,0)</f>
        <v>0</v>
      </c>
      <c r="BH394" s="151">
        <f>IF(N394="zníž. prenesená",J394,0)</f>
        <v>0</v>
      </c>
      <c r="BI394" s="151">
        <f>IF(N394="nulová",J394,0)</f>
        <v>0</v>
      </c>
      <c r="BJ394" s="17" t="s">
        <v>88</v>
      </c>
      <c r="BK394" s="151">
        <f>ROUND(I394*H394,2)</f>
        <v>0</v>
      </c>
      <c r="BL394" s="17" t="s">
        <v>233</v>
      </c>
      <c r="BM394" s="150" t="s">
        <v>4637</v>
      </c>
    </row>
    <row r="395" spans="2:65" s="14" customFormat="1">
      <c r="B395" s="179"/>
      <c r="D395" s="165" t="s">
        <v>219</v>
      </c>
      <c r="E395" s="180" t="s">
        <v>1</v>
      </c>
      <c r="F395" s="181" t="s">
        <v>4638</v>
      </c>
      <c r="H395" s="180" t="s">
        <v>1</v>
      </c>
      <c r="I395" s="182"/>
      <c r="L395" s="179"/>
      <c r="M395" s="183"/>
      <c r="T395" s="184"/>
      <c r="AT395" s="180" t="s">
        <v>219</v>
      </c>
      <c r="AU395" s="180" t="s">
        <v>88</v>
      </c>
      <c r="AV395" s="14" t="s">
        <v>82</v>
      </c>
      <c r="AW395" s="14" t="s">
        <v>31</v>
      </c>
      <c r="AX395" s="14" t="s">
        <v>75</v>
      </c>
      <c r="AY395" s="180" t="s">
        <v>205</v>
      </c>
    </row>
    <row r="396" spans="2:65" s="12" customFormat="1">
      <c r="B396" s="164"/>
      <c r="D396" s="165" t="s">
        <v>219</v>
      </c>
      <c r="E396" s="166" t="s">
        <v>1</v>
      </c>
      <c r="F396" s="167" t="s">
        <v>4608</v>
      </c>
      <c r="H396" s="168">
        <v>14</v>
      </c>
      <c r="I396" s="169"/>
      <c r="L396" s="164"/>
      <c r="M396" s="170"/>
      <c r="T396" s="171"/>
      <c r="AT396" s="166" t="s">
        <v>219</v>
      </c>
      <c r="AU396" s="166" t="s">
        <v>88</v>
      </c>
      <c r="AV396" s="12" t="s">
        <v>88</v>
      </c>
      <c r="AW396" s="12" t="s">
        <v>31</v>
      </c>
      <c r="AX396" s="12" t="s">
        <v>75</v>
      </c>
      <c r="AY396" s="166" t="s">
        <v>205</v>
      </c>
    </row>
    <row r="397" spans="2:65" s="15" customFormat="1">
      <c r="B397" s="185"/>
      <c r="D397" s="165" t="s">
        <v>219</v>
      </c>
      <c r="E397" s="186" t="s">
        <v>1</v>
      </c>
      <c r="F397" s="187" t="s">
        <v>404</v>
      </c>
      <c r="H397" s="188">
        <v>14</v>
      </c>
      <c r="I397" s="189"/>
      <c r="L397" s="185"/>
      <c r="M397" s="190"/>
      <c r="T397" s="191"/>
      <c r="AT397" s="186" t="s">
        <v>219</v>
      </c>
      <c r="AU397" s="186" t="s">
        <v>88</v>
      </c>
      <c r="AV397" s="15" t="s">
        <v>222</v>
      </c>
      <c r="AW397" s="15" t="s">
        <v>31</v>
      </c>
      <c r="AX397" s="15" t="s">
        <v>75</v>
      </c>
      <c r="AY397" s="186" t="s">
        <v>205</v>
      </c>
    </row>
    <row r="398" spans="2:65" s="13" customFormat="1">
      <c r="B398" s="172"/>
      <c r="D398" s="165" t="s">
        <v>219</v>
      </c>
      <c r="E398" s="173" t="s">
        <v>1</v>
      </c>
      <c r="F398" s="174" t="s">
        <v>4509</v>
      </c>
      <c r="H398" s="175">
        <v>14</v>
      </c>
      <c r="I398" s="176"/>
      <c r="L398" s="172"/>
      <c r="M398" s="177"/>
      <c r="T398" s="178"/>
      <c r="AT398" s="173" t="s">
        <v>219</v>
      </c>
      <c r="AU398" s="173" t="s">
        <v>88</v>
      </c>
      <c r="AV398" s="13" t="s">
        <v>210</v>
      </c>
      <c r="AW398" s="13" t="s">
        <v>31</v>
      </c>
      <c r="AX398" s="13" t="s">
        <v>82</v>
      </c>
      <c r="AY398" s="173" t="s">
        <v>205</v>
      </c>
    </row>
    <row r="399" spans="2:65" s="1" customFormat="1" ht="78" customHeight="1">
      <c r="B399" s="136"/>
      <c r="C399" s="137" t="s">
        <v>398</v>
      </c>
      <c r="D399" s="137" t="s">
        <v>206</v>
      </c>
      <c r="E399" s="138" t="s">
        <v>4639</v>
      </c>
      <c r="F399" s="139" t="s">
        <v>4640</v>
      </c>
      <c r="G399" s="140" t="s">
        <v>592</v>
      </c>
      <c r="H399" s="141">
        <v>4</v>
      </c>
      <c r="I399" s="142"/>
      <c r="J399" s="143">
        <f>ROUND(I399*H399,2)</f>
        <v>0</v>
      </c>
      <c r="K399" s="144"/>
      <c r="L399" s="145"/>
      <c r="M399" s="146" t="s">
        <v>1</v>
      </c>
      <c r="N399" s="147" t="s">
        <v>41</v>
      </c>
      <c r="P399" s="148">
        <f>O399*H399</f>
        <v>0</v>
      </c>
      <c r="Q399" s="148">
        <v>2.5000000000000001E-2</v>
      </c>
      <c r="R399" s="148">
        <f>Q399*H399</f>
        <v>0.1</v>
      </c>
      <c r="S399" s="148">
        <v>0</v>
      </c>
      <c r="T399" s="149">
        <f>S399*H399</f>
        <v>0</v>
      </c>
      <c r="AR399" s="150" t="s">
        <v>258</v>
      </c>
      <c r="AT399" s="150" t="s">
        <v>206</v>
      </c>
      <c r="AU399" s="150" t="s">
        <v>88</v>
      </c>
      <c r="AY399" s="17" t="s">
        <v>205</v>
      </c>
      <c r="BE399" s="151">
        <f>IF(N399="základná",J399,0)</f>
        <v>0</v>
      </c>
      <c r="BF399" s="151">
        <f>IF(N399="znížená",J399,0)</f>
        <v>0</v>
      </c>
      <c r="BG399" s="151">
        <f>IF(N399="zákl. prenesená",J399,0)</f>
        <v>0</v>
      </c>
      <c r="BH399" s="151">
        <f>IF(N399="zníž. prenesená",J399,0)</f>
        <v>0</v>
      </c>
      <c r="BI399" s="151">
        <f>IF(N399="nulová",J399,0)</f>
        <v>0</v>
      </c>
      <c r="BJ399" s="17" t="s">
        <v>88</v>
      </c>
      <c r="BK399" s="151">
        <f>ROUND(I399*H399,2)</f>
        <v>0</v>
      </c>
      <c r="BL399" s="17" t="s">
        <v>233</v>
      </c>
      <c r="BM399" s="150" t="s">
        <v>4641</v>
      </c>
    </row>
    <row r="400" spans="2:65" s="14" customFormat="1">
      <c r="B400" s="179"/>
      <c r="D400" s="165" t="s">
        <v>219</v>
      </c>
      <c r="E400" s="180" t="s">
        <v>1</v>
      </c>
      <c r="F400" s="181" t="s">
        <v>4642</v>
      </c>
      <c r="H400" s="180" t="s">
        <v>1</v>
      </c>
      <c r="I400" s="182"/>
      <c r="L400" s="179"/>
      <c r="M400" s="183"/>
      <c r="T400" s="184"/>
      <c r="AT400" s="180" t="s">
        <v>219</v>
      </c>
      <c r="AU400" s="180" t="s">
        <v>88</v>
      </c>
      <c r="AV400" s="14" t="s">
        <v>82</v>
      </c>
      <c r="AW400" s="14" t="s">
        <v>31</v>
      </c>
      <c r="AX400" s="14" t="s">
        <v>75</v>
      </c>
      <c r="AY400" s="180" t="s">
        <v>205</v>
      </c>
    </row>
    <row r="401" spans="2:65" s="12" customFormat="1">
      <c r="B401" s="164"/>
      <c r="D401" s="165" t="s">
        <v>219</v>
      </c>
      <c r="E401" s="166" t="s">
        <v>1</v>
      </c>
      <c r="F401" s="167" t="s">
        <v>4634</v>
      </c>
      <c r="H401" s="168">
        <v>2</v>
      </c>
      <c r="I401" s="169"/>
      <c r="L401" s="164"/>
      <c r="M401" s="170"/>
      <c r="T401" s="171"/>
      <c r="AT401" s="166" t="s">
        <v>219</v>
      </c>
      <c r="AU401" s="166" t="s">
        <v>88</v>
      </c>
      <c r="AV401" s="12" t="s">
        <v>88</v>
      </c>
      <c r="AW401" s="12" t="s">
        <v>31</v>
      </c>
      <c r="AX401" s="12" t="s">
        <v>75</v>
      </c>
      <c r="AY401" s="166" t="s">
        <v>205</v>
      </c>
    </row>
    <row r="402" spans="2:65" s="12" customFormat="1">
      <c r="B402" s="164"/>
      <c r="D402" s="165" t="s">
        <v>219</v>
      </c>
      <c r="E402" s="166" t="s">
        <v>1</v>
      </c>
      <c r="F402" s="167" t="s">
        <v>4479</v>
      </c>
      <c r="H402" s="168">
        <v>2</v>
      </c>
      <c r="I402" s="169"/>
      <c r="L402" s="164"/>
      <c r="M402" s="170"/>
      <c r="T402" s="171"/>
      <c r="AT402" s="166" t="s">
        <v>219</v>
      </c>
      <c r="AU402" s="166" t="s">
        <v>88</v>
      </c>
      <c r="AV402" s="12" t="s">
        <v>88</v>
      </c>
      <c r="AW402" s="12" t="s">
        <v>31</v>
      </c>
      <c r="AX402" s="12" t="s">
        <v>75</v>
      </c>
      <c r="AY402" s="166" t="s">
        <v>205</v>
      </c>
    </row>
    <row r="403" spans="2:65" s="15" customFormat="1">
      <c r="B403" s="185"/>
      <c r="D403" s="165" t="s">
        <v>219</v>
      </c>
      <c r="E403" s="186" t="s">
        <v>1</v>
      </c>
      <c r="F403" s="187" t="s">
        <v>404</v>
      </c>
      <c r="H403" s="188">
        <v>4</v>
      </c>
      <c r="I403" s="189"/>
      <c r="L403" s="185"/>
      <c r="M403" s="190"/>
      <c r="T403" s="191"/>
      <c r="AT403" s="186" t="s">
        <v>219</v>
      </c>
      <c r="AU403" s="186" t="s">
        <v>88</v>
      </c>
      <c r="AV403" s="15" t="s">
        <v>222</v>
      </c>
      <c r="AW403" s="15" t="s">
        <v>31</v>
      </c>
      <c r="AX403" s="15" t="s">
        <v>75</v>
      </c>
      <c r="AY403" s="186" t="s">
        <v>205</v>
      </c>
    </row>
    <row r="404" spans="2:65" s="13" customFormat="1">
      <c r="B404" s="172"/>
      <c r="D404" s="165" t="s">
        <v>219</v>
      </c>
      <c r="E404" s="173" t="s">
        <v>1</v>
      </c>
      <c r="F404" s="174" t="s">
        <v>221</v>
      </c>
      <c r="H404" s="175">
        <v>4</v>
      </c>
      <c r="I404" s="176"/>
      <c r="L404" s="172"/>
      <c r="M404" s="177"/>
      <c r="T404" s="178"/>
      <c r="AT404" s="173" t="s">
        <v>219</v>
      </c>
      <c r="AU404" s="173" t="s">
        <v>88</v>
      </c>
      <c r="AV404" s="13" t="s">
        <v>210</v>
      </c>
      <c r="AW404" s="13" t="s">
        <v>31</v>
      </c>
      <c r="AX404" s="13" t="s">
        <v>82</v>
      </c>
      <c r="AY404" s="173" t="s">
        <v>205</v>
      </c>
    </row>
    <row r="405" spans="2:65" s="1" customFormat="1" ht="66.75" customHeight="1">
      <c r="B405" s="136"/>
      <c r="C405" s="137" t="s">
        <v>405</v>
      </c>
      <c r="D405" s="137" t="s">
        <v>206</v>
      </c>
      <c r="E405" s="138" t="s">
        <v>4643</v>
      </c>
      <c r="F405" s="139" t="s">
        <v>4644</v>
      </c>
      <c r="G405" s="140" t="s">
        <v>592</v>
      </c>
      <c r="H405" s="141">
        <v>19</v>
      </c>
      <c r="I405" s="142"/>
      <c r="J405" s="143">
        <f>ROUND(I405*H405,2)</f>
        <v>0</v>
      </c>
      <c r="K405" s="144"/>
      <c r="L405" s="145"/>
      <c r="M405" s="146" t="s">
        <v>1</v>
      </c>
      <c r="N405" s="147" t="s">
        <v>41</v>
      </c>
      <c r="P405" s="148">
        <f>O405*H405</f>
        <v>0</v>
      </c>
      <c r="Q405" s="148">
        <v>2.5000000000000001E-2</v>
      </c>
      <c r="R405" s="148">
        <f>Q405*H405</f>
        <v>0.47500000000000003</v>
      </c>
      <c r="S405" s="148">
        <v>0</v>
      </c>
      <c r="T405" s="149">
        <f>S405*H405</f>
        <v>0</v>
      </c>
      <c r="AR405" s="150" t="s">
        <v>258</v>
      </c>
      <c r="AT405" s="150" t="s">
        <v>206</v>
      </c>
      <c r="AU405" s="150" t="s">
        <v>88</v>
      </c>
      <c r="AY405" s="17" t="s">
        <v>205</v>
      </c>
      <c r="BE405" s="151">
        <f>IF(N405="základná",J405,0)</f>
        <v>0</v>
      </c>
      <c r="BF405" s="151">
        <f>IF(N405="znížená",J405,0)</f>
        <v>0</v>
      </c>
      <c r="BG405" s="151">
        <f>IF(N405="zákl. prenesená",J405,0)</f>
        <v>0</v>
      </c>
      <c r="BH405" s="151">
        <f>IF(N405="zníž. prenesená",J405,0)</f>
        <v>0</v>
      </c>
      <c r="BI405" s="151">
        <f>IF(N405="nulová",J405,0)</f>
        <v>0</v>
      </c>
      <c r="BJ405" s="17" t="s">
        <v>88</v>
      </c>
      <c r="BK405" s="151">
        <f>ROUND(I405*H405,2)</f>
        <v>0</v>
      </c>
      <c r="BL405" s="17" t="s">
        <v>233</v>
      </c>
      <c r="BM405" s="150" t="s">
        <v>4645</v>
      </c>
    </row>
    <row r="406" spans="2:65" s="14" customFormat="1">
      <c r="B406" s="179"/>
      <c r="D406" s="165" t="s">
        <v>219</v>
      </c>
      <c r="E406" s="180" t="s">
        <v>1</v>
      </c>
      <c r="F406" s="181" t="s">
        <v>4646</v>
      </c>
      <c r="H406" s="180" t="s">
        <v>1</v>
      </c>
      <c r="I406" s="182"/>
      <c r="L406" s="179"/>
      <c r="M406" s="183"/>
      <c r="T406" s="184"/>
      <c r="AT406" s="180" t="s">
        <v>219</v>
      </c>
      <c r="AU406" s="180" t="s">
        <v>88</v>
      </c>
      <c r="AV406" s="14" t="s">
        <v>82</v>
      </c>
      <c r="AW406" s="14" t="s">
        <v>31</v>
      </c>
      <c r="AX406" s="14" t="s">
        <v>75</v>
      </c>
      <c r="AY406" s="180" t="s">
        <v>205</v>
      </c>
    </row>
    <row r="407" spans="2:65" s="12" customFormat="1">
      <c r="B407" s="164"/>
      <c r="D407" s="165" t="s">
        <v>219</v>
      </c>
      <c r="E407" s="166" t="s">
        <v>1</v>
      </c>
      <c r="F407" s="167" t="s">
        <v>4647</v>
      </c>
      <c r="H407" s="168">
        <v>9</v>
      </c>
      <c r="I407" s="169"/>
      <c r="L407" s="164"/>
      <c r="M407" s="170"/>
      <c r="T407" s="171"/>
      <c r="AT407" s="166" t="s">
        <v>219</v>
      </c>
      <c r="AU407" s="166" t="s">
        <v>88</v>
      </c>
      <c r="AV407" s="12" t="s">
        <v>88</v>
      </c>
      <c r="AW407" s="12" t="s">
        <v>31</v>
      </c>
      <c r="AX407" s="12" t="s">
        <v>75</v>
      </c>
      <c r="AY407" s="166" t="s">
        <v>205</v>
      </c>
    </row>
    <row r="408" spans="2:65" s="12" customFormat="1">
      <c r="B408" s="164"/>
      <c r="D408" s="165" t="s">
        <v>219</v>
      </c>
      <c r="E408" s="166" t="s">
        <v>1</v>
      </c>
      <c r="F408" s="167" t="s">
        <v>4482</v>
      </c>
      <c r="H408" s="168">
        <v>10</v>
      </c>
      <c r="I408" s="169"/>
      <c r="L408" s="164"/>
      <c r="M408" s="170"/>
      <c r="T408" s="171"/>
      <c r="AT408" s="166" t="s">
        <v>219</v>
      </c>
      <c r="AU408" s="166" t="s">
        <v>88</v>
      </c>
      <c r="AV408" s="12" t="s">
        <v>88</v>
      </c>
      <c r="AW408" s="12" t="s">
        <v>31</v>
      </c>
      <c r="AX408" s="12" t="s">
        <v>75</v>
      </c>
      <c r="AY408" s="166" t="s">
        <v>205</v>
      </c>
    </row>
    <row r="409" spans="2:65" s="15" customFormat="1">
      <c r="B409" s="185"/>
      <c r="D409" s="165" t="s">
        <v>219</v>
      </c>
      <c r="E409" s="186" t="s">
        <v>1</v>
      </c>
      <c r="F409" s="187" t="s">
        <v>404</v>
      </c>
      <c r="H409" s="188">
        <v>19</v>
      </c>
      <c r="I409" s="189"/>
      <c r="L409" s="185"/>
      <c r="M409" s="190"/>
      <c r="T409" s="191"/>
      <c r="AT409" s="186" t="s">
        <v>219</v>
      </c>
      <c r="AU409" s="186" t="s">
        <v>88</v>
      </c>
      <c r="AV409" s="15" t="s">
        <v>222</v>
      </c>
      <c r="AW409" s="15" t="s">
        <v>31</v>
      </c>
      <c r="AX409" s="15" t="s">
        <v>75</v>
      </c>
      <c r="AY409" s="186" t="s">
        <v>205</v>
      </c>
    </row>
    <row r="410" spans="2:65" s="13" customFormat="1">
      <c r="B410" s="172"/>
      <c r="D410" s="165" t="s">
        <v>219</v>
      </c>
      <c r="E410" s="173" t="s">
        <v>1</v>
      </c>
      <c r="F410" s="174" t="s">
        <v>221</v>
      </c>
      <c r="H410" s="175">
        <v>19</v>
      </c>
      <c r="I410" s="176"/>
      <c r="L410" s="172"/>
      <c r="M410" s="177"/>
      <c r="T410" s="178"/>
      <c r="AT410" s="173" t="s">
        <v>219</v>
      </c>
      <c r="AU410" s="173" t="s">
        <v>88</v>
      </c>
      <c r="AV410" s="13" t="s">
        <v>210</v>
      </c>
      <c r="AW410" s="13" t="s">
        <v>31</v>
      </c>
      <c r="AX410" s="13" t="s">
        <v>82</v>
      </c>
      <c r="AY410" s="173" t="s">
        <v>205</v>
      </c>
    </row>
    <row r="411" spans="2:65" s="1" customFormat="1" ht="76.349999999999994" customHeight="1">
      <c r="B411" s="136"/>
      <c r="C411" s="137" t="s">
        <v>409</v>
      </c>
      <c r="D411" s="137" t="s">
        <v>206</v>
      </c>
      <c r="E411" s="138" t="s">
        <v>4648</v>
      </c>
      <c r="F411" s="139" t="s">
        <v>4649</v>
      </c>
      <c r="G411" s="140" t="s">
        <v>592</v>
      </c>
      <c r="H411" s="141">
        <v>1</v>
      </c>
      <c r="I411" s="142"/>
      <c r="J411" s="143">
        <f>ROUND(I411*H411,2)</f>
        <v>0</v>
      </c>
      <c r="K411" s="144"/>
      <c r="L411" s="145"/>
      <c r="M411" s="146" t="s">
        <v>1</v>
      </c>
      <c r="N411" s="147" t="s">
        <v>41</v>
      </c>
      <c r="P411" s="148">
        <f>O411*H411</f>
        <v>0</v>
      </c>
      <c r="Q411" s="148">
        <v>2.5000000000000001E-2</v>
      </c>
      <c r="R411" s="148">
        <f>Q411*H411</f>
        <v>2.5000000000000001E-2</v>
      </c>
      <c r="S411" s="148">
        <v>0</v>
      </c>
      <c r="T411" s="149">
        <f>S411*H411</f>
        <v>0</v>
      </c>
      <c r="AR411" s="150" t="s">
        <v>258</v>
      </c>
      <c r="AT411" s="150" t="s">
        <v>206</v>
      </c>
      <c r="AU411" s="150" t="s">
        <v>88</v>
      </c>
      <c r="AY411" s="17" t="s">
        <v>205</v>
      </c>
      <c r="BE411" s="151">
        <f>IF(N411="základná",J411,0)</f>
        <v>0</v>
      </c>
      <c r="BF411" s="151">
        <f>IF(N411="znížená",J411,0)</f>
        <v>0</v>
      </c>
      <c r="BG411" s="151">
        <f>IF(N411="zákl. prenesená",J411,0)</f>
        <v>0</v>
      </c>
      <c r="BH411" s="151">
        <f>IF(N411="zníž. prenesená",J411,0)</f>
        <v>0</v>
      </c>
      <c r="BI411" s="151">
        <f>IF(N411="nulová",J411,0)</f>
        <v>0</v>
      </c>
      <c r="BJ411" s="17" t="s">
        <v>88</v>
      </c>
      <c r="BK411" s="151">
        <f>ROUND(I411*H411,2)</f>
        <v>0</v>
      </c>
      <c r="BL411" s="17" t="s">
        <v>233</v>
      </c>
      <c r="BM411" s="150" t="s">
        <v>4650</v>
      </c>
    </row>
    <row r="412" spans="2:65" s="14" customFormat="1">
      <c r="B412" s="179"/>
      <c r="D412" s="165" t="s">
        <v>219</v>
      </c>
      <c r="E412" s="180" t="s">
        <v>1</v>
      </c>
      <c r="F412" s="181" t="s">
        <v>4651</v>
      </c>
      <c r="H412" s="180" t="s">
        <v>1</v>
      </c>
      <c r="I412" s="182"/>
      <c r="L412" s="179"/>
      <c r="M412" s="183"/>
      <c r="T412" s="184"/>
      <c r="AT412" s="180" t="s">
        <v>219</v>
      </c>
      <c r="AU412" s="180" t="s">
        <v>88</v>
      </c>
      <c r="AV412" s="14" t="s">
        <v>82</v>
      </c>
      <c r="AW412" s="14" t="s">
        <v>31</v>
      </c>
      <c r="AX412" s="14" t="s">
        <v>75</v>
      </c>
      <c r="AY412" s="180" t="s">
        <v>205</v>
      </c>
    </row>
    <row r="413" spans="2:65" s="12" customFormat="1">
      <c r="B413" s="164"/>
      <c r="D413" s="165" t="s">
        <v>219</v>
      </c>
      <c r="E413" s="166" t="s">
        <v>1</v>
      </c>
      <c r="F413" s="167" t="s">
        <v>4473</v>
      </c>
      <c r="H413" s="168">
        <v>1</v>
      </c>
      <c r="I413" s="169"/>
      <c r="L413" s="164"/>
      <c r="M413" s="170"/>
      <c r="T413" s="171"/>
      <c r="AT413" s="166" t="s">
        <v>219</v>
      </c>
      <c r="AU413" s="166" t="s">
        <v>88</v>
      </c>
      <c r="AV413" s="12" t="s">
        <v>88</v>
      </c>
      <c r="AW413" s="12" t="s">
        <v>31</v>
      </c>
      <c r="AX413" s="12" t="s">
        <v>75</v>
      </c>
      <c r="AY413" s="166" t="s">
        <v>205</v>
      </c>
    </row>
    <row r="414" spans="2:65" s="15" customFormat="1">
      <c r="B414" s="185"/>
      <c r="D414" s="165" t="s">
        <v>219</v>
      </c>
      <c r="E414" s="186" t="s">
        <v>1</v>
      </c>
      <c r="F414" s="187" t="s">
        <v>404</v>
      </c>
      <c r="H414" s="188">
        <v>1</v>
      </c>
      <c r="I414" s="189"/>
      <c r="L414" s="185"/>
      <c r="M414" s="190"/>
      <c r="T414" s="191"/>
      <c r="AT414" s="186" t="s">
        <v>219</v>
      </c>
      <c r="AU414" s="186" t="s">
        <v>88</v>
      </c>
      <c r="AV414" s="15" t="s">
        <v>222</v>
      </c>
      <c r="AW414" s="15" t="s">
        <v>31</v>
      </c>
      <c r="AX414" s="15" t="s">
        <v>75</v>
      </c>
      <c r="AY414" s="186" t="s">
        <v>205</v>
      </c>
    </row>
    <row r="415" spans="2:65" s="13" customFormat="1">
      <c r="B415" s="172"/>
      <c r="D415" s="165" t="s">
        <v>219</v>
      </c>
      <c r="E415" s="173" t="s">
        <v>1</v>
      </c>
      <c r="F415" s="174" t="s">
        <v>4509</v>
      </c>
      <c r="H415" s="175">
        <v>1</v>
      </c>
      <c r="I415" s="176"/>
      <c r="L415" s="172"/>
      <c r="M415" s="177"/>
      <c r="T415" s="178"/>
      <c r="AT415" s="173" t="s">
        <v>219</v>
      </c>
      <c r="AU415" s="173" t="s">
        <v>88</v>
      </c>
      <c r="AV415" s="13" t="s">
        <v>210</v>
      </c>
      <c r="AW415" s="13" t="s">
        <v>31</v>
      </c>
      <c r="AX415" s="13" t="s">
        <v>82</v>
      </c>
      <c r="AY415" s="173" t="s">
        <v>205</v>
      </c>
    </row>
    <row r="416" spans="2:65" s="1" customFormat="1" ht="33" customHeight="1">
      <c r="B416" s="136"/>
      <c r="C416" s="154" t="s">
        <v>258</v>
      </c>
      <c r="D416" s="154" t="s">
        <v>214</v>
      </c>
      <c r="E416" s="155" t="s">
        <v>4652</v>
      </c>
      <c r="F416" s="156" t="s">
        <v>4653</v>
      </c>
      <c r="G416" s="157" t="s">
        <v>592</v>
      </c>
      <c r="H416" s="158">
        <v>2</v>
      </c>
      <c r="I416" s="159"/>
      <c r="J416" s="160">
        <f>ROUND(I416*H416,2)</f>
        <v>0</v>
      </c>
      <c r="K416" s="161"/>
      <c r="L416" s="32"/>
      <c r="M416" s="162" t="s">
        <v>1</v>
      </c>
      <c r="N416" s="163" t="s">
        <v>41</v>
      </c>
      <c r="P416" s="148">
        <f>O416*H416</f>
        <v>0</v>
      </c>
      <c r="Q416" s="148">
        <v>0</v>
      </c>
      <c r="R416" s="148">
        <f>Q416*H416</f>
        <v>0</v>
      </c>
      <c r="S416" s="148">
        <v>0</v>
      </c>
      <c r="T416" s="149">
        <f>S416*H416</f>
        <v>0</v>
      </c>
      <c r="AR416" s="150" t="s">
        <v>233</v>
      </c>
      <c r="AT416" s="150" t="s">
        <v>214</v>
      </c>
      <c r="AU416" s="150" t="s">
        <v>88</v>
      </c>
      <c r="AY416" s="17" t="s">
        <v>205</v>
      </c>
      <c r="BE416" s="151">
        <f>IF(N416="základná",J416,0)</f>
        <v>0</v>
      </c>
      <c r="BF416" s="151">
        <f>IF(N416="znížená",J416,0)</f>
        <v>0</v>
      </c>
      <c r="BG416" s="151">
        <f>IF(N416="zákl. prenesená",J416,0)</f>
        <v>0</v>
      </c>
      <c r="BH416" s="151">
        <f>IF(N416="zníž. prenesená",J416,0)</f>
        <v>0</v>
      </c>
      <c r="BI416" s="151">
        <f>IF(N416="nulová",J416,0)</f>
        <v>0</v>
      </c>
      <c r="BJ416" s="17" t="s">
        <v>88</v>
      </c>
      <c r="BK416" s="151">
        <f>ROUND(I416*H416,2)</f>
        <v>0</v>
      </c>
      <c r="BL416" s="17" t="s">
        <v>233</v>
      </c>
      <c r="BM416" s="150" t="s">
        <v>4654</v>
      </c>
    </row>
    <row r="417" spans="2:65" s="14" customFormat="1">
      <c r="B417" s="179"/>
      <c r="D417" s="165" t="s">
        <v>219</v>
      </c>
      <c r="E417" s="180" t="s">
        <v>1</v>
      </c>
      <c r="F417" s="181" t="s">
        <v>4655</v>
      </c>
      <c r="H417" s="180" t="s">
        <v>1</v>
      </c>
      <c r="I417" s="182"/>
      <c r="L417" s="179"/>
      <c r="M417" s="183"/>
      <c r="T417" s="184"/>
      <c r="AT417" s="180" t="s">
        <v>219</v>
      </c>
      <c r="AU417" s="180" t="s">
        <v>88</v>
      </c>
      <c r="AV417" s="14" t="s">
        <v>82</v>
      </c>
      <c r="AW417" s="14" t="s">
        <v>31</v>
      </c>
      <c r="AX417" s="14" t="s">
        <v>75</v>
      </c>
      <c r="AY417" s="180" t="s">
        <v>205</v>
      </c>
    </row>
    <row r="418" spans="2:65" s="12" customFormat="1">
      <c r="B418" s="164"/>
      <c r="D418" s="165" t="s">
        <v>219</v>
      </c>
      <c r="E418" s="166" t="s">
        <v>1</v>
      </c>
      <c r="F418" s="167" t="s">
        <v>4567</v>
      </c>
      <c r="H418" s="168">
        <v>1</v>
      </c>
      <c r="I418" s="169"/>
      <c r="L418" s="164"/>
      <c r="M418" s="170"/>
      <c r="T418" s="171"/>
      <c r="AT418" s="166" t="s">
        <v>219</v>
      </c>
      <c r="AU418" s="166" t="s">
        <v>88</v>
      </c>
      <c r="AV418" s="12" t="s">
        <v>88</v>
      </c>
      <c r="AW418" s="12" t="s">
        <v>31</v>
      </c>
      <c r="AX418" s="12" t="s">
        <v>75</v>
      </c>
      <c r="AY418" s="166" t="s">
        <v>205</v>
      </c>
    </row>
    <row r="419" spans="2:65" s="12" customFormat="1">
      <c r="B419" s="164"/>
      <c r="D419" s="165" t="s">
        <v>219</v>
      </c>
      <c r="E419" s="166" t="s">
        <v>1</v>
      </c>
      <c r="F419" s="167" t="s">
        <v>4473</v>
      </c>
      <c r="H419" s="168">
        <v>1</v>
      </c>
      <c r="I419" s="169"/>
      <c r="L419" s="164"/>
      <c r="M419" s="170"/>
      <c r="T419" s="171"/>
      <c r="AT419" s="166" t="s">
        <v>219</v>
      </c>
      <c r="AU419" s="166" t="s">
        <v>88</v>
      </c>
      <c r="AV419" s="12" t="s">
        <v>88</v>
      </c>
      <c r="AW419" s="12" t="s">
        <v>31</v>
      </c>
      <c r="AX419" s="12" t="s">
        <v>75</v>
      </c>
      <c r="AY419" s="166" t="s">
        <v>205</v>
      </c>
    </row>
    <row r="420" spans="2:65" s="13" customFormat="1">
      <c r="B420" s="172"/>
      <c r="D420" s="165" t="s">
        <v>219</v>
      </c>
      <c r="E420" s="173" t="s">
        <v>1</v>
      </c>
      <c r="F420" s="174" t="s">
        <v>221</v>
      </c>
      <c r="H420" s="175">
        <v>2</v>
      </c>
      <c r="I420" s="176"/>
      <c r="L420" s="172"/>
      <c r="M420" s="177"/>
      <c r="T420" s="178"/>
      <c r="AT420" s="173" t="s">
        <v>219</v>
      </c>
      <c r="AU420" s="173" t="s">
        <v>88</v>
      </c>
      <c r="AV420" s="13" t="s">
        <v>210</v>
      </c>
      <c r="AW420" s="13" t="s">
        <v>31</v>
      </c>
      <c r="AX420" s="13" t="s">
        <v>82</v>
      </c>
      <c r="AY420" s="173" t="s">
        <v>205</v>
      </c>
    </row>
    <row r="421" spans="2:65" s="1" customFormat="1" ht="24.2" customHeight="1">
      <c r="B421" s="136"/>
      <c r="C421" s="137" t="s">
        <v>619</v>
      </c>
      <c r="D421" s="137" t="s">
        <v>206</v>
      </c>
      <c r="E421" s="138" t="s">
        <v>4573</v>
      </c>
      <c r="F421" s="139" t="s">
        <v>4574</v>
      </c>
      <c r="G421" s="140" t="s">
        <v>592</v>
      </c>
      <c r="H421" s="141">
        <v>2</v>
      </c>
      <c r="I421" s="142"/>
      <c r="J421" s="143">
        <f>ROUND(I421*H421,2)</f>
        <v>0</v>
      </c>
      <c r="K421" s="144"/>
      <c r="L421" s="145"/>
      <c r="M421" s="146" t="s">
        <v>1</v>
      </c>
      <c r="N421" s="147" t="s">
        <v>41</v>
      </c>
      <c r="P421" s="148">
        <f>O421*H421</f>
        <v>0</v>
      </c>
      <c r="Q421" s="148">
        <v>1E-3</v>
      </c>
      <c r="R421" s="148">
        <f>Q421*H421</f>
        <v>2E-3</v>
      </c>
      <c r="S421" s="148">
        <v>0</v>
      </c>
      <c r="T421" s="149">
        <f>S421*H421</f>
        <v>0</v>
      </c>
      <c r="AR421" s="150" t="s">
        <v>258</v>
      </c>
      <c r="AT421" s="150" t="s">
        <v>206</v>
      </c>
      <c r="AU421" s="150" t="s">
        <v>88</v>
      </c>
      <c r="AY421" s="17" t="s">
        <v>205</v>
      </c>
      <c r="BE421" s="151">
        <f>IF(N421="základná",J421,0)</f>
        <v>0</v>
      </c>
      <c r="BF421" s="151">
        <f>IF(N421="znížená",J421,0)</f>
        <v>0</v>
      </c>
      <c r="BG421" s="151">
        <f>IF(N421="zákl. prenesená",J421,0)</f>
        <v>0</v>
      </c>
      <c r="BH421" s="151">
        <f>IF(N421="zníž. prenesená",J421,0)</f>
        <v>0</v>
      </c>
      <c r="BI421" s="151">
        <f>IF(N421="nulová",J421,0)</f>
        <v>0</v>
      </c>
      <c r="BJ421" s="17" t="s">
        <v>88</v>
      </c>
      <c r="BK421" s="151">
        <f>ROUND(I421*H421,2)</f>
        <v>0</v>
      </c>
      <c r="BL421" s="17" t="s">
        <v>233</v>
      </c>
      <c r="BM421" s="150" t="s">
        <v>4656</v>
      </c>
    </row>
    <row r="422" spans="2:65" s="14" customFormat="1">
      <c r="B422" s="179"/>
      <c r="D422" s="165" t="s">
        <v>219</v>
      </c>
      <c r="E422" s="180" t="s">
        <v>1</v>
      </c>
      <c r="F422" s="181" t="s">
        <v>4657</v>
      </c>
      <c r="H422" s="180" t="s">
        <v>1</v>
      </c>
      <c r="I422" s="182"/>
      <c r="L422" s="179"/>
      <c r="M422" s="183"/>
      <c r="T422" s="184"/>
      <c r="AT422" s="180" t="s">
        <v>219</v>
      </c>
      <c r="AU422" s="180" t="s">
        <v>88</v>
      </c>
      <c r="AV422" s="14" t="s">
        <v>82</v>
      </c>
      <c r="AW422" s="14" t="s">
        <v>31</v>
      </c>
      <c r="AX422" s="14" t="s">
        <v>75</v>
      </c>
      <c r="AY422" s="180" t="s">
        <v>205</v>
      </c>
    </row>
    <row r="423" spans="2:65" s="12" customFormat="1">
      <c r="B423" s="164"/>
      <c r="D423" s="165" t="s">
        <v>219</v>
      </c>
      <c r="E423" s="166" t="s">
        <v>1</v>
      </c>
      <c r="F423" s="167" t="s">
        <v>88</v>
      </c>
      <c r="H423" s="168">
        <v>2</v>
      </c>
      <c r="I423" s="169"/>
      <c r="L423" s="164"/>
      <c r="M423" s="170"/>
      <c r="T423" s="171"/>
      <c r="AT423" s="166" t="s">
        <v>219</v>
      </c>
      <c r="AU423" s="166" t="s">
        <v>88</v>
      </c>
      <c r="AV423" s="12" t="s">
        <v>88</v>
      </c>
      <c r="AW423" s="12" t="s">
        <v>31</v>
      </c>
      <c r="AX423" s="12" t="s">
        <v>75</v>
      </c>
      <c r="AY423" s="166" t="s">
        <v>205</v>
      </c>
    </row>
    <row r="424" spans="2:65" s="13" customFormat="1">
      <c r="B424" s="172"/>
      <c r="D424" s="165" t="s">
        <v>219</v>
      </c>
      <c r="E424" s="173" t="s">
        <v>1</v>
      </c>
      <c r="F424" s="174" t="s">
        <v>221</v>
      </c>
      <c r="H424" s="175">
        <v>2</v>
      </c>
      <c r="I424" s="176"/>
      <c r="L424" s="172"/>
      <c r="M424" s="177"/>
      <c r="T424" s="178"/>
      <c r="AT424" s="173" t="s">
        <v>219</v>
      </c>
      <c r="AU424" s="173" t="s">
        <v>88</v>
      </c>
      <c r="AV424" s="13" t="s">
        <v>210</v>
      </c>
      <c r="AW424" s="13" t="s">
        <v>31</v>
      </c>
      <c r="AX424" s="13" t="s">
        <v>82</v>
      </c>
      <c r="AY424" s="173" t="s">
        <v>205</v>
      </c>
    </row>
    <row r="425" spans="2:65" s="1" customFormat="1" ht="66.75" customHeight="1">
      <c r="B425" s="136"/>
      <c r="C425" s="137" t="s">
        <v>624</v>
      </c>
      <c r="D425" s="137" t="s">
        <v>206</v>
      </c>
      <c r="E425" s="138" t="s">
        <v>4658</v>
      </c>
      <c r="F425" s="139" t="s">
        <v>4659</v>
      </c>
      <c r="G425" s="140" t="s">
        <v>592</v>
      </c>
      <c r="H425" s="141">
        <v>2</v>
      </c>
      <c r="I425" s="142"/>
      <c r="J425" s="143">
        <f>ROUND(I425*H425,2)</f>
        <v>0</v>
      </c>
      <c r="K425" s="144"/>
      <c r="L425" s="145"/>
      <c r="M425" s="146" t="s">
        <v>1</v>
      </c>
      <c r="N425" s="147" t="s">
        <v>41</v>
      </c>
      <c r="P425" s="148">
        <f>O425*H425</f>
        <v>0</v>
      </c>
      <c r="Q425" s="148">
        <v>2.5000000000000001E-2</v>
      </c>
      <c r="R425" s="148">
        <f>Q425*H425</f>
        <v>0.05</v>
      </c>
      <c r="S425" s="148">
        <v>0</v>
      </c>
      <c r="T425" s="149">
        <f>S425*H425</f>
        <v>0</v>
      </c>
      <c r="AR425" s="150" t="s">
        <v>258</v>
      </c>
      <c r="AT425" s="150" t="s">
        <v>206</v>
      </c>
      <c r="AU425" s="150" t="s">
        <v>88</v>
      </c>
      <c r="AY425" s="17" t="s">
        <v>205</v>
      </c>
      <c r="BE425" s="151">
        <f>IF(N425="základná",J425,0)</f>
        <v>0</v>
      </c>
      <c r="BF425" s="151">
        <f>IF(N425="znížená",J425,0)</f>
        <v>0</v>
      </c>
      <c r="BG425" s="151">
        <f>IF(N425="zákl. prenesená",J425,0)</f>
        <v>0</v>
      </c>
      <c r="BH425" s="151">
        <f>IF(N425="zníž. prenesená",J425,0)</f>
        <v>0</v>
      </c>
      <c r="BI425" s="151">
        <f>IF(N425="nulová",J425,0)</f>
        <v>0</v>
      </c>
      <c r="BJ425" s="17" t="s">
        <v>88</v>
      </c>
      <c r="BK425" s="151">
        <f>ROUND(I425*H425,2)</f>
        <v>0</v>
      </c>
      <c r="BL425" s="17" t="s">
        <v>233</v>
      </c>
      <c r="BM425" s="150" t="s">
        <v>4660</v>
      </c>
    </row>
    <row r="426" spans="2:65" s="14" customFormat="1">
      <c r="B426" s="179"/>
      <c r="D426" s="165" t="s">
        <v>219</v>
      </c>
      <c r="E426" s="180" t="s">
        <v>1</v>
      </c>
      <c r="F426" s="181" t="s">
        <v>4657</v>
      </c>
      <c r="H426" s="180" t="s">
        <v>1</v>
      </c>
      <c r="I426" s="182"/>
      <c r="L426" s="179"/>
      <c r="M426" s="183"/>
      <c r="T426" s="184"/>
      <c r="AT426" s="180" t="s">
        <v>219</v>
      </c>
      <c r="AU426" s="180" t="s">
        <v>88</v>
      </c>
      <c r="AV426" s="14" t="s">
        <v>82</v>
      </c>
      <c r="AW426" s="14" t="s">
        <v>31</v>
      </c>
      <c r="AX426" s="14" t="s">
        <v>75</v>
      </c>
      <c r="AY426" s="180" t="s">
        <v>205</v>
      </c>
    </row>
    <row r="427" spans="2:65" s="12" customFormat="1">
      <c r="B427" s="164"/>
      <c r="D427" s="165" t="s">
        <v>219</v>
      </c>
      <c r="E427" s="166" t="s">
        <v>1</v>
      </c>
      <c r="F427" s="167" t="s">
        <v>4567</v>
      </c>
      <c r="H427" s="168">
        <v>1</v>
      </c>
      <c r="I427" s="169"/>
      <c r="L427" s="164"/>
      <c r="M427" s="170"/>
      <c r="T427" s="171"/>
      <c r="AT427" s="166" t="s">
        <v>219</v>
      </c>
      <c r="AU427" s="166" t="s">
        <v>88</v>
      </c>
      <c r="AV427" s="12" t="s">
        <v>88</v>
      </c>
      <c r="AW427" s="12" t="s">
        <v>31</v>
      </c>
      <c r="AX427" s="12" t="s">
        <v>75</v>
      </c>
      <c r="AY427" s="166" t="s">
        <v>205</v>
      </c>
    </row>
    <row r="428" spans="2:65" s="12" customFormat="1">
      <c r="B428" s="164"/>
      <c r="D428" s="165" t="s">
        <v>219</v>
      </c>
      <c r="E428" s="166" t="s">
        <v>1</v>
      </c>
      <c r="F428" s="167" t="s">
        <v>4473</v>
      </c>
      <c r="H428" s="168">
        <v>1</v>
      </c>
      <c r="I428" s="169"/>
      <c r="L428" s="164"/>
      <c r="M428" s="170"/>
      <c r="T428" s="171"/>
      <c r="AT428" s="166" t="s">
        <v>219</v>
      </c>
      <c r="AU428" s="166" t="s">
        <v>88</v>
      </c>
      <c r="AV428" s="12" t="s">
        <v>88</v>
      </c>
      <c r="AW428" s="12" t="s">
        <v>31</v>
      </c>
      <c r="AX428" s="12" t="s">
        <v>75</v>
      </c>
      <c r="AY428" s="166" t="s">
        <v>205</v>
      </c>
    </row>
    <row r="429" spans="2:65" s="15" customFormat="1">
      <c r="B429" s="185"/>
      <c r="D429" s="165" t="s">
        <v>219</v>
      </c>
      <c r="E429" s="186" t="s">
        <v>1</v>
      </c>
      <c r="F429" s="187" t="s">
        <v>404</v>
      </c>
      <c r="H429" s="188">
        <v>2</v>
      </c>
      <c r="I429" s="189"/>
      <c r="L429" s="185"/>
      <c r="M429" s="190"/>
      <c r="T429" s="191"/>
      <c r="AT429" s="186" t="s">
        <v>219</v>
      </c>
      <c r="AU429" s="186" t="s">
        <v>88</v>
      </c>
      <c r="AV429" s="15" t="s">
        <v>222</v>
      </c>
      <c r="AW429" s="15" t="s">
        <v>31</v>
      </c>
      <c r="AX429" s="15" t="s">
        <v>75</v>
      </c>
      <c r="AY429" s="186" t="s">
        <v>205</v>
      </c>
    </row>
    <row r="430" spans="2:65" s="13" customFormat="1">
      <c r="B430" s="172"/>
      <c r="D430" s="165" t="s">
        <v>219</v>
      </c>
      <c r="E430" s="173" t="s">
        <v>1</v>
      </c>
      <c r="F430" s="174" t="s">
        <v>221</v>
      </c>
      <c r="H430" s="175">
        <v>2</v>
      </c>
      <c r="I430" s="176"/>
      <c r="L430" s="172"/>
      <c r="M430" s="177"/>
      <c r="T430" s="178"/>
      <c r="AT430" s="173" t="s">
        <v>219</v>
      </c>
      <c r="AU430" s="173" t="s">
        <v>88</v>
      </c>
      <c r="AV430" s="13" t="s">
        <v>210</v>
      </c>
      <c r="AW430" s="13" t="s">
        <v>31</v>
      </c>
      <c r="AX430" s="13" t="s">
        <v>82</v>
      </c>
      <c r="AY430" s="173" t="s">
        <v>205</v>
      </c>
    </row>
    <row r="431" spans="2:65" s="1" customFormat="1" ht="16.5" customHeight="1">
      <c r="B431" s="136"/>
      <c r="C431" s="154" t="s">
        <v>870</v>
      </c>
      <c r="D431" s="154" t="s">
        <v>214</v>
      </c>
      <c r="E431" s="155" t="s">
        <v>4661</v>
      </c>
      <c r="F431" s="156" t="s">
        <v>4662</v>
      </c>
      <c r="G431" s="157" t="s">
        <v>982</v>
      </c>
      <c r="H431" s="158">
        <v>134.4</v>
      </c>
      <c r="I431" s="159"/>
      <c r="J431" s="160">
        <f>ROUND(I431*H431,2)</f>
        <v>0</v>
      </c>
      <c r="K431" s="161"/>
      <c r="L431" s="32"/>
      <c r="M431" s="162" t="s">
        <v>1</v>
      </c>
      <c r="N431" s="163" t="s">
        <v>41</v>
      </c>
      <c r="P431" s="148">
        <f>O431*H431</f>
        <v>0</v>
      </c>
      <c r="Q431" s="148">
        <v>0</v>
      </c>
      <c r="R431" s="148">
        <f>Q431*H431</f>
        <v>0</v>
      </c>
      <c r="S431" s="148">
        <v>0</v>
      </c>
      <c r="T431" s="149">
        <f>S431*H431</f>
        <v>0</v>
      </c>
      <c r="AR431" s="150" t="s">
        <v>233</v>
      </c>
      <c r="AT431" s="150" t="s">
        <v>214</v>
      </c>
      <c r="AU431" s="150" t="s">
        <v>88</v>
      </c>
      <c r="AY431" s="17" t="s">
        <v>205</v>
      </c>
      <c r="BE431" s="151">
        <f>IF(N431="základná",J431,0)</f>
        <v>0</v>
      </c>
      <c r="BF431" s="151">
        <f>IF(N431="znížená",J431,0)</f>
        <v>0</v>
      </c>
      <c r="BG431" s="151">
        <f>IF(N431="zákl. prenesená",J431,0)</f>
        <v>0</v>
      </c>
      <c r="BH431" s="151">
        <f>IF(N431="zníž. prenesená",J431,0)</f>
        <v>0</v>
      </c>
      <c r="BI431" s="151">
        <f>IF(N431="nulová",J431,0)</f>
        <v>0</v>
      </c>
      <c r="BJ431" s="17" t="s">
        <v>88</v>
      </c>
      <c r="BK431" s="151">
        <f>ROUND(I431*H431,2)</f>
        <v>0</v>
      </c>
      <c r="BL431" s="17" t="s">
        <v>233</v>
      </c>
      <c r="BM431" s="150" t="s">
        <v>4663</v>
      </c>
    </row>
    <row r="432" spans="2:65" s="14" customFormat="1">
      <c r="B432" s="179"/>
      <c r="D432" s="165" t="s">
        <v>219</v>
      </c>
      <c r="E432" s="180" t="s">
        <v>1</v>
      </c>
      <c r="F432" s="181" t="s">
        <v>4664</v>
      </c>
      <c r="H432" s="180" t="s">
        <v>1</v>
      </c>
      <c r="I432" s="182"/>
      <c r="L432" s="179"/>
      <c r="M432" s="183"/>
      <c r="T432" s="184"/>
      <c r="AT432" s="180" t="s">
        <v>219</v>
      </c>
      <c r="AU432" s="180" t="s">
        <v>88</v>
      </c>
      <c r="AV432" s="14" t="s">
        <v>82</v>
      </c>
      <c r="AW432" s="14" t="s">
        <v>31</v>
      </c>
      <c r="AX432" s="14" t="s">
        <v>75</v>
      </c>
      <c r="AY432" s="180" t="s">
        <v>205</v>
      </c>
    </row>
    <row r="433" spans="2:65" s="14" customFormat="1">
      <c r="B433" s="179"/>
      <c r="D433" s="165" t="s">
        <v>219</v>
      </c>
      <c r="E433" s="180" t="s">
        <v>1</v>
      </c>
      <c r="F433" s="181" t="s">
        <v>4665</v>
      </c>
      <c r="H433" s="180" t="s">
        <v>1</v>
      </c>
      <c r="I433" s="182"/>
      <c r="L433" s="179"/>
      <c r="M433" s="183"/>
      <c r="T433" s="184"/>
      <c r="AT433" s="180" t="s">
        <v>219</v>
      </c>
      <c r="AU433" s="180" t="s">
        <v>88</v>
      </c>
      <c r="AV433" s="14" t="s">
        <v>82</v>
      </c>
      <c r="AW433" s="14" t="s">
        <v>31</v>
      </c>
      <c r="AX433" s="14" t="s">
        <v>75</v>
      </c>
      <c r="AY433" s="180" t="s">
        <v>205</v>
      </c>
    </row>
    <row r="434" spans="2:65" s="14" customFormat="1">
      <c r="B434" s="179"/>
      <c r="D434" s="165" t="s">
        <v>219</v>
      </c>
      <c r="E434" s="180" t="s">
        <v>1</v>
      </c>
      <c r="F434" s="181" t="s">
        <v>4666</v>
      </c>
      <c r="H434" s="180" t="s">
        <v>1</v>
      </c>
      <c r="I434" s="182"/>
      <c r="L434" s="179"/>
      <c r="M434" s="183"/>
      <c r="T434" s="184"/>
      <c r="AT434" s="180" t="s">
        <v>219</v>
      </c>
      <c r="AU434" s="180" t="s">
        <v>88</v>
      </c>
      <c r="AV434" s="14" t="s">
        <v>82</v>
      </c>
      <c r="AW434" s="14" t="s">
        <v>31</v>
      </c>
      <c r="AX434" s="14" t="s">
        <v>75</v>
      </c>
      <c r="AY434" s="180" t="s">
        <v>205</v>
      </c>
    </row>
    <row r="435" spans="2:65" s="14" customFormat="1">
      <c r="B435" s="179"/>
      <c r="D435" s="165" t="s">
        <v>219</v>
      </c>
      <c r="E435" s="180" t="s">
        <v>1</v>
      </c>
      <c r="F435" s="181" t="s">
        <v>4667</v>
      </c>
      <c r="H435" s="180" t="s">
        <v>1</v>
      </c>
      <c r="I435" s="182"/>
      <c r="L435" s="179"/>
      <c r="M435" s="183"/>
      <c r="T435" s="184"/>
      <c r="AT435" s="180" t="s">
        <v>219</v>
      </c>
      <c r="AU435" s="180" t="s">
        <v>88</v>
      </c>
      <c r="AV435" s="14" t="s">
        <v>82</v>
      </c>
      <c r="AW435" s="14" t="s">
        <v>31</v>
      </c>
      <c r="AX435" s="14" t="s">
        <v>75</v>
      </c>
      <c r="AY435" s="180" t="s">
        <v>205</v>
      </c>
    </row>
    <row r="436" spans="2:65" s="12" customFormat="1">
      <c r="B436" s="164"/>
      <c r="D436" s="165" t="s">
        <v>219</v>
      </c>
      <c r="E436" s="166" t="s">
        <v>1</v>
      </c>
      <c r="F436" s="167" t="s">
        <v>4668</v>
      </c>
      <c r="H436" s="168">
        <v>18</v>
      </c>
      <c r="I436" s="169"/>
      <c r="L436" s="164"/>
      <c r="M436" s="170"/>
      <c r="T436" s="171"/>
      <c r="AT436" s="166" t="s">
        <v>219</v>
      </c>
      <c r="AU436" s="166" t="s">
        <v>88</v>
      </c>
      <c r="AV436" s="12" t="s">
        <v>88</v>
      </c>
      <c r="AW436" s="12" t="s">
        <v>31</v>
      </c>
      <c r="AX436" s="12" t="s">
        <v>75</v>
      </c>
      <c r="AY436" s="166" t="s">
        <v>205</v>
      </c>
    </row>
    <row r="437" spans="2:65" s="12" customFormat="1">
      <c r="B437" s="164"/>
      <c r="D437" s="165" t="s">
        <v>219</v>
      </c>
      <c r="E437" s="166" t="s">
        <v>1</v>
      </c>
      <c r="F437" s="167" t="s">
        <v>4668</v>
      </c>
      <c r="H437" s="168">
        <v>18</v>
      </c>
      <c r="I437" s="169"/>
      <c r="L437" s="164"/>
      <c r="M437" s="170"/>
      <c r="T437" s="171"/>
      <c r="AT437" s="166" t="s">
        <v>219</v>
      </c>
      <c r="AU437" s="166" t="s">
        <v>88</v>
      </c>
      <c r="AV437" s="12" t="s">
        <v>88</v>
      </c>
      <c r="AW437" s="12" t="s">
        <v>31</v>
      </c>
      <c r="AX437" s="12" t="s">
        <v>75</v>
      </c>
      <c r="AY437" s="166" t="s">
        <v>205</v>
      </c>
    </row>
    <row r="438" spans="2:65" s="15" customFormat="1">
      <c r="B438" s="185"/>
      <c r="D438" s="165" t="s">
        <v>219</v>
      </c>
      <c r="E438" s="186" t="s">
        <v>1</v>
      </c>
      <c r="F438" s="187" t="s">
        <v>4669</v>
      </c>
      <c r="H438" s="188">
        <v>36</v>
      </c>
      <c r="I438" s="189"/>
      <c r="L438" s="185"/>
      <c r="M438" s="190"/>
      <c r="T438" s="191"/>
      <c r="AT438" s="186" t="s">
        <v>219</v>
      </c>
      <c r="AU438" s="186" t="s">
        <v>88</v>
      </c>
      <c r="AV438" s="15" t="s">
        <v>222</v>
      </c>
      <c r="AW438" s="15" t="s">
        <v>31</v>
      </c>
      <c r="AX438" s="15" t="s">
        <v>75</v>
      </c>
      <c r="AY438" s="186" t="s">
        <v>205</v>
      </c>
    </row>
    <row r="439" spans="2:65" s="14" customFormat="1">
      <c r="B439" s="179"/>
      <c r="D439" s="165" t="s">
        <v>219</v>
      </c>
      <c r="E439" s="180" t="s">
        <v>1</v>
      </c>
      <c r="F439" s="181" t="s">
        <v>4670</v>
      </c>
      <c r="H439" s="180" t="s">
        <v>1</v>
      </c>
      <c r="I439" s="182"/>
      <c r="L439" s="179"/>
      <c r="M439" s="183"/>
      <c r="T439" s="184"/>
      <c r="AT439" s="180" t="s">
        <v>219</v>
      </c>
      <c r="AU439" s="180" t="s">
        <v>88</v>
      </c>
      <c r="AV439" s="14" t="s">
        <v>82</v>
      </c>
      <c r="AW439" s="14" t="s">
        <v>31</v>
      </c>
      <c r="AX439" s="14" t="s">
        <v>75</v>
      </c>
      <c r="AY439" s="180" t="s">
        <v>205</v>
      </c>
    </row>
    <row r="440" spans="2:65" s="12" customFormat="1">
      <c r="B440" s="164"/>
      <c r="D440" s="165" t="s">
        <v>219</v>
      </c>
      <c r="E440" s="166" t="s">
        <v>1</v>
      </c>
      <c r="F440" s="167" t="s">
        <v>4671</v>
      </c>
      <c r="H440" s="168">
        <v>14.4</v>
      </c>
      <c r="I440" s="169"/>
      <c r="L440" s="164"/>
      <c r="M440" s="170"/>
      <c r="T440" s="171"/>
      <c r="AT440" s="166" t="s">
        <v>219</v>
      </c>
      <c r="AU440" s="166" t="s">
        <v>88</v>
      </c>
      <c r="AV440" s="12" t="s">
        <v>88</v>
      </c>
      <c r="AW440" s="12" t="s">
        <v>31</v>
      </c>
      <c r="AX440" s="12" t="s">
        <v>75</v>
      </c>
      <c r="AY440" s="166" t="s">
        <v>205</v>
      </c>
    </row>
    <row r="441" spans="2:65" s="12" customFormat="1">
      <c r="B441" s="164"/>
      <c r="D441" s="165" t="s">
        <v>219</v>
      </c>
      <c r="E441" s="166" t="s">
        <v>1</v>
      </c>
      <c r="F441" s="167" t="s">
        <v>4671</v>
      </c>
      <c r="H441" s="168">
        <v>14.4</v>
      </c>
      <c r="I441" s="169"/>
      <c r="L441" s="164"/>
      <c r="M441" s="170"/>
      <c r="T441" s="171"/>
      <c r="AT441" s="166" t="s">
        <v>219</v>
      </c>
      <c r="AU441" s="166" t="s">
        <v>88</v>
      </c>
      <c r="AV441" s="12" t="s">
        <v>88</v>
      </c>
      <c r="AW441" s="12" t="s">
        <v>31</v>
      </c>
      <c r="AX441" s="12" t="s">
        <v>75</v>
      </c>
      <c r="AY441" s="166" t="s">
        <v>205</v>
      </c>
    </row>
    <row r="442" spans="2:65" s="15" customFormat="1">
      <c r="B442" s="185"/>
      <c r="D442" s="165" t="s">
        <v>219</v>
      </c>
      <c r="E442" s="186" t="s">
        <v>1</v>
      </c>
      <c r="F442" s="187" t="s">
        <v>404</v>
      </c>
      <c r="H442" s="188">
        <v>28.8</v>
      </c>
      <c r="I442" s="189"/>
      <c r="L442" s="185"/>
      <c r="M442" s="190"/>
      <c r="T442" s="191"/>
      <c r="AT442" s="186" t="s">
        <v>219</v>
      </c>
      <c r="AU442" s="186" t="s">
        <v>88</v>
      </c>
      <c r="AV442" s="15" t="s">
        <v>222</v>
      </c>
      <c r="AW442" s="15" t="s">
        <v>31</v>
      </c>
      <c r="AX442" s="15" t="s">
        <v>75</v>
      </c>
      <c r="AY442" s="186" t="s">
        <v>205</v>
      </c>
    </row>
    <row r="443" spans="2:65" s="14" customFormat="1">
      <c r="B443" s="179"/>
      <c r="D443" s="165" t="s">
        <v>219</v>
      </c>
      <c r="E443" s="180" t="s">
        <v>1</v>
      </c>
      <c r="F443" s="181" t="s">
        <v>4672</v>
      </c>
      <c r="H443" s="180" t="s">
        <v>1</v>
      </c>
      <c r="I443" s="182"/>
      <c r="L443" s="179"/>
      <c r="M443" s="183"/>
      <c r="T443" s="184"/>
      <c r="AT443" s="180" t="s">
        <v>219</v>
      </c>
      <c r="AU443" s="180" t="s">
        <v>88</v>
      </c>
      <c r="AV443" s="14" t="s">
        <v>82</v>
      </c>
      <c r="AW443" s="14" t="s">
        <v>31</v>
      </c>
      <c r="AX443" s="14" t="s">
        <v>75</v>
      </c>
      <c r="AY443" s="180" t="s">
        <v>205</v>
      </c>
    </row>
    <row r="444" spans="2:65" s="12" customFormat="1">
      <c r="B444" s="164"/>
      <c r="D444" s="165" t="s">
        <v>219</v>
      </c>
      <c r="E444" s="166" t="s">
        <v>1</v>
      </c>
      <c r="F444" s="167" t="s">
        <v>4673</v>
      </c>
      <c r="H444" s="168">
        <v>40.799999999999997</v>
      </c>
      <c r="I444" s="169"/>
      <c r="L444" s="164"/>
      <c r="M444" s="170"/>
      <c r="T444" s="171"/>
      <c r="AT444" s="166" t="s">
        <v>219</v>
      </c>
      <c r="AU444" s="166" t="s">
        <v>88</v>
      </c>
      <c r="AV444" s="12" t="s">
        <v>88</v>
      </c>
      <c r="AW444" s="12" t="s">
        <v>31</v>
      </c>
      <c r="AX444" s="12" t="s">
        <v>75</v>
      </c>
      <c r="AY444" s="166" t="s">
        <v>205</v>
      </c>
    </row>
    <row r="445" spans="2:65" s="12" customFormat="1">
      <c r="B445" s="164"/>
      <c r="D445" s="165" t="s">
        <v>219</v>
      </c>
      <c r="E445" s="166" t="s">
        <v>1</v>
      </c>
      <c r="F445" s="167" t="s">
        <v>4674</v>
      </c>
      <c r="H445" s="168">
        <v>28.8</v>
      </c>
      <c r="I445" s="169"/>
      <c r="L445" s="164"/>
      <c r="M445" s="170"/>
      <c r="T445" s="171"/>
      <c r="AT445" s="166" t="s">
        <v>219</v>
      </c>
      <c r="AU445" s="166" t="s">
        <v>88</v>
      </c>
      <c r="AV445" s="12" t="s">
        <v>88</v>
      </c>
      <c r="AW445" s="12" t="s">
        <v>31</v>
      </c>
      <c r="AX445" s="12" t="s">
        <v>75</v>
      </c>
      <c r="AY445" s="166" t="s">
        <v>205</v>
      </c>
    </row>
    <row r="446" spans="2:65" s="15" customFormat="1">
      <c r="B446" s="185"/>
      <c r="D446" s="165" t="s">
        <v>219</v>
      </c>
      <c r="E446" s="186" t="s">
        <v>1</v>
      </c>
      <c r="F446" s="187" t="s">
        <v>404</v>
      </c>
      <c r="H446" s="188">
        <v>69.599999999999994</v>
      </c>
      <c r="I446" s="189"/>
      <c r="L446" s="185"/>
      <c r="M446" s="190"/>
      <c r="T446" s="191"/>
      <c r="AT446" s="186" t="s">
        <v>219</v>
      </c>
      <c r="AU446" s="186" t="s">
        <v>88</v>
      </c>
      <c r="AV446" s="15" t="s">
        <v>222</v>
      </c>
      <c r="AW446" s="15" t="s">
        <v>31</v>
      </c>
      <c r="AX446" s="15" t="s">
        <v>75</v>
      </c>
      <c r="AY446" s="186" t="s">
        <v>205</v>
      </c>
    </row>
    <row r="447" spans="2:65" s="13" customFormat="1">
      <c r="B447" s="172"/>
      <c r="D447" s="165" t="s">
        <v>219</v>
      </c>
      <c r="E447" s="173" t="s">
        <v>1</v>
      </c>
      <c r="F447" s="174" t="s">
        <v>221</v>
      </c>
      <c r="H447" s="175">
        <v>134.4</v>
      </c>
      <c r="I447" s="176"/>
      <c r="L447" s="172"/>
      <c r="M447" s="177"/>
      <c r="T447" s="178"/>
      <c r="AT447" s="173" t="s">
        <v>219</v>
      </c>
      <c r="AU447" s="173" t="s">
        <v>88</v>
      </c>
      <c r="AV447" s="13" t="s">
        <v>210</v>
      </c>
      <c r="AW447" s="13" t="s">
        <v>31</v>
      </c>
      <c r="AX447" s="13" t="s">
        <v>82</v>
      </c>
      <c r="AY447" s="173" t="s">
        <v>205</v>
      </c>
    </row>
    <row r="448" spans="2:65" s="1" customFormat="1" ht="24.2" customHeight="1">
      <c r="B448" s="136"/>
      <c r="C448" s="137" t="s">
        <v>874</v>
      </c>
      <c r="D448" s="137" t="s">
        <v>206</v>
      </c>
      <c r="E448" s="138" t="s">
        <v>4675</v>
      </c>
      <c r="F448" s="139" t="s">
        <v>4676</v>
      </c>
      <c r="G448" s="140" t="s">
        <v>1587</v>
      </c>
      <c r="H448" s="141">
        <v>12</v>
      </c>
      <c r="I448" s="142"/>
      <c r="J448" s="143">
        <f>ROUND(I448*H448,2)</f>
        <v>0</v>
      </c>
      <c r="K448" s="144"/>
      <c r="L448" s="145"/>
      <c r="M448" s="146" t="s">
        <v>1</v>
      </c>
      <c r="N448" s="147" t="s">
        <v>41</v>
      </c>
      <c r="P448" s="148">
        <f>O448*H448</f>
        <v>0</v>
      </c>
      <c r="Q448" s="148">
        <v>0.45029999999999998</v>
      </c>
      <c r="R448" s="148">
        <f>Q448*H448</f>
        <v>5.4036</v>
      </c>
      <c r="S448" s="148">
        <v>0</v>
      </c>
      <c r="T448" s="149">
        <f>S448*H448</f>
        <v>0</v>
      </c>
      <c r="AR448" s="150" t="s">
        <v>258</v>
      </c>
      <c r="AT448" s="150" t="s">
        <v>206</v>
      </c>
      <c r="AU448" s="150" t="s">
        <v>88</v>
      </c>
      <c r="AY448" s="17" t="s">
        <v>205</v>
      </c>
      <c r="BE448" s="151">
        <f>IF(N448="základná",J448,0)</f>
        <v>0</v>
      </c>
      <c r="BF448" s="151">
        <f>IF(N448="znížená",J448,0)</f>
        <v>0</v>
      </c>
      <c r="BG448" s="151">
        <f>IF(N448="zákl. prenesená",J448,0)</f>
        <v>0</v>
      </c>
      <c r="BH448" s="151">
        <f>IF(N448="zníž. prenesená",J448,0)</f>
        <v>0</v>
      </c>
      <c r="BI448" s="151">
        <f>IF(N448="nulová",J448,0)</f>
        <v>0</v>
      </c>
      <c r="BJ448" s="17" t="s">
        <v>88</v>
      </c>
      <c r="BK448" s="151">
        <f>ROUND(I448*H448,2)</f>
        <v>0</v>
      </c>
      <c r="BL448" s="17" t="s">
        <v>233</v>
      </c>
      <c r="BM448" s="150" t="s">
        <v>4677</v>
      </c>
    </row>
    <row r="449" spans="2:51" s="14" customFormat="1">
      <c r="B449" s="179"/>
      <c r="D449" s="165" t="s">
        <v>219</v>
      </c>
      <c r="E449" s="180" t="s">
        <v>1</v>
      </c>
      <c r="F449" s="181" t="s">
        <v>4667</v>
      </c>
      <c r="H449" s="180" t="s">
        <v>1</v>
      </c>
      <c r="I449" s="182"/>
      <c r="L449" s="179"/>
      <c r="M449" s="183"/>
      <c r="T449" s="184"/>
      <c r="AT449" s="180" t="s">
        <v>219</v>
      </c>
      <c r="AU449" s="180" t="s">
        <v>88</v>
      </c>
      <c r="AV449" s="14" t="s">
        <v>82</v>
      </c>
      <c r="AW449" s="14" t="s">
        <v>31</v>
      </c>
      <c r="AX449" s="14" t="s">
        <v>75</v>
      </c>
      <c r="AY449" s="180" t="s">
        <v>205</v>
      </c>
    </row>
    <row r="450" spans="2:51" s="14" customFormat="1">
      <c r="B450" s="179"/>
      <c r="D450" s="165" t="s">
        <v>219</v>
      </c>
      <c r="E450" s="180" t="s">
        <v>1</v>
      </c>
      <c r="F450" s="181" t="s">
        <v>4664</v>
      </c>
      <c r="H450" s="180" t="s">
        <v>1</v>
      </c>
      <c r="I450" s="182"/>
      <c r="L450" s="179"/>
      <c r="M450" s="183"/>
      <c r="T450" s="184"/>
      <c r="AT450" s="180" t="s">
        <v>219</v>
      </c>
      <c r="AU450" s="180" t="s">
        <v>88</v>
      </c>
      <c r="AV450" s="14" t="s">
        <v>82</v>
      </c>
      <c r="AW450" s="14" t="s">
        <v>31</v>
      </c>
      <c r="AX450" s="14" t="s">
        <v>75</v>
      </c>
      <c r="AY450" s="180" t="s">
        <v>205</v>
      </c>
    </row>
    <row r="451" spans="2:51" s="14" customFormat="1">
      <c r="B451" s="179"/>
      <c r="D451" s="165" t="s">
        <v>219</v>
      </c>
      <c r="E451" s="180" t="s">
        <v>1</v>
      </c>
      <c r="F451" s="181" t="s">
        <v>4678</v>
      </c>
      <c r="H451" s="180" t="s">
        <v>1</v>
      </c>
      <c r="I451" s="182"/>
      <c r="L451" s="179"/>
      <c r="M451" s="183"/>
      <c r="T451" s="184"/>
      <c r="AT451" s="180" t="s">
        <v>219</v>
      </c>
      <c r="AU451" s="180" t="s">
        <v>88</v>
      </c>
      <c r="AV451" s="14" t="s">
        <v>82</v>
      </c>
      <c r="AW451" s="14" t="s">
        <v>31</v>
      </c>
      <c r="AX451" s="14" t="s">
        <v>75</v>
      </c>
      <c r="AY451" s="180" t="s">
        <v>205</v>
      </c>
    </row>
    <row r="452" spans="2:51" s="14" customFormat="1">
      <c r="B452" s="179"/>
      <c r="D452" s="165" t="s">
        <v>219</v>
      </c>
      <c r="E452" s="180" t="s">
        <v>1</v>
      </c>
      <c r="F452" s="181" t="s">
        <v>4679</v>
      </c>
      <c r="H452" s="180" t="s">
        <v>1</v>
      </c>
      <c r="I452" s="182"/>
      <c r="L452" s="179"/>
      <c r="M452" s="183"/>
      <c r="T452" s="184"/>
      <c r="AT452" s="180" t="s">
        <v>219</v>
      </c>
      <c r="AU452" s="180" t="s">
        <v>88</v>
      </c>
      <c r="AV452" s="14" t="s">
        <v>82</v>
      </c>
      <c r="AW452" s="14" t="s">
        <v>31</v>
      </c>
      <c r="AX452" s="14" t="s">
        <v>75</v>
      </c>
      <c r="AY452" s="180" t="s">
        <v>205</v>
      </c>
    </row>
    <row r="453" spans="2:51" s="14" customFormat="1">
      <c r="B453" s="179"/>
      <c r="D453" s="165" t="s">
        <v>219</v>
      </c>
      <c r="E453" s="180" t="s">
        <v>1</v>
      </c>
      <c r="F453" s="181" t="s">
        <v>4680</v>
      </c>
      <c r="H453" s="180" t="s">
        <v>1</v>
      </c>
      <c r="I453" s="182"/>
      <c r="L453" s="179"/>
      <c r="M453" s="183"/>
      <c r="T453" s="184"/>
      <c r="AT453" s="180" t="s">
        <v>219</v>
      </c>
      <c r="AU453" s="180" t="s">
        <v>88</v>
      </c>
      <c r="AV453" s="14" t="s">
        <v>82</v>
      </c>
      <c r="AW453" s="14" t="s">
        <v>31</v>
      </c>
      <c r="AX453" s="14" t="s">
        <v>75</v>
      </c>
      <c r="AY453" s="180" t="s">
        <v>205</v>
      </c>
    </row>
    <row r="454" spans="2:51" s="14" customFormat="1">
      <c r="B454" s="179"/>
      <c r="D454" s="165" t="s">
        <v>219</v>
      </c>
      <c r="E454" s="180" t="s">
        <v>1</v>
      </c>
      <c r="F454" s="181" t="s">
        <v>4681</v>
      </c>
      <c r="H454" s="180" t="s">
        <v>1</v>
      </c>
      <c r="I454" s="182"/>
      <c r="L454" s="179"/>
      <c r="M454" s="183"/>
      <c r="T454" s="184"/>
      <c r="AT454" s="180" t="s">
        <v>219</v>
      </c>
      <c r="AU454" s="180" t="s">
        <v>88</v>
      </c>
      <c r="AV454" s="14" t="s">
        <v>82</v>
      </c>
      <c r="AW454" s="14" t="s">
        <v>31</v>
      </c>
      <c r="AX454" s="14" t="s">
        <v>75</v>
      </c>
      <c r="AY454" s="180" t="s">
        <v>205</v>
      </c>
    </row>
    <row r="455" spans="2:51" s="14" customFormat="1" ht="22.5">
      <c r="B455" s="179"/>
      <c r="D455" s="165" t="s">
        <v>219</v>
      </c>
      <c r="E455" s="180" t="s">
        <v>1</v>
      </c>
      <c r="F455" s="181" t="s">
        <v>4682</v>
      </c>
      <c r="H455" s="180" t="s">
        <v>1</v>
      </c>
      <c r="I455" s="182"/>
      <c r="L455" s="179"/>
      <c r="M455" s="183"/>
      <c r="T455" s="184"/>
      <c r="AT455" s="180" t="s">
        <v>219</v>
      </c>
      <c r="AU455" s="180" t="s">
        <v>88</v>
      </c>
      <c r="AV455" s="14" t="s">
        <v>82</v>
      </c>
      <c r="AW455" s="14" t="s">
        <v>31</v>
      </c>
      <c r="AX455" s="14" t="s">
        <v>75</v>
      </c>
      <c r="AY455" s="180" t="s">
        <v>205</v>
      </c>
    </row>
    <row r="456" spans="2:51" s="14" customFormat="1" ht="22.5">
      <c r="B456" s="179"/>
      <c r="D456" s="165" t="s">
        <v>219</v>
      </c>
      <c r="E456" s="180" t="s">
        <v>1</v>
      </c>
      <c r="F456" s="181" t="s">
        <v>4683</v>
      </c>
      <c r="H456" s="180" t="s">
        <v>1</v>
      </c>
      <c r="I456" s="182"/>
      <c r="L456" s="179"/>
      <c r="M456" s="183"/>
      <c r="T456" s="184"/>
      <c r="AT456" s="180" t="s">
        <v>219</v>
      </c>
      <c r="AU456" s="180" t="s">
        <v>88</v>
      </c>
      <c r="AV456" s="14" t="s">
        <v>82</v>
      </c>
      <c r="AW456" s="14" t="s">
        <v>31</v>
      </c>
      <c r="AX456" s="14" t="s">
        <v>75</v>
      </c>
      <c r="AY456" s="180" t="s">
        <v>205</v>
      </c>
    </row>
    <row r="457" spans="2:51" s="14" customFormat="1" ht="22.5">
      <c r="B457" s="179"/>
      <c r="D457" s="165" t="s">
        <v>219</v>
      </c>
      <c r="E457" s="180" t="s">
        <v>1</v>
      </c>
      <c r="F457" s="181" t="s">
        <v>4684</v>
      </c>
      <c r="H457" s="180" t="s">
        <v>1</v>
      </c>
      <c r="I457" s="182"/>
      <c r="L457" s="179"/>
      <c r="M457" s="183"/>
      <c r="T457" s="184"/>
      <c r="AT457" s="180" t="s">
        <v>219</v>
      </c>
      <c r="AU457" s="180" t="s">
        <v>88</v>
      </c>
      <c r="AV457" s="14" t="s">
        <v>82</v>
      </c>
      <c r="AW457" s="14" t="s">
        <v>31</v>
      </c>
      <c r="AX457" s="14" t="s">
        <v>75</v>
      </c>
      <c r="AY457" s="180" t="s">
        <v>205</v>
      </c>
    </row>
    <row r="458" spans="2:51" s="14" customFormat="1">
      <c r="B458" s="179"/>
      <c r="D458" s="165" t="s">
        <v>219</v>
      </c>
      <c r="E458" s="180" t="s">
        <v>1</v>
      </c>
      <c r="F458" s="181" t="s">
        <v>4685</v>
      </c>
      <c r="H458" s="180" t="s">
        <v>1</v>
      </c>
      <c r="I458" s="182"/>
      <c r="L458" s="179"/>
      <c r="M458" s="183"/>
      <c r="T458" s="184"/>
      <c r="AT458" s="180" t="s">
        <v>219</v>
      </c>
      <c r="AU458" s="180" t="s">
        <v>88</v>
      </c>
      <c r="AV458" s="14" t="s">
        <v>82</v>
      </c>
      <c r="AW458" s="14" t="s">
        <v>31</v>
      </c>
      <c r="AX458" s="14" t="s">
        <v>75</v>
      </c>
      <c r="AY458" s="180" t="s">
        <v>205</v>
      </c>
    </row>
    <row r="459" spans="2:51" s="14" customFormat="1">
      <c r="B459" s="179"/>
      <c r="D459" s="165" t="s">
        <v>219</v>
      </c>
      <c r="E459" s="180" t="s">
        <v>1</v>
      </c>
      <c r="F459" s="181" t="s">
        <v>4686</v>
      </c>
      <c r="H459" s="180" t="s">
        <v>1</v>
      </c>
      <c r="I459" s="182"/>
      <c r="L459" s="179"/>
      <c r="M459" s="183"/>
      <c r="T459" s="184"/>
      <c r="AT459" s="180" t="s">
        <v>219</v>
      </c>
      <c r="AU459" s="180" t="s">
        <v>88</v>
      </c>
      <c r="AV459" s="14" t="s">
        <v>82</v>
      </c>
      <c r="AW459" s="14" t="s">
        <v>31</v>
      </c>
      <c r="AX459" s="14" t="s">
        <v>75</v>
      </c>
      <c r="AY459" s="180" t="s">
        <v>205</v>
      </c>
    </row>
    <row r="460" spans="2:51" s="14" customFormat="1">
      <c r="B460" s="179"/>
      <c r="D460" s="165" t="s">
        <v>219</v>
      </c>
      <c r="E460" s="180" t="s">
        <v>1</v>
      </c>
      <c r="F460" s="181" t="s">
        <v>4687</v>
      </c>
      <c r="H460" s="180" t="s">
        <v>1</v>
      </c>
      <c r="I460" s="182"/>
      <c r="L460" s="179"/>
      <c r="M460" s="183"/>
      <c r="T460" s="184"/>
      <c r="AT460" s="180" t="s">
        <v>219</v>
      </c>
      <c r="AU460" s="180" t="s">
        <v>88</v>
      </c>
      <c r="AV460" s="14" t="s">
        <v>82</v>
      </c>
      <c r="AW460" s="14" t="s">
        <v>31</v>
      </c>
      <c r="AX460" s="14" t="s">
        <v>75</v>
      </c>
      <c r="AY460" s="180" t="s">
        <v>205</v>
      </c>
    </row>
    <row r="461" spans="2:51" s="14" customFormat="1">
      <c r="B461" s="179"/>
      <c r="D461" s="165" t="s">
        <v>219</v>
      </c>
      <c r="E461" s="180" t="s">
        <v>1</v>
      </c>
      <c r="F461" s="181" t="s">
        <v>4688</v>
      </c>
      <c r="H461" s="180" t="s">
        <v>1</v>
      </c>
      <c r="I461" s="182"/>
      <c r="L461" s="179"/>
      <c r="M461" s="183"/>
      <c r="T461" s="184"/>
      <c r="AT461" s="180" t="s">
        <v>219</v>
      </c>
      <c r="AU461" s="180" t="s">
        <v>88</v>
      </c>
      <c r="AV461" s="14" t="s">
        <v>82</v>
      </c>
      <c r="AW461" s="14" t="s">
        <v>31</v>
      </c>
      <c r="AX461" s="14" t="s">
        <v>75</v>
      </c>
      <c r="AY461" s="180" t="s">
        <v>205</v>
      </c>
    </row>
    <row r="462" spans="2:51" s="14" customFormat="1" ht="22.5">
      <c r="B462" s="179"/>
      <c r="D462" s="165" t="s">
        <v>219</v>
      </c>
      <c r="E462" s="180" t="s">
        <v>1</v>
      </c>
      <c r="F462" s="181" t="s">
        <v>4689</v>
      </c>
      <c r="H462" s="180" t="s">
        <v>1</v>
      </c>
      <c r="I462" s="182"/>
      <c r="L462" s="179"/>
      <c r="M462" s="183"/>
      <c r="T462" s="184"/>
      <c r="AT462" s="180" t="s">
        <v>219</v>
      </c>
      <c r="AU462" s="180" t="s">
        <v>88</v>
      </c>
      <c r="AV462" s="14" t="s">
        <v>82</v>
      </c>
      <c r="AW462" s="14" t="s">
        <v>31</v>
      </c>
      <c r="AX462" s="14" t="s">
        <v>75</v>
      </c>
      <c r="AY462" s="180" t="s">
        <v>205</v>
      </c>
    </row>
    <row r="463" spans="2:51" s="14" customFormat="1">
      <c r="B463" s="179"/>
      <c r="D463" s="165" t="s">
        <v>219</v>
      </c>
      <c r="E463" s="180" t="s">
        <v>1</v>
      </c>
      <c r="F463" s="181" t="s">
        <v>4690</v>
      </c>
      <c r="H463" s="180" t="s">
        <v>1</v>
      </c>
      <c r="I463" s="182"/>
      <c r="L463" s="179"/>
      <c r="M463" s="183"/>
      <c r="T463" s="184"/>
      <c r="AT463" s="180" t="s">
        <v>219</v>
      </c>
      <c r="AU463" s="180" t="s">
        <v>88</v>
      </c>
      <c r="AV463" s="14" t="s">
        <v>82</v>
      </c>
      <c r="AW463" s="14" t="s">
        <v>31</v>
      </c>
      <c r="AX463" s="14" t="s">
        <v>75</v>
      </c>
      <c r="AY463" s="180" t="s">
        <v>205</v>
      </c>
    </row>
    <row r="464" spans="2:51" s="14" customFormat="1" ht="22.5">
      <c r="B464" s="179"/>
      <c r="D464" s="165" t="s">
        <v>219</v>
      </c>
      <c r="E464" s="180" t="s">
        <v>1</v>
      </c>
      <c r="F464" s="181" t="s">
        <v>4691</v>
      </c>
      <c r="H464" s="180" t="s">
        <v>1</v>
      </c>
      <c r="I464" s="182"/>
      <c r="L464" s="179"/>
      <c r="M464" s="183"/>
      <c r="T464" s="184"/>
      <c r="AT464" s="180" t="s">
        <v>219</v>
      </c>
      <c r="AU464" s="180" t="s">
        <v>88</v>
      </c>
      <c r="AV464" s="14" t="s">
        <v>82</v>
      </c>
      <c r="AW464" s="14" t="s">
        <v>31</v>
      </c>
      <c r="AX464" s="14" t="s">
        <v>75</v>
      </c>
      <c r="AY464" s="180" t="s">
        <v>205</v>
      </c>
    </row>
    <row r="465" spans="2:65" s="14" customFormat="1" ht="22.5">
      <c r="B465" s="179"/>
      <c r="D465" s="165" t="s">
        <v>219</v>
      </c>
      <c r="E465" s="180" t="s">
        <v>1</v>
      </c>
      <c r="F465" s="181" t="s">
        <v>4692</v>
      </c>
      <c r="H465" s="180" t="s">
        <v>1</v>
      </c>
      <c r="I465" s="182"/>
      <c r="L465" s="179"/>
      <c r="M465" s="183"/>
      <c r="T465" s="184"/>
      <c r="AT465" s="180" t="s">
        <v>219</v>
      </c>
      <c r="AU465" s="180" t="s">
        <v>88</v>
      </c>
      <c r="AV465" s="14" t="s">
        <v>82</v>
      </c>
      <c r="AW465" s="14" t="s">
        <v>31</v>
      </c>
      <c r="AX465" s="14" t="s">
        <v>75</v>
      </c>
      <c r="AY465" s="180" t="s">
        <v>205</v>
      </c>
    </row>
    <row r="466" spans="2:65" s="14" customFormat="1" ht="22.5">
      <c r="B466" s="179"/>
      <c r="D466" s="165" t="s">
        <v>219</v>
      </c>
      <c r="E466" s="180" t="s">
        <v>1</v>
      </c>
      <c r="F466" s="181" t="s">
        <v>4693</v>
      </c>
      <c r="H466" s="180" t="s">
        <v>1</v>
      </c>
      <c r="I466" s="182"/>
      <c r="L466" s="179"/>
      <c r="M466" s="183"/>
      <c r="T466" s="184"/>
      <c r="AT466" s="180" t="s">
        <v>219</v>
      </c>
      <c r="AU466" s="180" t="s">
        <v>88</v>
      </c>
      <c r="AV466" s="14" t="s">
        <v>82</v>
      </c>
      <c r="AW466" s="14" t="s">
        <v>31</v>
      </c>
      <c r="AX466" s="14" t="s">
        <v>75</v>
      </c>
      <c r="AY466" s="180" t="s">
        <v>205</v>
      </c>
    </row>
    <row r="467" spans="2:65" s="12" customFormat="1">
      <c r="B467" s="164"/>
      <c r="D467" s="165" t="s">
        <v>219</v>
      </c>
      <c r="E467" s="166" t="s">
        <v>1</v>
      </c>
      <c r="F467" s="167" t="s">
        <v>4694</v>
      </c>
      <c r="H467" s="168">
        <v>6</v>
      </c>
      <c r="I467" s="169"/>
      <c r="L467" s="164"/>
      <c r="M467" s="170"/>
      <c r="T467" s="171"/>
      <c r="AT467" s="166" t="s">
        <v>219</v>
      </c>
      <c r="AU467" s="166" t="s">
        <v>88</v>
      </c>
      <c r="AV467" s="12" t="s">
        <v>88</v>
      </c>
      <c r="AW467" s="12" t="s">
        <v>31</v>
      </c>
      <c r="AX467" s="12" t="s">
        <v>75</v>
      </c>
      <c r="AY467" s="166" t="s">
        <v>205</v>
      </c>
    </row>
    <row r="468" spans="2:65" s="12" customFormat="1">
      <c r="B468" s="164"/>
      <c r="D468" s="165" t="s">
        <v>219</v>
      </c>
      <c r="E468" s="166" t="s">
        <v>1</v>
      </c>
      <c r="F468" s="167" t="s">
        <v>4595</v>
      </c>
      <c r="H468" s="168">
        <v>6</v>
      </c>
      <c r="I468" s="169"/>
      <c r="L468" s="164"/>
      <c r="M468" s="170"/>
      <c r="T468" s="171"/>
      <c r="AT468" s="166" t="s">
        <v>219</v>
      </c>
      <c r="AU468" s="166" t="s">
        <v>88</v>
      </c>
      <c r="AV468" s="12" t="s">
        <v>88</v>
      </c>
      <c r="AW468" s="12" t="s">
        <v>31</v>
      </c>
      <c r="AX468" s="12" t="s">
        <v>75</v>
      </c>
      <c r="AY468" s="166" t="s">
        <v>205</v>
      </c>
    </row>
    <row r="469" spans="2:65" s="15" customFormat="1">
      <c r="B469" s="185"/>
      <c r="D469" s="165" t="s">
        <v>219</v>
      </c>
      <c r="E469" s="186" t="s">
        <v>1</v>
      </c>
      <c r="F469" s="187" t="s">
        <v>404</v>
      </c>
      <c r="H469" s="188">
        <v>12</v>
      </c>
      <c r="I469" s="189"/>
      <c r="L469" s="185"/>
      <c r="M469" s="190"/>
      <c r="T469" s="191"/>
      <c r="AT469" s="186" t="s">
        <v>219</v>
      </c>
      <c r="AU469" s="186" t="s">
        <v>88</v>
      </c>
      <c r="AV469" s="15" t="s">
        <v>222</v>
      </c>
      <c r="AW469" s="15" t="s">
        <v>31</v>
      </c>
      <c r="AX469" s="15" t="s">
        <v>75</v>
      </c>
      <c r="AY469" s="186" t="s">
        <v>205</v>
      </c>
    </row>
    <row r="470" spans="2:65" s="13" customFormat="1">
      <c r="B470" s="172"/>
      <c r="D470" s="165" t="s">
        <v>219</v>
      </c>
      <c r="E470" s="173" t="s">
        <v>1</v>
      </c>
      <c r="F470" s="174" t="s">
        <v>221</v>
      </c>
      <c r="H470" s="175">
        <v>12</v>
      </c>
      <c r="I470" s="176"/>
      <c r="L470" s="172"/>
      <c r="M470" s="177"/>
      <c r="T470" s="178"/>
      <c r="AT470" s="173" t="s">
        <v>219</v>
      </c>
      <c r="AU470" s="173" t="s">
        <v>88</v>
      </c>
      <c r="AV470" s="13" t="s">
        <v>210</v>
      </c>
      <c r="AW470" s="13" t="s">
        <v>31</v>
      </c>
      <c r="AX470" s="13" t="s">
        <v>82</v>
      </c>
      <c r="AY470" s="173" t="s">
        <v>205</v>
      </c>
    </row>
    <row r="471" spans="2:65" s="1" customFormat="1" ht="24.2" customHeight="1">
      <c r="B471" s="136"/>
      <c r="C471" s="137" t="s">
        <v>876</v>
      </c>
      <c r="D471" s="137" t="s">
        <v>206</v>
      </c>
      <c r="E471" s="138" t="s">
        <v>4695</v>
      </c>
      <c r="F471" s="139" t="s">
        <v>4696</v>
      </c>
      <c r="G471" s="140" t="s">
        <v>1587</v>
      </c>
      <c r="H471" s="141">
        <v>8</v>
      </c>
      <c r="I471" s="142"/>
      <c r="J471" s="143">
        <f>ROUND(I471*H471,2)</f>
        <v>0</v>
      </c>
      <c r="K471" s="144"/>
      <c r="L471" s="145"/>
      <c r="M471" s="146" t="s">
        <v>1</v>
      </c>
      <c r="N471" s="147" t="s">
        <v>41</v>
      </c>
      <c r="P471" s="148">
        <f>O471*H471</f>
        <v>0</v>
      </c>
      <c r="Q471" s="148">
        <v>0.45029999999999998</v>
      </c>
      <c r="R471" s="148">
        <f>Q471*H471</f>
        <v>3.6023999999999998</v>
      </c>
      <c r="S471" s="148">
        <v>0</v>
      </c>
      <c r="T471" s="149">
        <f>S471*H471</f>
        <v>0</v>
      </c>
      <c r="AR471" s="150" t="s">
        <v>258</v>
      </c>
      <c r="AT471" s="150" t="s">
        <v>206</v>
      </c>
      <c r="AU471" s="150" t="s">
        <v>88</v>
      </c>
      <c r="AY471" s="17" t="s">
        <v>205</v>
      </c>
      <c r="BE471" s="151">
        <f>IF(N471="základná",J471,0)</f>
        <v>0</v>
      </c>
      <c r="BF471" s="151">
        <f>IF(N471="znížená",J471,0)</f>
        <v>0</v>
      </c>
      <c r="BG471" s="151">
        <f>IF(N471="zákl. prenesená",J471,0)</f>
        <v>0</v>
      </c>
      <c r="BH471" s="151">
        <f>IF(N471="zníž. prenesená",J471,0)</f>
        <v>0</v>
      </c>
      <c r="BI471" s="151">
        <f>IF(N471="nulová",J471,0)</f>
        <v>0</v>
      </c>
      <c r="BJ471" s="17" t="s">
        <v>88</v>
      </c>
      <c r="BK471" s="151">
        <f>ROUND(I471*H471,2)</f>
        <v>0</v>
      </c>
      <c r="BL471" s="17" t="s">
        <v>233</v>
      </c>
      <c r="BM471" s="150" t="s">
        <v>4697</v>
      </c>
    </row>
    <row r="472" spans="2:65" s="14" customFormat="1">
      <c r="B472" s="179"/>
      <c r="D472" s="165" t="s">
        <v>219</v>
      </c>
      <c r="E472" s="180" t="s">
        <v>1</v>
      </c>
      <c r="F472" s="181" t="s">
        <v>4664</v>
      </c>
      <c r="H472" s="180" t="s">
        <v>1</v>
      </c>
      <c r="I472" s="182"/>
      <c r="L472" s="179"/>
      <c r="M472" s="183"/>
      <c r="T472" s="184"/>
      <c r="AT472" s="180" t="s">
        <v>219</v>
      </c>
      <c r="AU472" s="180" t="s">
        <v>88</v>
      </c>
      <c r="AV472" s="14" t="s">
        <v>82</v>
      </c>
      <c r="AW472" s="14" t="s">
        <v>31</v>
      </c>
      <c r="AX472" s="14" t="s">
        <v>75</v>
      </c>
      <c r="AY472" s="180" t="s">
        <v>205</v>
      </c>
    </row>
    <row r="473" spans="2:65" s="14" customFormat="1">
      <c r="B473" s="179"/>
      <c r="D473" s="165" t="s">
        <v>219</v>
      </c>
      <c r="E473" s="180" t="s">
        <v>1</v>
      </c>
      <c r="F473" s="181" t="s">
        <v>4678</v>
      </c>
      <c r="H473" s="180" t="s">
        <v>1</v>
      </c>
      <c r="I473" s="182"/>
      <c r="L473" s="179"/>
      <c r="M473" s="183"/>
      <c r="T473" s="184"/>
      <c r="AT473" s="180" t="s">
        <v>219</v>
      </c>
      <c r="AU473" s="180" t="s">
        <v>88</v>
      </c>
      <c r="AV473" s="14" t="s">
        <v>82</v>
      </c>
      <c r="AW473" s="14" t="s">
        <v>31</v>
      </c>
      <c r="AX473" s="14" t="s">
        <v>75</v>
      </c>
      <c r="AY473" s="180" t="s">
        <v>205</v>
      </c>
    </row>
    <row r="474" spans="2:65" s="14" customFormat="1">
      <c r="B474" s="179"/>
      <c r="D474" s="165" t="s">
        <v>219</v>
      </c>
      <c r="E474" s="180" t="s">
        <v>1</v>
      </c>
      <c r="F474" s="181" t="s">
        <v>4679</v>
      </c>
      <c r="H474" s="180" t="s">
        <v>1</v>
      </c>
      <c r="I474" s="182"/>
      <c r="L474" s="179"/>
      <c r="M474" s="183"/>
      <c r="T474" s="184"/>
      <c r="AT474" s="180" t="s">
        <v>219</v>
      </c>
      <c r="AU474" s="180" t="s">
        <v>88</v>
      </c>
      <c r="AV474" s="14" t="s">
        <v>82</v>
      </c>
      <c r="AW474" s="14" t="s">
        <v>31</v>
      </c>
      <c r="AX474" s="14" t="s">
        <v>75</v>
      </c>
      <c r="AY474" s="180" t="s">
        <v>205</v>
      </c>
    </row>
    <row r="475" spans="2:65" s="14" customFormat="1">
      <c r="B475" s="179"/>
      <c r="D475" s="165" t="s">
        <v>219</v>
      </c>
      <c r="E475" s="180" t="s">
        <v>1</v>
      </c>
      <c r="F475" s="181" t="s">
        <v>4698</v>
      </c>
      <c r="H475" s="180" t="s">
        <v>1</v>
      </c>
      <c r="I475" s="182"/>
      <c r="L475" s="179"/>
      <c r="M475" s="183"/>
      <c r="T475" s="184"/>
      <c r="AT475" s="180" t="s">
        <v>219</v>
      </c>
      <c r="AU475" s="180" t="s">
        <v>88</v>
      </c>
      <c r="AV475" s="14" t="s">
        <v>82</v>
      </c>
      <c r="AW475" s="14" t="s">
        <v>31</v>
      </c>
      <c r="AX475" s="14" t="s">
        <v>75</v>
      </c>
      <c r="AY475" s="180" t="s">
        <v>205</v>
      </c>
    </row>
    <row r="476" spans="2:65" s="14" customFormat="1" ht="22.5">
      <c r="B476" s="179"/>
      <c r="D476" s="165" t="s">
        <v>219</v>
      </c>
      <c r="E476" s="180" t="s">
        <v>1</v>
      </c>
      <c r="F476" s="181" t="s">
        <v>4699</v>
      </c>
      <c r="H476" s="180" t="s">
        <v>1</v>
      </c>
      <c r="I476" s="182"/>
      <c r="L476" s="179"/>
      <c r="M476" s="183"/>
      <c r="T476" s="184"/>
      <c r="AT476" s="180" t="s">
        <v>219</v>
      </c>
      <c r="AU476" s="180" t="s">
        <v>88</v>
      </c>
      <c r="AV476" s="14" t="s">
        <v>82</v>
      </c>
      <c r="AW476" s="14" t="s">
        <v>31</v>
      </c>
      <c r="AX476" s="14" t="s">
        <v>75</v>
      </c>
      <c r="AY476" s="180" t="s">
        <v>205</v>
      </c>
    </row>
    <row r="477" spans="2:65" s="14" customFormat="1" ht="22.5">
      <c r="B477" s="179"/>
      <c r="D477" s="165" t="s">
        <v>219</v>
      </c>
      <c r="E477" s="180" t="s">
        <v>1</v>
      </c>
      <c r="F477" s="181" t="s">
        <v>4700</v>
      </c>
      <c r="H477" s="180" t="s">
        <v>1</v>
      </c>
      <c r="I477" s="182"/>
      <c r="L477" s="179"/>
      <c r="M477" s="183"/>
      <c r="T477" s="184"/>
      <c r="AT477" s="180" t="s">
        <v>219</v>
      </c>
      <c r="AU477" s="180" t="s">
        <v>88</v>
      </c>
      <c r="AV477" s="14" t="s">
        <v>82</v>
      </c>
      <c r="AW477" s="14" t="s">
        <v>31</v>
      </c>
      <c r="AX477" s="14" t="s">
        <v>75</v>
      </c>
      <c r="AY477" s="180" t="s">
        <v>205</v>
      </c>
    </row>
    <row r="478" spans="2:65" s="14" customFormat="1" ht="22.5">
      <c r="B478" s="179"/>
      <c r="D478" s="165" t="s">
        <v>219</v>
      </c>
      <c r="E478" s="180" t="s">
        <v>1</v>
      </c>
      <c r="F478" s="181" t="s">
        <v>4701</v>
      </c>
      <c r="H478" s="180" t="s">
        <v>1</v>
      </c>
      <c r="I478" s="182"/>
      <c r="L478" s="179"/>
      <c r="M478" s="183"/>
      <c r="T478" s="184"/>
      <c r="AT478" s="180" t="s">
        <v>219</v>
      </c>
      <c r="AU478" s="180" t="s">
        <v>88</v>
      </c>
      <c r="AV478" s="14" t="s">
        <v>82</v>
      </c>
      <c r="AW478" s="14" t="s">
        <v>31</v>
      </c>
      <c r="AX478" s="14" t="s">
        <v>75</v>
      </c>
      <c r="AY478" s="180" t="s">
        <v>205</v>
      </c>
    </row>
    <row r="479" spans="2:65" s="14" customFormat="1" ht="22.5">
      <c r="B479" s="179"/>
      <c r="D479" s="165" t="s">
        <v>219</v>
      </c>
      <c r="E479" s="180" t="s">
        <v>1</v>
      </c>
      <c r="F479" s="181" t="s">
        <v>4684</v>
      </c>
      <c r="H479" s="180" t="s">
        <v>1</v>
      </c>
      <c r="I479" s="182"/>
      <c r="L479" s="179"/>
      <c r="M479" s="183"/>
      <c r="T479" s="184"/>
      <c r="AT479" s="180" t="s">
        <v>219</v>
      </c>
      <c r="AU479" s="180" t="s">
        <v>88</v>
      </c>
      <c r="AV479" s="14" t="s">
        <v>82</v>
      </c>
      <c r="AW479" s="14" t="s">
        <v>31</v>
      </c>
      <c r="AX479" s="14" t="s">
        <v>75</v>
      </c>
      <c r="AY479" s="180" t="s">
        <v>205</v>
      </c>
    </row>
    <row r="480" spans="2:65" s="14" customFormat="1">
      <c r="B480" s="179"/>
      <c r="D480" s="165" t="s">
        <v>219</v>
      </c>
      <c r="E480" s="180" t="s">
        <v>1</v>
      </c>
      <c r="F480" s="181" t="s">
        <v>4702</v>
      </c>
      <c r="H480" s="180" t="s">
        <v>1</v>
      </c>
      <c r="I480" s="182"/>
      <c r="L480" s="179"/>
      <c r="M480" s="183"/>
      <c r="T480" s="184"/>
      <c r="AT480" s="180" t="s">
        <v>219</v>
      </c>
      <c r="AU480" s="180" t="s">
        <v>88</v>
      </c>
      <c r="AV480" s="14" t="s">
        <v>82</v>
      </c>
      <c r="AW480" s="14" t="s">
        <v>31</v>
      </c>
      <c r="AX480" s="14" t="s">
        <v>75</v>
      </c>
      <c r="AY480" s="180" t="s">
        <v>205</v>
      </c>
    </row>
    <row r="481" spans="2:65" s="14" customFormat="1">
      <c r="B481" s="179"/>
      <c r="D481" s="165" t="s">
        <v>219</v>
      </c>
      <c r="E481" s="180" t="s">
        <v>1</v>
      </c>
      <c r="F481" s="181" t="s">
        <v>4685</v>
      </c>
      <c r="H481" s="180" t="s">
        <v>1</v>
      </c>
      <c r="I481" s="182"/>
      <c r="L481" s="179"/>
      <c r="M481" s="183"/>
      <c r="T481" s="184"/>
      <c r="AT481" s="180" t="s">
        <v>219</v>
      </c>
      <c r="AU481" s="180" t="s">
        <v>88</v>
      </c>
      <c r="AV481" s="14" t="s">
        <v>82</v>
      </c>
      <c r="AW481" s="14" t="s">
        <v>31</v>
      </c>
      <c r="AX481" s="14" t="s">
        <v>75</v>
      </c>
      <c r="AY481" s="180" t="s">
        <v>205</v>
      </c>
    </row>
    <row r="482" spans="2:65" s="14" customFormat="1">
      <c r="B482" s="179"/>
      <c r="D482" s="165" t="s">
        <v>219</v>
      </c>
      <c r="E482" s="180" t="s">
        <v>1</v>
      </c>
      <c r="F482" s="181" t="s">
        <v>4703</v>
      </c>
      <c r="H482" s="180" t="s">
        <v>1</v>
      </c>
      <c r="I482" s="182"/>
      <c r="L482" s="179"/>
      <c r="M482" s="183"/>
      <c r="T482" s="184"/>
      <c r="AT482" s="180" t="s">
        <v>219</v>
      </c>
      <c r="AU482" s="180" t="s">
        <v>88</v>
      </c>
      <c r="AV482" s="14" t="s">
        <v>82</v>
      </c>
      <c r="AW482" s="14" t="s">
        <v>31</v>
      </c>
      <c r="AX482" s="14" t="s">
        <v>75</v>
      </c>
      <c r="AY482" s="180" t="s">
        <v>205</v>
      </c>
    </row>
    <row r="483" spans="2:65" s="14" customFormat="1">
      <c r="B483" s="179"/>
      <c r="D483" s="165" t="s">
        <v>219</v>
      </c>
      <c r="E483" s="180" t="s">
        <v>1</v>
      </c>
      <c r="F483" s="181" t="s">
        <v>4687</v>
      </c>
      <c r="H483" s="180" t="s">
        <v>1</v>
      </c>
      <c r="I483" s="182"/>
      <c r="L483" s="179"/>
      <c r="M483" s="183"/>
      <c r="T483" s="184"/>
      <c r="AT483" s="180" t="s">
        <v>219</v>
      </c>
      <c r="AU483" s="180" t="s">
        <v>88</v>
      </c>
      <c r="AV483" s="14" t="s">
        <v>82</v>
      </c>
      <c r="AW483" s="14" t="s">
        <v>31</v>
      </c>
      <c r="AX483" s="14" t="s">
        <v>75</v>
      </c>
      <c r="AY483" s="180" t="s">
        <v>205</v>
      </c>
    </row>
    <row r="484" spans="2:65" s="14" customFormat="1">
      <c r="B484" s="179"/>
      <c r="D484" s="165" t="s">
        <v>219</v>
      </c>
      <c r="E484" s="180" t="s">
        <v>1</v>
      </c>
      <c r="F484" s="181" t="s">
        <v>4704</v>
      </c>
      <c r="H484" s="180" t="s">
        <v>1</v>
      </c>
      <c r="I484" s="182"/>
      <c r="L484" s="179"/>
      <c r="M484" s="183"/>
      <c r="T484" s="184"/>
      <c r="AT484" s="180" t="s">
        <v>219</v>
      </c>
      <c r="AU484" s="180" t="s">
        <v>88</v>
      </c>
      <c r="AV484" s="14" t="s">
        <v>82</v>
      </c>
      <c r="AW484" s="14" t="s">
        <v>31</v>
      </c>
      <c r="AX484" s="14" t="s">
        <v>75</v>
      </c>
      <c r="AY484" s="180" t="s">
        <v>205</v>
      </c>
    </row>
    <row r="485" spans="2:65" s="14" customFormat="1" ht="22.5">
      <c r="B485" s="179"/>
      <c r="D485" s="165" t="s">
        <v>219</v>
      </c>
      <c r="E485" s="180" t="s">
        <v>1</v>
      </c>
      <c r="F485" s="181" t="s">
        <v>4689</v>
      </c>
      <c r="H485" s="180" t="s">
        <v>1</v>
      </c>
      <c r="I485" s="182"/>
      <c r="L485" s="179"/>
      <c r="M485" s="183"/>
      <c r="T485" s="184"/>
      <c r="AT485" s="180" t="s">
        <v>219</v>
      </c>
      <c r="AU485" s="180" t="s">
        <v>88</v>
      </c>
      <c r="AV485" s="14" t="s">
        <v>82</v>
      </c>
      <c r="AW485" s="14" t="s">
        <v>31</v>
      </c>
      <c r="AX485" s="14" t="s">
        <v>75</v>
      </c>
      <c r="AY485" s="180" t="s">
        <v>205</v>
      </c>
    </row>
    <row r="486" spans="2:65" s="14" customFormat="1">
      <c r="B486" s="179"/>
      <c r="D486" s="165" t="s">
        <v>219</v>
      </c>
      <c r="E486" s="180" t="s">
        <v>1</v>
      </c>
      <c r="F486" s="181" t="s">
        <v>4690</v>
      </c>
      <c r="H486" s="180" t="s">
        <v>1</v>
      </c>
      <c r="I486" s="182"/>
      <c r="L486" s="179"/>
      <c r="M486" s="183"/>
      <c r="T486" s="184"/>
      <c r="AT486" s="180" t="s">
        <v>219</v>
      </c>
      <c r="AU486" s="180" t="s">
        <v>88</v>
      </c>
      <c r="AV486" s="14" t="s">
        <v>82</v>
      </c>
      <c r="AW486" s="14" t="s">
        <v>31</v>
      </c>
      <c r="AX486" s="14" t="s">
        <v>75</v>
      </c>
      <c r="AY486" s="180" t="s">
        <v>205</v>
      </c>
    </row>
    <row r="487" spans="2:65" s="14" customFormat="1" ht="22.5">
      <c r="B487" s="179"/>
      <c r="D487" s="165" t="s">
        <v>219</v>
      </c>
      <c r="E487" s="180" t="s">
        <v>1</v>
      </c>
      <c r="F487" s="181" t="s">
        <v>4691</v>
      </c>
      <c r="H487" s="180" t="s">
        <v>1</v>
      </c>
      <c r="I487" s="182"/>
      <c r="L487" s="179"/>
      <c r="M487" s="183"/>
      <c r="T487" s="184"/>
      <c r="AT487" s="180" t="s">
        <v>219</v>
      </c>
      <c r="AU487" s="180" t="s">
        <v>88</v>
      </c>
      <c r="AV487" s="14" t="s">
        <v>82</v>
      </c>
      <c r="AW487" s="14" t="s">
        <v>31</v>
      </c>
      <c r="AX487" s="14" t="s">
        <v>75</v>
      </c>
      <c r="AY487" s="180" t="s">
        <v>205</v>
      </c>
    </row>
    <row r="488" spans="2:65" s="14" customFormat="1" ht="22.5">
      <c r="B488" s="179"/>
      <c r="D488" s="165" t="s">
        <v>219</v>
      </c>
      <c r="E488" s="180" t="s">
        <v>1</v>
      </c>
      <c r="F488" s="181" t="s">
        <v>4692</v>
      </c>
      <c r="H488" s="180" t="s">
        <v>1</v>
      </c>
      <c r="I488" s="182"/>
      <c r="L488" s="179"/>
      <c r="M488" s="183"/>
      <c r="T488" s="184"/>
      <c r="AT488" s="180" t="s">
        <v>219</v>
      </c>
      <c r="AU488" s="180" t="s">
        <v>88</v>
      </c>
      <c r="AV488" s="14" t="s">
        <v>82</v>
      </c>
      <c r="AW488" s="14" t="s">
        <v>31</v>
      </c>
      <c r="AX488" s="14" t="s">
        <v>75</v>
      </c>
      <c r="AY488" s="180" t="s">
        <v>205</v>
      </c>
    </row>
    <row r="489" spans="2:65" s="14" customFormat="1" ht="22.5">
      <c r="B489" s="179"/>
      <c r="D489" s="165" t="s">
        <v>219</v>
      </c>
      <c r="E489" s="180" t="s">
        <v>1</v>
      </c>
      <c r="F489" s="181" t="s">
        <v>4693</v>
      </c>
      <c r="H489" s="180" t="s">
        <v>1</v>
      </c>
      <c r="I489" s="182"/>
      <c r="L489" s="179"/>
      <c r="M489" s="183"/>
      <c r="T489" s="184"/>
      <c r="AT489" s="180" t="s">
        <v>219</v>
      </c>
      <c r="AU489" s="180" t="s">
        <v>88</v>
      </c>
      <c r="AV489" s="14" t="s">
        <v>82</v>
      </c>
      <c r="AW489" s="14" t="s">
        <v>31</v>
      </c>
      <c r="AX489" s="14" t="s">
        <v>75</v>
      </c>
      <c r="AY489" s="180" t="s">
        <v>205</v>
      </c>
    </row>
    <row r="490" spans="2:65" s="14" customFormat="1">
      <c r="B490" s="179"/>
      <c r="D490" s="165" t="s">
        <v>219</v>
      </c>
      <c r="E490" s="180" t="s">
        <v>1</v>
      </c>
      <c r="F490" s="181" t="s">
        <v>4670</v>
      </c>
      <c r="H490" s="180" t="s">
        <v>1</v>
      </c>
      <c r="I490" s="182"/>
      <c r="L490" s="179"/>
      <c r="M490" s="183"/>
      <c r="T490" s="184"/>
      <c r="AT490" s="180" t="s">
        <v>219</v>
      </c>
      <c r="AU490" s="180" t="s">
        <v>88</v>
      </c>
      <c r="AV490" s="14" t="s">
        <v>82</v>
      </c>
      <c r="AW490" s="14" t="s">
        <v>31</v>
      </c>
      <c r="AX490" s="14" t="s">
        <v>75</v>
      </c>
      <c r="AY490" s="180" t="s">
        <v>205</v>
      </c>
    </row>
    <row r="491" spans="2:65" s="12" customFormat="1">
      <c r="B491" s="164"/>
      <c r="D491" s="165" t="s">
        <v>219</v>
      </c>
      <c r="E491" s="166" t="s">
        <v>1</v>
      </c>
      <c r="F491" s="167" t="s">
        <v>4705</v>
      </c>
      <c r="H491" s="168">
        <v>4</v>
      </c>
      <c r="I491" s="169"/>
      <c r="L491" s="164"/>
      <c r="M491" s="170"/>
      <c r="T491" s="171"/>
      <c r="AT491" s="166" t="s">
        <v>219</v>
      </c>
      <c r="AU491" s="166" t="s">
        <v>88</v>
      </c>
      <c r="AV491" s="12" t="s">
        <v>88</v>
      </c>
      <c r="AW491" s="12" t="s">
        <v>31</v>
      </c>
      <c r="AX491" s="12" t="s">
        <v>75</v>
      </c>
      <c r="AY491" s="166" t="s">
        <v>205</v>
      </c>
    </row>
    <row r="492" spans="2:65" s="12" customFormat="1">
      <c r="B492" s="164"/>
      <c r="D492" s="165" t="s">
        <v>219</v>
      </c>
      <c r="E492" s="166" t="s">
        <v>1</v>
      </c>
      <c r="F492" s="167" t="s">
        <v>4475</v>
      </c>
      <c r="H492" s="168">
        <v>4</v>
      </c>
      <c r="I492" s="169"/>
      <c r="L492" s="164"/>
      <c r="M492" s="170"/>
      <c r="T492" s="171"/>
      <c r="AT492" s="166" t="s">
        <v>219</v>
      </c>
      <c r="AU492" s="166" t="s">
        <v>88</v>
      </c>
      <c r="AV492" s="12" t="s">
        <v>88</v>
      </c>
      <c r="AW492" s="12" t="s">
        <v>31</v>
      </c>
      <c r="AX492" s="12" t="s">
        <v>75</v>
      </c>
      <c r="AY492" s="166" t="s">
        <v>205</v>
      </c>
    </row>
    <row r="493" spans="2:65" s="15" customFormat="1">
      <c r="B493" s="185"/>
      <c r="D493" s="165" t="s">
        <v>219</v>
      </c>
      <c r="E493" s="186" t="s">
        <v>1</v>
      </c>
      <c r="F493" s="187" t="s">
        <v>404</v>
      </c>
      <c r="H493" s="188">
        <v>8</v>
      </c>
      <c r="I493" s="189"/>
      <c r="L493" s="185"/>
      <c r="M493" s="190"/>
      <c r="T493" s="191"/>
      <c r="AT493" s="186" t="s">
        <v>219</v>
      </c>
      <c r="AU493" s="186" t="s">
        <v>88</v>
      </c>
      <c r="AV493" s="15" t="s">
        <v>222</v>
      </c>
      <c r="AW493" s="15" t="s">
        <v>31</v>
      </c>
      <c r="AX493" s="15" t="s">
        <v>75</v>
      </c>
      <c r="AY493" s="186" t="s">
        <v>205</v>
      </c>
    </row>
    <row r="494" spans="2:65" s="13" customFormat="1">
      <c r="B494" s="172"/>
      <c r="D494" s="165" t="s">
        <v>219</v>
      </c>
      <c r="E494" s="173" t="s">
        <v>1</v>
      </c>
      <c r="F494" s="174" t="s">
        <v>221</v>
      </c>
      <c r="H494" s="175">
        <v>8</v>
      </c>
      <c r="I494" s="176"/>
      <c r="L494" s="172"/>
      <c r="M494" s="177"/>
      <c r="T494" s="178"/>
      <c r="AT494" s="173" t="s">
        <v>219</v>
      </c>
      <c r="AU494" s="173" t="s">
        <v>88</v>
      </c>
      <c r="AV494" s="13" t="s">
        <v>210</v>
      </c>
      <c r="AW494" s="13" t="s">
        <v>31</v>
      </c>
      <c r="AX494" s="13" t="s">
        <v>82</v>
      </c>
      <c r="AY494" s="173" t="s">
        <v>205</v>
      </c>
    </row>
    <row r="495" spans="2:65" s="1" customFormat="1" ht="24.2" customHeight="1">
      <c r="B495" s="136"/>
      <c r="C495" s="137" t="s">
        <v>879</v>
      </c>
      <c r="D495" s="137" t="s">
        <v>206</v>
      </c>
      <c r="E495" s="138" t="s">
        <v>4706</v>
      </c>
      <c r="F495" s="139" t="s">
        <v>4707</v>
      </c>
      <c r="G495" s="140" t="s">
        <v>1587</v>
      </c>
      <c r="H495" s="141">
        <v>29</v>
      </c>
      <c r="I495" s="142"/>
      <c r="J495" s="143">
        <f>ROUND(I495*H495,2)</f>
        <v>0</v>
      </c>
      <c r="K495" s="144"/>
      <c r="L495" s="145"/>
      <c r="M495" s="146" t="s">
        <v>1</v>
      </c>
      <c r="N495" s="147" t="s">
        <v>41</v>
      </c>
      <c r="P495" s="148">
        <f>O495*H495</f>
        <v>0</v>
      </c>
      <c r="Q495" s="148">
        <v>0.45029999999999998</v>
      </c>
      <c r="R495" s="148">
        <f>Q495*H495</f>
        <v>13.0587</v>
      </c>
      <c r="S495" s="148">
        <v>0</v>
      </c>
      <c r="T495" s="149">
        <f>S495*H495</f>
        <v>0</v>
      </c>
      <c r="AR495" s="150" t="s">
        <v>258</v>
      </c>
      <c r="AT495" s="150" t="s">
        <v>206</v>
      </c>
      <c r="AU495" s="150" t="s">
        <v>88</v>
      </c>
      <c r="AY495" s="17" t="s">
        <v>205</v>
      </c>
      <c r="BE495" s="151">
        <f>IF(N495="základná",J495,0)</f>
        <v>0</v>
      </c>
      <c r="BF495" s="151">
        <f>IF(N495="znížená",J495,0)</f>
        <v>0</v>
      </c>
      <c r="BG495" s="151">
        <f>IF(N495="zákl. prenesená",J495,0)</f>
        <v>0</v>
      </c>
      <c r="BH495" s="151">
        <f>IF(N495="zníž. prenesená",J495,0)</f>
        <v>0</v>
      </c>
      <c r="BI495" s="151">
        <f>IF(N495="nulová",J495,0)</f>
        <v>0</v>
      </c>
      <c r="BJ495" s="17" t="s">
        <v>88</v>
      </c>
      <c r="BK495" s="151">
        <f>ROUND(I495*H495,2)</f>
        <v>0</v>
      </c>
      <c r="BL495" s="17" t="s">
        <v>233</v>
      </c>
      <c r="BM495" s="150" t="s">
        <v>4708</v>
      </c>
    </row>
    <row r="496" spans="2:65" s="14" customFormat="1">
      <c r="B496" s="179"/>
      <c r="D496" s="165" t="s">
        <v>219</v>
      </c>
      <c r="E496" s="180" t="s">
        <v>1</v>
      </c>
      <c r="F496" s="181" t="s">
        <v>4664</v>
      </c>
      <c r="H496" s="180" t="s">
        <v>1</v>
      </c>
      <c r="I496" s="182"/>
      <c r="L496" s="179"/>
      <c r="M496" s="183"/>
      <c r="T496" s="184"/>
      <c r="AT496" s="180" t="s">
        <v>219</v>
      </c>
      <c r="AU496" s="180" t="s">
        <v>88</v>
      </c>
      <c r="AV496" s="14" t="s">
        <v>82</v>
      </c>
      <c r="AW496" s="14" t="s">
        <v>31</v>
      </c>
      <c r="AX496" s="14" t="s">
        <v>75</v>
      </c>
      <c r="AY496" s="180" t="s">
        <v>205</v>
      </c>
    </row>
    <row r="497" spans="2:51" s="14" customFormat="1">
      <c r="B497" s="179"/>
      <c r="D497" s="165" t="s">
        <v>219</v>
      </c>
      <c r="E497" s="180" t="s">
        <v>1</v>
      </c>
      <c r="F497" s="181" t="s">
        <v>4678</v>
      </c>
      <c r="H497" s="180" t="s">
        <v>1</v>
      </c>
      <c r="I497" s="182"/>
      <c r="L497" s="179"/>
      <c r="M497" s="183"/>
      <c r="T497" s="184"/>
      <c r="AT497" s="180" t="s">
        <v>219</v>
      </c>
      <c r="AU497" s="180" t="s">
        <v>88</v>
      </c>
      <c r="AV497" s="14" t="s">
        <v>82</v>
      </c>
      <c r="AW497" s="14" t="s">
        <v>31</v>
      </c>
      <c r="AX497" s="14" t="s">
        <v>75</v>
      </c>
      <c r="AY497" s="180" t="s">
        <v>205</v>
      </c>
    </row>
    <row r="498" spans="2:51" s="14" customFormat="1">
      <c r="B498" s="179"/>
      <c r="D498" s="165" t="s">
        <v>219</v>
      </c>
      <c r="E498" s="180" t="s">
        <v>1</v>
      </c>
      <c r="F498" s="181" t="s">
        <v>4679</v>
      </c>
      <c r="H498" s="180" t="s">
        <v>1</v>
      </c>
      <c r="I498" s="182"/>
      <c r="L498" s="179"/>
      <c r="M498" s="183"/>
      <c r="T498" s="184"/>
      <c r="AT498" s="180" t="s">
        <v>219</v>
      </c>
      <c r="AU498" s="180" t="s">
        <v>88</v>
      </c>
      <c r="AV498" s="14" t="s">
        <v>82</v>
      </c>
      <c r="AW498" s="14" t="s">
        <v>31</v>
      </c>
      <c r="AX498" s="14" t="s">
        <v>75</v>
      </c>
      <c r="AY498" s="180" t="s">
        <v>205</v>
      </c>
    </row>
    <row r="499" spans="2:51" s="14" customFormat="1">
      <c r="B499" s="179"/>
      <c r="D499" s="165" t="s">
        <v>219</v>
      </c>
      <c r="E499" s="180" t="s">
        <v>1</v>
      </c>
      <c r="F499" s="181" t="s">
        <v>4709</v>
      </c>
      <c r="H499" s="180" t="s">
        <v>1</v>
      </c>
      <c r="I499" s="182"/>
      <c r="L499" s="179"/>
      <c r="M499" s="183"/>
      <c r="T499" s="184"/>
      <c r="AT499" s="180" t="s">
        <v>219</v>
      </c>
      <c r="AU499" s="180" t="s">
        <v>88</v>
      </c>
      <c r="AV499" s="14" t="s">
        <v>82</v>
      </c>
      <c r="AW499" s="14" t="s">
        <v>31</v>
      </c>
      <c r="AX499" s="14" t="s">
        <v>75</v>
      </c>
      <c r="AY499" s="180" t="s">
        <v>205</v>
      </c>
    </row>
    <row r="500" spans="2:51" s="14" customFormat="1">
      <c r="B500" s="179"/>
      <c r="D500" s="165" t="s">
        <v>219</v>
      </c>
      <c r="E500" s="180" t="s">
        <v>1</v>
      </c>
      <c r="F500" s="181" t="s">
        <v>4710</v>
      </c>
      <c r="H500" s="180" t="s">
        <v>1</v>
      </c>
      <c r="I500" s="182"/>
      <c r="L500" s="179"/>
      <c r="M500" s="183"/>
      <c r="T500" s="184"/>
      <c r="AT500" s="180" t="s">
        <v>219</v>
      </c>
      <c r="AU500" s="180" t="s">
        <v>88</v>
      </c>
      <c r="AV500" s="14" t="s">
        <v>82</v>
      </c>
      <c r="AW500" s="14" t="s">
        <v>31</v>
      </c>
      <c r="AX500" s="14" t="s">
        <v>75</v>
      </c>
      <c r="AY500" s="180" t="s">
        <v>205</v>
      </c>
    </row>
    <row r="501" spans="2:51" s="14" customFormat="1" ht="22.5">
      <c r="B501" s="179"/>
      <c r="D501" s="165" t="s">
        <v>219</v>
      </c>
      <c r="E501" s="180" t="s">
        <v>1</v>
      </c>
      <c r="F501" s="181" t="s">
        <v>4711</v>
      </c>
      <c r="H501" s="180" t="s">
        <v>1</v>
      </c>
      <c r="I501" s="182"/>
      <c r="L501" s="179"/>
      <c r="M501" s="183"/>
      <c r="T501" s="184"/>
      <c r="AT501" s="180" t="s">
        <v>219</v>
      </c>
      <c r="AU501" s="180" t="s">
        <v>88</v>
      </c>
      <c r="AV501" s="14" t="s">
        <v>82</v>
      </c>
      <c r="AW501" s="14" t="s">
        <v>31</v>
      </c>
      <c r="AX501" s="14" t="s">
        <v>75</v>
      </c>
      <c r="AY501" s="180" t="s">
        <v>205</v>
      </c>
    </row>
    <row r="502" spans="2:51" s="14" customFormat="1" ht="22.5">
      <c r="B502" s="179"/>
      <c r="D502" s="165" t="s">
        <v>219</v>
      </c>
      <c r="E502" s="180" t="s">
        <v>1</v>
      </c>
      <c r="F502" s="181" t="s">
        <v>4701</v>
      </c>
      <c r="H502" s="180" t="s">
        <v>1</v>
      </c>
      <c r="I502" s="182"/>
      <c r="L502" s="179"/>
      <c r="M502" s="183"/>
      <c r="T502" s="184"/>
      <c r="AT502" s="180" t="s">
        <v>219</v>
      </c>
      <c r="AU502" s="180" t="s">
        <v>88</v>
      </c>
      <c r="AV502" s="14" t="s">
        <v>82</v>
      </c>
      <c r="AW502" s="14" t="s">
        <v>31</v>
      </c>
      <c r="AX502" s="14" t="s">
        <v>75</v>
      </c>
      <c r="AY502" s="180" t="s">
        <v>205</v>
      </c>
    </row>
    <row r="503" spans="2:51" s="14" customFormat="1">
      <c r="B503" s="179"/>
      <c r="D503" s="165" t="s">
        <v>219</v>
      </c>
      <c r="E503" s="180" t="s">
        <v>1</v>
      </c>
      <c r="F503" s="181" t="s">
        <v>4712</v>
      </c>
      <c r="H503" s="180" t="s">
        <v>1</v>
      </c>
      <c r="I503" s="182"/>
      <c r="L503" s="179"/>
      <c r="M503" s="183"/>
      <c r="T503" s="184"/>
      <c r="AT503" s="180" t="s">
        <v>219</v>
      </c>
      <c r="AU503" s="180" t="s">
        <v>88</v>
      </c>
      <c r="AV503" s="14" t="s">
        <v>82</v>
      </c>
      <c r="AW503" s="14" t="s">
        <v>31</v>
      </c>
      <c r="AX503" s="14" t="s">
        <v>75</v>
      </c>
      <c r="AY503" s="180" t="s">
        <v>205</v>
      </c>
    </row>
    <row r="504" spans="2:51" s="14" customFormat="1">
      <c r="B504" s="179"/>
      <c r="D504" s="165" t="s">
        <v>219</v>
      </c>
      <c r="E504" s="180" t="s">
        <v>1</v>
      </c>
      <c r="F504" s="181" t="s">
        <v>4713</v>
      </c>
      <c r="H504" s="180" t="s">
        <v>1</v>
      </c>
      <c r="I504" s="182"/>
      <c r="L504" s="179"/>
      <c r="M504" s="183"/>
      <c r="T504" s="184"/>
      <c r="AT504" s="180" t="s">
        <v>219</v>
      </c>
      <c r="AU504" s="180" t="s">
        <v>88</v>
      </c>
      <c r="AV504" s="14" t="s">
        <v>82</v>
      </c>
      <c r="AW504" s="14" t="s">
        <v>31</v>
      </c>
      <c r="AX504" s="14" t="s">
        <v>75</v>
      </c>
      <c r="AY504" s="180" t="s">
        <v>205</v>
      </c>
    </row>
    <row r="505" spans="2:51" s="14" customFormat="1">
      <c r="B505" s="179"/>
      <c r="D505" s="165" t="s">
        <v>219</v>
      </c>
      <c r="E505" s="180" t="s">
        <v>1</v>
      </c>
      <c r="F505" s="181" t="s">
        <v>4704</v>
      </c>
      <c r="H505" s="180" t="s">
        <v>1</v>
      </c>
      <c r="I505" s="182"/>
      <c r="L505" s="179"/>
      <c r="M505" s="183"/>
      <c r="T505" s="184"/>
      <c r="AT505" s="180" t="s">
        <v>219</v>
      </c>
      <c r="AU505" s="180" t="s">
        <v>88</v>
      </c>
      <c r="AV505" s="14" t="s">
        <v>82</v>
      </c>
      <c r="AW505" s="14" t="s">
        <v>31</v>
      </c>
      <c r="AX505" s="14" t="s">
        <v>75</v>
      </c>
      <c r="AY505" s="180" t="s">
        <v>205</v>
      </c>
    </row>
    <row r="506" spans="2:51" s="14" customFormat="1" ht="22.5">
      <c r="B506" s="179"/>
      <c r="D506" s="165" t="s">
        <v>219</v>
      </c>
      <c r="E506" s="180" t="s">
        <v>1</v>
      </c>
      <c r="F506" s="181" t="s">
        <v>4689</v>
      </c>
      <c r="H506" s="180" t="s">
        <v>1</v>
      </c>
      <c r="I506" s="182"/>
      <c r="L506" s="179"/>
      <c r="M506" s="183"/>
      <c r="T506" s="184"/>
      <c r="AT506" s="180" t="s">
        <v>219</v>
      </c>
      <c r="AU506" s="180" t="s">
        <v>88</v>
      </c>
      <c r="AV506" s="14" t="s">
        <v>82</v>
      </c>
      <c r="AW506" s="14" t="s">
        <v>31</v>
      </c>
      <c r="AX506" s="14" t="s">
        <v>75</v>
      </c>
      <c r="AY506" s="180" t="s">
        <v>205</v>
      </c>
    </row>
    <row r="507" spans="2:51" s="14" customFormat="1">
      <c r="B507" s="179"/>
      <c r="D507" s="165" t="s">
        <v>219</v>
      </c>
      <c r="E507" s="180" t="s">
        <v>1</v>
      </c>
      <c r="F507" s="181" t="s">
        <v>4690</v>
      </c>
      <c r="H507" s="180" t="s">
        <v>1</v>
      </c>
      <c r="I507" s="182"/>
      <c r="L507" s="179"/>
      <c r="M507" s="183"/>
      <c r="T507" s="184"/>
      <c r="AT507" s="180" t="s">
        <v>219</v>
      </c>
      <c r="AU507" s="180" t="s">
        <v>88</v>
      </c>
      <c r="AV507" s="14" t="s">
        <v>82</v>
      </c>
      <c r="AW507" s="14" t="s">
        <v>31</v>
      </c>
      <c r="AX507" s="14" t="s">
        <v>75</v>
      </c>
      <c r="AY507" s="180" t="s">
        <v>205</v>
      </c>
    </row>
    <row r="508" spans="2:51" s="14" customFormat="1" ht="22.5">
      <c r="B508" s="179"/>
      <c r="D508" s="165" t="s">
        <v>219</v>
      </c>
      <c r="E508" s="180" t="s">
        <v>1</v>
      </c>
      <c r="F508" s="181" t="s">
        <v>4691</v>
      </c>
      <c r="H508" s="180" t="s">
        <v>1</v>
      </c>
      <c r="I508" s="182"/>
      <c r="L508" s="179"/>
      <c r="M508" s="183"/>
      <c r="T508" s="184"/>
      <c r="AT508" s="180" t="s">
        <v>219</v>
      </c>
      <c r="AU508" s="180" t="s">
        <v>88</v>
      </c>
      <c r="AV508" s="14" t="s">
        <v>82</v>
      </c>
      <c r="AW508" s="14" t="s">
        <v>31</v>
      </c>
      <c r="AX508" s="14" t="s">
        <v>75</v>
      </c>
      <c r="AY508" s="180" t="s">
        <v>205</v>
      </c>
    </row>
    <row r="509" spans="2:51" s="14" customFormat="1" ht="22.5">
      <c r="B509" s="179"/>
      <c r="D509" s="165" t="s">
        <v>219</v>
      </c>
      <c r="E509" s="180" t="s">
        <v>1</v>
      </c>
      <c r="F509" s="181" t="s">
        <v>4692</v>
      </c>
      <c r="H509" s="180" t="s">
        <v>1</v>
      </c>
      <c r="I509" s="182"/>
      <c r="L509" s="179"/>
      <c r="M509" s="183"/>
      <c r="T509" s="184"/>
      <c r="AT509" s="180" t="s">
        <v>219</v>
      </c>
      <c r="AU509" s="180" t="s">
        <v>88</v>
      </c>
      <c r="AV509" s="14" t="s">
        <v>82</v>
      </c>
      <c r="AW509" s="14" t="s">
        <v>31</v>
      </c>
      <c r="AX509" s="14" t="s">
        <v>75</v>
      </c>
      <c r="AY509" s="180" t="s">
        <v>205</v>
      </c>
    </row>
    <row r="510" spans="2:51" s="14" customFormat="1" ht="22.5">
      <c r="B510" s="179"/>
      <c r="D510" s="165" t="s">
        <v>219</v>
      </c>
      <c r="E510" s="180" t="s">
        <v>1</v>
      </c>
      <c r="F510" s="181" t="s">
        <v>4693</v>
      </c>
      <c r="H510" s="180" t="s">
        <v>1</v>
      </c>
      <c r="I510" s="182"/>
      <c r="L510" s="179"/>
      <c r="M510" s="183"/>
      <c r="T510" s="184"/>
      <c r="AT510" s="180" t="s">
        <v>219</v>
      </c>
      <c r="AU510" s="180" t="s">
        <v>88</v>
      </c>
      <c r="AV510" s="14" t="s">
        <v>82</v>
      </c>
      <c r="AW510" s="14" t="s">
        <v>31</v>
      </c>
      <c r="AX510" s="14" t="s">
        <v>75</v>
      </c>
      <c r="AY510" s="180" t="s">
        <v>205</v>
      </c>
    </row>
    <row r="511" spans="2:51" s="14" customFormat="1">
      <c r="B511" s="179"/>
      <c r="D511" s="165" t="s">
        <v>219</v>
      </c>
      <c r="E511" s="180" t="s">
        <v>1</v>
      </c>
      <c r="F511" s="181" t="s">
        <v>4672</v>
      </c>
      <c r="H511" s="180" t="s">
        <v>1</v>
      </c>
      <c r="I511" s="182"/>
      <c r="L511" s="179"/>
      <c r="M511" s="183"/>
      <c r="T511" s="184"/>
      <c r="AT511" s="180" t="s">
        <v>219</v>
      </c>
      <c r="AU511" s="180" t="s">
        <v>88</v>
      </c>
      <c r="AV511" s="14" t="s">
        <v>82</v>
      </c>
      <c r="AW511" s="14" t="s">
        <v>31</v>
      </c>
      <c r="AX511" s="14" t="s">
        <v>75</v>
      </c>
      <c r="AY511" s="180" t="s">
        <v>205</v>
      </c>
    </row>
    <row r="512" spans="2:51" s="12" customFormat="1">
      <c r="B512" s="164"/>
      <c r="D512" s="165" t="s">
        <v>219</v>
      </c>
      <c r="E512" s="166" t="s">
        <v>1</v>
      </c>
      <c r="F512" s="167" t="s">
        <v>4714</v>
      </c>
      <c r="H512" s="168">
        <v>17</v>
      </c>
      <c r="I512" s="169"/>
      <c r="L512" s="164"/>
      <c r="M512" s="170"/>
      <c r="T512" s="171"/>
      <c r="AT512" s="166" t="s">
        <v>219</v>
      </c>
      <c r="AU512" s="166" t="s">
        <v>88</v>
      </c>
      <c r="AV512" s="12" t="s">
        <v>88</v>
      </c>
      <c r="AW512" s="12" t="s">
        <v>31</v>
      </c>
      <c r="AX512" s="12" t="s">
        <v>75</v>
      </c>
      <c r="AY512" s="166" t="s">
        <v>205</v>
      </c>
    </row>
    <row r="513" spans="2:65" s="12" customFormat="1">
      <c r="B513" s="164"/>
      <c r="D513" s="165" t="s">
        <v>219</v>
      </c>
      <c r="E513" s="166" t="s">
        <v>1</v>
      </c>
      <c r="F513" s="167" t="s">
        <v>4715</v>
      </c>
      <c r="H513" s="168">
        <v>12</v>
      </c>
      <c r="I513" s="169"/>
      <c r="L513" s="164"/>
      <c r="M513" s="170"/>
      <c r="T513" s="171"/>
      <c r="AT513" s="166" t="s">
        <v>219</v>
      </c>
      <c r="AU513" s="166" t="s">
        <v>88</v>
      </c>
      <c r="AV513" s="12" t="s">
        <v>88</v>
      </c>
      <c r="AW513" s="12" t="s">
        <v>31</v>
      </c>
      <c r="AX513" s="12" t="s">
        <v>75</v>
      </c>
      <c r="AY513" s="166" t="s">
        <v>205</v>
      </c>
    </row>
    <row r="514" spans="2:65" s="15" customFormat="1">
      <c r="B514" s="185"/>
      <c r="D514" s="165" t="s">
        <v>219</v>
      </c>
      <c r="E514" s="186" t="s">
        <v>1</v>
      </c>
      <c r="F514" s="187" t="s">
        <v>404</v>
      </c>
      <c r="H514" s="188">
        <v>29</v>
      </c>
      <c r="I514" s="189"/>
      <c r="L514" s="185"/>
      <c r="M514" s="190"/>
      <c r="T514" s="191"/>
      <c r="AT514" s="186" t="s">
        <v>219</v>
      </c>
      <c r="AU514" s="186" t="s">
        <v>88</v>
      </c>
      <c r="AV514" s="15" t="s">
        <v>222</v>
      </c>
      <c r="AW514" s="15" t="s">
        <v>31</v>
      </c>
      <c r="AX514" s="15" t="s">
        <v>75</v>
      </c>
      <c r="AY514" s="186" t="s">
        <v>205</v>
      </c>
    </row>
    <row r="515" spans="2:65" s="13" customFormat="1">
      <c r="B515" s="172"/>
      <c r="D515" s="165" t="s">
        <v>219</v>
      </c>
      <c r="E515" s="173" t="s">
        <v>1</v>
      </c>
      <c r="F515" s="174" t="s">
        <v>221</v>
      </c>
      <c r="H515" s="175">
        <v>29</v>
      </c>
      <c r="I515" s="176"/>
      <c r="L515" s="172"/>
      <c r="M515" s="177"/>
      <c r="T515" s="178"/>
      <c r="AT515" s="173" t="s">
        <v>219</v>
      </c>
      <c r="AU515" s="173" t="s">
        <v>88</v>
      </c>
      <c r="AV515" s="13" t="s">
        <v>210</v>
      </c>
      <c r="AW515" s="13" t="s">
        <v>31</v>
      </c>
      <c r="AX515" s="13" t="s">
        <v>82</v>
      </c>
      <c r="AY515" s="173" t="s">
        <v>205</v>
      </c>
    </row>
    <row r="516" spans="2:65" s="1" customFormat="1" ht="33" customHeight="1">
      <c r="B516" s="136"/>
      <c r="C516" s="154" t="s">
        <v>883</v>
      </c>
      <c r="D516" s="154" t="s">
        <v>214</v>
      </c>
      <c r="E516" s="155" t="s">
        <v>4716</v>
      </c>
      <c r="F516" s="156" t="s">
        <v>4717</v>
      </c>
      <c r="G516" s="157" t="s">
        <v>592</v>
      </c>
      <c r="H516" s="158">
        <v>48</v>
      </c>
      <c r="I516" s="159"/>
      <c r="J516" s="160">
        <f>ROUND(I516*H516,2)</f>
        <v>0</v>
      </c>
      <c r="K516" s="161"/>
      <c r="L516" s="32"/>
      <c r="M516" s="162" t="s">
        <v>1</v>
      </c>
      <c r="N516" s="163" t="s">
        <v>41</v>
      </c>
      <c r="P516" s="148">
        <f>O516*H516</f>
        <v>0</v>
      </c>
      <c r="Q516" s="148">
        <v>0</v>
      </c>
      <c r="R516" s="148">
        <f>Q516*H516</f>
        <v>0</v>
      </c>
      <c r="S516" s="148">
        <v>8.7999999999999995E-2</v>
      </c>
      <c r="T516" s="149">
        <f>S516*H516</f>
        <v>4.2240000000000002</v>
      </c>
      <c r="AR516" s="150" t="s">
        <v>233</v>
      </c>
      <c r="AT516" s="150" t="s">
        <v>214</v>
      </c>
      <c r="AU516" s="150" t="s">
        <v>88</v>
      </c>
      <c r="AY516" s="17" t="s">
        <v>205</v>
      </c>
      <c r="BE516" s="151">
        <f>IF(N516="základná",J516,0)</f>
        <v>0</v>
      </c>
      <c r="BF516" s="151">
        <f>IF(N516="znížená",J516,0)</f>
        <v>0</v>
      </c>
      <c r="BG516" s="151">
        <f>IF(N516="zákl. prenesená",J516,0)</f>
        <v>0</v>
      </c>
      <c r="BH516" s="151">
        <f>IF(N516="zníž. prenesená",J516,0)</f>
        <v>0</v>
      </c>
      <c r="BI516" s="151">
        <f>IF(N516="nulová",J516,0)</f>
        <v>0</v>
      </c>
      <c r="BJ516" s="17" t="s">
        <v>88</v>
      </c>
      <c r="BK516" s="151">
        <f>ROUND(I516*H516,2)</f>
        <v>0</v>
      </c>
      <c r="BL516" s="17" t="s">
        <v>233</v>
      </c>
      <c r="BM516" s="150" t="s">
        <v>4718</v>
      </c>
    </row>
    <row r="517" spans="2:65" s="14" customFormat="1">
      <c r="B517" s="179"/>
      <c r="D517" s="165" t="s">
        <v>219</v>
      </c>
      <c r="E517" s="180" t="s">
        <v>1</v>
      </c>
      <c r="F517" s="181" t="s">
        <v>4719</v>
      </c>
      <c r="H517" s="180" t="s">
        <v>1</v>
      </c>
      <c r="I517" s="182"/>
      <c r="L517" s="179"/>
      <c r="M517" s="183"/>
      <c r="T517" s="184"/>
      <c r="AT517" s="180" t="s">
        <v>219</v>
      </c>
      <c r="AU517" s="180" t="s">
        <v>88</v>
      </c>
      <c r="AV517" s="14" t="s">
        <v>82</v>
      </c>
      <c r="AW517" s="14" t="s">
        <v>31</v>
      </c>
      <c r="AX517" s="14" t="s">
        <v>75</v>
      </c>
      <c r="AY517" s="180" t="s">
        <v>205</v>
      </c>
    </row>
    <row r="518" spans="2:65" s="14" customFormat="1">
      <c r="B518" s="179"/>
      <c r="D518" s="165" t="s">
        <v>219</v>
      </c>
      <c r="E518" s="180" t="s">
        <v>1</v>
      </c>
      <c r="F518" s="181" t="s">
        <v>4720</v>
      </c>
      <c r="H518" s="180" t="s">
        <v>1</v>
      </c>
      <c r="I518" s="182"/>
      <c r="L518" s="179"/>
      <c r="M518" s="183"/>
      <c r="T518" s="184"/>
      <c r="AT518" s="180" t="s">
        <v>219</v>
      </c>
      <c r="AU518" s="180" t="s">
        <v>88</v>
      </c>
      <c r="AV518" s="14" t="s">
        <v>82</v>
      </c>
      <c r="AW518" s="14" t="s">
        <v>31</v>
      </c>
      <c r="AX518" s="14" t="s">
        <v>75</v>
      </c>
      <c r="AY518" s="180" t="s">
        <v>205</v>
      </c>
    </row>
    <row r="519" spans="2:65" s="12" customFormat="1">
      <c r="B519" s="164"/>
      <c r="D519" s="165" t="s">
        <v>219</v>
      </c>
      <c r="E519" s="166" t="s">
        <v>1</v>
      </c>
      <c r="F519" s="167" t="s">
        <v>4721</v>
      </c>
      <c r="H519" s="168">
        <v>24</v>
      </c>
      <c r="I519" s="169"/>
      <c r="L519" s="164"/>
      <c r="M519" s="170"/>
      <c r="T519" s="171"/>
      <c r="AT519" s="166" t="s">
        <v>219</v>
      </c>
      <c r="AU519" s="166" t="s">
        <v>88</v>
      </c>
      <c r="AV519" s="12" t="s">
        <v>88</v>
      </c>
      <c r="AW519" s="12" t="s">
        <v>31</v>
      </c>
      <c r="AX519" s="12" t="s">
        <v>75</v>
      </c>
      <c r="AY519" s="166" t="s">
        <v>205</v>
      </c>
    </row>
    <row r="520" spans="2:65" s="12" customFormat="1">
      <c r="B520" s="164"/>
      <c r="D520" s="165" t="s">
        <v>219</v>
      </c>
      <c r="E520" s="166" t="s">
        <v>1</v>
      </c>
      <c r="F520" s="167" t="s">
        <v>4722</v>
      </c>
      <c r="H520" s="168">
        <v>24</v>
      </c>
      <c r="I520" s="169"/>
      <c r="L520" s="164"/>
      <c r="M520" s="170"/>
      <c r="T520" s="171"/>
      <c r="AT520" s="166" t="s">
        <v>219</v>
      </c>
      <c r="AU520" s="166" t="s">
        <v>88</v>
      </c>
      <c r="AV520" s="12" t="s">
        <v>88</v>
      </c>
      <c r="AW520" s="12" t="s">
        <v>31</v>
      </c>
      <c r="AX520" s="12" t="s">
        <v>75</v>
      </c>
      <c r="AY520" s="166" t="s">
        <v>205</v>
      </c>
    </row>
    <row r="521" spans="2:65" s="13" customFormat="1">
      <c r="B521" s="172"/>
      <c r="D521" s="165" t="s">
        <v>219</v>
      </c>
      <c r="E521" s="173" t="s">
        <v>1</v>
      </c>
      <c r="F521" s="174" t="s">
        <v>221</v>
      </c>
      <c r="H521" s="175">
        <v>48</v>
      </c>
      <c r="I521" s="176"/>
      <c r="L521" s="172"/>
      <c r="M521" s="177"/>
      <c r="T521" s="178"/>
      <c r="AT521" s="173" t="s">
        <v>219</v>
      </c>
      <c r="AU521" s="173" t="s">
        <v>88</v>
      </c>
      <c r="AV521" s="13" t="s">
        <v>210</v>
      </c>
      <c r="AW521" s="13" t="s">
        <v>31</v>
      </c>
      <c r="AX521" s="13" t="s">
        <v>82</v>
      </c>
      <c r="AY521" s="173" t="s">
        <v>205</v>
      </c>
    </row>
    <row r="522" spans="2:65" s="1" customFormat="1" ht="44.25" customHeight="1">
      <c r="B522" s="136"/>
      <c r="C522" s="137" t="s">
        <v>887</v>
      </c>
      <c r="D522" s="137" t="s">
        <v>206</v>
      </c>
      <c r="E522" s="138" t="s">
        <v>4723</v>
      </c>
      <c r="F522" s="139" t="s">
        <v>4724</v>
      </c>
      <c r="G522" s="140" t="s">
        <v>592</v>
      </c>
      <c r="H522" s="141">
        <v>48</v>
      </c>
      <c r="I522" s="142"/>
      <c r="J522" s="143">
        <f>ROUND(I522*H522,2)</f>
        <v>0</v>
      </c>
      <c r="K522" s="144"/>
      <c r="L522" s="145"/>
      <c r="M522" s="146" t="s">
        <v>1</v>
      </c>
      <c r="N522" s="147" t="s">
        <v>41</v>
      </c>
      <c r="P522" s="148">
        <f>O522*H522</f>
        <v>0</v>
      </c>
      <c r="Q522" s="148">
        <v>3.0000000000000001E-3</v>
      </c>
      <c r="R522" s="148">
        <f>Q522*H522</f>
        <v>0.14400000000000002</v>
      </c>
      <c r="S522" s="148">
        <v>0</v>
      </c>
      <c r="T522" s="149">
        <f>S522*H522</f>
        <v>0</v>
      </c>
      <c r="AR522" s="150" t="s">
        <v>258</v>
      </c>
      <c r="AT522" s="150" t="s">
        <v>206</v>
      </c>
      <c r="AU522" s="150" t="s">
        <v>88</v>
      </c>
      <c r="AY522" s="17" t="s">
        <v>205</v>
      </c>
      <c r="BE522" s="151">
        <f>IF(N522="základná",J522,0)</f>
        <v>0</v>
      </c>
      <c r="BF522" s="151">
        <f>IF(N522="znížená",J522,0)</f>
        <v>0</v>
      </c>
      <c r="BG522" s="151">
        <f>IF(N522="zákl. prenesená",J522,0)</f>
        <v>0</v>
      </c>
      <c r="BH522" s="151">
        <f>IF(N522="zníž. prenesená",J522,0)</f>
        <v>0</v>
      </c>
      <c r="BI522" s="151">
        <f>IF(N522="nulová",J522,0)</f>
        <v>0</v>
      </c>
      <c r="BJ522" s="17" t="s">
        <v>88</v>
      </c>
      <c r="BK522" s="151">
        <f>ROUND(I522*H522,2)</f>
        <v>0</v>
      </c>
      <c r="BL522" s="17" t="s">
        <v>233</v>
      </c>
      <c r="BM522" s="150" t="s">
        <v>4725</v>
      </c>
    </row>
    <row r="523" spans="2:65" s="14" customFormat="1">
      <c r="B523" s="179"/>
      <c r="D523" s="165" t="s">
        <v>219</v>
      </c>
      <c r="E523" s="180" t="s">
        <v>1</v>
      </c>
      <c r="F523" s="181" t="s">
        <v>4664</v>
      </c>
      <c r="H523" s="180" t="s">
        <v>1</v>
      </c>
      <c r="I523" s="182"/>
      <c r="L523" s="179"/>
      <c r="M523" s="183"/>
      <c r="T523" s="184"/>
      <c r="AT523" s="180" t="s">
        <v>219</v>
      </c>
      <c r="AU523" s="180" t="s">
        <v>88</v>
      </c>
      <c r="AV523" s="14" t="s">
        <v>82</v>
      </c>
      <c r="AW523" s="14" t="s">
        <v>31</v>
      </c>
      <c r="AX523" s="14" t="s">
        <v>75</v>
      </c>
      <c r="AY523" s="180" t="s">
        <v>205</v>
      </c>
    </row>
    <row r="524" spans="2:65" s="14" customFormat="1">
      <c r="B524" s="179"/>
      <c r="D524" s="165" t="s">
        <v>219</v>
      </c>
      <c r="E524" s="180" t="s">
        <v>1</v>
      </c>
      <c r="F524" s="181" t="s">
        <v>4726</v>
      </c>
      <c r="H524" s="180" t="s">
        <v>1</v>
      </c>
      <c r="I524" s="182"/>
      <c r="L524" s="179"/>
      <c r="M524" s="183"/>
      <c r="T524" s="184"/>
      <c r="AT524" s="180" t="s">
        <v>219</v>
      </c>
      <c r="AU524" s="180" t="s">
        <v>88</v>
      </c>
      <c r="AV524" s="14" t="s">
        <v>82</v>
      </c>
      <c r="AW524" s="14" t="s">
        <v>31</v>
      </c>
      <c r="AX524" s="14" t="s">
        <v>75</v>
      </c>
      <c r="AY524" s="180" t="s">
        <v>205</v>
      </c>
    </row>
    <row r="525" spans="2:65" s="14" customFormat="1">
      <c r="B525" s="179"/>
      <c r="D525" s="165" t="s">
        <v>219</v>
      </c>
      <c r="E525" s="180" t="s">
        <v>1</v>
      </c>
      <c r="F525" s="181" t="s">
        <v>4727</v>
      </c>
      <c r="H525" s="180" t="s">
        <v>1</v>
      </c>
      <c r="I525" s="182"/>
      <c r="L525" s="179"/>
      <c r="M525" s="183"/>
      <c r="T525" s="184"/>
      <c r="AT525" s="180" t="s">
        <v>219</v>
      </c>
      <c r="AU525" s="180" t="s">
        <v>88</v>
      </c>
      <c r="AV525" s="14" t="s">
        <v>82</v>
      </c>
      <c r="AW525" s="14" t="s">
        <v>31</v>
      </c>
      <c r="AX525" s="14" t="s">
        <v>75</v>
      </c>
      <c r="AY525" s="180" t="s">
        <v>205</v>
      </c>
    </row>
    <row r="526" spans="2:65" s="14" customFormat="1" ht="22.5">
      <c r="B526" s="179"/>
      <c r="D526" s="165" t="s">
        <v>219</v>
      </c>
      <c r="E526" s="180" t="s">
        <v>1</v>
      </c>
      <c r="F526" s="181" t="s">
        <v>4728</v>
      </c>
      <c r="H526" s="180" t="s">
        <v>1</v>
      </c>
      <c r="I526" s="182"/>
      <c r="L526" s="179"/>
      <c r="M526" s="183"/>
      <c r="T526" s="184"/>
      <c r="AT526" s="180" t="s">
        <v>219</v>
      </c>
      <c r="AU526" s="180" t="s">
        <v>88</v>
      </c>
      <c r="AV526" s="14" t="s">
        <v>82</v>
      </c>
      <c r="AW526" s="14" t="s">
        <v>31</v>
      </c>
      <c r="AX526" s="14" t="s">
        <v>75</v>
      </c>
      <c r="AY526" s="180" t="s">
        <v>205</v>
      </c>
    </row>
    <row r="527" spans="2:65" s="14" customFormat="1">
      <c r="B527" s="179"/>
      <c r="D527" s="165" t="s">
        <v>219</v>
      </c>
      <c r="E527" s="180" t="s">
        <v>1</v>
      </c>
      <c r="F527" s="181" t="s">
        <v>4729</v>
      </c>
      <c r="H527" s="180" t="s">
        <v>1</v>
      </c>
      <c r="I527" s="182"/>
      <c r="L527" s="179"/>
      <c r="M527" s="183"/>
      <c r="T527" s="184"/>
      <c r="AT527" s="180" t="s">
        <v>219</v>
      </c>
      <c r="AU527" s="180" t="s">
        <v>88</v>
      </c>
      <c r="AV527" s="14" t="s">
        <v>82</v>
      </c>
      <c r="AW527" s="14" t="s">
        <v>31</v>
      </c>
      <c r="AX527" s="14" t="s">
        <v>75</v>
      </c>
      <c r="AY527" s="180" t="s">
        <v>205</v>
      </c>
    </row>
    <row r="528" spans="2:65" s="14" customFormat="1">
      <c r="B528" s="179"/>
      <c r="D528" s="165" t="s">
        <v>219</v>
      </c>
      <c r="E528" s="180" t="s">
        <v>1</v>
      </c>
      <c r="F528" s="181" t="s">
        <v>4720</v>
      </c>
      <c r="H528" s="180" t="s">
        <v>1</v>
      </c>
      <c r="I528" s="182"/>
      <c r="L528" s="179"/>
      <c r="M528" s="183"/>
      <c r="T528" s="184"/>
      <c r="AT528" s="180" t="s">
        <v>219</v>
      </c>
      <c r="AU528" s="180" t="s">
        <v>88</v>
      </c>
      <c r="AV528" s="14" t="s">
        <v>82</v>
      </c>
      <c r="AW528" s="14" t="s">
        <v>31</v>
      </c>
      <c r="AX528" s="14" t="s">
        <v>75</v>
      </c>
      <c r="AY528" s="180" t="s">
        <v>205</v>
      </c>
    </row>
    <row r="529" spans="2:65" s="12" customFormat="1">
      <c r="B529" s="164"/>
      <c r="D529" s="165" t="s">
        <v>219</v>
      </c>
      <c r="E529" s="166" t="s">
        <v>1</v>
      </c>
      <c r="F529" s="167" t="s">
        <v>4721</v>
      </c>
      <c r="H529" s="168">
        <v>24</v>
      </c>
      <c r="I529" s="169"/>
      <c r="L529" s="164"/>
      <c r="M529" s="170"/>
      <c r="T529" s="171"/>
      <c r="AT529" s="166" t="s">
        <v>219</v>
      </c>
      <c r="AU529" s="166" t="s">
        <v>88</v>
      </c>
      <c r="AV529" s="12" t="s">
        <v>88</v>
      </c>
      <c r="AW529" s="12" t="s">
        <v>31</v>
      </c>
      <c r="AX529" s="12" t="s">
        <v>75</v>
      </c>
      <c r="AY529" s="166" t="s">
        <v>205</v>
      </c>
    </row>
    <row r="530" spans="2:65" s="12" customFormat="1">
      <c r="B530" s="164"/>
      <c r="D530" s="165" t="s">
        <v>219</v>
      </c>
      <c r="E530" s="166" t="s">
        <v>1</v>
      </c>
      <c r="F530" s="167" t="s">
        <v>4722</v>
      </c>
      <c r="H530" s="168">
        <v>24</v>
      </c>
      <c r="I530" s="169"/>
      <c r="L530" s="164"/>
      <c r="M530" s="170"/>
      <c r="T530" s="171"/>
      <c r="AT530" s="166" t="s">
        <v>219</v>
      </c>
      <c r="AU530" s="166" t="s">
        <v>88</v>
      </c>
      <c r="AV530" s="12" t="s">
        <v>88</v>
      </c>
      <c r="AW530" s="12" t="s">
        <v>31</v>
      </c>
      <c r="AX530" s="12" t="s">
        <v>75</v>
      </c>
      <c r="AY530" s="166" t="s">
        <v>205</v>
      </c>
    </row>
    <row r="531" spans="2:65" s="13" customFormat="1">
      <c r="B531" s="172"/>
      <c r="D531" s="165" t="s">
        <v>219</v>
      </c>
      <c r="E531" s="173" t="s">
        <v>1</v>
      </c>
      <c r="F531" s="174" t="s">
        <v>221</v>
      </c>
      <c r="H531" s="175">
        <v>48</v>
      </c>
      <c r="I531" s="176"/>
      <c r="L531" s="172"/>
      <c r="M531" s="177"/>
      <c r="T531" s="178"/>
      <c r="AT531" s="173" t="s">
        <v>219</v>
      </c>
      <c r="AU531" s="173" t="s">
        <v>88</v>
      </c>
      <c r="AV531" s="13" t="s">
        <v>210</v>
      </c>
      <c r="AW531" s="13" t="s">
        <v>31</v>
      </c>
      <c r="AX531" s="13" t="s">
        <v>82</v>
      </c>
      <c r="AY531" s="173" t="s">
        <v>205</v>
      </c>
    </row>
    <row r="532" spans="2:65" s="1" customFormat="1" ht="24.2" customHeight="1">
      <c r="B532" s="136"/>
      <c r="C532" s="154" t="s">
        <v>893</v>
      </c>
      <c r="D532" s="154" t="s">
        <v>214</v>
      </c>
      <c r="E532" s="155" t="s">
        <v>4730</v>
      </c>
      <c r="F532" s="156" t="s">
        <v>4731</v>
      </c>
      <c r="G532" s="157" t="s">
        <v>592</v>
      </c>
      <c r="H532" s="158">
        <v>42</v>
      </c>
      <c r="I532" s="159"/>
      <c r="J532" s="160">
        <f>ROUND(I532*H532,2)</f>
        <v>0</v>
      </c>
      <c r="K532" s="161"/>
      <c r="L532" s="32"/>
      <c r="M532" s="162" t="s">
        <v>1</v>
      </c>
      <c r="N532" s="163" t="s">
        <v>41</v>
      </c>
      <c r="P532" s="148">
        <f>O532*H532</f>
        <v>0</v>
      </c>
      <c r="Q532" s="148">
        <v>0</v>
      </c>
      <c r="R532" s="148">
        <f>Q532*H532</f>
        <v>0</v>
      </c>
      <c r="S532" s="148">
        <v>8.7999999999999995E-2</v>
      </c>
      <c r="T532" s="149">
        <f>S532*H532</f>
        <v>3.6959999999999997</v>
      </c>
      <c r="AR532" s="150" t="s">
        <v>233</v>
      </c>
      <c r="AT532" s="150" t="s">
        <v>214</v>
      </c>
      <c r="AU532" s="150" t="s">
        <v>88</v>
      </c>
      <c r="AY532" s="17" t="s">
        <v>205</v>
      </c>
      <c r="BE532" s="151">
        <f>IF(N532="základná",J532,0)</f>
        <v>0</v>
      </c>
      <c r="BF532" s="151">
        <f>IF(N532="znížená",J532,0)</f>
        <v>0</v>
      </c>
      <c r="BG532" s="151">
        <f>IF(N532="zákl. prenesená",J532,0)</f>
        <v>0</v>
      </c>
      <c r="BH532" s="151">
        <f>IF(N532="zníž. prenesená",J532,0)</f>
        <v>0</v>
      </c>
      <c r="BI532" s="151">
        <f>IF(N532="nulová",J532,0)</f>
        <v>0</v>
      </c>
      <c r="BJ532" s="17" t="s">
        <v>88</v>
      </c>
      <c r="BK532" s="151">
        <f>ROUND(I532*H532,2)</f>
        <v>0</v>
      </c>
      <c r="BL532" s="17" t="s">
        <v>233</v>
      </c>
      <c r="BM532" s="150" t="s">
        <v>4732</v>
      </c>
    </row>
    <row r="533" spans="2:65" s="14" customFormat="1">
      <c r="B533" s="179"/>
      <c r="D533" s="165" t="s">
        <v>219</v>
      </c>
      <c r="E533" s="180" t="s">
        <v>1</v>
      </c>
      <c r="F533" s="181" t="s">
        <v>4733</v>
      </c>
      <c r="H533" s="180" t="s">
        <v>1</v>
      </c>
      <c r="I533" s="182"/>
      <c r="L533" s="179"/>
      <c r="M533" s="183"/>
      <c r="T533" s="184"/>
      <c r="AT533" s="180" t="s">
        <v>219</v>
      </c>
      <c r="AU533" s="180" t="s">
        <v>88</v>
      </c>
      <c r="AV533" s="14" t="s">
        <v>82</v>
      </c>
      <c r="AW533" s="14" t="s">
        <v>31</v>
      </c>
      <c r="AX533" s="14" t="s">
        <v>75</v>
      </c>
      <c r="AY533" s="180" t="s">
        <v>205</v>
      </c>
    </row>
    <row r="534" spans="2:65" s="14" customFormat="1">
      <c r="B534" s="179"/>
      <c r="D534" s="165" t="s">
        <v>219</v>
      </c>
      <c r="E534" s="180" t="s">
        <v>1</v>
      </c>
      <c r="F534" s="181" t="s">
        <v>4664</v>
      </c>
      <c r="H534" s="180" t="s">
        <v>1</v>
      </c>
      <c r="I534" s="182"/>
      <c r="L534" s="179"/>
      <c r="M534" s="183"/>
      <c r="T534" s="184"/>
      <c r="AT534" s="180" t="s">
        <v>219</v>
      </c>
      <c r="AU534" s="180" t="s">
        <v>88</v>
      </c>
      <c r="AV534" s="14" t="s">
        <v>82</v>
      </c>
      <c r="AW534" s="14" t="s">
        <v>31</v>
      </c>
      <c r="AX534" s="14" t="s">
        <v>75</v>
      </c>
      <c r="AY534" s="180" t="s">
        <v>205</v>
      </c>
    </row>
    <row r="535" spans="2:65" s="14" customFormat="1">
      <c r="B535" s="179"/>
      <c r="D535" s="165" t="s">
        <v>219</v>
      </c>
      <c r="E535" s="180" t="s">
        <v>1</v>
      </c>
      <c r="F535" s="181" t="s">
        <v>4678</v>
      </c>
      <c r="H535" s="180" t="s">
        <v>1</v>
      </c>
      <c r="I535" s="182"/>
      <c r="L535" s="179"/>
      <c r="M535" s="183"/>
      <c r="T535" s="184"/>
      <c r="AT535" s="180" t="s">
        <v>219</v>
      </c>
      <c r="AU535" s="180" t="s">
        <v>88</v>
      </c>
      <c r="AV535" s="14" t="s">
        <v>82</v>
      </c>
      <c r="AW535" s="14" t="s">
        <v>31</v>
      </c>
      <c r="AX535" s="14" t="s">
        <v>75</v>
      </c>
      <c r="AY535" s="180" t="s">
        <v>205</v>
      </c>
    </row>
    <row r="536" spans="2:65" s="14" customFormat="1">
      <c r="B536" s="179"/>
      <c r="D536" s="165" t="s">
        <v>219</v>
      </c>
      <c r="E536" s="180" t="s">
        <v>1</v>
      </c>
      <c r="F536" s="181" t="s">
        <v>4679</v>
      </c>
      <c r="H536" s="180" t="s">
        <v>1</v>
      </c>
      <c r="I536" s="182"/>
      <c r="L536" s="179"/>
      <c r="M536" s="183"/>
      <c r="T536" s="184"/>
      <c r="AT536" s="180" t="s">
        <v>219</v>
      </c>
      <c r="AU536" s="180" t="s">
        <v>88</v>
      </c>
      <c r="AV536" s="14" t="s">
        <v>82</v>
      </c>
      <c r="AW536" s="14" t="s">
        <v>31</v>
      </c>
      <c r="AX536" s="14" t="s">
        <v>75</v>
      </c>
      <c r="AY536" s="180" t="s">
        <v>205</v>
      </c>
    </row>
    <row r="537" spans="2:65" s="14" customFormat="1">
      <c r="B537" s="179"/>
      <c r="D537" s="165" t="s">
        <v>219</v>
      </c>
      <c r="E537" s="180" t="s">
        <v>1</v>
      </c>
      <c r="F537" s="181" t="s">
        <v>4734</v>
      </c>
      <c r="H537" s="180" t="s">
        <v>1</v>
      </c>
      <c r="I537" s="182"/>
      <c r="L537" s="179"/>
      <c r="M537" s="183"/>
      <c r="T537" s="184"/>
      <c r="AT537" s="180" t="s">
        <v>219</v>
      </c>
      <c r="AU537" s="180" t="s">
        <v>88</v>
      </c>
      <c r="AV537" s="14" t="s">
        <v>82</v>
      </c>
      <c r="AW537" s="14" t="s">
        <v>31</v>
      </c>
      <c r="AX537" s="14" t="s">
        <v>75</v>
      </c>
      <c r="AY537" s="180" t="s">
        <v>205</v>
      </c>
    </row>
    <row r="538" spans="2:65" s="12" customFormat="1">
      <c r="B538" s="164"/>
      <c r="D538" s="165" t="s">
        <v>219</v>
      </c>
      <c r="E538" s="166" t="s">
        <v>1</v>
      </c>
      <c r="F538" s="167" t="s">
        <v>4735</v>
      </c>
      <c r="H538" s="168">
        <v>18</v>
      </c>
      <c r="I538" s="169"/>
      <c r="L538" s="164"/>
      <c r="M538" s="170"/>
      <c r="T538" s="171"/>
      <c r="AT538" s="166" t="s">
        <v>219</v>
      </c>
      <c r="AU538" s="166" t="s">
        <v>88</v>
      </c>
      <c r="AV538" s="12" t="s">
        <v>88</v>
      </c>
      <c r="AW538" s="12" t="s">
        <v>31</v>
      </c>
      <c r="AX538" s="12" t="s">
        <v>75</v>
      </c>
      <c r="AY538" s="166" t="s">
        <v>205</v>
      </c>
    </row>
    <row r="539" spans="2:65" s="12" customFormat="1">
      <c r="B539" s="164"/>
      <c r="D539" s="165" t="s">
        <v>219</v>
      </c>
      <c r="E539" s="166" t="s">
        <v>1</v>
      </c>
      <c r="F539" s="167" t="s">
        <v>4736</v>
      </c>
      <c r="H539" s="168">
        <v>24</v>
      </c>
      <c r="I539" s="169"/>
      <c r="L539" s="164"/>
      <c r="M539" s="170"/>
      <c r="T539" s="171"/>
      <c r="AT539" s="166" t="s">
        <v>219</v>
      </c>
      <c r="AU539" s="166" t="s">
        <v>88</v>
      </c>
      <c r="AV539" s="12" t="s">
        <v>88</v>
      </c>
      <c r="AW539" s="12" t="s">
        <v>31</v>
      </c>
      <c r="AX539" s="12" t="s">
        <v>75</v>
      </c>
      <c r="AY539" s="166" t="s">
        <v>205</v>
      </c>
    </row>
    <row r="540" spans="2:65" s="13" customFormat="1">
      <c r="B540" s="172"/>
      <c r="D540" s="165" t="s">
        <v>219</v>
      </c>
      <c r="E540" s="173" t="s">
        <v>1</v>
      </c>
      <c r="F540" s="174" t="s">
        <v>221</v>
      </c>
      <c r="H540" s="175">
        <v>42</v>
      </c>
      <c r="I540" s="176"/>
      <c r="L540" s="172"/>
      <c r="M540" s="177"/>
      <c r="T540" s="178"/>
      <c r="AT540" s="173" t="s">
        <v>219</v>
      </c>
      <c r="AU540" s="173" t="s">
        <v>88</v>
      </c>
      <c r="AV540" s="13" t="s">
        <v>210</v>
      </c>
      <c r="AW540" s="13" t="s">
        <v>31</v>
      </c>
      <c r="AX540" s="13" t="s">
        <v>82</v>
      </c>
      <c r="AY540" s="173" t="s">
        <v>205</v>
      </c>
    </row>
    <row r="541" spans="2:65" s="1" customFormat="1" ht="16.5" customHeight="1">
      <c r="B541" s="136"/>
      <c r="C541" s="137" t="s">
        <v>897</v>
      </c>
      <c r="D541" s="137" t="s">
        <v>206</v>
      </c>
      <c r="E541" s="138" t="s">
        <v>4737</v>
      </c>
      <c r="F541" s="139" t="s">
        <v>4738</v>
      </c>
      <c r="G541" s="140" t="s">
        <v>1587</v>
      </c>
      <c r="H541" s="141">
        <v>42</v>
      </c>
      <c r="I541" s="142"/>
      <c r="J541" s="143">
        <f>ROUND(I541*H541,2)</f>
        <v>0</v>
      </c>
      <c r="K541" s="144"/>
      <c r="L541" s="145"/>
      <c r="M541" s="146" t="s">
        <v>1</v>
      </c>
      <c r="N541" s="147" t="s">
        <v>41</v>
      </c>
      <c r="P541" s="148">
        <f>O541*H541</f>
        <v>0</v>
      </c>
      <c r="Q541" s="148">
        <v>0</v>
      </c>
      <c r="R541" s="148">
        <f>Q541*H541</f>
        <v>0</v>
      </c>
      <c r="S541" s="148">
        <v>0</v>
      </c>
      <c r="T541" s="149">
        <f>S541*H541</f>
        <v>0</v>
      </c>
      <c r="AR541" s="150" t="s">
        <v>258</v>
      </c>
      <c r="AT541" s="150" t="s">
        <v>206</v>
      </c>
      <c r="AU541" s="150" t="s">
        <v>88</v>
      </c>
      <c r="AY541" s="17" t="s">
        <v>205</v>
      </c>
      <c r="BE541" s="151">
        <f>IF(N541="základná",J541,0)</f>
        <v>0</v>
      </c>
      <c r="BF541" s="151">
        <f>IF(N541="znížená",J541,0)</f>
        <v>0</v>
      </c>
      <c r="BG541" s="151">
        <f>IF(N541="zákl. prenesená",J541,0)</f>
        <v>0</v>
      </c>
      <c r="BH541" s="151">
        <f>IF(N541="zníž. prenesená",J541,0)</f>
        <v>0</v>
      </c>
      <c r="BI541" s="151">
        <f>IF(N541="nulová",J541,0)</f>
        <v>0</v>
      </c>
      <c r="BJ541" s="17" t="s">
        <v>88</v>
      </c>
      <c r="BK541" s="151">
        <f>ROUND(I541*H541,2)</f>
        <v>0</v>
      </c>
      <c r="BL541" s="17" t="s">
        <v>233</v>
      </c>
      <c r="BM541" s="150" t="s">
        <v>4739</v>
      </c>
    </row>
    <row r="542" spans="2:65" s="14" customFormat="1">
      <c r="B542" s="179"/>
      <c r="D542" s="165" t="s">
        <v>219</v>
      </c>
      <c r="E542" s="180" t="s">
        <v>1</v>
      </c>
      <c r="F542" s="181" t="s">
        <v>4664</v>
      </c>
      <c r="H542" s="180" t="s">
        <v>1</v>
      </c>
      <c r="I542" s="182"/>
      <c r="L542" s="179"/>
      <c r="M542" s="183"/>
      <c r="T542" s="184"/>
      <c r="AT542" s="180" t="s">
        <v>219</v>
      </c>
      <c r="AU542" s="180" t="s">
        <v>88</v>
      </c>
      <c r="AV542" s="14" t="s">
        <v>82</v>
      </c>
      <c r="AW542" s="14" t="s">
        <v>31</v>
      </c>
      <c r="AX542" s="14" t="s">
        <v>75</v>
      </c>
      <c r="AY542" s="180" t="s">
        <v>205</v>
      </c>
    </row>
    <row r="543" spans="2:65" s="14" customFormat="1">
      <c r="B543" s="179"/>
      <c r="D543" s="165" t="s">
        <v>219</v>
      </c>
      <c r="E543" s="180" t="s">
        <v>1</v>
      </c>
      <c r="F543" s="181" t="s">
        <v>4678</v>
      </c>
      <c r="H543" s="180" t="s">
        <v>1</v>
      </c>
      <c r="I543" s="182"/>
      <c r="L543" s="179"/>
      <c r="M543" s="183"/>
      <c r="T543" s="184"/>
      <c r="AT543" s="180" t="s">
        <v>219</v>
      </c>
      <c r="AU543" s="180" t="s">
        <v>88</v>
      </c>
      <c r="AV543" s="14" t="s">
        <v>82</v>
      </c>
      <c r="AW543" s="14" t="s">
        <v>31</v>
      </c>
      <c r="AX543" s="14" t="s">
        <v>75</v>
      </c>
      <c r="AY543" s="180" t="s">
        <v>205</v>
      </c>
    </row>
    <row r="544" spans="2:65" s="14" customFormat="1">
      <c r="B544" s="179"/>
      <c r="D544" s="165" t="s">
        <v>219</v>
      </c>
      <c r="E544" s="180" t="s">
        <v>1</v>
      </c>
      <c r="F544" s="181" t="s">
        <v>4679</v>
      </c>
      <c r="H544" s="180" t="s">
        <v>1</v>
      </c>
      <c r="I544" s="182"/>
      <c r="L544" s="179"/>
      <c r="M544" s="183"/>
      <c r="T544" s="184"/>
      <c r="AT544" s="180" t="s">
        <v>219</v>
      </c>
      <c r="AU544" s="180" t="s">
        <v>88</v>
      </c>
      <c r="AV544" s="14" t="s">
        <v>82</v>
      </c>
      <c r="AW544" s="14" t="s">
        <v>31</v>
      </c>
      <c r="AX544" s="14" t="s">
        <v>75</v>
      </c>
      <c r="AY544" s="180" t="s">
        <v>205</v>
      </c>
    </row>
    <row r="545" spans="2:65" s="14" customFormat="1">
      <c r="B545" s="179"/>
      <c r="D545" s="165" t="s">
        <v>219</v>
      </c>
      <c r="E545" s="180" t="s">
        <v>1</v>
      </c>
      <c r="F545" s="181" t="s">
        <v>4734</v>
      </c>
      <c r="H545" s="180" t="s">
        <v>1</v>
      </c>
      <c r="I545" s="182"/>
      <c r="L545" s="179"/>
      <c r="M545" s="183"/>
      <c r="T545" s="184"/>
      <c r="AT545" s="180" t="s">
        <v>219</v>
      </c>
      <c r="AU545" s="180" t="s">
        <v>88</v>
      </c>
      <c r="AV545" s="14" t="s">
        <v>82</v>
      </c>
      <c r="AW545" s="14" t="s">
        <v>31</v>
      </c>
      <c r="AX545" s="14" t="s">
        <v>75</v>
      </c>
      <c r="AY545" s="180" t="s">
        <v>205</v>
      </c>
    </row>
    <row r="546" spans="2:65" s="12" customFormat="1">
      <c r="B546" s="164"/>
      <c r="D546" s="165" t="s">
        <v>219</v>
      </c>
      <c r="E546" s="166" t="s">
        <v>1</v>
      </c>
      <c r="F546" s="167" t="s">
        <v>4735</v>
      </c>
      <c r="H546" s="168">
        <v>18</v>
      </c>
      <c r="I546" s="169"/>
      <c r="L546" s="164"/>
      <c r="M546" s="170"/>
      <c r="T546" s="171"/>
      <c r="AT546" s="166" t="s">
        <v>219</v>
      </c>
      <c r="AU546" s="166" t="s">
        <v>88</v>
      </c>
      <c r="AV546" s="12" t="s">
        <v>88</v>
      </c>
      <c r="AW546" s="12" t="s">
        <v>31</v>
      </c>
      <c r="AX546" s="12" t="s">
        <v>75</v>
      </c>
      <c r="AY546" s="166" t="s">
        <v>205</v>
      </c>
    </row>
    <row r="547" spans="2:65" s="12" customFormat="1">
      <c r="B547" s="164"/>
      <c r="D547" s="165" t="s">
        <v>219</v>
      </c>
      <c r="E547" s="166" t="s">
        <v>1</v>
      </c>
      <c r="F547" s="167" t="s">
        <v>4736</v>
      </c>
      <c r="H547" s="168">
        <v>24</v>
      </c>
      <c r="I547" s="169"/>
      <c r="L547" s="164"/>
      <c r="M547" s="170"/>
      <c r="T547" s="171"/>
      <c r="AT547" s="166" t="s">
        <v>219</v>
      </c>
      <c r="AU547" s="166" t="s">
        <v>88</v>
      </c>
      <c r="AV547" s="12" t="s">
        <v>88</v>
      </c>
      <c r="AW547" s="12" t="s">
        <v>31</v>
      </c>
      <c r="AX547" s="12" t="s">
        <v>75</v>
      </c>
      <c r="AY547" s="166" t="s">
        <v>205</v>
      </c>
    </row>
    <row r="548" spans="2:65" s="13" customFormat="1">
      <c r="B548" s="172"/>
      <c r="D548" s="165" t="s">
        <v>219</v>
      </c>
      <c r="E548" s="173" t="s">
        <v>1</v>
      </c>
      <c r="F548" s="174" t="s">
        <v>221</v>
      </c>
      <c r="H548" s="175">
        <v>42</v>
      </c>
      <c r="I548" s="176"/>
      <c r="L548" s="172"/>
      <c r="M548" s="177"/>
      <c r="T548" s="178"/>
      <c r="AT548" s="173" t="s">
        <v>219</v>
      </c>
      <c r="AU548" s="173" t="s">
        <v>88</v>
      </c>
      <c r="AV548" s="13" t="s">
        <v>210</v>
      </c>
      <c r="AW548" s="13" t="s">
        <v>31</v>
      </c>
      <c r="AX548" s="13" t="s">
        <v>82</v>
      </c>
      <c r="AY548" s="173" t="s">
        <v>205</v>
      </c>
    </row>
    <row r="549" spans="2:65" s="1" customFormat="1" ht="37.9" customHeight="1">
      <c r="B549" s="136"/>
      <c r="C549" s="154" t="s">
        <v>901</v>
      </c>
      <c r="D549" s="154" t="s">
        <v>214</v>
      </c>
      <c r="E549" s="155" t="s">
        <v>4740</v>
      </c>
      <c r="F549" s="156" t="s">
        <v>4741</v>
      </c>
      <c r="G549" s="157" t="s">
        <v>592</v>
      </c>
      <c r="H549" s="158">
        <v>60</v>
      </c>
      <c r="I549" s="159"/>
      <c r="J549" s="160">
        <f>ROUND(I549*H549,2)</f>
        <v>0</v>
      </c>
      <c r="K549" s="161"/>
      <c r="L549" s="32"/>
      <c r="M549" s="162" t="s">
        <v>1</v>
      </c>
      <c r="N549" s="163" t="s">
        <v>41</v>
      </c>
      <c r="P549" s="148">
        <f>O549*H549</f>
        <v>0</v>
      </c>
      <c r="Q549" s="148">
        <v>0</v>
      </c>
      <c r="R549" s="148">
        <f>Q549*H549</f>
        <v>0</v>
      </c>
      <c r="S549" s="148">
        <v>8.7999999999999995E-2</v>
      </c>
      <c r="T549" s="149">
        <f>S549*H549</f>
        <v>5.2799999999999994</v>
      </c>
      <c r="AR549" s="150" t="s">
        <v>233</v>
      </c>
      <c r="AT549" s="150" t="s">
        <v>214</v>
      </c>
      <c r="AU549" s="150" t="s">
        <v>88</v>
      </c>
      <c r="AY549" s="17" t="s">
        <v>205</v>
      </c>
      <c r="BE549" s="151">
        <f>IF(N549="základná",J549,0)</f>
        <v>0</v>
      </c>
      <c r="BF549" s="151">
        <f>IF(N549="znížená",J549,0)</f>
        <v>0</v>
      </c>
      <c r="BG549" s="151">
        <f>IF(N549="zákl. prenesená",J549,0)</f>
        <v>0</v>
      </c>
      <c r="BH549" s="151">
        <f>IF(N549="zníž. prenesená",J549,0)</f>
        <v>0</v>
      </c>
      <c r="BI549" s="151">
        <f>IF(N549="nulová",J549,0)</f>
        <v>0</v>
      </c>
      <c r="BJ549" s="17" t="s">
        <v>88</v>
      </c>
      <c r="BK549" s="151">
        <f>ROUND(I549*H549,2)</f>
        <v>0</v>
      </c>
      <c r="BL549" s="17" t="s">
        <v>233</v>
      </c>
      <c r="BM549" s="150" t="s">
        <v>4742</v>
      </c>
    </row>
    <row r="550" spans="2:65" s="14" customFormat="1">
      <c r="B550" s="179"/>
      <c r="D550" s="165" t="s">
        <v>219</v>
      </c>
      <c r="E550" s="180" t="s">
        <v>1</v>
      </c>
      <c r="F550" s="181" t="s">
        <v>4743</v>
      </c>
      <c r="H550" s="180" t="s">
        <v>1</v>
      </c>
      <c r="I550" s="182"/>
      <c r="L550" s="179"/>
      <c r="M550" s="183"/>
      <c r="T550" s="184"/>
      <c r="AT550" s="180" t="s">
        <v>219</v>
      </c>
      <c r="AU550" s="180" t="s">
        <v>88</v>
      </c>
      <c r="AV550" s="14" t="s">
        <v>82</v>
      </c>
      <c r="AW550" s="14" t="s">
        <v>31</v>
      </c>
      <c r="AX550" s="14" t="s">
        <v>75</v>
      </c>
      <c r="AY550" s="180" t="s">
        <v>205</v>
      </c>
    </row>
    <row r="551" spans="2:65" s="14" customFormat="1" ht="22.5">
      <c r="B551" s="179"/>
      <c r="D551" s="165" t="s">
        <v>219</v>
      </c>
      <c r="E551" s="180" t="s">
        <v>1</v>
      </c>
      <c r="F551" s="181" t="s">
        <v>4744</v>
      </c>
      <c r="H551" s="180" t="s">
        <v>1</v>
      </c>
      <c r="I551" s="182"/>
      <c r="L551" s="179"/>
      <c r="M551" s="183"/>
      <c r="T551" s="184"/>
      <c r="AT551" s="180" t="s">
        <v>219</v>
      </c>
      <c r="AU551" s="180" t="s">
        <v>88</v>
      </c>
      <c r="AV551" s="14" t="s">
        <v>82</v>
      </c>
      <c r="AW551" s="14" t="s">
        <v>31</v>
      </c>
      <c r="AX551" s="14" t="s">
        <v>75</v>
      </c>
      <c r="AY551" s="180" t="s">
        <v>205</v>
      </c>
    </row>
    <row r="552" spans="2:65" s="14" customFormat="1">
      <c r="B552" s="179"/>
      <c r="D552" s="165" t="s">
        <v>219</v>
      </c>
      <c r="E552" s="180" t="s">
        <v>1</v>
      </c>
      <c r="F552" s="181" t="s">
        <v>4745</v>
      </c>
      <c r="H552" s="180" t="s">
        <v>1</v>
      </c>
      <c r="I552" s="182"/>
      <c r="L552" s="179"/>
      <c r="M552" s="183"/>
      <c r="T552" s="184"/>
      <c r="AT552" s="180" t="s">
        <v>219</v>
      </c>
      <c r="AU552" s="180" t="s">
        <v>88</v>
      </c>
      <c r="AV552" s="14" t="s">
        <v>82</v>
      </c>
      <c r="AW552" s="14" t="s">
        <v>31</v>
      </c>
      <c r="AX552" s="14" t="s">
        <v>75</v>
      </c>
      <c r="AY552" s="180" t="s">
        <v>205</v>
      </c>
    </row>
    <row r="553" spans="2:65" s="14" customFormat="1" ht="22.5">
      <c r="B553" s="179"/>
      <c r="D553" s="165" t="s">
        <v>219</v>
      </c>
      <c r="E553" s="180" t="s">
        <v>1</v>
      </c>
      <c r="F553" s="181" t="s">
        <v>4746</v>
      </c>
      <c r="H553" s="180" t="s">
        <v>1</v>
      </c>
      <c r="I553" s="182"/>
      <c r="L553" s="179"/>
      <c r="M553" s="183"/>
      <c r="T553" s="184"/>
      <c r="AT553" s="180" t="s">
        <v>219</v>
      </c>
      <c r="AU553" s="180" t="s">
        <v>88</v>
      </c>
      <c r="AV553" s="14" t="s">
        <v>82</v>
      </c>
      <c r="AW553" s="14" t="s">
        <v>31</v>
      </c>
      <c r="AX553" s="14" t="s">
        <v>75</v>
      </c>
      <c r="AY553" s="180" t="s">
        <v>205</v>
      </c>
    </row>
    <row r="554" spans="2:65" s="14" customFormat="1">
      <c r="B554" s="179"/>
      <c r="D554" s="165" t="s">
        <v>219</v>
      </c>
      <c r="E554" s="180" t="s">
        <v>1</v>
      </c>
      <c r="F554" s="181" t="s">
        <v>4747</v>
      </c>
      <c r="H554" s="180" t="s">
        <v>1</v>
      </c>
      <c r="I554" s="182"/>
      <c r="L554" s="179"/>
      <c r="M554" s="183"/>
      <c r="T554" s="184"/>
      <c r="AT554" s="180" t="s">
        <v>219</v>
      </c>
      <c r="AU554" s="180" t="s">
        <v>88</v>
      </c>
      <c r="AV554" s="14" t="s">
        <v>82</v>
      </c>
      <c r="AW554" s="14" t="s">
        <v>31</v>
      </c>
      <c r="AX554" s="14" t="s">
        <v>75</v>
      </c>
      <c r="AY554" s="180" t="s">
        <v>205</v>
      </c>
    </row>
    <row r="555" spans="2:65" s="12" customFormat="1">
      <c r="B555" s="164"/>
      <c r="D555" s="165" t="s">
        <v>219</v>
      </c>
      <c r="E555" s="166" t="s">
        <v>1</v>
      </c>
      <c r="F555" s="167" t="s">
        <v>1105</v>
      </c>
      <c r="H555" s="168">
        <v>60</v>
      </c>
      <c r="I555" s="169"/>
      <c r="L555" s="164"/>
      <c r="M555" s="170"/>
      <c r="T555" s="171"/>
      <c r="AT555" s="166" t="s">
        <v>219</v>
      </c>
      <c r="AU555" s="166" t="s">
        <v>88</v>
      </c>
      <c r="AV555" s="12" t="s">
        <v>88</v>
      </c>
      <c r="AW555" s="12" t="s">
        <v>31</v>
      </c>
      <c r="AX555" s="12" t="s">
        <v>75</v>
      </c>
      <c r="AY555" s="166" t="s">
        <v>205</v>
      </c>
    </row>
    <row r="556" spans="2:65" s="13" customFormat="1">
      <c r="B556" s="172"/>
      <c r="D556" s="165" t="s">
        <v>219</v>
      </c>
      <c r="E556" s="173" t="s">
        <v>1</v>
      </c>
      <c r="F556" s="174" t="s">
        <v>221</v>
      </c>
      <c r="H556" s="175">
        <v>60</v>
      </c>
      <c r="I556" s="176"/>
      <c r="L556" s="172"/>
      <c r="M556" s="177"/>
      <c r="T556" s="178"/>
      <c r="AT556" s="173" t="s">
        <v>219</v>
      </c>
      <c r="AU556" s="173" t="s">
        <v>88</v>
      </c>
      <c r="AV556" s="13" t="s">
        <v>210</v>
      </c>
      <c r="AW556" s="13" t="s">
        <v>31</v>
      </c>
      <c r="AX556" s="13" t="s">
        <v>82</v>
      </c>
      <c r="AY556" s="173" t="s">
        <v>205</v>
      </c>
    </row>
    <row r="557" spans="2:65" s="1" customFormat="1" ht="21.75" customHeight="1">
      <c r="B557" s="136"/>
      <c r="C557" s="137" t="s">
        <v>905</v>
      </c>
      <c r="D557" s="137" t="s">
        <v>206</v>
      </c>
      <c r="E557" s="138" t="s">
        <v>4748</v>
      </c>
      <c r="F557" s="139" t="s">
        <v>4749</v>
      </c>
      <c r="G557" s="140" t="s">
        <v>592</v>
      </c>
      <c r="H557" s="141">
        <v>60</v>
      </c>
      <c r="I557" s="142"/>
      <c r="J557" s="143">
        <f>ROUND(I557*H557,2)</f>
        <v>0</v>
      </c>
      <c r="K557" s="144"/>
      <c r="L557" s="145"/>
      <c r="M557" s="146" t="s">
        <v>1</v>
      </c>
      <c r="N557" s="147" t="s">
        <v>41</v>
      </c>
      <c r="P557" s="148">
        <f>O557*H557</f>
        <v>0</v>
      </c>
      <c r="Q557" s="148">
        <v>8.77E-2</v>
      </c>
      <c r="R557" s="148">
        <f>Q557*H557</f>
        <v>5.2620000000000005</v>
      </c>
      <c r="S557" s="148">
        <v>0</v>
      </c>
      <c r="T557" s="149">
        <f>S557*H557</f>
        <v>0</v>
      </c>
      <c r="AR557" s="150" t="s">
        <v>258</v>
      </c>
      <c r="AT557" s="150" t="s">
        <v>206</v>
      </c>
      <c r="AU557" s="150" t="s">
        <v>88</v>
      </c>
      <c r="AY557" s="17" t="s">
        <v>205</v>
      </c>
      <c r="BE557" s="151">
        <f>IF(N557="základná",J557,0)</f>
        <v>0</v>
      </c>
      <c r="BF557" s="151">
        <f>IF(N557="znížená",J557,0)</f>
        <v>0</v>
      </c>
      <c r="BG557" s="151">
        <f>IF(N557="zákl. prenesená",J557,0)</f>
        <v>0</v>
      </c>
      <c r="BH557" s="151">
        <f>IF(N557="zníž. prenesená",J557,0)</f>
        <v>0</v>
      </c>
      <c r="BI557" s="151">
        <f>IF(N557="nulová",J557,0)</f>
        <v>0</v>
      </c>
      <c r="BJ557" s="17" t="s">
        <v>88</v>
      </c>
      <c r="BK557" s="151">
        <f>ROUND(I557*H557,2)</f>
        <v>0</v>
      </c>
      <c r="BL557" s="17" t="s">
        <v>233</v>
      </c>
      <c r="BM557" s="150" t="s">
        <v>4750</v>
      </c>
    </row>
    <row r="558" spans="2:65" s="14" customFormat="1">
      <c r="B558" s="179"/>
      <c r="D558" s="165" t="s">
        <v>219</v>
      </c>
      <c r="E558" s="180" t="s">
        <v>1</v>
      </c>
      <c r="F558" s="181" t="s">
        <v>4751</v>
      </c>
      <c r="H558" s="180" t="s">
        <v>1</v>
      </c>
      <c r="I558" s="182"/>
      <c r="L558" s="179"/>
      <c r="M558" s="183"/>
      <c r="T558" s="184"/>
      <c r="AT558" s="180" t="s">
        <v>219</v>
      </c>
      <c r="AU558" s="180" t="s">
        <v>88</v>
      </c>
      <c r="AV558" s="14" t="s">
        <v>82</v>
      </c>
      <c r="AW558" s="14" t="s">
        <v>31</v>
      </c>
      <c r="AX558" s="14" t="s">
        <v>75</v>
      </c>
      <c r="AY558" s="180" t="s">
        <v>205</v>
      </c>
    </row>
    <row r="559" spans="2:65" s="14" customFormat="1" ht="22.5">
      <c r="B559" s="179"/>
      <c r="D559" s="165" t="s">
        <v>219</v>
      </c>
      <c r="E559" s="180" t="s">
        <v>1</v>
      </c>
      <c r="F559" s="181" t="s">
        <v>4752</v>
      </c>
      <c r="H559" s="180" t="s">
        <v>1</v>
      </c>
      <c r="I559" s="182"/>
      <c r="L559" s="179"/>
      <c r="M559" s="183"/>
      <c r="T559" s="184"/>
      <c r="AT559" s="180" t="s">
        <v>219</v>
      </c>
      <c r="AU559" s="180" t="s">
        <v>88</v>
      </c>
      <c r="AV559" s="14" t="s">
        <v>82</v>
      </c>
      <c r="AW559" s="14" t="s">
        <v>31</v>
      </c>
      <c r="AX559" s="14" t="s">
        <v>75</v>
      </c>
      <c r="AY559" s="180" t="s">
        <v>205</v>
      </c>
    </row>
    <row r="560" spans="2:65" s="14" customFormat="1" ht="22.5">
      <c r="B560" s="179"/>
      <c r="D560" s="165" t="s">
        <v>219</v>
      </c>
      <c r="E560" s="180" t="s">
        <v>1</v>
      </c>
      <c r="F560" s="181" t="s">
        <v>4753</v>
      </c>
      <c r="H560" s="180" t="s">
        <v>1</v>
      </c>
      <c r="I560" s="182"/>
      <c r="L560" s="179"/>
      <c r="M560" s="183"/>
      <c r="T560" s="184"/>
      <c r="AT560" s="180" t="s">
        <v>219</v>
      </c>
      <c r="AU560" s="180" t="s">
        <v>88</v>
      </c>
      <c r="AV560" s="14" t="s">
        <v>82</v>
      </c>
      <c r="AW560" s="14" t="s">
        <v>31</v>
      </c>
      <c r="AX560" s="14" t="s">
        <v>75</v>
      </c>
      <c r="AY560" s="180" t="s">
        <v>205</v>
      </c>
    </row>
    <row r="561" spans="2:65" s="14" customFormat="1">
      <c r="B561" s="179"/>
      <c r="D561" s="165" t="s">
        <v>219</v>
      </c>
      <c r="E561" s="180" t="s">
        <v>1</v>
      </c>
      <c r="F561" s="181" t="s">
        <v>4745</v>
      </c>
      <c r="H561" s="180" t="s">
        <v>1</v>
      </c>
      <c r="I561" s="182"/>
      <c r="L561" s="179"/>
      <c r="M561" s="183"/>
      <c r="T561" s="184"/>
      <c r="AT561" s="180" t="s">
        <v>219</v>
      </c>
      <c r="AU561" s="180" t="s">
        <v>88</v>
      </c>
      <c r="AV561" s="14" t="s">
        <v>82</v>
      </c>
      <c r="AW561" s="14" t="s">
        <v>31</v>
      </c>
      <c r="AX561" s="14" t="s">
        <v>75</v>
      </c>
      <c r="AY561" s="180" t="s">
        <v>205</v>
      </c>
    </row>
    <row r="562" spans="2:65" s="14" customFormat="1" ht="22.5">
      <c r="B562" s="179"/>
      <c r="D562" s="165" t="s">
        <v>219</v>
      </c>
      <c r="E562" s="180" t="s">
        <v>1</v>
      </c>
      <c r="F562" s="181" t="s">
        <v>4746</v>
      </c>
      <c r="H562" s="180" t="s">
        <v>1</v>
      </c>
      <c r="I562" s="182"/>
      <c r="L562" s="179"/>
      <c r="M562" s="183"/>
      <c r="T562" s="184"/>
      <c r="AT562" s="180" t="s">
        <v>219</v>
      </c>
      <c r="AU562" s="180" t="s">
        <v>88</v>
      </c>
      <c r="AV562" s="14" t="s">
        <v>82</v>
      </c>
      <c r="AW562" s="14" t="s">
        <v>31</v>
      </c>
      <c r="AX562" s="14" t="s">
        <v>75</v>
      </c>
      <c r="AY562" s="180" t="s">
        <v>205</v>
      </c>
    </row>
    <row r="563" spans="2:65" s="14" customFormat="1">
      <c r="B563" s="179"/>
      <c r="D563" s="165" t="s">
        <v>219</v>
      </c>
      <c r="E563" s="180" t="s">
        <v>1</v>
      </c>
      <c r="F563" s="181" t="s">
        <v>4747</v>
      </c>
      <c r="H563" s="180" t="s">
        <v>1</v>
      </c>
      <c r="I563" s="182"/>
      <c r="L563" s="179"/>
      <c r="M563" s="183"/>
      <c r="T563" s="184"/>
      <c r="AT563" s="180" t="s">
        <v>219</v>
      </c>
      <c r="AU563" s="180" t="s">
        <v>88</v>
      </c>
      <c r="AV563" s="14" t="s">
        <v>82</v>
      </c>
      <c r="AW563" s="14" t="s">
        <v>31</v>
      </c>
      <c r="AX563" s="14" t="s">
        <v>75</v>
      </c>
      <c r="AY563" s="180" t="s">
        <v>205</v>
      </c>
    </row>
    <row r="564" spans="2:65" s="12" customFormat="1">
      <c r="B564" s="164"/>
      <c r="D564" s="165" t="s">
        <v>219</v>
      </c>
      <c r="E564" s="166" t="s">
        <v>1</v>
      </c>
      <c r="F564" s="167" t="s">
        <v>1105</v>
      </c>
      <c r="H564" s="168">
        <v>60</v>
      </c>
      <c r="I564" s="169"/>
      <c r="L564" s="164"/>
      <c r="M564" s="170"/>
      <c r="T564" s="171"/>
      <c r="AT564" s="166" t="s">
        <v>219</v>
      </c>
      <c r="AU564" s="166" t="s">
        <v>88</v>
      </c>
      <c r="AV564" s="12" t="s">
        <v>88</v>
      </c>
      <c r="AW564" s="12" t="s">
        <v>31</v>
      </c>
      <c r="AX564" s="12" t="s">
        <v>75</v>
      </c>
      <c r="AY564" s="166" t="s">
        <v>205</v>
      </c>
    </row>
    <row r="565" spans="2:65" s="13" customFormat="1">
      <c r="B565" s="172"/>
      <c r="D565" s="165" t="s">
        <v>219</v>
      </c>
      <c r="E565" s="173" t="s">
        <v>1</v>
      </c>
      <c r="F565" s="174" t="s">
        <v>221</v>
      </c>
      <c r="H565" s="175">
        <v>60</v>
      </c>
      <c r="I565" s="176"/>
      <c r="L565" s="172"/>
      <c r="M565" s="177"/>
      <c r="T565" s="178"/>
      <c r="AT565" s="173" t="s">
        <v>219</v>
      </c>
      <c r="AU565" s="173" t="s">
        <v>88</v>
      </c>
      <c r="AV565" s="13" t="s">
        <v>210</v>
      </c>
      <c r="AW565" s="13" t="s">
        <v>31</v>
      </c>
      <c r="AX565" s="13" t="s">
        <v>82</v>
      </c>
      <c r="AY565" s="173" t="s">
        <v>205</v>
      </c>
    </row>
    <row r="566" spans="2:65" s="1" customFormat="1" ht="37.9" customHeight="1">
      <c r="B566" s="136"/>
      <c r="C566" s="154" t="s">
        <v>909</v>
      </c>
      <c r="D566" s="154" t="s">
        <v>214</v>
      </c>
      <c r="E566" s="155" t="s">
        <v>4754</v>
      </c>
      <c r="F566" s="156" t="s">
        <v>4755</v>
      </c>
      <c r="G566" s="157" t="s">
        <v>592</v>
      </c>
      <c r="H566" s="158">
        <v>10</v>
      </c>
      <c r="I566" s="159"/>
      <c r="J566" s="160">
        <f>ROUND(I566*H566,2)</f>
        <v>0</v>
      </c>
      <c r="K566" s="161"/>
      <c r="L566" s="32"/>
      <c r="M566" s="162" t="s">
        <v>1</v>
      </c>
      <c r="N566" s="163" t="s">
        <v>41</v>
      </c>
      <c r="P566" s="148">
        <f>O566*H566</f>
        <v>0</v>
      </c>
      <c r="Q566" s="148">
        <v>0</v>
      </c>
      <c r="R566" s="148">
        <f>Q566*H566</f>
        <v>0</v>
      </c>
      <c r="S566" s="148">
        <v>8.7999999999999995E-2</v>
      </c>
      <c r="T566" s="149">
        <f>S566*H566</f>
        <v>0.87999999999999989</v>
      </c>
      <c r="AR566" s="150" t="s">
        <v>233</v>
      </c>
      <c r="AT566" s="150" t="s">
        <v>214</v>
      </c>
      <c r="AU566" s="150" t="s">
        <v>88</v>
      </c>
      <c r="AY566" s="17" t="s">
        <v>205</v>
      </c>
      <c r="BE566" s="151">
        <f>IF(N566="základná",J566,0)</f>
        <v>0</v>
      </c>
      <c r="BF566" s="151">
        <f>IF(N566="znížená",J566,0)</f>
        <v>0</v>
      </c>
      <c r="BG566" s="151">
        <f>IF(N566="zákl. prenesená",J566,0)</f>
        <v>0</v>
      </c>
      <c r="BH566" s="151">
        <f>IF(N566="zníž. prenesená",J566,0)</f>
        <v>0</v>
      </c>
      <c r="BI566" s="151">
        <f>IF(N566="nulová",J566,0)</f>
        <v>0</v>
      </c>
      <c r="BJ566" s="17" t="s">
        <v>88</v>
      </c>
      <c r="BK566" s="151">
        <f>ROUND(I566*H566,2)</f>
        <v>0</v>
      </c>
      <c r="BL566" s="17" t="s">
        <v>233</v>
      </c>
      <c r="BM566" s="150" t="s">
        <v>4756</v>
      </c>
    </row>
    <row r="567" spans="2:65" s="14" customFormat="1">
      <c r="B567" s="179"/>
      <c r="D567" s="165" t="s">
        <v>219</v>
      </c>
      <c r="E567" s="180" t="s">
        <v>1</v>
      </c>
      <c r="F567" s="181" t="s">
        <v>4757</v>
      </c>
      <c r="H567" s="180" t="s">
        <v>1</v>
      </c>
      <c r="I567" s="182"/>
      <c r="L567" s="179"/>
      <c r="M567" s="183"/>
      <c r="T567" s="184"/>
      <c r="AT567" s="180" t="s">
        <v>219</v>
      </c>
      <c r="AU567" s="180" t="s">
        <v>88</v>
      </c>
      <c r="AV567" s="14" t="s">
        <v>82</v>
      </c>
      <c r="AW567" s="14" t="s">
        <v>31</v>
      </c>
      <c r="AX567" s="14" t="s">
        <v>75</v>
      </c>
      <c r="AY567" s="180" t="s">
        <v>205</v>
      </c>
    </row>
    <row r="568" spans="2:65" s="14" customFormat="1" ht="22.5">
      <c r="B568" s="179"/>
      <c r="D568" s="165" t="s">
        <v>219</v>
      </c>
      <c r="E568" s="180" t="s">
        <v>1</v>
      </c>
      <c r="F568" s="181" t="s">
        <v>4744</v>
      </c>
      <c r="H568" s="180" t="s">
        <v>1</v>
      </c>
      <c r="I568" s="182"/>
      <c r="L568" s="179"/>
      <c r="M568" s="183"/>
      <c r="T568" s="184"/>
      <c r="AT568" s="180" t="s">
        <v>219</v>
      </c>
      <c r="AU568" s="180" t="s">
        <v>88</v>
      </c>
      <c r="AV568" s="14" t="s">
        <v>82</v>
      </c>
      <c r="AW568" s="14" t="s">
        <v>31</v>
      </c>
      <c r="AX568" s="14" t="s">
        <v>75</v>
      </c>
      <c r="AY568" s="180" t="s">
        <v>205</v>
      </c>
    </row>
    <row r="569" spans="2:65" s="14" customFormat="1">
      <c r="B569" s="179"/>
      <c r="D569" s="165" t="s">
        <v>219</v>
      </c>
      <c r="E569" s="180" t="s">
        <v>1</v>
      </c>
      <c r="F569" s="181" t="s">
        <v>4745</v>
      </c>
      <c r="H569" s="180" t="s">
        <v>1</v>
      </c>
      <c r="I569" s="182"/>
      <c r="L569" s="179"/>
      <c r="M569" s="183"/>
      <c r="T569" s="184"/>
      <c r="AT569" s="180" t="s">
        <v>219</v>
      </c>
      <c r="AU569" s="180" t="s">
        <v>88</v>
      </c>
      <c r="AV569" s="14" t="s">
        <v>82</v>
      </c>
      <c r="AW569" s="14" t="s">
        <v>31</v>
      </c>
      <c r="AX569" s="14" t="s">
        <v>75</v>
      </c>
      <c r="AY569" s="180" t="s">
        <v>205</v>
      </c>
    </row>
    <row r="570" spans="2:65" s="14" customFormat="1" ht="22.5">
      <c r="B570" s="179"/>
      <c r="D570" s="165" t="s">
        <v>219</v>
      </c>
      <c r="E570" s="180" t="s">
        <v>1</v>
      </c>
      <c r="F570" s="181" t="s">
        <v>4746</v>
      </c>
      <c r="H570" s="180" t="s">
        <v>1</v>
      </c>
      <c r="I570" s="182"/>
      <c r="L570" s="179"/>
      <c r="M570" s="183"/>
      <c r="T570" s="184"/>
      <c r="AT570" s="180" t="s">
        <v>219</v>
      </c>
      <c r="AU570" s="180" t="s">
        <v>88</v>
      </c>
      <c r="AV570" s="14" t="s">
        <v>82</v>
      </c>
      <c r="AW570" s="14" t="s">
        <v>31</v>
      </c>
      <c r="AX570" s="14" t="s">
        <v>75</v>
      </c>
      <c r="AY570" s="180" t="s">
        <v>205</v>
      </c>
    </row>
    <row r="571" spans="2:65" s="14" customFormat="1">
      <c r="B571" s="179"/>
      <c r="D571" s="165" t="s">
        <v>219</v>
      </c>
      <c r="E571" s="180" t="s">
        <v>1</v>
      </c>
      <c r="F571" s="181" t="s">
        <v>4747</v>
      </c>
      <c r="H571" s="180" t="s">
        <v>1</v>
      </c>
      <c r="I571" s="182"/>
      <c r="L571" s="179"/>
      <c r="M571" s="183"/>
      <c r="T571" s="184"/>
      <c r="AT571" s="180" t="s">
        <v>219</v>
      </c>
      <c r="AU571" s="180" t="s">
        <v>88</v>
      </c>
      <c r="AV571" s="14" t="s">
        <v>82</v>
      </c>
      <c r="AW571" s="14" t="s">
        <v>31</v>
      </c>
      <c r="AX571" s="14" t="s">
        <v>75</v>
      </c>
      <c r="AY571" s="180" t="s">
        <v>205</v>
      </c>
    </row>
    <row r="572" spans="2:65" s="12" customFormat="1">
      <c r="B572" s="164"/>
      <c r="D572" s="165" t="s">
        <v>219</v>
      </c>
      <c r="E572" s="166" t="s">
        <v>1</v>
      </c>
      <c r="F572" s="167" t="s">
        <v>309</v>
      </c>
      <c r="H572" s="168">
        <v>10</v>
      </c>
      <c r="I572" s="169"/>
      <c r="L572" s="164"/>
      <c r="M572" s="170"/>
      <c r="T572" s="171"/>
      <c r="AT572" s="166" t="s">
        <v>219</v>
      </c>
      <c r="AU572" s="166" t="s">
        <v>88</v>
      </c>
      <c r="AV572" s="12" t="s">
        <v>88</v>
      </c>
      <c r="AW572" s="12" t="s">
        <v>31</v>
      </c>
      <c r="AX572" s="12" t="s">
        <v>75</v>
      </c>
      <c r="AY572" s="166" t="s">
        <v>205</v>
      </c>
    </row>
    <row r="573" spans="2:65" s="13" customFormat="1">
      <c r="B573" s="172"/>
      <c r="D573" s="165" t="s">
        <v>219</v>
      </c>
      <c r="E573" s="173" t="s">
        <v>1</v>
      </c>
      <c r="F573" s="174" t="s">
        <v>221</v>
      </c>
      <c r="H573" s="175">
        <v>10</v>
      </c>
      <c r="I573" s="176"/>
      <c r="L573" s="172"/>
      <c r="M573" s="177"/>
      <c r="T573" s="178"/>
      <c r="AT573" s="173" t="s">
        <v>219</v>
      </c>
      <c r="AU573" s="173" t="s">
        <v>88</v>
      </c>
      <c r="AV573" s="13" t="s">
        <v>210</v>
      </c>
      <c r="AW573" s="13" t="s">
        <v>31</v>
      </c>
      <c r="AX573" s="13" t="s">
        <v>82</v>
      </c>
      <c r="AY573" s="173" t="s">
        <v>205</v>
      </c>
    </row>
    <row r="574" spans="2:65" s="1" customFormat="1" ht="21.75" customHeight="1">
      <c r="B574" s="136"/>
      <c r="C574" s="137" t="s">
        <v>913</v>
      </c>
      <c r="D574" s="137" t="s">
        <v>206</v>
      </c>
      <c r="E574" s="138" t="s">
        <v>4758</v>
      </c>
      <c r="F574" s="139" t="s">
        <v>4759</v>
      </c>
      <c r="G574" s="140" t="s">
        <v>592</v>
      </c>
      <c r="H574" s="141">
        <v>10</v>
      </c>
      <c r="I574" s="142"/>
      <c r="J574" s="143">
        <f>ROUND(I574*H574,2)</f>
        <v>0</v>
      </c>
      <c r="K574" s="144"/>
      <c r="L574" s="145"/>
      <c r="M574" s="146" t="s">
        <v>1</v>
      </c>
      <c r="N574" s="147" t="s">
        <v>41</v>
      </c>
      <c r="P574" s="148">
        <f>O574*H574</f>
        <v>0</v>
      </c>
      <c r="Q574" s="148">
        <v>8.77E-2</v>
      </c>
      <c r="R574" s="148">
        <f>Q574*H574</f>
        <v>0.877</v>
      </c>
      <c r="S574" s="148">
        <v>0</v>
      </c>
      <c r="T574" s="149">
        <f>S574*H574</f>
        <v>0</v>
      </c>
      <c r="AR574" s="150" t="s">
        <v>258</v>
      </c>
      <c r="AT574" s="150" t="s">
        <v>206</v>
      </c>
      <c r="AU574" s="150" t="s">
        <v>88</v>
      </c>
      <c r="AY574" s="17" t="s">
        <v>205</v>
      </c>
      <c r="BE574" s="151">
        <f>IF(N574="základná",J574,0)</f>
        <v>0</v>
      </c>
      <c r="BF574" s="151">
        <f>IF(N574="znížená",J574,0)</f>
        <v>0</v>
      </c>
      <c r="BG574" s="151">
        <f>IF(N574="zákl. prenesená",J574,0)</f>
        <v>0</v>
      </c>
      <c r="BH574" s="151">
        <f>IF(N574="zníž. prenesená",J574,0)</f>
        <v>0</v>
      </c>
      <c r="BI574" s="151">
        <f>IF(N574="nulová",J574,0)</f>
        <v>0</v>
      </c>
      <c r="BJ574" s="17" t="s">
        <v>88</v>
      </c>
      <c r="BK574" s="151">
        <f>ROUND(I574*H574,2)</f>
        <v>0</v>
      </c>
      <c r="BL574" s="17" t="s">
        <v>233</v>
      </c>
      <c r="BM574" s="150" t="s">
        <v>4760</v>
      </c>
    </row>
    <row r="575" spans="2:65" s="14" customFormat="1">
      <c r="B575" s="179"/>
      <c r="D575" s="165" t="s">
        <v>219</v>
      </c>
      <c r="E575" s="180" t="s">
        <v>1</v>
      </c>
      <c r="F575" s="181" t="s">
        <v>4761</v>
      </c>
      <c r="H575" s="180" t="s">
        <v>1</v>
      </c>
      <c r="I575" s="182"/>
      <c r="L575" s="179"/>
      <c r="M575" s="183"/>
      <c r="T575" s="184"/>
      <c r="AT575" s="180" t="s">
        <v>219</v>
      </c>
      <c r="AU575" s="180" t="s">
        <v>88</v>
      </c>
      <c r="AV575" s="14" t="s">
        <v>82</v>
      </c>
      <c r="AW575" s="14" t="s">
        <v>31</v>
      </c>
      <c r="AX575" s="14" t="s">
        <v>75</v>
      </c>
      <c r="AY575" s="180" t="s">
        <v>205</v>
      </c>
    </row>
    <row r="576" spans="2:65" s="14" customFormat="1" ht="22.5">
      <c r="B576" s="179"/>
      <c r="D576" s="165" t="s">
        <v>219</v>
      </c>
      <c r="E576" s="180" t="s">
        <v>1</v>
      </c>
      <c r="F576" s="181" t="s">
        <v>4752</v>
      </c>
      <c r="H576" s="180" t="s">
        <v>1</v>
      </c>
      <c r="I576" s="182"/>
      <c r="L576" s="179"/>
      <c r="M576" s="183"/>
      <c r="T576" s="184"/>
      <c r="AT576" s="180" t="s">
        <v>219</v>
      </c>
      <c r="AU576" s="180" t="s">
        <v>88</v>
      </c>
      <c r="AV576" s="14" t="s">
        <v>82</v>
      </c>
      <c r="AW576" s="14" t="s">
        <v>31</v>
      </c>
      <c r="AX576" s="14" t="s">
        <v>75</v>
      </c>
      <c r="AY576" s="180" t="s">
        <v>205</v>
      </c>
    </row>
    <row r="577" spans="2:65" s="14" customFormat="1" ht="22.5">
      <c r="B577" s="179"/>
      <c r="D577" s="165" t="s">
        <v>219</v>
      </c>
      <c r="E577" s="180" t="s">
        <v>1</v>
      </c>
      <c r="F577" s="181" t="s">
        <v>4762</v>
      </c>
      <c r="H577" s="180" t="s">
        <v>1</v>
      </c>
      <c r="I577" s="182"/>
      <c r="L577" s="179"/>
      <c r="M577" s="183"/>
      <c r="T577" s="184"/>
      <c r="AT577" s="180" t="s">
        <v>219</v>
      </c>
      <c r="AU577" s="180" t="s">
        <v>88</v>
      </c>
      <c r="AV577" s="14" t="s">
        <v>82</v>
      </c>
      <c r="AW577" s="14" t="s">
        <v>31</v>
      </c>
      <c r="AX577" s="14" t="s">
        <v>75</v>
      </c>
      <c r="AY577" s="180" t="s">
        <v>205</v>
      </c>
    </row>
    <row r="578" spans="2:65" s="14" customFormat="1">
      <c r="B578" s="179"/>
      <c r="D578" s="165" t="s">
        <v>219</v>
      </c>
      <c r="E578" s="180" t="s">
        <v>1</v>
      </c>
      <c r="F578" s="181" t="s">
        <v>4745</v>
      </c>
      <c r="H578" s="180" t="s">
        <v>1</v>
      </c>
      <c r="I578" s="182"/>
      <c r="L578" s="179"/>
      <c r="M578" s="183"/>
      <c r="T578" s="184"/>
      <c r="AT578" s="180" t="s">
        <v>219</v>
      </c>
      <c r="AU578" s="180" t="s">
        <v>88</v>
      </c>
      <c r="AV578" s="14" t="s">
        <v>82</v>
      </c>
      <c r="AW578" s="14" t="s">
        <v>31</v>
      </c>
      <c r="AX578" s="14" t="s">
        <v>75</v>
      </c>
      <c r="AY578" s="180" t="s">
        <v>205</v>
      </c>
    </row>
    <row r="579" spans="2:65" s="14" customFormat="1" ht="22.5">
      <c r="B579" s="179"/>
      <c r="D579" s="165" t="s">
        <v>219</v>
      </c>
      <c r="E579" s="180" t="s">
        <v>1</v>
      </c>
      <c r="F579" s="181" t="s">
        <v>4746</v>
      </c>
      <c r="H579" s="180" t="s">
        <v>1</v>
      </c>
      <c r="I579" s="182"/>
      <c r="L579" s="179"/>
      <c r="M579" s="183"/>
      <c r="T579" s="184"/>
      <c r="AT579" s="180" t="s">
        <v>219</v>
      </c>
      <c r="AU579" s="180" t="s">
        <v>88</v>
      </c>
      <c r="AV579" s="14" t="s">
        <v>82</v>
      </c>
      <c r="AW579" s="14" t="s">
        <v>31</v>
      </c>
      <c r="AX579" s="14" t="s">
        <v>75</v>
      </c>
      <c r="AY579" s="180" t="s">
        <v>205</v>
      </c>
    </row>
    <row r="580" spans="2:65" s="14" customFormat="1">
      <c r="B580" s="179"/>
      <c r="D580" s="165" t="s">
        <v>219</v>
      </c>
      <c r="E580" s="180" t="s">
        <v>1</v>
      </c>
      <c r="F580" s="181" t="s">
        <v>4747</v>
      </c>
      <c r="H580" s="180" t="s">
        <v>1</v>
      </c>
      <c r="I580" s="182"/>
      <c r="L580" s="179"/>
      <c r="M580" s="183"/>
      <c r="T580" s="184"/>
      <c r="AT580" s="180" t="s">
        <v>219</v>
      </c>
      <c r="AU580" s="180" t="s">
        <v>88</v>
      </c>
      <c r="AV580" s="14" t="s">
        <v>82</v>
      </c>
      <c r="AW580" s="14" t="s">
        <v>31</v>
      </c>
      <c r="AX580" s="14" t="s">
        <v>75</v>
      </c>
      <c r="AY580" s="180" t="s">
        <v>205</v>
      </c>
    </row>
    <row r="581" spans="2:65" s="12" customFormat="1">
      <c r="B581" s="164"/>
      <c r="D581" s="165" t="s">
        <v>219</v>
      </c>
      <c r="E581" s="166" t="s">
        <v>1</v>
      </c>
      <c r="F581" s="167" t="s">
        <v>309</v>
      </c>
      <c r="H581" s="168">
        <v>10</v>
      </c>
      <c r="I581" s="169"/>
      <c r="L581" s="164"/>
      <c r="M581" s="170"/>
      <c r="T581" s="171"/>
      <c r="AT581" s="166" t="s">
        <v>219</v>
      </c>
      <c r="AU581" s="166" t="s">
        <v>88</v>
      </c>
      <c r="AV581" s="12" t="s">
        <v>88</v>
      </c>
      <c r="AW581" s="12" t="s">
        <v>31</v>
      </c>
      <c r="AX581" s="12" t="s">
        <v>75</v>
      </c>
      <c r="AY581" s="166" t="s">
        <v>205</v>
      </c>
    </row>
    <row r="582" spans="2:65" s="13" customFormat="1">
      <c r="B582" s="172"/>
      <c r="D582" s="165" t="s">
        <v>219</v>
      </c>
      <c r="E582" s="173" t="s">
        <v>1</v>
      </c>
      <c r="F582" s="174" t="s">
        <v>221</v>
      </c>
      <c r="H582" s="175">
        <v>10</v>
      </c>
      <c r="I582" s="176"/>
      <c r="L582" s="172"/>
      <c r="M582" s="177"/>
      <c r="T582" s="178"/>
      <c r="AT582" s="173" t="s">
        <v>219</v>
      </c>
      <c r="AU582" s="173" t="s">
        <v>88</v>
      </c>
      <c r="AV582" s="13" t="s">
        <v>210</v>
      </c>
      <c r="AW582" s="13" t="s">
        <v>31</v>
      </c>
      <c r="AX582" s="13" t="s">
        <v>82</v>
      </c>
      <c r="AY582" s="173" t="s">
        <v>205</v>
      </c>
    </row>
    <row r="583" spans="2:65" s="1" customFormat="1" ht="37.9" customHeight="1">
      <c r="B583" s="136"/>
      <c r="C583" s="154" t="s">
        <v>917</v>
      </c>
      <c r="D583" s="154" t="s">
        <v>214</v>
      </c>
      <c r="E583" s="155" t="s">
        <v>4763</v>
      </c>
      <c r="F583" s="156" t="s">
        <v>4764</v>
      </c>
      <c r="G583" s="157" t="s">
        <v>592</v>
      </c>
      <c r="H583" s="158">
        <v>2</v>
      </c>
      <c r="I583" s="159"/>
      <c r="J583" s="160">
        <f>ROUND(I583*H583,2)</f>
        <v>0</v>
      </c>
      <c r="K583" s="161"/>
      <c r="L583" s="32"/>
      <c r="M583" s="162" t="s">
        <v>1</v>
      </c>
      <c r="N583" s="163" t="s">
        <v>41</v>
      </c>
      <c r="P583" s="148">
        <f>O583*H583</f>
        <v>0</v>
      </c>
      <c r="Q583" s="148">
        <v>0</v>
      </c>
      <c r="R583" s="148">
        <f>Q583*H583</f>
        <v>0</v>
      </c>
      <c r="S583" s="148">
        <v>8.7999999999999995E-2</v>
      </c>
      <c r="T583" s="149">
        <f>S583*H583</f>
        <v>0.17599999999999999</v>
      </c>
      <c r="AR583" s="150" t="s">
        <v>233</v>
      </c>
      <c r="AT583" s="150" t="s">
        <v>214</v>
      </c>
      <c r="AU583" s="150" t="s">
        <v>88</v>
      </c>
      <c r="AY583" s="17" t="s">
        <v>205</v>
      </c>
      <c r="BE583" s="151">
        <f>IF(N583="základná",J583,0)</f>
        <v>0</v>
      </c>
      <c r="BF583" s="151">
        <f>IF(N583="znížená",J583,0)</f>
        <v>0</v>
      </c>
      <c r="BG583" s="151">
        <f>IF(N583="zákl. prenesená",J583,0)</f>
        <v>0</v>
      </c>
      <c r="BH583" s="151">
        <f>IF(N583="zníž. prenesená",J583,0)</f>
        <v>0</v>
      </c>
      <c r="BI583" s="151">
        <f>IF(N583="nulová",J583,0)</f>
        <v>0</v>
      </c>
      <c r="BJ583" s="17" t="s">
        <v>88</v>
      </c>
      <c r="BK583" s="151">
        <f>ROUND(I583*H583,2)</f>
        <v>0</v>
      </c>
      <c r="BL583" s="17" t="s">
        <v>233</v>
      </c>
      <c r="BM583" s="150" t="s">
        <v>4765</v>
      </c>
    </row>
    <row r="584" spans="2:65" s="14" customFormat="1">
      <c r="B584" s="179"/>
      <c r="D584" s="165" t="s">
        <v>219</v>
      </c>
      <c r="E584" s="180" t="s">
        <v>1</v>
      </c>
      <c r="F584" s="181" t="s">
        <v>4766</v>
      </c>
      <c r="H584" s="180" t="s">
        <v>1</v>
      </c>
      <c r="I584" s="182"/>
      <c r="L584" s="179"/>
      <c r="M584" s="183"/>
      <c r="T584" s="184"/>
      <c r="AT584" s="180" t="s">
        <v>219</v>
      </c>
      <c r="AU584" s="180" t="s">
        <v>88</v>
      </c>
      <c r="AV584" s="14" t="s">
        <v>82</v>
      </c>
      <c r="AW584" s="14" t="s">
        <v>31</v>
      </c>
      <c r="AX584" s="14" t="s">
        <v>75</v>
      </c>
      <c r="AY584" s="180" t="s">
        <v>205</v>
      </c>
    </row>
    <row r="585" spans="2:65" s="14" customFormat="1" ht="22.5">
      <c r="B585" s="179"/>
      <c r="D585" s="165" t="s">
        <v>219</v>
      </c>
      <c r="E585" s="180" t="s">
        <v>1</v>
      </c>
      <c r="F585" s="181" t="s">
        <v>4767</v>
      </c>
      <c r="H585" s="180" t="s">
        <v>1</v>
      </c>
      <c r="I585" s="182"/>
      <c r="L585" s="179"/>
      <c r="M585" s="183"/>
      <c r="T585" s="184"/>
      <c r="AT585" s="180" t="s">
        <v>219</v>
      </c>
      <c r="AU585" s="180" t="s">
        <v>88</v>
      </c>
      <c r="AV585" s="14" t="s">
        <v>82</v>
      </c>
      <c r="AW585" s="14" t="s">
        <v>31</v>
      </c>
      <c r="AX585" s="14" t="s">
        <v>75</v>
      </c>
      <c r="AY585" s="180" t="s">
        <v>205</v>
      </c>
    </row>
    <row r="586" spans="2:65" s="14" customFormat="1">
      <c r="B586" s="179"/>
      <c r="D586" s="165" t="s">
        <v>219</v>
      </c>
      <c r="E586" s="180" t="s">
        <v>1</v>
      </c>
      <c r="F586" s="181" t="s">
        <v>4745</v>
      </c>
      <c r="H586" s="180" t="s">
        <v>1</v>
      </c>
      <c r="I586" s="182"/>
      <c r="L586" s="179"/>
      <c r="M586" s="183"/>
      <c r="T586" s="184"/>
      <c r="AT586" s="180" t="s">
        <v>219</v>
      </c>
      <c r="AU586" s="180" t="s">
        <v>88</v>
      </c>
      <c r="AV586" s="14" t="s">
        <v>82</v>
      </c>
      <c r="AW586" s="14" t="s">
        <v>31</v>
      </c>
      <c r="AX586" s="14" t="s">
        <v>75</v>
      </c>
      <c r="AY586" s="180" t="s">
        <v>205</v>
      </c>
    </row>
    <row r="587" spans="2:65" s="14" customFormat="1" ht="22.5">
      <c r="B587" s="179"/>
      <c r="D587" s="165" t="s">
        <v>219</v>
      </c>
      <c r="E587" s="180" t="s">
        <v>1</v>
      </c>
      <c r="F587" s="181" t="s">
        <v>4746</v>
      </c>
      <c r="H587" s="180" t="s">
        <v>1</v>
      </c>
      <c r="I587" s="182"/>
      <c r="L587" s="179"/>
      <c r="M587" s="183"/>
      <c r="T587" s="184"/>
      <c r="AT587" s="180" t="s">
        <v>219</v>
      </c>
      <c r="AU587" s="180" t="s">
        <v>88</v>
      </c>
      <c r="AV587" s="14" t="s">
        <v>82</v>
      </c>
      <c r="AW587" s="14" t="s">
        <v>31</v>
      </c>
      <c r="AX587" s="14" t="s">
        <v>75</v>
      </c>
      <c r="AY587" s="180" t="s">
        <v>205</v>
      </c>
    </row>
    <row r="588" spans="2:65" s="14" customFormat="1">
      <c r="B588" s="179"/>
      <c r="D588" s="165" t="s">
        <v>219</v>
      </c>
      <c r="E588" s="180" t="s">
        <v>1</v>
      </c>
      <c r="F588" s="181" t="s">
        <v>4747</v>
      </c>
      <c r="H588" s="180" t="s">
        <v>1</v>
      </c>
      <c r="I588" s="182"/>
      <c r="L588" s="179"/>
      <c r="M588" s="183"/>
      <c r="T588" s="184"/>
      <c r="AT588" s="180" t="s">
        <v>219</v>
      </c>
      <c r="AU588" s="180" t="s">
        <v>88</v>
      </c>
      <c r="AV588" s="14" t="s">
        <v>82</v>
      </c>
      <c r="AW588" s="14" t="s">
        <v>31</v>
      </c>
      <c r="AX588" s="14" t="s">
        <v>75</v>
      </c>
      <c r="AY588" s="180" t="s">
        <v>205</v>
      </c>
    </row>
    <row r="589" spans="2:65" s="12" customFormat="1">
      <c r="B589" s="164"/>
      <c r="D589" s="165" t="s">
        <v>219</v>
      </c>
      <c r="E589" s="166" t="s">
        <v>1</v>
      </c>
      <c r="F589" s="167" t="s">
        <v>88</v>
      </c>
      <c r="H589" s="168">
        <v>2</v>
      </c>
      <c r="I589" s="169"/>
      <c r="L589" s="164"/>
      <c r="M589" s="170"/>
      <c r="T589" s="171"/>
      <c r="AT589" s="166" t="s">
        <v>219</v>
      </c>
      <c r="AU589" s="166" t="s">
        <v>88</v>
      </c>
      <c r="AV589" s="12" t="s">
        <v>88</v>
      </c>
      <c r="AW589" s="12" t="s">
        <v>31</v>
      </c>
      <c r="AX589" s="12" t="s">
        <v>75</v>
      </c>
      <c r="AY589" s="166" t="s">
        <v>205</v>
      </c>
    </row>
    <row r="590" spans="2:65" s="13" customFormat="1">
      <c r="B590" s="172"/>
      <c r="D590" s="165" t="s">
        <v>219</v>
      </c>
      <c r="E590" s="173" t="s">
        <v>1</v>
      </c>
      <c r="F590" s="174" t="s">
        <v>221</v>
      </c>
      <c r="H590" s="175">
        <v>2</v>
      </c>
      <c r="I590" s="176"/>
      <c r="L590" s="172"/>
      <c r="M590" s="177"/>
      <c r="T590" s="178"/>
      <c r="AT590" s="173" t="s">
        <v>219</v>
      </c>
      <c r="AU590" s="173" t="s">
        <v>88</v>
      </c>
      <c r="AV590" s="13" t="s">
        <v>210</v>
      </c>
      <c r="AW590" s="13" t="s">
        <v>31</v>
      </c>
      <c r="AX590" s="13" t="s">
        <v>82</v>
      </c>
      <c r="AY590" s="173" t="s">
        <v>205</v>
      </c>
    </row>
    <row r="591" spans="2:65" s="1" customFormat="1" ht="16.5" customHeight="1">
      <c r="B591" s="136"/>
      <c r="C591" s="137" t="s">
        <v>921</v>
      </c>
      <c r="D591" s="137" t="s">
        <v>206</v>
      </c>
      <c r="E591" s="138" t="s">
        <v>4768</v>
      </c>
      <c r="F591" s="139" t="s">
        <v>4769</v>
      </c>
      <c r="G591" s="140" t="s">
        <v>592</v>
      </c>
      <c r="H591" s="141">
        <v>2</v>
      </c>
      <c r="I591" s="142"/>
      <c r="J591" s="143">
        <f>ROUND(I591*H591,2)</f>
        <v>0</v>
      </c>
      <c r="K591" s="144"/>
      <c r="L591" s="145"/>
      <c r="M591" s="146" t="s">
        <v>1</v>
      </c>
      <c r="N591" s="147" t="s">
        <v>41</v>
      </c>
      <c r="P591" s="148">
        <f>O591*H591</f>
        <v>0</v>
      </c>
      <c r="Q591" s="148">
        <v>8.77E-2</v>
      </c>
      <c r="R591" s="148">
        <f>Q591*H591</f>
        <v>0.1754</v>
      </c>
      <c r="S591" s="148">
        <v>0</v>
      </c>
      <c r="T591" s="149">
        <f>S591*H591</f>
        <v>0</v>
      </c>
      <c r="AR591" s="150" t="s">
        <v>258</v>
      </c>
      <c r="AT591" s="150" t="s">
        <v>206</v>
      </c>
      <c r="AU591" s="150" t="s">
        <v>88</v>
      </c>
      <c r="AY591" s="17" t="s">
        <v>205</v>
      </c>
      <c r="BE591" s="151">
        <f>IF(N591="základná",J591,0)</f>
        <v>0</v>
      </c>
      <c r="BF591" s="151">
        <f>IF(N591="znížená",J591,0)</f>
        <v>0</v>
      </c>
      <c r="BG591" s="151">
        <f>IF(N591="zákl. prenesená",J591,0)</f>
        <v>0</v>
      </c>
      <c r="BH591" s="151">
        <f>IF(N591="zníž. prenesená",J591,0)</f>
        <v>0</v>
      </c>
      <c r="BI591" s="151">
        <f>IF(N591="nulová",J591,0)</f>
        <v>0</v>
      </c>
      <c r="BJ591" s="17" t="s">
        <v>88</v>
      </c>
      <c r="BK591" s="151">
        <f>ROUND(I591*H591,2)</f>
        <v>0</v>
      </c>
      <c r="BL591" s="17" t="s">
        <v>233</v>
      </c>
      <c r="BM591" s="150" t="s">
        <v>4770</v>
      </c>
    </row>
    <row r="592" spans="2:65" s="14" customFormat="1">
      <c r="B592" s="179"/>
      <c r="D592" s="165" t="s">
        <v>219</v>
      </c>
      <c r="E592" s="180" t="s">
        <v>1</v>
      </c>
      <c r="F592" s="181" t="s">
        <v>4771</v>
      </c>
      <c r="H592" s="180" t="s">
        <v>1</v>
      </c>
      <c r="I592" s="182"/>
      <c r="L592" s="179"/>
      <c r="M592" s="183"/>
      <c r="T592" s="184"/>
      <c r="AT592" s="180" t="s">
        <v>219</v>
      </c>
      <c r="AU592" s="180" t="s">
        <v>88</v>
      </c>
      <c r="AV592" s="14" t="s">
        <v>82</v>
      </c>
      <c r="AW592" s="14" t="s">
        <v>31</v>
      </c>
      <c r="AX592" s="14" t="s">
        <v>75</v>
      </c>
      <c r="AY592" s="180" t="s">
        <v>205</v>
      </c>
    </row>
    <row r="593" spans="2:65" s="14" customFormat="1" ht="22.5">
      <c r="B593" s="179"/>
      <c r="D593" s="165" t="s">
        <v>219</v>
      </c>
      <c r="E593" s="180" t="s">
        <v>1</v>
      </c>
      <c r="F593" s="181" t="s">
        <v>4752</v>
      </c>
      <c r="H593" s="180" t="s">
        <v>1</v>
      </c>
      <c r="I593" s="182"/>
      <c r="L593" s="179"/>
      <c r="M593" s="183"/>
      <c r="T593" s="184"/>
      <c r="AT593" s="180" t="s">
        <v>219</v>
      </c>
      <c r="AU593" s="180" t="s">
        <v>88</v>
      </c>
      <c r="AV593" s="14" t="s">
        <v>82</v>
      </c>
      <c r="AW593" s="14" t="s">
        <v>31</v>
      </c>
      <c r="AX593" s="14" t="s">
        <v>75</v>
      </c>
      <c r="AY593" s="180" t="s">
        <v>205</v>
      </c>
    </row>
    <row r="594" spans="2:65" s="14" customFormat="1" ht="22.5">
      <c r="B594" s="179"/>
      <c r="D594" s="165" t="s">
        <v>219</v>
      </c>
      <c r="E594" s="180" t="s">
        <v>1</v>
      </c>
      <c r="F594" s="181" t="s">
        <v>4772</v>
      </c>
      <c r="H594" s="180" t="s">
        <v>1</v>
      </c>
      <c r="I594" s="182"/>
      <c r="L594" s="179"/>
      <c r="M594" s="183"/>
      <c r="T594" s="184"/>
      <c r="AT594" s="180" t="s">
        <v>219</v>
      </c>
      <c r="AU594" s="180" t="s">
        <v>88</v>
      </c>
      <c r="AV594" s="14" t="s">
        <v>82</v>
      </c>
      <c r="AW594" s="14" t="s">
        <v>31</v>
      </c>
      <c r="AX594" s="14" t="s">
        <v>75</v>
      </c>
      <c r="AY594" s="180" t="s">
        <v>205</v>
      </c>
    </row>
    <row r="595" spans="2:65" s="14" customFormat="1">
      <c r="B595" s="179"/>
      <c r="D595" s="165" t="s">
        <v>219</v>
      </c>
      <c r="E595" s="180" t="s">
        <v>1</v>
      </c>
      <c r="F595" s="181" t="s">
        <v>4745</v>
      </c>
      <c r="H595" s="180" t="s">
        <v>1</v>
      </c>
      <c r="I595" s="182"/>
      <c r="L595" s="179"/>
      <c r="M595" s="183"/>
      <c r="T595" s="184"/>
      <c r="AT595" s="180" t="s">
        <v>219</v>
      </c>
      <c r="AU595" s="180" t="s">
        <v>88</v>
      </c>
      <c r="AV595" s="14" t="s">
        <v>82</v>
      </c>
      <c r="AW595" s="14" t="s">
        <v>31</v>
      </c>
      <c r="AX595" s="14" t="s">
        <v>75</v>
      </c>
      <c r="AY595" s="180" t="s">
        <v>205</v>
      </c>
    </row>
    <row r="596" spans="2:65" s="14" customFormat="1" ht="22.5">
      <c r="B596" s="179"/>
      <c r="D596" s="165" t="s">
        <v>219</v>
      </c>
      <c r="E596" s="180" t="s">
        <v>1</v>
      </c>
      <c r="F596" s="181" t="s">
        <v>4746</v>
      </c>
      <c r="H596" s="180" t="s">
        <v>1</v>
      </c>
      <c r="I596" s="182"/>
      <c r="L596" s="179"/>
      <c r="M596" s="183"/>
      <c r="T596" s="184"/>
      <c r="AT596" s="180" t="s">
        <v>219</v>
      </c>
      <c r="AU596" s="180" t="s">
        <v>88</v>
      </c>
      <c r="AV596" s="14" t="s">
        <v>82</v>
      </c>
      <c r="AW596" s="14" t="s">
        <v>31</v>
      </c>
      <c r="AX596" s="14" t="s">
        <v>75</v>
      </c>
      <c r="AY596" s="180" t="s">
        <v>205</v>
      </c>
    </row>
    <row r="597" spans="2:65" s="14" customFormat="1">
      <c r="B597" s="179"/>
      <c r="D597" s="165" t="s">
        <v>219</v>
      </c>
      <c r="E597" s="180" t="s">
        <v>1</v>
      </c>
      <c r="F597" s="181" t="s">
        <v>4747</v>
      </c>
      <c r="H597" s="180" t="s">
        <v>1</v>
      </c>
      <c r="I597" s="182"/>
      <c r="L597" s="179"/>
      <c r="M597" s="183"/>
      <c r="T597" s="184"/>
      <c r="AT597" s="180" t="s">
        <v>219</v>
      </c>
      <c r="AU597" s="180" t="s">
        <v>88</v>
      </c>
      <c r="AV597" s="14" t="s">
        <v>82</v>
      </c>
      <c r="AW597" s="14" t="s">
        <v>31</v>
      </c>
      <c r="AX597" s="14" t="s">
        <v>75</v>
      </c>
      <c r="AY597" s="180" t="s">
        <v>205</v>
      </c>
    </row>
    <row r="598" spans="2:65" s="12" customFormat="1">
      <c r="B598" s="164"/>
      <c r="D598" s="165" t="s">
        <v>219</v>
      </c>
      <c r="E598" s="166" t="s">
        <v>1</v>
      </c>
      <c r="F598" s="167" t="s">
        <v>88</v>
      </c>
      <c r="H598" s="168">
        <v>2</v>
      </c>
      <c r="I598" s="169"/>
      <c r="L598" s="164"/>
      <c r="M598" s="170"/>
      <c r="T598" s="171"/>
      <c r="AT598" s="166" t="s">
        <v>219</v>
      </c>
      <c r="AU598" s="166" t="s">
        <v>88</v>
      </c>
      <c r="AV598" s="12" t="s">
        <v>88</v>
      </c>
      <c r="AW598" s="12" t="s">
        <v>31</v>
      </c>
      <c r="AX598" s="12" t="s">
        <v>75</v>
      </c>
      <c r="AY598" s="166" t="s">
        <v>205</v>
      </c>
    </row>
    <row r="599" spans="2:65" s="13" customFormat="1">
      <c r="B599" s="172"/>
      <c r="D599" s="165" t="s">
        <v>219</v>
      </c>
      <c r="E599" s="173" t="s">
        <v>1</v>
      </c>
      <c r="F599" s="174" t="s">
        <v>221</v>
      </c>
      <c r="H599" s="175">
        <v>2</v>
      </c>
      <c r="I599" s="176"/>
      <c r="L599" s="172"/>
      <c r="M599" s="177"/>
      <c r="T599" s="178"/>
      <c r="AT599" s="173" t="s">
        <v>219</v>
      </c>
      <c r="AU599" s="173" t="s">
        <v>88</v>
      </c>
      <c r="AV599" s="13" t="s">
        <v>210</v>
      </c>
      <c r="AW599" s="13" t="s">
        <v>31</v>
      </c>
      <c r="AX599" s="13" t="s">
        <v>82</v>
      </c>
      <c r="AY599" s="173" t="s">
        <v>205</v>
      </c>
    </row>
    <row r="600" spans="2:65" s="1" customFormat="1" ht="37.9" customHeight="1">
      <c r="B600" s="136"/>
      <c r="C600" s="154" t="s">
        <v>927</v>
      </c>
      <c r="D600" s="154" t="s">
        <v>214</v>
      </c>
      <c r="E600" s="155" t="s">
        <v>4773</v>
      </c>
      <c r="F600" s="156" t="s">
        <v>4741</v>
      </c>
      <c r="G600" s="157" t="s">
        <v>592</v>
      </c>
      <c r="H600" s="158">
        <v>8</v>
      </c>
      <c r="I600" s="159"/>
      <c r="J600" s="160">
        <f>ROUND(I600*H600,2)</f>
        <v>0</v>
      </c>
      <c r="K600" s="161"/>
      <c r="L600" s="32"/>
      <c r="M600" s="162" t="s">
        <v>1</v>
      </c>
      <c r="N600" s="163" t="s">
        <v>41</v>
      </c>
      <c r="P600" s="148">
        <f>O600*H600</f>
        <v>0</v>
      </c>
      <c r="Q600" s="148">
        <v>0</v>
      </c>
      <c r="R600" s="148">
        <f>Q600*H600</f>
        <v>0</v>
      </c>
      <c r="S600" s="148">
        <v>8.7999999999999995E-2</v>
      </c>
      <c r="T600" s="149">
        <f>S600*H600</f>
        <v>0.70399999999999996</v>
      </c>
      <c r="AR600" s="150" t="s">
        <v>233</v>
      </c>
      <c r="AT600" s="150" t="s">
        <v>214</v>
      </c>
      <c r="AU600" s="150" t="s">
        <v>88</v>
      </c>
      <c r="AY600" s="17" t="s">
        <v>205</v>
      </c>
      <c r="BE600" s="151">
        <f>IF(N600="základná",J600,0)</f>
        <v>0</v>
      </c>
      <c r="BF600" s="151">
        <f>IF(N600="znížená",J600,0)</f>
        <v>0</v>
      </c>
      <c r="BG600" s="151">
        <f>IF(N600="zákl. prenesená",J600,0)</f>
        <v>0</v>
      </c>
      <c r="BH600" s="151">
        <f>IF(N600="zníž. prenesená",J600,0)</f>
        <v>0</v>
      </c>
      <c r="BI600" s="151">
        <f>IF(N600="nulová",J600,0)</f>
        <v>0</v>
      </c>
      <c r="BJ600" s="17" t="s">
        <v>88</v>
      </c>
      <c r="BK600" s="151">
        <f>ROUND(I600*H600,2)</f>
        <v>0</v>
      </c>
      <c r="BL600" s="17" t="s">
        <v>233</v>
      </c>
      <c r="BM600" s="150" t="s">
        <v>4774</v>
      </c>
    </row>
    <row r="601" spans="2:65" s="14" customFormat="1">
      <c r="B601" s="179"/>
      <c r="D601" s="165" t="s">
        <v>219</v>
      </c>
      <c r="E601" s="180" t="s">
        <v>1</v>
      </c>
      <c r="F601" s="181" t="s">
        <v>4775</v>
      </c>
      <c r="H601" s="180" t="s">
        <v>1</v>
      </c>
      <c r="I601" s="182"/>
      <c r="L601" s="179"/>
      <c r="M601" s="183"/>
      <c r="T601" s="184"/>
      <c r="AT601" s="180" t="s">
        <v>219</v>
      </c>
      <c r="AU601" s="180" t="s">
        <v>88</v>
      </c>
      <c r="AV601" s="14" t="s">
        <v>82</v>
      </c>
      <c r="AW601" s="14" t="s">
        <v>31</v>
      </c>
      <c r="AX601" s="14" t="s">
        <v>75</v>
      </c>
      <c r="AY601" s="180" t="s">
        <v>205</v>
      </c>
    </row>
    <row r="602" spans="2:65" s="14" customFormat="1" ht="22.5">
      <c r="B602" s="179"/>
      <c r="D602" s="165" t="s">
        <v>219</v>
      </c>
      <c r="E602" s="180" t="s">
        <v>1</v>
      </c>
      <c r="F602" s="181" t="s">
        <v>4776</v>
      </c>
      <c r="H602" s="180" t="s">
        <v>1</v>
      </c>
      <c r="I602" s="182"/>
      <c r="L602" s="179"/>
      <c r="M602" s="183"/>
      <c r="T602" s="184"/>
      <c r="AT602" s="180" t="s">
        <v>219</v>
      </c>
      <c r="AU602" s="180" t="s">
        <v>88</v>
      </c>
      <c r="AV602" s="14" t="s">
        <v>82</v>
      </c>
      <c r="AW602" s="14" t="s">
        <v>31</v>
      </c>
      <c r="AX602" s="14" t="s">
        <v>75</v>
      </c>
      <c r="AY602" s="180" t="s">
        <v>205</v>
      </c>
    </row>
    <row r="603" spans="2:65" s="14" customFormat="1">
      <c r="B603" s="179"/>
      <c r="D603" s="165" t="s">
        <v>219</v>
      </c>
      <c r="E603" s="180" t="s">
        <v>1</v>
      </c>
      <c r="F603" s="181" t="s">
        <v>4745</v>
      </c>
      <c r="H603" s="180" t="s">
        <v>1</v>
      </c>
      <c r="I603" s="182"/>
      <c r="L603" s="179"/>
      <c r="M603" s="183"/>
      <c r="T603" s="184"/>
      <c r="AT603" s="180" t="s">
        <v>219</v>
      </c>
      <c r="AU603" s="180" t="s">
        <v>88</v>
      </c>
      <c r="AV603" s="14" t="s">
        <v>82</v>
      </c>
      <c r="AW603" s="14" t="s">
        <v>31</v>
      </c>
      <c r="AX603" s="14" t="s">
        <v>75</v>
      </c>
      <c r="AY603" s="180" t="s">
        <v>205</v>
      </c>
    </row>
    <row r="604" spans="2:65" s="14" customFormat="1" ht="22.5">
      <c r="B604" s="179"/>
      <c r="D604" s="165" t="s">
        <v>219</v>
      </c>
      <c r="E604" s="180" t="s">
        <v>1</v>
      </c>
      <c r="F604" s="181" t="s">
        <v>4746</v>
      </c>
      <c r="H604" s="180" t="s">
        <v>1</v>
      </c>
      <c r="I604" s="182"/>
      <c r="L604" s="179"/>
      <c r="M604" s="183"/>
      <c r="T604" s="184"/>
      <c r="AT604" s="180" t="s">
        <v>219</v>
      </c>
      <c r="AU604" s="180" t="s">
        <v>88</v>
      </c>
      <c r="AV604" s="14" t="s">
        <v>82</v>
      </c>
      <c r="AW604" s="14" t="s">
        <v>31</v>
      </c>
      <c r="AX604" s="14" t="s">
        <v>75</v>
      </c>
      <c r="AY604" s="180" t="s">
        <v>205</v>
      </c>
    </row>
    <row r="605" spans="2:65" s="14" customFormat="1">
      <c r="B605" s="179"/>
      <c r="D605" s="165" t="s">
        <v>219</v>
      </c>
      <c r="E605" s="180" t="s">
        <v>1</v>
      </c>
      <c r="F605" s="181" t="s">
        <v>4747</v>
      </c>
      <c r="H605" s="180" t="s">
        <v>1</v>
      </c>
      <c r="I605" s="182"/>
      <c r="L605" s="179"/>
      <c r="M605" s="183"/>
      <c r="T605" s="184"/>
      <c r="AT605" s="180" t="s">
        <v>219</v>
      </c>
      <c r="AU605" s="180" t="s">
        <v>88</v>
      </c>
      <c r="AV605" s="14" t="s">
        <v>82</v>
      </c>
      <c r="AW605" s="14" t="s">
        <v>31</v>
      </c>
      <c r="AX605" s="14" t="s">
        <v>75</v>
      </c>
      <c r="AY605" s="180" t="s">
        <v>205</v>
      </c>
    </row>
    <row r="606" spans="2:65" s="12" customFormat="1">
      <c r="B606" s="164"/>
      <c r="D606" s="165" t="s">
        <v>219</v>
      </c>
      <c r="E606" s="166" t="s">
        <v>1</v>
      </c>
      <c r="F606" s="167" t="s">
        <v>209</v>
      </c>
      <c r="H606" s="168">
        <v>8</v>
      </c>
      <c r="I606" s="169"/>
      <c r="L606" s="164"/>
      <c r="M606" s="170"/>
      <c r="T606" s="171"/>
      <c r="AT606" s="166" t="s">
        <v>219</v>
      </c>
      <c r="AU606" s="166" t="s">
        <v>88</v>
      </c>
      <c r="AV606" s="12" t="s">
        <v>88</v>
      </c>
      <c r="AW606" s="12" t="s">
        <v>31</v>
      </c>
      <c r="AX606" s="12" t="s">
        <v>75</v>
      </c>
      <c r="AY606" s="166" t="s">
        <v>205</v>
      </c>
    </row>
    <row r="607" spans="2:65" s="13" customFormat="1">
      <c r="B607" s="172"/>
      <c r="D607" s="165" t="s">
        <v>219</v>
      </c>
      <c r="E607" s="173" t="s">
        <v>1</v>
      </c>
      <c r="F607" s="174" t="s">
        <v>221</v>
      </c>
      <c r="H607" s="175">
        <v>8</v>
      </c>
      <c r="I607" s="176"/>
      <c r="L607" s="172"/>
      <c r="M607" s="177"/>
      <c r="T607" s="178"/>
      <c r="AT607" s="173" t="s">
        <v>219</v>
      </c>
      <c r="AU607" s="173" t="s">
        <v>88</v>
      </c>
      <c r="AV607" s="13" t="s">
        <v>210</v>
      </c>
      <c r="AW607" s="13" t="s">
        <v>31</v>
      </c>
      <c r="AX607" s="13" t="s">
        <v>82</v>
      </c>
      <c r="AY607" s="173" t="s">
        <v>205</v>
      </c>
    </row>
    <row r="608" spans="2:65" s="1" customFormat="1" ht="21.75" customHeight="1">
      <c r="B608" s="136"/>
      <c r="C608" s="137" t="s">
        <v>932</v>
      </c>
      <c r="D608" s="137" t="s">
        <v>206</v>
      </c>
      <c r="E608" s="138" t="s">
        <v>4777</v>
      </c>
      <c r="F608" s="139" t="s">
        <v>4778</v>
      </c>
      <c r="G608" s="140" t="s">
        <v>592</v>
      </c>
      <c r="H608" s="141">
        <v>8</v>
      </c>
      <c r="I608" s="142"/>
      <c r="J608" s="143">
        <f>ROUND(I608*H608,2)</f>
        <v>0</v>
      </c>
      <c r="K608" s="144"/>
      <c r="L608" s="145"/>
      <c r="M608" s="146" t="s">
        <v>1</v>
      </c>
      <c r="N608" s="147" t="s">
        <v>41</v>
      </c>
      <c r="P608" s="148">
        <f>O608*H608</f>
        <v>0</v>
      </c>
      <c r="Q608" s="148">
        <v>8.77E-2</v>
      </c>
      <c r="R608" s="148">
        <f>Q608*H608</f>
        <v>0.7016</v>
      </c>
      <c r="S608" s="148">
        <v>0</v>
      </c>
      <c r="T608" s="149">
        <f>S608*H608</f>
        <v>0</v>
      </c>
      <c r="AR608" s="150" t="s">
        <v>258</v>
      </c>
      <c r="AT608" s="150" t="s">
        <v>206</v>
      </c>
      <c r="AU608" s="150" t="s">
        <v>88</v>
      </c>
      <c r="AY608" s="17" t="s">
        <v>205</v>
      </c>
      <c r="BE608" s="151">
        <f>IF(N608="základná",J608,0)</f>
        <v>0</v>
      </c>
      <c r="BF608" s="151">
        <f>IF(N608="znížená",J608,0)</f>
        <v>0</v>
      </c>
      <c r="BG608" s="151">
        <f>IF(N608="zákl. prenesená",J608,0)</f>
        <v>0</v>
      </c>
      <c r="BH608" s="151">
        <f>IF(N608="zníž. prenesená",J608,0)</f>
        <v>0</v>
      </c>
      <c r="BI608" s="151">
        <f>IF(N608="nulová",J608,0)</f>
        <v>0</v>
      </c>
      <c r="BJ608" s="17" t="s">
        <v>88</v>
      </c>
      <c r="BK608" s="151">
        <f>ROUND(I608*H608,2)</f>
        <v>0</v>
      </c>
      <c r="BL608" s="17" t="s">
        <v>233</v>
      </c>
      <c r="BM608" s="150" t="s">
        <v>4779</v>
      </c>
    </row>
    <row r="609" spans="2:65" s="14" customFormat="1">
      <c r="B609" s="179"/>
      <c r="D609" s="165" t="s">
        <v>219</v>
      </c>
      <c r="E609" s="180" t="s">
        <v>1</v>
      </c>
      <c r="F609" s="181" t="s">
        <v>4780</v>
      </c>
      <c r="H609" s="180" t="s">
        <v>1</v>
      </c>
      <c r="I609" s="182"/>
      <c r="L609" s="179"/>
      <c r="M609" s="183"/>
      <c r="T609" s="184"/>
      <c r="AT609" s="180" t="s">
        <v>219</v>
      </c>
      <c r="AU609" s="180" t="s">
        <v>88</v>
      </c>
      <c r="AV609" s="14" t="s">
        <v>82</v>
      </c>
      <c r="AW609" s="14" t="s">
        <v>31</v>
      </c>
      <c r="AX609" s="14" t="s">
        <v>75</v>
      </c>
      <c r="AY609" s="180" t="s">
        <v>205</v>
      </c>
    </row>
    <row r="610" spans="2:65" s="14" customFormat="1" ht="22.5">
      <c r="B610" s="179"/>
      <c r="D610" s="165" t="s">
        <v>219</v>
      </c>
      <c r="E610" s="180" t="s">
        <v>1</v>
      </c>
      <c r="F610" s="181" t="s">
        <v>4752</v>
      </c>
      <c r="H610" s="180" t="s">
        <v>1</v>
      </c>
      <c r="I610" s="182"/>
      <c r="L610" s="179"/>
      <c r="M610" s="183"/>
      <c r="T610" s="184"/>
      <c r="AT610" s="180" t="s">
        <v>219</v>
      </c>
      <c r="AU610" s="180" t="s">
        <v>88</v>
      </c>
      <c r="AV610" s="14" t="s">
        <v>82</v>
      </c>
      <c r="AW610" s="14" t="s">
        <v>31</v>
      </c>
      <c r="AX610" s="14" t="s">
        <v>75</v>
      </c>
      <c r="AY610" s="180" t="s">
        <v>205</v>
      </c>
    </row>
    <row r="611" spans="2:65" s="14" customFormat="1" ht="22.5">
      <c r="B611" s="179"/>
      <c r="D611" s="165" t="s">
        <v>219</v>
      </c>
      <c r="E611" s="180" t="s">
        <v>1</v>
      </c>
      <c r="F611" s="181" t="s">
        <v>4772</v>
      </c>
      <c r="H611" s="180" t="s">
        <v>1</v>
      </c>
      <c r="I611" s="182"/>
      <c r="L611" s="179"/>
      <c r="M611" s="183"/>
      <c r="T611" s="184"/>
      <c r="AT611" s="180" t="s">
        <v>219</v>
      </c>
      <c r="AU611" s="180" t="s">
        <v>88</v>
      </c>
      <c r="AV611" s="14" t="s">
        <v>82</v>
      </c>
      <c r="AW611" s="14" t="s">
        <v>31</v>
      </c>
      <c r="AX611" s="14" t="s">
        <v>75</v>
      </c>
      <c r="AY611" s="180" t="s">
        <v>205</v>
      </c>
    </row>
    <row r="612" spans="2:65" s="14" customFormat="1">
      <c r="B612" s="179"/>
      <c r="D612" s="165" t="s">
        <v>219</v>
      </c>
      <c r="E612" s="180" t="s">
        <v>1</v>
      </c>
      <c r="F612" s="181" t="s">
        <v>4745</v>
      </c>
      <c r="H612" s="180" t="s">
        <v>1</v>
      </c>
      <c r="I612" s="182"/>
      <c r="L612" s="179"/>
      <c r="M612" s="183"/>
      <c r="T612" s="184"/>
      <c r="AT612" s="180" t="s">
        <v>219</v>
      </c>
      <c r="AU612" s="180" t="s">
        <v>88</v>
      </c>
      <c r="AV612" s="14" t="s">
        <v>82</v>
      </c>
      <c r="AW612" s="14" t="s">
        <v>31</v>
      </c>
      <c r="AX612" s="14" t="s">
        <v>75</v>
      </c>
      <c r="AY612" s="180" t="s">
        <v>205</v>
      </c>
    </row>
    <row r="613" spans="2:65" s="14" customFormat="1" ht="22.5">
      <c r="B613" s="179"/>
      <c r="D613" s="165" t="s">
        <v>219</v>
      </c>
      <c r="E613" s="180" t="s">
        <v>1</v>
      </c>
      <c r="F613" s="181" t="s">
        <v>4746</v>
      </c>
      <c r="H613" s="180" t="s">
        <v>1</v>
      </c>
      <c r="I613" s="182"/>
      <c r="L613" s="179"/>
      <c r="M613" s="183"/>
      <c r="T613" s="184"/>
      <c r="AT613" s="180" t="s">
        <v>219</v>
      </c>
      <c r="AU613" s="180" t="s">
        <v>88</v>
      </c>
      <c r="AV613" s="14" t="s">
        <v>82</v>
      </c>
      <c r="AW613" s="14" t="s">
        <v>31</v>
      </c>
      <c r="AX613" s="14" t="s">
        <v>75</v>
      </c>
      <c r="AY613" s="180" t="s">
        <v>205</v>
      </c>
    </row>
    <row r="614" spans="2:65" s="14" customFormat="1">
      <c r="B614" s="179"/>
      <c r="D614" s="165" t="s">
        <v>219</v>
      </c>
      <c r="E614" s="180" t="s">
        <v>1</v>
      </c>
      <c r="F614" s="181" t="s">
        <v>4747</v>
      </c>
      <c r="H614" s="180" t="s">
        <v>1</v>
      </c>
      <c r="I614" s="182"/>
      <c r="L614" s="179"/>
      <c r="M614" s="183"/>
      <c r="T614" s="184"/>
      <c r="AT614" s="180" t="s">
        <v>219</v>
      </c>
      <c r="AU614" s="180" t="s">
        <v>88</v>
      </c>
      <c r="AV614" s="14" t="s">
        <v>82</v>
      </c>
      <c r="AW614" s="14" t="s">
        <v>31</v>
      </c>
      <c r="AX614" s="14" t="s">
        <v>75</v>
      </c>
      <c r="AY614" s="180" t="s">
        <v>205</v>
      </c>
    </row>
    <row r="615" spans="2:65" s="12" customFormat="1">
      <c r="B615" s="164"/>
      <c r="D615" s="165" t="s">
        <v>219</v>
      </c>
      <c r="E615" s="166" t="s">
        <v>1</v>
      </c>
      <c r="F615" s="167" t="s">
        <v>209</v>
      </c>
      <c r="H615" s="168">
        <v>8</v>
      </c>
      <c r="I615" s="169"/>
      <c r="L615" s="164"/>
      <c r="M615" s="170"/>
      <c r="T615" s="171"/>
      <c r="AT615" s="166" t="s">
        <v>219</v>
      </c>
      <c r="AU615" s="166" t="s">
        <v>88</v>
      </c>
      <c r="AV615" s="12" t="s">
        <v>88</v>
      </c>
      <c r="AW615" s="12" t="s">
        <v>31</v>
      </c>
      <c r="AX615" s="12" t="s">
        <v>75</v>
      </c>
      <c r="AY615" s="166" t="s">
        <v>205</v>
      </c>
    </row>
    <row r="616" spans="2:65" s="13" customFormat="1">
      <c r="B616" s="172"/>
      <c r="D616" s="165" t="s">
        <v>219</v>
      </c>
      <c r="E616" s="173" t="s">
        <v>1</v>
      </c>
      <c r="F616" s="174" t="s">
        <v>221</v>
      </c>
      <c r="H616" s="175">
        <v>8</v>
      </c>
      <c r="I616" s="176"/>
      <c r="L616" s="172"/>
      <c r="M616" s="177"/>
      <c r="T616" s="178"/>
      <c r="AT616" s="173" t="s">
        <v>219</v>
      </c>
      <c r="AU616" s="173" t="s">
        <v>88</v>
      </c>
      <c r="AV616" s="13" t="s">
        <v>210</v>
      </c>
      <c r="AW616" s="13" t="s">
        <v>31</v>
      </c>
      <c r="AX616" s="13" t="s">
        <v>82</v>
      </c>
      <c r="AY616" s="173" t="s">
        <v>205</v>
      </c>
    </row>
    <row r="617" spans="2:65" s="1" customFormat="1" ht="24.2" customHeight="1">
      <c r="B617" s="136"/>
      <c r="C617" s="154" t="s">
        <v>936</v>
      </c>
      <c r="D617" s="154" t="s">
        <v>214</v>
      </c>
      <c r="E617" s="155" t="s">
        <v>613</v>
      </c>
      <c r="F617" s="156" t="s">
        <v>614</v>
      </c>
      <c r="G617" s="157" t="s">
        <v>270</v>
      </c>
      <c r="H617" s="158">
        <v>39.524999999999999</v>
      </c>
      <c r="I617" s="159"/>
      <c r="J617" s="160">
        <f>ROUND(I617*H617,2)</f>
        <v>0</v>
      </c>
      <c r="K617" s="161"/>
      <c r="L617" s="32"/>
      <c r="M617" s="162" t="s">
        <v>1</v>
      </c>
      <c r="N617" s="163" t="s">
        <v>41</v>
      </c>
      <c r="P617" s="148">
        <f>O617*H617</f>
        <v>0</v>
      </c>
      <c r="Q617" s="148">
        <v>0</v>
      </c>
      <c r="R617" s="148">
        <f>Q617*H617</f>
        <v>0</v>
      </c>
      <c r="S617" s="148">
        <v>0</v>
      </c>
      <c r="T617" s="149">
        <f>S617*H617</f>
        <v>0</v>
      </c>
      <c r="AR617" s="150" t="s">
        <v>233</v>
      </c>
      <c r="AT617" s="150" t="s">
        <v>214</v>
      </c>
      <c r="AU617" s="150" t="s">
        <v>88</v>
      </c>
      <c r="AY617" s="17" t="s">
        <v>205</v>
      </c>
      <c r="BE617" s="151">
        <f>IF(N617="základná",J617,0)</f>
        <v>0</v>
      </c>
      <c r="BF617" s="151">
        <f>IF(N617="znížená",J617,0)</f>
        <v>0</v>
      </c>
      <c r="BG617" s="151">
        <f>IF(N617="zákl. prenesená",J617,0)</f>
        <v>0</v>
      </c>
      <c r="BH617" s="151">
        <f>IF(N617="zníž. prenesená",J617,0)</f>
        <v>0</v>
      </c>
      <c r="BI617" s="151">
        <f>IF(N617="nulová",J617,0)</f>
        <v>0</v>
      </c>
      <c r="BJ617" s="17" t="s">
        <v>88</v>
      </c>
      <c r="BK617" s="151">
        <f>ROUND(I617*H617,2)</f>
        <v>0</v>
      </c>
      <c r="BL617" s="17" t="s">
        <v>233</v>
      </c>
      <c r="BM617" s="150" t="s">
        <v>4781</v>
      </c>
    </row>
    <row r="618" spans="2:65" s="1" customFormat="1" ht="24.2" customHeight="1">
      <c r="B618" s="136"/>
      <c r="C618" s="154" t="s">
        <v>1083</v>
      </c>
      <c r="D618" s="154" t="s">
        <v>214</v>
      </c>
      <c r="E618" s="155" t="s">
        <v>610</v>
      </c>
      <c r="F618" s="156" t="s">
        <v>611</v>
      </c>
      <c r="G618" s="157" t="s">
        <v>270</v>
      </c>
      <c r="H618" s="158">
        <v>39.524999999999999</v>
      </c>
      <c r="I618" s="159"/>
      <c r="J618" s="160">
        <f>ROUND(I618*H618,2)</f>
        <v>0</v>
      </c>
      <c r="K618" s="161"/>
      <c r="L618" s="32"/>
      <c r="M618" s="162" t="s">
        <v>1</v>
      </c>
      <c r="N618" s="163" t="s">
        <v>41</v>
      </c>
      <c r="P618" s="148">
        <f>O618*H618</f>
        <v>0</v>
      </c>
      <c r="Q618" s="148">
        <v>0</v>
      </c>
      <c r="R618" s="148">
        <f>Q618*H618</f>
        <v>0</v>
      </c>
      <c r="S618" s="148">
        <v>0</v>
      </c>
      <c r="T618" s="149">
        <f>S618*H618</f>
        <v>0</v>
      </c>
      <c r="AR618" s="150" t="s">
        <v>233</v>
      </c>
      <c r="AT618" s="150" t="s">
        <v>214</v>
      </c>
      <c r="AU618" s="150" t="s">
        <v>88</v>
      </c>
      <c r="AY618" s="17" t="s">
        <v>205</v>
      </c>
      <c r="BE618" s="151">
        <f>IF(N618="základná",J618,0)</f>
        <v>0</v>
      </c>
      <c r="BF618" s="151">
        <f>IF(N618="znížená",J618,0)</f>
        <v>0</v>
      </c>
      <c r="BG618" s="151">
        <f>IF(N618="zákl. prenesená",J618,0)</f>
        <v>0</v>
      </c>
      <c r="BH618" s="151">
        <f>IF(N618="zníž. prenesená",J618,0)</f>
        <v>0</v>
      </c>
      <c r="BI618" s="151">
        <f>IF(N618="nulová",J618,0)</f>
        <v>0</v>
      </c>
      <c r="BJ618" s="17" t="s">
        <v>88</v>
      </c>
      <c r="BK618" s="151">
        <f>ROUND(I618*H618,2)</f>
        <v>0</v>
      </c>
      <c r="BL618" s="17" t="s">
        <v>233</v>
      </c>
      <c r="BM618" s="150" t="s">
        <v>4782</v>
      </c>
    </row>
    <row r="619" spans="2:65" s="11" customFormat="1" ht="22.9" customHeight="1">
      <c r="B619" s="126"/>
      <c r="D619" s="127" t="s">
        <v>74</v>
      </c>
      <c r="E619" s="152" t="s">
        <v>727</v>
      </c>
      <c r="F619" s="152" t="s">
        <v>728</v>
      </c>
      <c r="I619" s="129"/>
      <c r="J619" s="153">
        <f>BK619</f>
        <v>0</v>
      </c>
      <c r="L619" s="126"/>
      <c r="M619" s="131"/>
      <c r="P619" s="132">
        <f>SUM(P620:P638)</f>
        <v>0</v>
      </c>
      <c r="R619" s="132">
        <f>SUM(R620:R638)</f>
        <v>3.8485440000000003E-2</v>
      </c>
      <c r="T619" s="133">
        <f>SUM(T620:T638)</f>
        <v>0</v>
      </c>
      <c r="AR619" s="127" t="s">
        <v>88</v>
      </c>
      <c r="AT619" s="134" t="s">
        <v>74</v>
      </c>
      <c r="AU619" s="134" t="s">
        <v>82</v>
      </c>
      <c r="AY619" s="127" t="s">
        <v>205</v>
      </c>
      <c r="BK619" s="135">
        <f>SUM(BK620:BK638)</f>
        <v>0</v>
      </c>
    </row>
    <row r="620" spans="2:65" s="1" customFormat="1" ht="24.2" customHeight="1">
      <c r="B620" s="136"/>
      <c r="C620" s="154" t="s">
        <v>1086</v>
      </c>
      <c r="D620" s="154" t="s">
        <v>214</v>
      </c>
      <c r="E620" s="155" t="s">
        <v>4783</v>
      </c>
      <c r="F620" s="156" t="s">
        <v>4784</v>
      </c>
      <c r="G620" s="157" t="s">
        <v>165</v>
      </c>
      <c r="H620" s="158">
        <v>240.53399999999999</v>
      </c>
      <c r="I620" s="159"/>
      <c r="J620" s="160">
        <f>ROUND(I620*H620,2)</f>
        <v>0</v>
      </c>
      <c r="K620" s="161"/>
      <c r="L620" s="32"/>
      <c r="M620" s="162" t="s">
        <v>1</v>
      </c>
      <c r="N620" s="163" t="s">
        <v>41</v>
      </c>
      <c r="P620" s="148">
        <f>O620*H620</f>
        <v>0</v>
      </c>
      <c r="Q620" s="148">
        <v>1.6000000000000001E-4</v>
      </c>
      <c r="R620" s="148">
        <f>Q620*H620</f>
        <v>3.8485440000000003E-2</v>
      </c>
      <c r="S620" s="148">
        <v>0</v>
      </c>
      <c r="T620" s="149">
        <f>S620*H620</f>
        <v>0</v>
      </c>
      <c r="AR620" s="150" t="s">
        <v>233</v>
      </c>
      <c r="AT620" s="150" t="s">
        <v>214</v>
      </c>
      <c r="AU620" s="150" t="s">
        <v>88</v>
      </c>
      <c r="AY620" s="17" t="s">
        <v>205</v>
      </c>
      <c r="BE620" s="151">
        <f>IF(N620="základná",J620,0)</f>
        <v>0</v>
      </c>
      <c r="BF620" s="151">
        <f>IF(N620="znížená",J620,0)</f>
        <v>0</v>
      </c>
      <c r="BG620" s="151">
        <f>IF(N620="zákl. prenesená",J620,0)</f>
        <v>0</v>
      </c>
      <c r="BH620" s="151">
        <f>IF(N620="zníž. prenesená",J620,0)</f>
        <v>0</v>
      </c>
      <c r="BI620" s="151">
        <f>IF(N620="nulová",J620,0)</f>
        <v>0</v>
      </c>
      <c r="BJ620" s="17" t="s">
        <v>88</v>
      </c>
      <c r="BK620" s="151">
        <f>ROUND(I620*H620,2)</f>
        <v>0</v>
      </c>
      <c r="BL620" s="17" t="s">
        <v>233</v>
      </c>
      <c r="BM620" s="150" t="s">
        <v>4785</v>
      </c>
    </row>
    <row r="621" spans="2:65" s="14" customFormat="1">
      <c r="B621" s="179"/>
      <c r="D621" s="165" t="s">
        <v>219</v>
      </c>
      <c r="E621" s="180" t="s">
        <v>1</v>
      </c>
      <c r="F621" s="181" t="s">
        <v>4786</v>
      </c>
      <c r="H621" s="180" t="s">
        <v>1</v>
      </c>
      <c r="I621" s="182"/>
      <c r="L621" s="179"/>
      <c r="M621" s="183"/>
      <c r="T621" s="184"/>
      <c r="AT621" s="180" t="s">
        <v>219</v>
      </c>
      <c r="AU621" s="180" t="s">
        <v>88</v>
      </c>
      <c r="AV621" s="14" t="s">
        <v>82</v>
      </c>
      <c r="AW621" s="14" t="s">
        <v>31</v>
      </c>
      <c r="AX621" s="14" t="s">
        <v>75</v>
      </c>
      <c r="AY621" s="180" t="s">
        <v>205</v>
      </c>
    </row>
    <row r="622" spans="2:65" s="12" customFormat="1">
      <c r="B622" s="164"/>
      <c r="D622" s="165" t="s">
        <v>219</v>
      </c>
      <c r="E622" s="166" t="s">
        <v>1</v>
      </c>
      <c r="F622" s="167" t="s">
        <v>4787</v>
      </c>
      <c r="H622" s="168">
        <v>161.53800000000001</v>
      </c>
      <c r="I622" s="169"/>
      <c r="L622" s="164"/>
      <c r="M622" s="170"/>
      <c r="T622" s="171"/>
      <c r="AT622" s="166" t="s">
        <v>219</v>
      </c>
      <c r="AU622" s="166" t="s">
        <v>88</v>
      </c>
      <c r="AV622" s="12" t="s">
        <v>88</v>
      </c>
      <c r="AW622" s="12" t="s">
        <v>31</v>
      </c>
      <c r="AX622" s="12" t="s">
        <v>75</v>
      </c>
      <c r="AY622" s="166" t="s">
        <v>205</v>
      </c>
    </row>
    <row r="623" spans="2:65" s="15" customFormat="1">
      <c r="B623" s="185"/>
      <c r="D623" s="165" t="s">
        <v>219</v>
      </c>
      <c r="E623" s="186" t="s">
        <v>1</v>
      </c>
      <c r="F623" s="187" t="s">
        <v>404</v>
      </c>
      <c r="H623" s="188">
        <v>161.53800000000001</v>
      </c>
      <c r="I623" s="189"/>
      <c r="L623" s="185"/>
      <c r="M623" s="190"/>
      <c r="T623" s="191"/>
      <c r="AT623" s="186" t="s">
        <v>219</v>
      </c>
      <c r="AU623" s="186" t="s">
        <v>88</v>
      </c>
      <c r="AV623" s="15" t="s">
        <v>222</v>
      </c>
      <c r="AW623" s="15" t="s">
        <v>31</v>
      </c>
      <c r="AX623" s="15" t="s">
        <v>75</v>
      </c>
      <c r="AY623" s="186" t="s">
        <v>205</v>
      </c>
    </row>
    <row r="624" spans="2:65" s="12" customFormat="1">
      <c r="B624" s="164"/>
      <c r="D624" s="165" t="s">
        <v>219</v>
      </c>
      <c r="E624" s="166" t="s">
        <v>1</v>
      </c>
      <c r="F624" s="167" t="s">
        <v>4788</v>
      </c>
      <c r="H624" s="168">
        <v>3.024</v>
      </c>
      <c r="I624" s="169"/>
      <c r="L624" s="164"/>
      <c r="M624" s="170"/>
      <c r="T624" s="171"/>
      <c r="AT624" s="166" t="s">
        <v>219</v>
      </c>
      <c r="AU624" s="166" t="s">
        <v>88</v>
      </c>
      <c r="AV624" s="12" t="s">
        <v>88</v>
      </c>
      <c r="AW624" s="12" t="s">
        <v>31</v>
      </c>
      <c r="AX624" s="12" t="s">
        <v>75</v>
      </c>
      <c r="AY624" s="166" t="s">
        <v>205</v>
      </c>
    </row>
    <row r="625" spans="2:51" s="15" customFormat="1">
      <c r="B625" s="185"/>
      <c r="D625" s="165" t="s">
        <v>219</v>
      </c>
      <c r="E625" s="186" t="s">
        <v>1</v>
      </c>
      <c r="F625" s="187" t="s">
        <v>404</v>
      </c>
      <c r="H625" s="188">
        <v>3.024</v>
      </c>
      <c r="I625" s="189"/>
      <c r="L625" s="185"/>
      <c r="M625" s="190"/>
      <c r="T625" s="191"/>
      <c r="AT625" s="186" t="s">
        <v>219</v>
      </c>
      <c r="AU625" s="186" t="s">
        <v>88</v>
      </c>
      <c r="AV625" s="15" t="s">
        <v>222</v>
      </c>
      <c r="AW625" s="15" t="s">
        <v>31</v>
      </c>
      <c r="AX625" s="15" t="s">
        <v>75</v>
      </c>
      <c r="AY625" s="186" t="s">
        <v>205</v>
      </c>
    </row>
    <row r="626" spans="2:51" s="12" customFormat="1">
      <c r="B626" s="164"/>
      <c r="D626" s="165" t="s">
        <v>219</v>
      </c>
      <c r="E626" s="166" t="s">
        <v>1</v>
      </c>
      <c r="F626" s="167" t="s">
        <v>4789</v>
      </c>
      <c r="H626" s="168">
        <v>8.8919999999999995</v>
      </c>
      <c r="I626" s="169"/>
      <c r="L626" s="164"/>
      <c r="M626" s="170"/>
      <c r="T626" s="171"/>
      <c r="AT626" s="166" t="s">
        <v>219</v>
      </c>
      <c r="AU626" s="166" t="s">
        <v>88</v>
      </c>
      <c r="AV626" s="12" t="s">
        <v>88</v>
      </c>
      <c r="AW626" s="12" t="s">
        <v>31</v>
      </c>
      <c r="AX626" s="12" t="s">
        <v>75</v>
      </c>
      <c r="AY626" s="166" t="s">
        <v>205</v>
      </c>
    </row>
    <row r="627" spans="2:51" s="15" customFormat="1">
      <c r="B627" s="185"/>
      <c r="D627" s="165" t="s">
        <v>219</v>
      </c>
      <c r="E627" s="186" t="s">
        <v>1</v>
      </c>
      <c r="F627" s="187" t="s">
        <v>404</v>
      </c>
      <c r="H627" s="188">
        <v>8.8919999999999995</v>
      </c>
      <c r="I627" s="189"/>
      <c r="L627" s="185"/>
      <c r="M627" s="190"/>
      <c r="T627" s="191"/>
      <c r="AT627" s="186" t="s">
        <v>219</v>
      </c>
      <c r="AU627" s="186" t="s">
        <v>88</v>
      </c>
      <c r="AV627" s="15" t="s">
        <v>222</v>
      </c>
      <c r="AW627" s="15" t="s">
        <v>31</v>
      </c>
      <c r="AX627" s="15" t="s">
        <v>75</v>
      </c>
      <c r="AY627" s="186" t="s">
        <v>205</v>
      </c>
    </row>
    <row r="628" spans="2:51" s="12" customFormat="1">
      <c r="B628" s="164"/>
      <c r="D628" s="165" t="s">
        <v>219</v>
      </c>
      <c r="E628" s="166" t="s">
        <v>1</v>
      </c>
      <c r="F628" s="167" t="s">
        <v>4790</v>
      </c>
      <c r="H628" s="168">
        <v>20.748000000000001</v>
      </c>
      <c r="I628" s="169"/>
      <c r="L628" s="164"/>
      <c r="M628" s="170"/>
      <c r="T628" s="171"/>
      <c r="AT628" s="166" t="s">
        <v>219</v>
      </c>
      <c r="AU628" s="166" t="s">
        <v>88</v>
      </c>
      <c r="AV628" s="12" t="s">
        <v>88</v>
      </c>
      <c r="AW628" s="12" t="s">
        <v>31</v>
      </c>
      <c r="AX628" s="12" t="s">
        <v>75</v>
      </c>
      <c r="AY628" s="166" t="s">
        <v>205</v>
      </c>
    </row>
    <row r="629" spans="2:51" s="15" customFormat="1">
      <c r="B629" s="185"/>
      <c r="D629" s="165" t="s">
        <v>219</v>
      </c>
      <c r="E629" s="186" t="s">
        <v>1</v>
      </c>
      <c r="F629" s="187" t="s">
        <v>404</v>
      </c>
      <c r="H629" s="188">
        <v>20.748000000000001</v>
      </c>
      <c r="I629" s="189"/>
      <c r="L629" s="185"/>
      <c r="M629" s="190"/>
      <c r="T629" s="191"/>
      <c r="AT629" s="186" t="s">
        <v>219</v>
      </c>
      <c r="AU629" s="186" t="s">
        <v>88</v>
      </c>
      <c r="AV629" s="15" t="s">
        <v>222</v>
      </c>
      <c r="AW629" s="15" t="s">
        <v>31</v>
      </c>
      <c r="AX629" s="15" t="s">
        <v>75</v>
      </c>
      <c r="AY629" s="186" t="s">
        <v>205</v>
      </c>
    </row>
    <row r="630" spans="2:51" s="12" customFormat="1">
      <c r="B630" s="164"/>
      <c r="D630" s="165" t="s">
        <v>219</v>
      </c>
      <c r="E630" s="166" t="s">
        <v>1</v>
      </c>
      <c r="F630" s="167" t="s">
        <v>4791</v>
      </c>
      <c r="H630" s="168">
        <v>17.783999999999999</v>
      </c>
      <c r="I630" s="169"/>
      <c r="L630" s="164"/>
      <c r="M630" s="170"/>
      <c r="T630" s="171"/>
      <c r="AT630" s="166" t="s">
        <v>219</v>
      </c>
      <c r="AU630" s="166" t="s">
        <v>88</v>
      </c>
      <c r="AV630" s="12" t="s">
        <v>88</v>
      </c>
      <c r="AW630" s="12" t="s">
        <v>31</v>
      </c>
      <c r="AX630" s="12" t="s">
        <v>75</v>
      </c>
      <c r="AY630" s="166" t="s">
        <v>205</v>
      </c>
    </row>
    <row r="631" spans="2:51" s="15" customFormat="1">
      <c r="B631" s="185"/>
      <c r="D631" s="165" t="s">
        <v>219</v>
      </c>
      <c r="E631" s="186" t="s">
        <v>1</v>
      </c>
      <c r="F631" s="187" t="s">
        <v>404</v>
      </c>
      <c r="H631" s="188">
        <v>17.783999999999999</v>
      </c>
      <c r="I631" s="189"/>
      <c r="L631" s="185"/>
      <c r="M631" s="190"/>
      <c r="T631" s="191"/>
      <c r="AT631" s="186" t="s">
        <v>219</v>
      </c>
      <c r="AU631" s="186" t="s">
        <v>88</v>
      </c>
      <c r="AV631" s="15" t="s">
        <v>222</v>
      </c>
      <c r="AW631" s="15" t="s">
        <v>31</v>
      </c>
      <c r="AX631" s="15" t="s">
        <v>75</v>
      </c>
      <c r="AY631" s="186" t="s">
        <v>205</v>
      </c>
    </row>
    <row r="632" spans="2:51" s="12" customFormat="1">
      <c r="B632" s="164"/>
      <c r="D632" s="165" t="s">
        <v>219</v>
      </c>
      <c r="E632" s="166" t="s">
        <v>1</v>
      </c>
      <c r="F632" s="167" t="s">
        <v>4792</v>
      </c>
      <c r="H632" s="168">
        <v>3.3540000000000001</v>
      </c>
      <c r="I632" s="169"/>
      <c r="L632" s="164"/>
      <c r="M632" s="170"/>
      <c r="T632" s="171"/>
      <c r="AT632" s="166" t="s">
        <v>219</v>
      </c>
      <c r="AU632" s="166" t="s">
        <v>88</v>
      </c>
      <c r="AV632" s="12" t="s">
        <v>88</v>
      </c>
      <c r="AW632" s="12" t="s">
        <v>31</v>
      </c>
      <c r="AX632" s="12" t="s">
        <v>75</v>
      </c>
      <c r="AY632" s="166" t="s">
        <v>205</v>
      </c>
    </row>
    <row r="633" spans="2:51" s="15" customFormat="1">
      <c r="B633" s="185"/>
      <c r="D633" s="165" t="s">
        <v>219</v>
      </c>
      <c r="E633" s="186" t="s">
        <v>1</v>
      </c>
      <c r="F633" s="187" t="s">
        <v>404</v>
      </c>
      <c r="H633" s="188">
        <v>3.3540000000000001</v>
      </c>
      <c r="I633" s="189"/>
      <c r="L633" s="185"/>
      <c r="M633" s="190"/>
      <c r="T633" s="191"/>
      <c r="AT633" s="186" t="s">
        <v>219</v>
      </c>
      <c r="AU633" s="186" t="s">
        <v>88</v>
      </c>
      <c r="AV633" s="15" t="s">
        <v>222</v>
      </c>
      <c r="AW633" s="15" t="s">
        <v>31</v>
      </c>
      <c r="AX633" s="15" t="s">
        <v>75</v>
      </c>
      <c r="AY633" s="186" t="s">
        <v>205</v>
      </c>
    </row>
    <row r="634" spans="2:51" s="12" customFormat="1">
      <c r="B634" s="164"/>
      <c r="D634" s="165" t="s">
        <v>219</v>
      </c>
      <c r="E634" s="166" t="s">
        <v>1</v>
      </c>
      <c r="F634" s="167" t="s">
        <v>4793</v>
      </c>
      <c r="H634" s="168">
        <v>23.712</v>
      </c>
      <c r="I634" s="169"/>
      <c r="L634" s="164"/>
      <c r="M634" s="170"/>
      <c r="T634" s="171"/>
      <c r="AT634" s="166" t="s">
        <v>219</v>
      </c>
      <c r="AU634" s="166" t="s">
        <v>88</v>
      </c>
      <c r="AV634" s="12" t="s">
        <v>88</v>
      </c>
      <c r="AW634" s="12" t="s">
        <v>31</v>
      </c>
      <c r="AX634" s="12" t="s">
        <v>75</v>
      </c>
      <c r="AY634" s="166" t="s">
        <v>205</v>
      </c>
    </row>
    <row r="635" spans="2:51" s="15" customFormat="1">
      <c r="B635" s="185"/>
      <c r="D635" s="165" t="s">
        <v>219</v>
      </c>
      <c r="E635" s="186" t="s">
        <v>1</v>
      </c>
      <c r="F635" s="187" t="s">
        <v>404</v>
      </c>
      <c r="H635" s="188">
        <v>23.712</v>
      </c>
      <c r="I635" s="189"/>
      <c r="L635" s="185"/>
      <c r="M635" s="190"/>
      <c r="T635" s="191"/>
      <c r="AT635" s="186" t="s">
        <v>219</v>
      </c>
      <c r="AU635" s="186" t="s">
        <v>88</v>
      </c>
      <c r="AV635" s="15" t="s">
        <v>222</v>
      </c>
      <c r="AW635" s="15" t="s">
        <v>31</v>
      </c>
      <c r="AX635" s="15" t="s">
        <v>75</v>
      </c>
      <c r="AY635" s="186" t="s">
        <v>205</v>
      </c>
    </row>
    <row r="636" spans="2:51" s="12" customFormat="1">
      <c r="B636" s="164"/>
      <c r="D636" s="165" t="s">
        <v>219</v>
      </c>
      <c r="E636" s="166" t="s">
        <v>1</v>
      </c>
      <c r="F636" s="167" t="s">
        <v>4794</v>
      </c>
      <c r="H636" s="168">
        <v>1.482</v>
      </c>
      <c r="I636" s="169"/>
      <c r="L636" s="164"/>
      <c r="M636" s="170"/>
      <c r="T636" s="171"/>
      <c r="AT636" s="166" t="s">
        <v>219</v>
      </c>
      <c r="AU636" s="166" t="s">
        <v>88</v>
      </c>
      <c r="AV636" s="12" t="s">
        <v>88</v>
      </c>
      <c r="AW636" s="12" t="s">
        <v>31</v>
      </c>
      <c r="AX636" s="12" t="s">
        <v>75</v>
      </c>
      <c r="AY636" s="166" t="s">
        <v>205</v>
      </c>
    </row>
    <row r="637" spans="2:51" s="15" customFormat="1">
      <c r="B637" s="185"/>
      <c r="D637" s="165" t="s">
        <v>219</v>
      </c>
      <c r="E637" s="186" t="s">
        <v>1</v>
      </c>
      <c r="F637" s="187" t="s">
        <v>404</v>
      </c>
      <c r="H637" s="188">
        <v>1.482</v>
      </c>
      <c r="I637" s="189"/>
      <c r="L637" s="185"/>
      <c r="M637" s="190"/>
      <c r="T637" s="191"/>
      <c r="AT637" s="186" t="s">
        <v>219</v>
      </c>
      <c r="AU637" s="186" t="s">
        <v>88</v>
      </c>
      <c r="AV637" s="15" t="s">
        <v>222</v>
      </c>
      <c r="AW637" s="15" t="s">
        <v>31</v>
      </c>
      <c r="AX637" s="15" t="s">
        <v>75</v>
      </c>
      <c r="AY637" s="186" t="s">
        <v>205</v>
      </c>
    </row>
    <row r="638" spans="2:51" s="13" customFormat="1">
      <c r="B638" s="172"/>
      <c r="D638" s="165" t="s">
        <v>219</v>
      </c>
      <c r="E638" s="173" t="s">
        <v>1</v>
      </c>
      <c r="F638" s="174" t="s">
        <v>221</v>
      </c>
      <c r="H638" s="175">
        <v>240.53399999999999</v>
      </c>
      <c r="I638" s="176"/>
      <c r="L638" s="172"/>
      <c r="M638" s="197"/>
      <c r="N638" s="198"/>
      <c r="O638" s="198"/>
      <c r="P638" s="198"/>
      <c r="Q638" s="198"/>
      <c r="R638" s="198"/>
      <c r="S638" s="198"/>
      <c r="T638" s="199"/>
      <c r="AT638" s="173" t="s">
        <v>219</v>
      </c>
      <c r="AU638" s="173" t="s">
        <v>88</v>
      </c>
      <c r="AV638" s="13" t="s">
        <v>210</v>
      </c>
      <c r="AW638" s="13" t="s">
        <v>31</v>
      </c>
      <c r="AX638" s="13" t="s">
        <v>82</v>
      </c>
      <c r="AY638" s="173" t="s">
        <v>205</v>
      </c>
    </row>
    <row r="639" spans="2:51" s="1" customFormat="1" ht="6.95" customHeight="1">
      <c r="B639" s="47"/>
      <c r="C639" s="48"/>
      <c r="D639" s="48"/>
      <c r="E639" s="48"/>
      <c r="F639" s="48"/>
      <c r="G639" s="48"/>
      <c r="H639" s="48"/>
      <c r="I639" s="48"/>
      <c r="J639" s="48"/>
      <c r="K639" s="48"/>
      <c r="L639" s="32"/>
    </row>
  </sheetData>
  <autoFilter ref="C127:K638" xr:uid="{00000000-0009-0000-0000-00000C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216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128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4795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2030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ROUND((SUM(BE128:BE215)),  2)</f>
        <v>0</v>
      </c>
      <c r="G35" s="95"/>
      <c r="H35" s="95"/>
      <c r="I35" s="96">
        <v>0.2</v>
      </c>
      <c r="J35" s="94">
        <f>ROUND(((SUM(BE128:BE215))*I35),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ROUND((SUM(BF128:BF215)),  2)</f>
        <v>0</v>
      </c>
      <c r="G36" s="95"/>
      <c r="H36" s="95"/>
      <c r="I36" s="96">
        <v>0.2</v>
      </c>
      <c r="J36" s="94">
        <f>ROUND(((SUM(BF128:BF215))*I36),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ROUND((SUM(BG128:BG215)),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ROUND((SUM(BH128:BH215)),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ROUND((SUM(BI128:BI215)),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E1.1f - E1.1f  Konštrukcie kovové  dvere v.č.A24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J128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47" s="9" customFormat="1" ht="19.899999999999999" customHeight="1">
      <c r="B100" s="113"/>
      <c r="D100" s="114" t="s">
        <v>421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2:47" s="9" customFormat="1" ht="19.899999999999999" customHeight="1">
      <c r="B101" s="113"/>
      <c r="D101" s="114" t="s">
        <v>423</v>
      </c>
      <c r="E101" s="115"/>
      <c r="F101" s="115"/>
      <c r="G101" s="115"/>
      <c r="H101" s="115"/>
      <c r="I101" s="115"/>
      <c r="J101" s="116">
        <f>J158</f>
        <v>0</v>
      </c>
      <c r="L101" s="113"/>
    </row>
    <row r="102" spans="2:47" s="8" customFormat="1" ht="24.95" customHeight="1">
      <c r="B102" s="109"/>
      <c r="D102" s="110" t="s">
        <v>186</v>
      </c>
      <c r="E102" s="111"/>
      <c r="F102" s="111"/>
      <c r="G102" s="111"/>
      <c r="H102" s="111"/>
      <c r="I102" s="111"/>
      <c r="J102" s="112">
        <f>J161</f>
        <v>0</v>
      </c>
      <c r="L102" s="109"/>
    </row>
    <row r="103" spans="2:47" s="9" customFormat="1" ht="19.899999999999999" customHeight="1">
      <c r="B103" s="113"/>
      <c r="D103" s="114" t="s">
        <v>2042</v>
      </c>
      <c r="E103" s="115"/>
      <c r="F103" s="115"/>
      <c r="G103" s="115"/>
      <c r="H103" s="115"/>
      <c r="I103" s="115"/>
      <c r="J103" s="116">
        <f>J162</f>
        <v>0</v>
      </c>
      <c r="L103" s="113"/>
    </row>
    <row r="104" spans="2:47" s="9" customFormat="1" ht="19.899999999999999" customHeight="1">
      <c r="B104" s="113"/>
      <c r="D104" s="114" t="s">
        <v>2043</v>
      </c>
      <c r="E104" s="115"/>
      <c r="F104" s="115"/>
      <c r="G104" s="115"/>
      <c r="H104" s="115"/>
      <c r="I104" s="115"/>
      <c r="J104" s="116">
        <f>J180</f>
        <v>0</v>
      </c>
      <c r="L104" s="113"/>
    </row>
    <row r="105" spans="2:47" s="9" customFormat="1" ht="19.899999999999999" customHeight="1">
      <c r="B105" s="113"/>
      <c r="D105" s="114" t="s">
        <v>631</v>
      </c>
      <c r="E105" s="115"/>
      <c r="F105" s="115"/>
      <c r="G105" s="115"/>
      <c r="H105" s="115"/>
      <c r="I105" s="115"/>
      <c r="J105" s="116">
        <f>J197</f>
        <v>0</v>
      </c>
      <c r="L105" s="113"/>
    </row>
    <row r="106" spans="2:47" s="9" customFormat="1" ht="19.899999999999999" customHeight="1">
      <c r="B106" s="113"/>
      <c r="D106" s="114" t="s">
        <v>632</v>
      </c>
      <c r="E106" s="115"/>
      <c r="F106" s="115"/>
      <c r="G106" s="115"/>
      <c r="H106" s="115"/>
      <c r="I106" s="115"/>
      <c r="J106" s="116">
        <f>J204</f>
        <v>0</v>
      </c>
      <c r="L106" s="113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191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26.25" customHeight="1">
      <c r="B116" s="32"/>
      <c r="E116" s="270" t="str">
        <f>E7</f>
        <v>PD PRE MODERNIZÁCIU A STAVEBNÉ ÚPRAVY-  ŠD NOVÁ DOBA  PRI SPU V NITRE</v>
      </c>
      <c r="F116" s="271"/>
      <c r="G116" s="271"/>
      <c r="H116" s="271"/>
      <c r="L116" s="32"/>
    </row>
    <row r="117" spans="2:63" ht="12" customHeight="1">
      <c r="B117" s="20"/>
      <c r="C117" s="27" t="s">
        <v>171</v>
      </c>
      <c r="L117" s="20"/>
    </row>
    <row r="118" spans="2:63" s="1" customFormat="1" ht="16.5" customHeight="1">
      <c r="B118" s="32"/>
      <c r="E118" s="270" t="s">
        <v>1978</v>
      </c>
      <c r="F118" s="269"/>
      <c r="G118" s="269"/>
      <c r="H118" s="269"/>
      <c r="L118" s="32"/>
    </row>
    <row r="119" spans="2:63" s="1" customFormat="1" ht="12" customHeight="1">
      <c r="B119" s="32"/>
      <c r="C119" s="27" t="s">
        <v>173</v>
      </c>
      <c r="L119" s="32"/>
    </row>
    <row r="120" spans="2:63" s="1" customFormat="1" ht="16.5" customHeight="1">
      <c r="B120" s="32"/>
      <c r="E120" s="225" t="str">
        <f>E11</f>
        <v>E1.1f - E1.1f  Konštrukcie kovové  dvere v.č.A24</v>
      </c>
      <c r="F120" s="269"/>
      <c r="G120" s="269"/>
      <c r="H120" s="269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Nitra</v>
      </c>
      <c r="I122" s="27" t="s">
        <v>21</v>
      </c>
      <c r="J122" s="55" t="str">
        <f>IF(J14="","",J14)</f>
        <v>6. 6. 2024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23</v>
      </c>
      <c r="F124" s="25" t="str">
        <f>E17</f>
        <v>SPU v NITRE , A.Hlinku č.2 , 94901 NITRA</v>
      </c>
      <c r="I124" s="27" t="s">
        <v>29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 xml:space="preserve"> 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7"/>
      <c r="C127" s="118" t="s">
        <v>192</v>
      </c>
      <c r="D127" s="119" t="s">
        <v>60</v>
      </c>
      <c r="E127" s="119" t="s">
        <v>56</v>
      </c>
      <c r="F127" s="119" t="s">
        <v>57</v>
      </c>
      <c r="G127" s="119" t="s">
        <v>193</v>
      </c>
      <c r="H127" s="119" t="s">
        <v>194</v>
      </c>
      <c r="I127" s="119" t="s">
        <v>195</v>
      </c>
      <c r="J127" s="120" t="s">
        <v>181</v>
      </c>
      <c r="K127" s="121" t="s">
        <v>196</v>
      </c>
      <c r="L127" s="117"/>
      <c r="M127" s="62" t="s">
        <v>1</v>
      </c>
      <c r="N127" s="63" t="s">
        <v>39</v>
      </c>
      <c r="O127" s="63" t="s">
        <v>197</v>
      </c>
      <c r="P127" s="63" t="s">
        <v>198</v>
      </c>
      <c r="Q127" s="63" t="s">
        <v>199</v>
      </c>
      <c r="R127" s="63" t="s">
        <v>200</v>
      </c>
      <c r="S127" s="63" t="s">
        <v>201</v>
      </c>
      <c r="T127" s="64" t="s">
        <v>202</v>
      </c>
    </row>
    <row r="128" spans="2:63" s="1" customFormat="1" ht="22.9" customHeight="1">
      <c r="B128" s="32"/>
      <c r="C128" s="67" t="s">
        <v>182</v>
      </c>
      <c r="J128" s="122">
        <f>BK128</f>
        <v>0</v>
      </c>
      <c r="L128" s="32"/>
      <c r="M128" s="65"/>
      <c r="N128" s="56"/>
      <c r="O128" s="56"/>
      <c r="P128" s="123">
        <f>P129+P161</f>
        <v>0</v>
      </c>
      <c r="Q128" s="56"/>
      <c r="R128" s="123">
        <f>R129+R161</f>
        <v>5.6343619999999994</v>
      </c>
      <c r="S128" s="56"/>
      <c r="T128" s="124">
        <f>T129+T161</f>
        <v>0</v>
      </c>
      <c r="AT128" s="17" t="s">
        <v>74</v>
      </c>
      <c r="AU128" s="17" t="s">
        <v>183</v>
      </c>
      <c r="BK128" s="125">
        <f>BK129+BK161</f>
        <v>0</v>
      </c>
    </row>
    <row r="129" spans="2:65" s="11" customFormat="1" ht="25.9" customHeight="1">
      <c r="B129" s="126"/>
      <c r="D129" s="127" t="s">
        <v>74</v>
      </c>
      <c r="E129" s="128" t="s">
        <v>203</v>
      </c>
      <c r="F129" s="128" t="s">
        <v>204</v>
      </c>
      <c r="I129" s="129"/>
      <c r="J129" s="130">
        <f>BK129</f>
        <v>0</v>
      </c>
      <c r="L129" s="126"/>
      <c r="M129" s="131"/>
      <c r="P129" s="132">
        <f>P130+P131+P158</f>
        <v>0</v>
      </c>
      <c r="R129" s="132">
        <f>R130+R131+R158</f>
        <v>4.1654999999999998</v>
      </c>
      <c r="T129" s="133">
        <f>T130+T131+T158</f>
        <v>0</v>
      </c>
      <c r="AR129" s="127" t="s">
        <v>82</v>
      </c>
      <c r="AT129" s="134" t="s">
        <v>74</v>
      </c>
      <c r="AU129" s="134" t="s">
        <v>75</v>
      </c>
      <c r="AY129" s="127" t="s">
        <v>205</v>
      </c>
      <c r="BK129" s="135">
        <f>BK130+BK131+BK158</f>
        <v>0</v>
      </c>
    </row>
    <row r="130" spans="2:65" s="1" customFormat="1" ht="66.75" customHeight="1">
      <c r="B130" s="136"/>
      <c r="C130" s="137" t="s">
        <v>82</v>
      </c>
      <c r="D130" s="137" t="s">
        <v>206</v>
      </c>
      <c r="E130" s="138" t="s">
        <v>207</v>
      </c>
      <c r="F130" s="139" t="s">
        <v>208</v>
      </c>
      <c r="G130" s="140" t="s">
        <v>1</v>
      </c>
      <c r="H130" s="141">
        <v>0</v>
      </c>
      <c r="I130" s="142"/>
      <c r="J130" s="143">
        <f>ROUND(I130*H130,2)</f>
        <v>0</v>
      </c>
      <c r="K130" s="144"/>
      <c r="L130" s="145"/>
      <c r="M130" s="146" t="s">
        <v>1</v>
      </c>
      <c r="N130" s="147" t="s">
        <v>41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209</v>
      </c>
      <c r="AT130" s="150" t="s">
        <v>206</v>
      </c>
      <c r="AU130" s="150" t="s">
        <v>82</v>
      </c>
      <c r="AY130" s="17" t="s">
        <v>205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88</v>
      </c>
      <c r="BK130" s="151">
        <f>ROUND(I130*H130,2)</f>
        <v>0</v>
      </c>
      <c r="BL130" s="17" t="s">
        <v>210</v>
      </c>
      <c r="BM130" s="150" t="s">
        <v>4796</v>
      </c>
    </row>
    <row r="131" spans="2:65" s="11" customFormat="1" ht="22.9" customHeight="1">
      <c r="B131" s="126"/>
      <c r="D131" s="127" t="s">
        <v>74</v>
      </c>
      <c r="E131" s="152" t="s">
        <v>260</v>
      </c>
      <c r="F131" s="152" t="s">
        <v>425</v>
      </c>
      <c r="I131" s="129"/>
      <c r="J131" s="153">
        <f>BK131</f>
        <v>0</v>
      </c>
      <c r="L131" s="126"/>
      <c r="M131" s="131"/>
      <c r="P131" s="132">
        <f>SUM(P132:P157)</f>
        <v>0</v>
      </c>
      <c r="R131" s="132">
        <f>SUM(R132:R157)</f>
        <v>4.1654999999999998</v>
      </c>
      <c r="T131" s="133">
        <f>SUM(T132:T157)</f>
        <v>0</v>
      </c>
      <c r="AR131" s="127" t="s">
        <v>82</v>
      </c>
      <c r="AT131" s="134" t="s">
        <v>74</v>
      </c>
      <c r="AU131" s="134" t="s">
        <v>82</v>
      </c>
      <c r="AY131" s="127" t="s">
        <v>205</v>
      </c>
      <c r="BK131" s="135">
        <f>SUM(BK132:BK157)</f>
        <v>0</v>
      </c>
    </row>
    <row r="132" spans="2:65" s="1" customFormat="1" ht="24.2" customHeight="1">
      <c r="B132" s="136"/>
      <c r="C132" s="154" t="s">
        <v>88</v>
      </c>
      <c r="D132" s="154" t="s">
        <v>214</v>
      </c>
      <c r="E132" s="155" t="s">
        <v>4797</v>
      </c>
      <c r="F132" s="156" t="s">
        <v>4798</v>
      </c>
      <c r="G132" s="157" t="s">
        <v>592</v>
      </c>
      <c r="H132" s="158">
        <v>55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41</v>
      </c>
      <c r="P132" s="148">
        <f>O132*H132</f>
        <v>0</v>
      </c>
      <c r="Q132" s="148">
        <v>1.7500000000000002E-2</v>
      </c>
      <c r="R132" s="148">
        <f>Q132*H132</f>
        <v>0.96250000000000013</v>
      </c>
      <c r="S132" s="148">
        <v>0</v>
      </c>
      <c r="T132" s="149">
        <f>S132*H132</f>
        <v>0</v>
      </c>
      <c r="AR132" s="150" t="s">
        <v>210</v>
      </c>
      <c r="AT132" s="150" t="s">
        <v>214</v>
      </c>
      <c r="AU132" s="150" t="s">
        <v>88</v>
      </c>
      <c r="AY132" s="17" t="s">
        <v>205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7" t="s">
        <v>88</v>
      </c>
      <c r="BK132" s="151">
        <f>ROUND(I132*H132,2)</f>
        <v>0</v>
      </c>
      <c r="BL132" s="17" t="s">
        <v>210</v>
      </c>
      <c r="BM132" s="150" t="s">
        <v>4799</v>
      </c>
    </row>
    <row r="133" spans="2:65" s="14" customFormat="1">
      <c r="B133" s="179"/>
      <c r="D133" s="165" t="s">
        <v>219</v>
      </c>
      <c r="E133" s="180" t="s">
        <v>1</v>
      </c>
      <c r="F133" s="181" t="s">
        <v>4800</v>
      </c>
      <c r="H133" s="180" t="s">
        <v>1</v>
      </c>
      <c r="I133" s="182"/>
      <c r="L133" s="179"/>
      <c r="M133" s="183"/>
      <c r="T133" s="184"/>
      <c r="AT133" s="180" t="s">
        <v>219</v>
      </c>
      <c r="AU133" s="180" t="s">
        <v>88</v>
      </c>
      <c r="AV133" s="14" t="s">
        <v>82</v>
      </c>
      <c r="AW133" s="14" t="s">
        <v>31</v>
      </c>
      <c r="AX133" s="14" t="s">
        <v>75</v>
      </c>
      <c r="AY133" s="180" t="s">
        <v>205</v>
      </c>
    </row>
    <row r="134" spans="2:65" s="12" customFormat="1">
      <c r="B134" s="164"/>
      <c r="D134" s="165" t="s">
        <v>219</v>
      </c>
      <c r="E134" s="166" t="s">
        <v>1</v>
      </c>
      <c r="F134" s="167" t="s">
        <v>4714</v>
      </c>
      <c r="H134" s="168">
        <v>17</v>
      </c>
      <c r="I134" s="169"/>
      <c r="L134" s="164"/>
      <c r="M134" s="170"/>
      <c r="T134" s="171"/>
      <c r="AT134" s="166" t="s">
        <v>219</v>
      </c>
      <c r="AU134" s="166" t="s">
        <v>88</v>
      </c>
      <c r="AV134" s="12" t="s">
        <v>88</v>
      </c>
      <c r="AW134" s="12" t="s">
        <v>31</v>
      </c>
      <c r="AX134" s="12" t="s">
        <v>75</v>
      </c>
      <c r="AY134" s="166" t="s">
        <v>205</v>
      </c>
    </row>
    <row r="135" spans="2:65" s="12" customFormat="1">
      <c r="B135" s="164"/>
      <c r="D135" s="165" t="s">
        <v>219</v>
      </c>
      <c r="E135" s="166" t="s">
        <v>1</v>
      </c>
      <c r="F135" s="167" t="s">
        <v>4801</v>
      </c>
      <c r="H135" s="168">
        <v>36</v>
      </c>
      <c r="I135" s="169"/>
      <c r="L135" s="164"/>
      <c r="M135" s="170"/>
      <c r="T135" s="171"/>
      <c r="AT135" s="166" t="s">
        <v>219</v>
      </c>
      <c r="AU135" s="166" t="s">
        <v>88</v>
      </c>
      <c r="AV135" s="12" t="s">
        <v>88</v>
      </c>
      <c r="AW135" s="12" t="s">
        <v>31</v>
      </c>
      <c r="AX135" s="12" t="s">
        <v>75</v>
      </c>
      <c r="AY135" s="166" t="s">
        <v>205</v>
      </c>
    </row>
    <row r="136" spans="2:65" s="15" customFormat="1">
      <c r="B136" s="185"/>
      <c r="D136" s="165" t="s">
        <v>219</v>
      </c>
      <c r="E136" s="186" t="s">
        <v>1</v>
      </c>
      <c r="F136" s="187" t="s">
        <v>404</v>
      </c>
      <c r="H136" s="188">
        <v>53</v>
      </c>
      <c r="I136" s="189"/>
      <c r="L136" s="185"/>
      <c r="M136" s="190"/>
      <c r="T136" s="191"/>
      <c r="AT136" s="186" t="s">
        <v>219</v>
      </c>
      <c r="AU136" s="186" t="s">
        <v>88</v>
      </c>
      <c r="AV136" s="15" t="s">
        <v>222</v>
      </c>
      <c r="AW136" s="15" t="s">
        <v>31</v>
      </c>
      <c r="AX136" s="15" t="s">
        <v>75</v>
      </c>
      <c r="AY136" s="186" t="s">
        <v>205</v>
      </c>
    </row>
    <row r="137" spans="2:65" s="14" customFormat="1">
      <c r="B137" s="179"/>
      <c r="D137" s="165" t="s">
        <v>219</v>
      </c>
      <c r="E137" s="180" t="s">
        <v>1</v>
      </c>
      <c r="F137" s="181" t="s">
        <v>4802</v>
      </c>
      <c r="H137" s="180" t="s">
        <v>1</v>
      </c>
      <c r="I137" s="182"/>
      <c r="L137" s="179"/>
      <c r="M137" s="183"/>
      <c r="T137" s="184"/>
      <c r="AT137" s="180" t="s">
        <v>219</v>
      </c>
      <c r="AU137" s="180" t="s">
        <v>88</v>
      </c>
      <c r="AV137" s="14" t="s">
        <v>82</v>
      </c>
      <c r="AW137" s="14" t="s">
        <v>31</v>
      </c>
      <c r="AX137" s="14" t="s">
        <v>75</v>
      </c>
      <c r="AY137" s="180" t="s">
        <v>205</v>
      </c>
    </row>
    <row r="138" spans="2:65" s="12" customFormat="1">
      <c r="B138" s="164"/>
      <c r="D138" s="165" t="s">
        <v>219</v>
      </c>
      <c r="E138" s="166" t="s">
        <v>1</v>
      </c>
      <c r="F138" s="167" t="s">
        <v>4567</v>
      </c>
      <c r="H138" s="168">
        <v>1</v>
      </c>
      <c r="I138" s="169"/>
      <c r="L138" s="164"/>
      <c r="M138" s="170"/>
      <c r="T138" s="171"/>
      <c r="AT138" s="166" t="s">
        <v>219</v>
      </c>
      <c r="AU138" s="166" t="s">
        <v>88</v>
      </c>
      <c r="AV138" s="12" t="s">
        <v>88</v>
      </c>
      <c r="AW138" s="12" t="s">
        <v>31</v>
      </c>
      <c r="AX138" s="12" t="s">
        <v>75</v>
      </c>
      <c r="AY138" s="166" t="s">
        <v>205</v>
      </c>
    </row>
    <row r="139" spans="2:65" s="15" customFormat="1">
      <c r="B139" s="185"/>
      <c r="D139" s="165" t="s">
        <v>219</v>
      </c>
      <c r="E139" s="186" t="s">
        <v>1</v>
      </c>
      <c r="F139" s="187" t="s">
        <v>404</v>
      </c>
      <c r="H139" s="188">
        <v>1</v>
      </c>
      <c r="I139" s="189"/>
      <c r="L139" s="185"/>
      <c r="M139" s="190"/>
      <c r="T139" s="191"/>
      <c r="AT139" s="186" t="s">
        <v>219</v>
      </c>
      <c r="AU139" s="186" t="s">
        <v>88</v>
      </c>
      <c r="AV139" s="15" t="s">
        <v>222</v>
      </c>
      <c r="AW139" s="15" t="s">
        <v>31</v>
      </c>
      <c r="AX139" s="15" t="s">
        <v>75</v>
      </c>
      <c r="AY139" s="186" t="s">
        <v>205</v>
      </c>
    </row>
    <row r="140" spans="2:65" s="14" customFormat="1">
      <c r="B140" s="179"/>
      <c r="D140" s="165" t="s">
        <v>219</v>
      </c>
      <c r="E140" s="180" t="s">
        <v>1</v>
      </c>
      <c r="F140" s="181" t="s">
        <v>4803</v>
      </c>
      <c r="H140" s="180" t="s">
        <v>1</v>
      </c>
      <c r="I140" s="182"/>
      <c r="L140" s="179"/>
      <c r="M140" s="183"/>
      <c r="T140" s="184"/>
      <c r="AT140" s="180" t="s">
        <v>219</v>
      </c>
      <c r="AU140" s="180" t="s">
        <v>88</v>
      </c>
      <c r="AV140" s="14" t="s">
        <v>82</v>
      </c>
      <c r="AW140" s="14" t="s">
        <v>31</v>
      </c>
      <c r="AX140" s="14" t="s">
        <v>75</v>
      </c>
      <c r="AY140" s="180" t="s">
        <v>205</v>
      </c>
    </row>
    <row r="141" spans="2:65" s="12" customFormat="1">
      <c r="B141" s="164"/>
      <c r="D141" s="165" t="s">
        <v>219</v>
      </c>
      <c r="E141" s="166" t="s">
        <v>1</v>
      </c>
      <c r="F141" s="167" t="s">
        <v>4473</v>
      </c>
      <c r="H141" s="168">
        <v>1</v>
      </c>
      <c r="I141" s="169"/>
      <c r="L141" s="164"/>
      <c r="M141" s="170"/>
      <c r="T141" s="171"/>
      <c r="AT141" s="166" t="s">
        <v>219</v>
      </c>
      <c r="AU141" s="166" t="s">
        <v>88</v>
      </c>
      <c r="AV141" s="12" t="s">
        <v>88</v>
      </c>
      <c r="AW141" s="12" t="s">
        <v>31</v>
      </c>
      <c r="AX141" s="12" t="s">
        <v>75</v>
      </c>
      <c r="AY141" s="166" t="s">
        <v>205</v>
      </c>
    </row>
    <row r="142" spans="2:65" s="15" customFormat="1">
      <c r="B142" s="185"/>
      <c r="D142" s="165" t="s">
        <v>219</v>
      </c>
      <c r="E142" s="186" t="s">
        <v>1</v>
      </c>
      <c r="F142" s="187" t="s">
        <v>404</v>
      </c>
      <c r="H142" s="188">
        <v>1</v>
      </c>
      <c r="I142" s="189"/>
      <c r="L142" s="185"/>
      <c r="M142" s="190"/>
      <c r="T142" s="191"/>
      <c r="AT142" s="186" t="s">
        <v>219</v>
      </c>
      <c r="AU142" s="186" t="s">
        <v>88</v>
      </c>
      <c r="AV142" s="15" t="s">
        <v>222</v>
      </c>
      <c r="AW142" s="15" t="s">
        <v>31</v>
      </c>
      <c r="AX142" s="15" t="s">
        <v>75</v>
      </c>
      <c r="AY142" s="186" t="s">
        <v>205</v>
      </c>
    </row>
    <row r="143" spans="2:65" s="13" customFormat="1">
      <c r="B143" s="172"/>
      <c r="D143" s="165" t="s">
        <v>219</v>
      </c>
      <c r="E143" s="173" t="s">
        <v>1</v>
      </c>
      <c r="F143" s="174" t="s">
        <v>4804</v>
      </c>
      <c r="H143" s="175">
        <v>55</v>
      </c>
      <c r="I143" s="176"/>
      <c r="L143" s="172"/>
      <c r="M143" s="177"/>
      <c r="T143" s="178"/>
      <c r="AT143" s="173" t="s">
        <v>219</v>
      </c>
      <c r="AU143" s="173" t="s">
        <v>88</v>
      </c>
      <c r="AV143" s="13" t="s">
        <v>210</v>
      </c>
      <c r="AW143" s="13" t="s">
        <v>31</v>
      </c>
      <c r="AX143" s="13" t="s">
        <v>82</v>
      </c>
      <c r="AY143" s="173" t="s">
        <v>205</v>
      </c>
    </row>
    <row r="144" spans="2:65" s="1" customFormat="1" ht="49.15" customHeight="1">
      <c r="B144" s="136"/>
      <c r="C144" s="137" t="s">
        <v>222</v>
      </c>
      <c r="D144" s="137" t="s">
        <v>206</v>
      </c>
      <c r="E144" s="138" t="s">
        <v>4805</v>
      </c>
      <c r="F144" s="139" t="s">
        <v>4806</v>
      </c>
      <c r="G144" s="140" t="s">
        <v>592</v>
      </c>
      <c r="H144" s="141">
        <v>53</v>
      </c>
      <c r="I144" s="142"/>
      <c r="J144" s="143">
        <f>ROUND(I144*H144,2)</f>
        <v>0</v>
      </c>
      <c r="K144" s="144"/>
      <c r="L144" s="145"/>
      <c r="M144" s="146" t="s">
        <v>1</v>
      </c>
      <c r="N144" s="147" t="s">
        <v>41</v>
      </c>
      <c r="P144" s="148">
        <f>O144*H144</f>
        <v>0</v>
      </c>
      <c r="Q144" s="148">
        <v>0.06</v>
      </c>
      <c r="R144" s="148">
        <f>Q144*H144</f>
        <v>3.1799999999999997</v>
      </c>
      <c r="S144" s="148">
        <v>0</v>
      </c>
      <c r="T144" s="149">
        <f>S144*H144</f>
        <v>0</v>
      </c>
      <c r="AR144" s="150" t="s">
        <v>209</v>
      </c>
      <c r="AT144" s="150" t="s">
        <v>206</v>
      </c>
      <c r="AU144" s="150" t="s">
        <v>88</v>
      </c>
      <c r="AY144" s="17" t="s">
        <v>205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7" t="s">
        <v>88</v>
      </c>
      <c r="BK144" s="151">
        <f>ROUND(I144*H144,2)</f>
        <v>0</v>
      </c>
      <c r="BL144" s="17" t="s">
        <v>210</v>
      </c>
      <c r="BM144" s="150" t="s">
        <v>4807</v>
      </c>
    </row>
    <row r="145" spans="2:65" s="14" customFormat="1">
      <c r="B145" s="179"/>
      <c r="D145" s="165" t="s">
        <v>219</v>
      </c>
      <c r="E145" s="180" t="s">
        <v>1</v>
      </c>
      <c r="F145" s="181" t="s">
        <v>4808</v>
      </c>
      <c r="H145" s="180" t="s">
        <v>1</v>
      </c>
      <c r="I145" s="182"/>
      <c r="L145" s="179"/>
      <c r="M145" s="183"/>
      <c r="T145" s="184"/>
      <c r="AT145" s="180" t="s">
        <v>219</v>
      </c>
      <c r="AU145" s="180" t="s">
        <v>88</v>
      </c>
      <c r="AV145" s="14" t="s">
        <v>82</v>
      </c>
      <c r="AW145" s="14" t="s">
        <v>31</v>
      </c>
      <c r="AX145" s="14" t="s">
        <v>75</v>
      </c>
      <c r="AY145" s="180" t="s">
        <v>205</v>
      </c>
    </row>
    <row r="146" spans="2:65" s="12" customFormat="1">
      <c r="B146" s="164"/>
      <c r="D146" s="165" t="s">
        <v>219</v>
      </c>
      <c r="E146" s="166" t="s">
        <v>1</v>
      </c>
      <c r="F146" s="167" t="s">
        <v>4714</v>
      </c>
      <c r="H146" s="168">
        <v>17</v>
      </c>
      <c r="I146" s="169"/>
      <c r="L146" s="164"/>
      <c r="M146" s="170"/>
      <c r="T146" s="171"/>
      <c r="AT146" s="166" t="s">
        <v>219</v>
      </c>
      <c r="AU146" s="166" t="s">
        <v>88</v>
      </c>
      <c r="AV146" s="12" t="s">
        <v>88</v>
      </c>
      <c r="AW146" s="12" t="s">
        <v>31</v>
      </c>
      <c r="AX146" s="12" t="s">
        <v>75</v>
      </c>
      <c r="AY146" s="166" t="s">
        <v>205</v>
      </c>
    </row>
    <row r="147" spans="2:65" s="12" customFormat="1">
      <c r="B147" s="164"/>
      <c r="D147" s="165" t="s">
        <v>219</v>
      </c>
      <c r="E147" s="166" t="s">
        <v>1</v>
      </c>
      <c r="F147" s="167" t="s">
        <v>4809</v>
      </c>
      <c r="H147" s="168">
        <v>36</v>
      </c>
      <c r="I147" s="169"/>
      <c r="L147" s="164"/>
      <c r="M147" s="170"/>
      <c r="T147" s="171"/>
      <c r="AT147" s="166" t="s">
        <v>219</v>
      </c>
      <c r="AU147" s="166" t="s">
        <v>88</v>
      </c>
      <c r="AV147" s="12" t="s">
        <v>88</v>
      </c>
      <c r="AW147" s="12" t="s">
        <v>31</v>
      </c>
      <c r="AX147" s="12" t="s">
        <v>75</v>
      </c>
      <c r="AY147" s="166" t="s">
        <v>205</v>
      </c>
    </row>
    <row r="148" spans="2:65" s="15" customFormat="1">
      <c r="B148" s="185"/>
      <c r="D148" s="165" t="s">
        <v>219</v>
      </c>
      <c r="E148" s="186" t="s">
        <v>1</v>
      </c>
      <c r="F148" s="187" t="s">
        <v>404</v>
      </c>
      <c r="H148" s="188">
        <v>53</v>
      </c>
      <c r="I148" s="189"/>
      <c r="L148" s="185"/>
      <c r="M148" s="190"/>
      <c r="T148" s="191"/>
      <c r="AT148" s="186" t="s">
        <v>219</v>
      </c>
      <c r="AU148" s="186" t="s">
        <v>88</v>
      </c>
      <c r="AV148" s="15" t="s">
        <v>222</v>
      </c>
      <c r="AW148" s="15" t="s">
        <v>31</v>
      </c>
      <c r="AX148" s="15" t="s">
        <v>75</v>
      </c>
      <c r="AY148" s="186" t="s">
        <v>205</v>
      </c>
    </row>
    <row r="149" spans="2:65" s="13" customFormat="1">
      <c r="B149" s="172"/>
      <c r="D149" s="165" t="s">
        <v>219</v>
      </c>
      <c r="E149" s="173" t="s">
        <v>1</v>
      </c>
      <c r="F149" s="174" t="s">
        <v>4804</v>
      </c>
      <c r="H149" s="175">
        <v>53</v>
      </c>
      <c r="I149" s="176"/>
      <c r="L149" s="172"/>
      <c r="M149" s="177"/>
      <c r="T149" s="178"/>
      <c r="AT149" s="173" t="s">
        <v>219</v>
      </c>
      <c r="AU149" s="173" t="s">
        <v>88</v>
      </c>
      <c r="AV149" s="13" t="s">
        <v>210</v>
      </c>
      <c r="AW149" s="13" t="s">
        <v>31</v>
      </c>
      <c r="AX149" s="13" t="s">
        <v>82</v>
      </c>
      <c r="AY149" s="173" t="s">
        <v>205</v>
      </c>
    </row>
    <row r="150" spans="2:65" s="1" customFormat="1" ht="49.15" customHeight="1">
      <c r="B150" s="136"/>
      <c r="C150" s="137" t="s">
        <v>210</v>
      </c>
      <c r="D150" s="137" t="s">
        <v>206</v>
      </c>
      <c r="E150" s="138" t="s">
        <v>4810</v>
      </c>
      <c r="F150" s="139" t="s">
        <v>4811</v>
      </c>
      <c r="G150" s="140" t="s">
        <v>592</v>
      </c>
      <c r="H150" s="141">
        <v>1</v>
      </c>
      <c r="I150" s="142"/>
      <c r="J150" s="143">
        <f>ROUND(I150*H150,2)</f>
        <v>0</v>
      </c>
      <c r="K150" s="144"/>
      <c r="L150" s="145"/>
      <c r="M150" s="146" t="s">
        <v>1</v>
      </c>
      <c r="N150" s="147" t="s">
        <v>41</v>
      </c>
      <c r="P150" s="148">
        <f>O150*H150</f>
        <v>0</v>
      </c>
      <c r="Q150" s="148">
        <v>1.2E-2</v>
      </c>
      <c r="R150" s="148">
        <f>Q150*H150</f>
        <v>1.2E-2</v>
      </c>
      <c r="S150" s="148">
        <v>0</v>
      </c>
      <c r="T150" s="149">
        <f>S150*H150</f>
        <v>0</v>
      </c>
      <c r="AR150" s="150" t="s">
        <v>209</v>
      </c>
      <c r="AT150" s="150" t="s">
        <v>206</v>
      </c>
      <c r="AU150" s="150" t="s">
        <v>88</v>
      </c>
      <c r="AY150" s="17" t="s">
        <v>205</v>
      </c>
      <c r="BE150" s="151">
        <f>IF(N150="základná",J150,0)</f>
        <v>0</v>
      </c>
      <c r="BF150" s="151">
        <f>IF(N150="znížená",J150,0)</f>
        <v>0</v>
      </c>
      <c r="BG150" s="151">
        <f>IF(N150="zákl. prenesená",J150,0)</f>
        <v>0</v>
      </c>
      <c r="BH150" s="151">
        <f>IF(N150="zníž. prenesená",J150,0)</f>
        <v>0</v>
      </c>
      <c r="BI150" s="151">
        <f>IF(N150="nulová",J150,0)</f>
        <v>0</v>
      </c>
      <c r="BJ150" s="17" t="s">
        <v>88</v>
      </c>
      <c r="BK150" s="151">
        <f>ROUND(I150*H150,2)</f>
        <v>0</v>
      </c>
      <c r="BL150" s="17" t="s">
        <v>210</v>
      </c>
      <c r="BM150" s="150" t="s">
        <v>4812</v>
      </c>
    </row>
    <row r="151" spans="2:65" s="14" customFormat="1">
      <c r="B151" s="179"/>
      <c r="D151" s="165" t="s">
        <v>219</v>
      </c>
      <c r="E151" s="180" t="s">
        <v>1</v>
      </c>
      <c r="F151" s="181" t="s">
        <v>4813</v>
      </c>
      <c r="H151" s="180" t="s">
        <v>1</v>
      </c>
      <c r="I151" s="182"/>
      <c r="L151" s="179"/>
      <c r="M151" s="183"/>
      <c r="T151" s="184"/>
      <c r="AT151" s="180" t="s">
        <v>219</v>
      </c>
      <c r="AU151" s="180" t="s">
        <v>88</v>
      </c>
      <c r="AV151" s="14" t="s">
        <v>82</v>
      </c>
      <c r="AW151" s="14" t="s">
        <v>31</v>
      </c>
      <c r="AX151" s="14" t="s">
        <v>75</v>
      </c>
      <c r="AY151" s="180" t="s">
        <v>205</v>
      </c>
    </row>
    <row r="152" spans="2:65" s="12" customFormat="1">
      <c r="B152" s="164"/>
      <c r="D152" s="165" t="s">
        <v>219</v>
      </c>
      <c r="E152" s="166" t="s">
        <v>1</v>
      </c>
      <c r="F152" s="167" t="s">
        <v>4567</v>
      </c>
      <c r="H152" s="168">
        <v>1</v>
      </c>
      <c r="I152" s="169"/>
      <c r="L152" s="164"/>
      <c r="M152" s="170"/>
      <c r="T152" s="171"/>
      <c r="AT152" s="166" t="s">
        <v>219</v>
      </c>
      <c r="AU152" s="166" t="s">
        <v>88</v>
      </c>
      <c r="AV152" s="12" t="s">
        <v>88</v>
      </c>
      <c r="AW152" s="12" t="s">
        <v>31</v>
      </c>
      <c r="AX152" s="12" t="s">
        <v>75</v>
      </c>
      <c r="AY152" s="166" t="s">
        <v>205</v>
      </c>
    </row>
    <row r="153" spans="2:65" s="13" customFormat="1">
      <c r="B153" s="172"/>
      <c r="D153" s="165" t="s">
        <v>219</v>
      </c>
      <c r="E153" s="173" t="s">
        <v>1</v>
      </c>
      <c r="F153" s="174" t="s">
        <v>221</v>
      </c>
      <c r="H153" s="175">
        <v>1</v>
      </c>
      <c r="I153" s="176"/>
      <c r="L153" s="172"/>
      <c r="M153" s="177"/>
      <c r="T153" s="178"/>
      <c r="AT153" s="173" t="s">
        <v>219</v>
      </c>
      <c r="AU153" s="173" t="s">
        <v>88</v>
      </c>
      <c r="AV153" s="13" t="s">
        <v>210</v>
      </c>
      <c r="AW153" s="13" t="s">
        <v>31</v>
      </c>
      <c r="AX153" s="13" t="s">
        <v>82</v>
      </c>
      <c r="AY153" s="173" t="s">
        <v>205</v>
      </c>
    </row>
    <row r="154" spans="2:65" s="1" customFormat="1" ht="49.15" customHeight="1">
      <c r="B154" s="136"/>
      <c r="C154" s="137" t="s">
        <v>220</v>
      </c>
      <c r="D154" s="137" t="s">
        <v>206</v>
      </c>
      <c r="E154" s="138" t="s">
        <v>4814</v>
      </c>
      <c r="F154" s="139" t="s">
        <v>4815</v>
      </c>
      <c r="G154" s="140" t="s">
        <v>592</v>
      </c>
      <c r="H154" s="141">
        <v>1</v>
      </c>
      <c r="I154" s="142"/>
      <c r="J154" s="143">
        <f>ROUND(I154*H154,2)</f>
        <v>0</v>
      </c>
      <c r="K154" s="144"/>
      <c r="L154" s="145"/>
      <c r="M154" s="146" t="s">
        <v>1</v>
      </c>
      <c r="N154" s="147" t="s">
        <v>41</v>
      </c>
      <c r="P154" s="148">
        <f>O154*H154</f>
        <v>0</v>
      </c>
      <c r="Q154" s="148">
        <v>1.0999999999999999E-2</v>
      </c>
      <c r="R154" s="148">
        <f>Q154*H154</f>
        <v>1.0999999999999999E-2</v>
      </c>
      <c r="S154" s="148">
        <v>0</v>
      </c>
      <c r="T154" s="149">
        <f>S154*H154</f>
        <v>0</v>
      </c>
      <c r="AR154" s="150" t="s">
        <v>209</v>
      </c>
      <c r="AT154" s="150" t="s">
        <v>206</v>
      </c>
      <c r="AU154" s="150" t="s">
        <v>88</v>
      </c>
      <c r="AY154" s="17" t="s">
        <v>205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7" t="s">
        <v>88</v>
      </c>
      <c r="BK154" s="151">
        <f>ROUND(I154*H154,2)</f>
        <v>0</v>
      </c>
      <c r="BL154" s="17" t="s">
        <v>210</v>
      </c>
      <c r="BM154" s="150" t="s">
        <v>4816</v>
      </c>
    </row>
    <row r="155" spans="2:65" s="14" customFormat="1">
      <c r="B155" s="179"/>
      <c r="D155" s="165" t="s">
        <v>219</v>
      </c>
      <c r="E155" s="180" t="s">
        <v>1</v>
      </c>
      <c r="F155" s="181" t="s">
        <v>4817</v>
      </c>
      <c r="H155" s="180" t="s">
        <v>1</v>
      </c>
      <c r="I155" s="182"/>
      <c r="L155" s="179"/>
      <c r="M155" s="183"/>
      <c r="T155" s="184"/>
      <c r="AT155" s="180" t="s">
        <v>219</v>
      </c>
      <c r="AU155" s="180" t="s">
        <v>88</v>
      </c>
      <c r="AV155" s="14" t="s">
        <v>82</v>
      </c>
      <c r="AW155" s="14" t="s">
        <v>31</v>
      </c>
      <c r="AX155" s="14" t="s">
        <v>75</v>
      </c>
      <c r="AY155" s="180" t="s">
        <v>205</v>
      </c>
    </row>
    <row r="156" spans="2:65" s="12" customFormat="1">
      <c r="B156" s="164"/>
      <c r="D156" s="165" t="s">
        <v>219</v>
      </c>
      <c r="E156" s="166" t="s">
        <v>1</v>
      </c>
      <c r="F156" s="167" t="s">
        <v>4473</v>
      </c>
      <c r="H156" s="168">
        <v>1</v>
      </c>
      <c r="I156" s="169"/>
      <c r="L156" s="164"/>
      <c r="M156" s="170"/>
      <c r="T156" s="171"/>
      <c r="AT156" s="166" t="s">
        <v>219</v>
      </c>
      <c r="AU156" s="166" t="s">
        <v>88</v>
      </c>
      <c r="AV156" s="12" t="s">
        <v>88</v>
      </c>
      <c r="AW156" s="12" t="s">
        <v>31</v>
      </c>
      <c r="AX156" s="12" t="s">
        <v>75</v>
      </c>
      <c r="AY156" s="166" t="s">
        <v>205</v>
      </c>
    </row>
    <row r="157" spans="2:65" s="13" customFormat="1">
      <c r="B157" s="172"/>
      <c r="D157" s="165" t="s">
        <v>219</v>
      </c>
      <c r="E157" s="173" t="s">
        <v>1</v>
      </c>
      <c r="F157" s="174" t="s">
        <v>221</v>
      </c>
      <c r="H157" s="175">
        <v>1</v>
      </c>
      <c r="I157" s="176"/>
      <c r="L157" s="172"/>
      <c r="M157" s="177"/>
      <c r="T157" s="178"/>
      <c r="AT157" s="173" t="s">
        <v>219</v>
      </c>
      <c r="AU157" s="173" t="s">
        <v>88</v>
      </c>
      <c r="AV157" s="13" t="s">
        <v>210</v>
      </c>
      <c r="AW157" s="13" t="s">
        <v>31</v>
      </c>
      <c r="AX157" s="13" t="s">
        <v>82</v>
      </c>
      <c r="AY157" s="173" t="s">
        <v>205</v>
      </c>
    </row>
    <row r="158" spans="2:65" s="11" customFormat="1" ht="22.9" customHeight="1">
      <c r="B158" s="126"/>
      <c r="D158" s="127" t="s">
        <v>74</v>
      </c>
      <c r="E158" s="152" t="s">
        <v>478</v>
      </c>
      <c r="F158" s="152" t="s">
        <v>479</v>
      </c>
      <c r="I158" s="129"/>
      <c r="J158" s="153">
        <f>BK158</f>
        <v>0</v>
      </c>
      <c r="L158" s="126"/>
      <c r="M158" s="131"/>
      <c r="P158" s="132">
        <f>SUM(P159:P160)</f>
        <v>0</v>
      </c>
      <c r="R158" s="132">
        <f>SUM(R159:R160)</f>
        <v>0</v>
      </c>
      <c r="T158" s="133">
        <f>SUM(T159:T160)</f>
        <v>0</v>
      </c>
      <c r="AR158" s="127" t="s">
        <v>82</v>
      </c>
      <c r="AT158" s="134" t="s">
        <v>74</v>
      </c>
      <c r="AU158" s="134" t="s">
        <v>82</v>
      </c>
      <c r="AY158" s="127" t="s">
        <v>205</v>
      </c>
      <c r="BK158" s="135">
        <f>SUM(BK159:BK160)</f>
        <v>0</v>
      </c>
    </row>
    <row r="159" spans="2:65" s="1" customFormat="1" ht="24.2" customHeight="1">
      <c r="B159" s="136"/>
      <c r="C159" s="154" t="s">
        <v>260</v>
      </c>
      <c r="D159" s="154" t="s">
        <v>214</v>
      </c>
      <c r="E159" s="155" t="s">
        <v>4510</v>
      </c>
      <c r="F159" s="156" t="s">
        <v>4511</v>
      </c>
      <c r="G159" s="157" t="s">
        <v>270</v>
      </c>
      <c r="H159" s="158">
        <v>4.1660000000000004</v>
      </c>
      <c r="I159" s="159"/>
      <c r="J159" s="160">
        <f>ROUND(I159*H159,2)</f>
        <v>0</v>
      </c>
      <c r="K159" s="161"/>
      <c r="L159" s="32"/>
      <c r="M159" s="162" t="s">
        <v>1</v>
      </c>
      <c r="N159" s="163" t="s">
        <v>41</v>
      </c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210</v>
      </c>
      <c r="AT159" s="150" t="s">
        <v>214</v>
      </c>
      <c r="AU159" s="150" t="s">
        <v>88</v>
      </c>
      <c r="AY159" s="17" t="s">
        <v>205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7" t="s">
        <v>88</v>
      </c>
      <c r="BK159" s="151">
        <f>ROUND(I159*H159,2)</f>
        <v>0</v>
      </c>
      <c r="BL159" s="17" t="s">
        <v>210</v>
      </c>
      <c r="BM159" s="150" t="s">
        <v>4818</v>
      </c>
    </row>
    <row r="160" spans="2:65" s="1" customFormat="1" ht="37.9" customHeight="1">
      <c r="B160" s="136"/>
      <c r="C160" s="154" t="s">
        <v>267</v>
      </c>
      <c r="D160" s="154" t="s">
        <v>214</v>
      </c>
      <c r="E160" s="155" t="s">
        <v>4513</v>
      </c>
      <c r="F160" s="156" t="s">
        <v>4514</v>
      </c>
      <c r="G160" s="157" t="s">
        <v>270</v>
      </c>
      <c r="H160" s="158">
        <v>4.1660000000000004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41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AR160" s="150" t="s">
        <v>210</v>
      </c>
      <c r="AT160" s="150" t="s">
        <v>214</v>
      </c>
      <c r="AU160" s="150" t="s">
        <v>88</v>
      </c>
      <c r="AY160" s="17" t="s">
        <v>205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7" t="s">
        <v>88</v>
      </c>
      <c r="BK160" s="151">
        <f>ROUND(I160*H160,2)</f>
        <v>0</v>
      </c>
      <c r="BL160" s="17" t="s">
        <v>210</v>
      </c>
      <c r="BM160" s="150" t="s">
        <v>4819</v>
      </c>
    </row>
    <row r="161" spans="2:65" s="11" customFormat="1" ht="25.9" customHeight="1">
      <c r="B161" s="126"/>
      <c r="D161" s="127" t="s">
        <v>74</v>
      </c>
      <c r="E161" s="128" t="s">
        <v>227</v>
      </c>
      <c r="F161" s="128" t="s">
        <v>228</v>
      </c>
      <c r="I161" s="129"/>
      <c r="J161" s="130">
        <f>BK161</f>
        <v>0</v>
      </c>
      <c r="L161" s="126"/>
      <c r="M161" s="131"/>
      <c r="P161" s="132">
        <f>P162+P180+P197+P204</f>
        <v>0</v>
      </c>
      <c r="R161" s="132">
        <f>R162+R180+R197+R204</f>
        <v>1.4688620000000001</v>
      </c>
      <c r="T161" s="133">
        <f>T162+T180+T197+T204</f>
        <v>0</v>
      </c>
      <c r="AR161" s="127" t="s">
        <v>88</v>
      </c>
      <c r="AT161" s="134" t="s">
        <v>74</v>
      </c>
      <c r="AU161" s="134" t="s">
        <v>75</v>
      </c>
      <c r="AY161" s="127" t="s">
        <v>205</v>
      </c>
      <c r="BK161" s="135">
        <f>BK162+BK180+BK197+BK204</f>
        <v>0</v>
      </c>
    </row>
    <row r="162" spans="2:65" s="11" customFormat="1" ht="22.9" customHeight="1">
      <c r="B162" s="126"/>
      <c r="D162" s="127" t="s">
        <v>74</v>
      </c>
      <c r="E162" s="152" t="s">
        <v>2960</v>
      </c>
      <c r="F162" s="152" t="s">
        <v>2961</v>
      </c>
      <c r="I162" s="129"/>
      <c r="J162" s="153">
        <f>BK162</f>
        <v>0</v>
      </c>
      <c r="L162" s="126"/>
      <c r="M162" s="131"/>
      <c r="P162" s="132">
        <f>SUM(P163:P179)</f>
        <v>0</v>
      </c>
      <c r="R162" s="132">
        <f>SUM(R163:R179)</f>
        <v>1.12035</v>
      </c>
      <c r="T162" s="133">
        <f>SUM(T163:T179)</f>
        <v>0</v>
      </c>
      <c r="AR162" s="127" t="s">
        <v>88</v>
      </c>
      <c r="AT162" s="134" t="s">
        <v>74</v>
      </c>
      <c r="AU162" s="134" t="s">
        <v>82</v>
      </c>
      <c r="AY162" s="127" t="s">
        <v>205</v>
      </c>
      <c r="BK162" s="135">
        <f>SUM(BK163:BK179)</f>
        <v>0</v>
      </c>
    </row>
    <row r="163" spans="2:65" s="1" customFormat="1" ht="37.9" customHeight="1">
      <c r="B163" s="136"/>
      <c r="C163" s="154" t="s">
        <v>209</v>
      </c>
      <c r="D163" s="154" t="s">
        <v>214</v>
      </c>
      <c r="E163" s="155" t="s">
        <v>4820</v>
      </c>
      <c r="F163" s="156" t="s">
        <v>4821</v>
      </c>
      <c r="G163" s="157" t="s">
        <v>592</v>
      </c>
      <c r="H163" s="158">
        <v>77</v>
      </c>
      <c r="I163" s="159"/>
      <c r="J163" s="160">
        <f>ROUND(I163*H163,2)</f>
        <v>0</v>
      </c>
      <c r="K163" s="161"/>
      <c r="L163" s="32"/>
      <c r="M163" s="162" t="s">
        <v>1</v>
      </c>
      <c r="N163" s="163" t="s">
        <v>41</v>
      </c>
      <c r="P163" s="148">
        <f>O163*H163</f>
        <v>0</v>
      </c>
      <c r="Q163" s="148">
        <v>7.7999999999999999E-4</v>
      </c>
      <c r="R163" s="148">
        <f>Q163*H163</f>
        <v>6.0060000000000002E-2</v>
      </c>
      <c r="S163" s="148">
        <v>0</v>
      </c>
      <c r="T163" s="149">
        <f>S163*H163</f>
        <v>0</v>
      </c>
      <c r="AR163" s="150" t="s">
        <v>233</v>
      </c>
      <c r="AT163" s="150" t="s">
        <v>214</v>
      </c>
      <c r="AU163" s="150" t="s">
        <v>88</v>
      </c>
      <c r="AY163" s="17" t="s">
        <v>205</v>
      </c>
      <c r="BE163" s="151">
        <f>IF(N163="základná",J163,0)</f>
        <v>0</v>
      </c>
      <c r="BF163" s="151">
        <f>IF(N163="znížená",J163,0)</f>
        <v>0</v>
      </c>
      <c r="BG163" s="151">
        <f>IF(N163="zákl. prenesená",J163,0)</f>
        <v>0</v>
      </c>
      <c r="BH163" s="151">
        <f>IF(N163="zníž. prenesená",J163,0)</f>
        <v>0</v>
      </c>
      <c r="BI163" s="151">
        <f>IF(N163="nulová",J163,0)</f>
        <v>0</v>
      </c>
      <c r="BJ163" s="17" t="s">
        <v>88</v>
      </c>
      <c r="BK163" s="151">
        <f>ROUND(I163*H163,2)</f>
        <v>0</v>
      </c>
      <c r="BL163" s="17" t="s">
        <v>233</v>
      </c>
      <c r="BM163" s="150" t="s">
        <v>4822</v>
      </c>
    </row>
    <row r="164" spans="2:65" s="14" customFormat="1">
      <c r="B164" s="179"/>
      <c r="D164" s="165" t="s">
        <v>219</v>
      </c>
      <c r="E164" s="180" t="s">
        <v>1</v>
      </c>
      <c r="F164" s="181" t="s">
        <v>4823</v>
      </c>
      <c r="H164" s="180" t="s">
        <v>1</v>
      </c>
      <c r="I164" s="182"/>
      <c r="L164" s="179"/>
      <c r="M164" s="183"/>
      <c r="T164" s="184"/>
      <c r="AT164" s="180" t="s">
        <v>219</v>
      </c>
      <c r="AU164" s="180" t="s">
        <v>88</v>
      </c>
      <c r="AV164" s="14" t="s">
        <v>82</v>
      </c>
      <c r="AW164" s="14" t="s">
        <v>31</v>
      </c>
      <c r="AX164" s="14" t="s">
        <v>75</v>
      </c>
      <c r="AY164" s="180" t="s">
        <v>205</v>
      </c>
    </row>
    <row r="165" spans="2:65" s="14" customFormat="1">
      <c r="B165" s="179"/>
      <c r="D165" s="165" t="s">
        <v>219</v>
      </c>
      <c r="E165" s="180" t="s">
        <v>1</v>
      </c>
      <c r="F165" s="181" t="s">
        <v>4824</v>
      </c>
      <c r="H165" s="180" t="s">
        <v>1</v>
      </c>
      <c r="I165" s="182"/>
      <c r="L165" s="179"/>
      <c r="M165" s="183"/>
      <c r="T165" s="184"/>
      <c r="AT165" s="180" t="s">
        <v>219</v>
      </c>
      <c r="AU165" s="180" t="s">
        <v>88</v>
      </c>
      <c r="AV165" s="14" t="s">
        <v>82</v>
      </c>
      <c r="AW165" s="14" t="s">
        <v>31</v>
      </c>
      <c r="AX165" s="14" t="s">
        <v>75</v>
      </c>
      <c r="AY165" s="180" t="s">
        <v>205</v>
      </c>
    </row>
    <row r="166" spans="2:65" s="14" customFormat="1">
      <c r="B166" s="179"/>
      <c r="D166" s="165" t="s">
        <v>219</v>
      </c>
      <c r="E166" s="180" t="s">
        <v>1</v>
      </c>
      <c r="F166" s="181" t="s">
        <v>4825</v>
      </c>
      <c r="H166" s="180" t="s">
        <v>1</v>
      </c>
      <c r="I166" s="182"/>
      <c r="L166" s="179"/>
      <c r="M166" s="183"/>
      <c r="T166" s="184"/>
      <c r="AT166" s="180" t="s">
        <v>219</v>
      </c>
      <c r="AU166" s="180" t="s">
        <v>88</v>
      </c>
      <c r="AV166" s="14" t="s">
        <v>82</v>
      </c>
      <c r="AW166" s="14" t="s">
        <v>31</v>
      </c>
      <c r="AX166" s="14" t="s">
        <v>75</v>
      </c>
      <c r="AY166" s="180" t="s">
        <v>205</v>
      </c>
    </row>
    <row r="167" spans="2:65" s="14" customFormat="1">
      <c r="B167" s="179"/>
      <c r="D167" s="165" t="s">
        <v>219</v>
      </c>
      <c r="E167" s="180" t="s">
        <v>1</v>
      </c>
      <c r="F167" s="181" t="s">
        <v>4826</v>
      </c>
      <c r="H167" s="180" t="s">
        <v>1</v>
      </c>
      <c r="I167" s="182"/>
      <c r="L167" s="179"/>
      <c r="M167" s="183"/>
      <c r="T167" s="184"/>
      <c r="AT167" s="180" t="s">
        <v>219</v>
      </c>
      <c r="AU167" s="180" t="s">
        <v>88</v>
      </c>
      <c r="AV167" s="14" t="s">
        <v>82</v>
      </c>
      <c r="AW167" s="14" t="s">
        <v>31</v>
      </c>
      <c r="AX167" s="14" t="s">
        <v>75</v>
      </c>
      <c r="AY167" s="180" t="s">
        <v>205</v>
      </c>
    </row>
    <row r="168" spans="2:65" s="12" customFormat="1">
      <c r="B168" s="164"/>
      <c r="D168" s="165" t="s">
        <v>219</v>
      </c>
      <c r="E168" s="166" t="s">
        <v>1</v>
      </c>
      <c r="F168" s="167" t="s">
        <v>4616</v>
      </c>
      <c r="H168" s="168">
        <v>38</v>
      </c>
      <c r="I168" s="169"/>
      <c r="L168" s="164"/>
      <c r="M168" s="170"/>
      <c r="T168" s="171"/>
      <c r="AT168" s="166" t="s">
        <v>219</v>
      </c>
      <c r="AU168" s="166" t="s">
        <v>88</v>
      </c>
      <c r="AV168" s="12" t="s">
        <v>88</v>
      </c>
      <c r="AW168" s="12" t="s">
        <v>31</v>
      </c>
      <c r="AX168" s="12" t="s">
        <v>75</v>
      </c>
      <c r="AY168" s="166" t="s">
        <v>205</v>
      </c>
    </row>
    <row r="169" spans="2:65" s="12" customFormat="1">
      <c r="B169" s="164"/>
      <c r="D169" s="165" t="s">
        <v>219</v>
      </c>
      <c r="E169" s="166" t="s">
        <v>1</v>
      </c>
      <c r="F169" s="167" t="s">
        <v>4827</v>
      </c>
      <c r="H169" s="168">
        <v>39</v>
      </c>
      <c r="I169" s="169"/>
      <c r="L169" s="164"/>
      <c r="M169" s="170"/>
      <c r="T169" s="171"/>
      <c r="AT169" s="166" t="s">
        <v>219</v>
      </c>
      <c r="AU169" s="166" t="s">
        <v>88</v>
      </c>
      <c r="AV169" s="12" t="s">
        <v>88</v>
      </c>
      <c r="AW169" s="12" t="s">
        <v>31</v>
      </c>
      <c r="AX169" s="12" t="s">
        <v>75</v>
      </c>
      <c r="AY169" s="166" t="s">
        <v>205</v>
      </c>
    </row>
    <row r="170" spans="2:65" s="15" customFormat="1">
      <c r="B170" s="185"/>
      <c r="D170" s="165" t="s">
        <v>219</v>
      </c>
      <c r="E170" s="186" t="s">
        <v>1</v>
      </c>
      <c r="F170" s="187" t="s">
        <v>404</v>
      </c>
      <c r="H170" s="188">
        <v>77</v>
      </c>
      <c r="I170" s="189"/>
      <c r="L170" s="185"/>
      <c r="M170" s="190"/>
      <c r="T170" s="191"/>
      <c r="AT170" s="186" t="s">
        <v>219</v>
      </c>
      <c r="AU170" s="186" t="s">
        <v>88</v>
      </c>
      <c r="AV170" s="15" t="s">
        <v>222</v>
      </c>
      <c r="AW170" s="15" t="s">
        <v>31</v>
      </c>
      <c r="AX170" s="15" t="s">
        <v>75</v>
      </c>
      <c r="AY170" s="186" t="s">
        <v>205</v>
      </c>
    </row>
    <row r="171" spans="2:65" s="13" customFormat="1">
      <c r="B171" s="172"/>
      <c r="D171" s="165" t="s">
        <v>219</v>
      </c>
      <c r="E171" s="173" t="s">
        <v>1</v>
      </c>
      <c r="F171" s="174" t="s">
        <v>4828</v>
      </c>
      <c r="H171" s="175">
        <v>77</v>
      </c>
      <c r="I171" s="176"/>
      <c r="L171" s="172"/>
      <c r="M171" s="177"/>
      <c r="T171" s="178"/>
      <c r="AT171" s="173" t="s">
        <v>219</v>
      </c>
      <c r="AU171" s="173" t="s">
        <v>88</v>
      </c>
      <c r="AV171" s="13" t="s">
        <v>210</v>
      </c>
      <c r="AW171" s="13" t="s">
        <v>31</v>
      </c>
      <c r="AX171" s="13" t="s">
        <v>82</v>
      </c>
      <c r="AY171" s="173" t="s">
        <v>205</v>
      </c>
    </row>
    <row r="172" spans="2:65" s="1" customFormat="1" ht="49.15" customHeight="1">
      <c r="B172" s="136"/>
      <c r="C172" s="137" t="s">
        <v>277</v>
      </c>
      <c r="D172" s="137" t="s">
        <v>206</v>
      </c>
      <c r="E172" s="138" t="s">
        <v>4829</v>
      </c>
      <c r="F172" s="139" t="s">
        <v>4830</v>
      </c>
      <c r="G172" s="140" t="s">
        <v>592</v>
      </c>
      <c r="H172" s="141">
        <v>77</v>
      </c>
      <c r="I172" s="142"/>
      <c r="J172" s="143">
        <f>ROUND(I172*H172,2)</f>
        <v>0</v>
      </c>
      <c r="K172" s="144"/>
      <c r="L172" s="145"/>
      <c r="M172" s="146" t="s">
        <v>1</v>
      </c>
      <c r="N172" s="147" t="s">
        <v>41</v>
      </c>
      <c r="P172" s="148">
        <f>O172*H172</f>
        <v>0</v>
      </c>
      <c r="Q172" s="148">
        <v>1.3769999999999999E-2</v>
      </c>
      <c r="R172" s="148">
        <f>Q172*H172</f>
        <v>1.06029</v>
      </c>
      <c r="S172" s="148">
        <v>0</v>
      </c>
      <c r="T172" s="149">
        <f>S172*H172</f>
        <v>0</v>
      </c>
      <c r="AR172" s="150" t="s">
        <v>258</v>
      </c>
      <c r="AT172" s="150" t="s">
        <v>206</v>
      </c>
      <c r="AU172" s="150" t="s">
        <v>88</v>
      </c>
      <c r="AY172" s="17" t="s">
        <v>205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7" t="s">
        <v>88</v>
      </c>
      <c r="BK172" s="151">
        <f>ROUND(I172*H172,2)</f>
        <v>0</v>
      </c>
      <c r="BL172" s="17" t="s">
        <v>233</v>
      </c>
      <c r="BM172" s="150" t="s">
        <v>4831</v>
      </c>
    </row>
    <row r="173" spans="2:65" s="14" customFormat="1">
      <c r="B173" s="179"/>
      <c r="D173" s="165" t="s">
        <v>219</v>
      </c>
      <c r="E173" s="180" t="s">
        <v>1</v>
      </c>
      <c r="F173" s="181" t="s">
        <v>4823</v>
      </c>
      <c r="H173" s="180" t="s">
        <v>1</v>
      </c>
      <c r="I173" s="182"/>
      <c r="L173" s="179"/>
      <c r="M173" s="183"/>
      <c r="T173" s="184"/>
      <c r="AT173" s="180" t="s">
        <v>219</v>
      </c>
      <c r="AU173" s="180" t="s">
        <v>88</v>
      </c>
      <c r="AV173" s="14" t="s">
        <v>82</v>
      </c>
      <c r="AW173" s="14" t="s">
        <v>31</v>
      </c>
      <c r="AX173" s="14" t="s">
        <v>75</v>
      </c>
      <c r="AY173" s="180" t="s">
        <v>205</v>
      </c>
    </row>
    <row r="174" spans="2:65" s="12" customFormat="1">
      <c r="B174" s="164"/>
      <c r="D174" s="165" t="s">
        <v>219</v>
      </c>
      <c r="E174" s="166" t="s">
        <v>1</v>
      </c>
      <c r="F174" s="167" t="s">
        <v>4616</v>
      </c>
      <c r="H174" s="168">
        <v>38</v>
      </c>
      <c r="I174" s="169"/>
      <c r="L174" s="164"/>
      <c r="M174" s="170"/>
      <c r="T174" s="171"/>
      <c r="AT174" s="166" t="s">
        <v>219</v>
      </c>
      <c r="AU174" s="166" t="s">
        <v>88</v>
      </c>
      <c r="AV174" s="12" t="s">
        <v>88</v>
      </c>
      <c r="AW174" s="12" t="s">
        <v>31</v>
      </c>
      <c r="AX174" s="12" t="s">
        <v>75</v>
      </c>
      <c r="AY174" s="166" t="s">
        <v>205</v>
      </c>
    </row>
    <row r="175" spans="2:65" s="12" customFormat="1">
      <c r="B175" s="164"/>
      <c r="D175" s="165" t="s">
        <v>219</v>
      </c>
      <c r="E175" s="166" t="s">
        <v>1</v>
      </c>
      <c r="F175" s="167" t="s">
        <v>4827</v>
      </c>
      <c r="H175" s="168">
        <v>39</v>
      </c>
      <c r="I175" s="169"/>
      <c r="L175" s="164"/>
      <c r="M175" s="170"/>
      <c r="T175" s="171"/>
      <c r="AT175" s="166" t="s">
        <v>219</v>
      </c>
      <c r="AU175" s="166" t="s">
        <v>88</v>
      </c>
      <c r="AV175" s="12" t="s">
        <v>88</v>
      </c>
      <c r="AW175" s="12" t="s">
        <v>31</v>
      </c>
      <c r="AX175" s="12" t="s">
        <v>75</v>
      </c>
      <c r="AY175" s="166" t="s">
        <v>205</v>
      </c>
    </row>
    <row r="176" spans="2:65" s="15" customFormat="1">
      <c r="B176" s="185"/>
      <c r="D176" s="165" t="s">
        <v>219</v>
      </c>
      <c r="E176" s="186" t="s">
        <v>1</v>
      </c>
      <c r="F176" s="187" t="s">
        <v>404</v>
      </c>
      <c r="H176" s="188">
        <v>77</v>
      </c>
      <c r="I176" s="189"/>
      <c r="L176" s="185"/>
      <c r="M176" s="190"/>
      <c r="T176" s="191"/>
      <c r="AT176" s="186" t="s">
        <v>219</v>
      </c>
      <c r="AU176" s="186" t="s">
        <v>88</v>
      </c>
      <c r="AV176" s="15" t="s">
        <v>222</v>
      </c>
      <c r="AW176" s="15" t="s">
        <v>31</v>
      </c>
      <c r="AX176" s="15" t="s">
        <v>75</v>
      </c>
      <c r="AY176" s="186" t="s">
        <v>205</v>
      </c>
    </row>
    <row r="177" spans="2:65" s="13" customFormat="1">
      <c r="B177" s="172"/>
      <c r="D177" s="165" t="s">
        <v>219</v>
      </c>
      <c r="E177" s="173" t="s">
        <v>1</v>
      </c>
      <c r="F177" s="174" t="s">
        <v>4828</v>
      </c>
      <c r="H177" s="175">
        <v>77</v>
      </c>
      <c r="I177" s="176"/>
      <c r="L177" s="172"/>
      <c r="M177" s="177"/>
      <c r="T177" s="178"/>
      <c r="AT177" s="173" t="s">
        <v>219</v>
      </c>
      <c r="AU177" s="173" t="s">
        <v>88</v>
      </c>
      <c r="AV177" s="13" t="s">
        <v>210</v>
      </c>
      <c r="AW177" s="13" t="s">
        <v>31</v>
      </c>
      <c r="AX177" s="13" t="s">
        <v>82</v>
      </c>
      <c r="AY177" s="173" t="s">
        <v>205</v>
      </c>
    </row>
    <row r="178" spans="2:65" s="1" customFormat="1" ht="24.2" customHeight="1">
      <c r="B178" s="136"/>
      <c r="C178" s="154" t="s">
        <v>309</v>
      </c>
      <c r="D178" s="154" t="s">
        <v>214</v>
      </c>
      <c r="E178" s="155" t="s">
        <v>4832</v>
      </c>
      <c r="F178" s="156" t="s">
        <v>4833</v>
      </c>
      <c r="G178" s="157" t="s">
        <v>270</v>
      </c>
      <c r="H178" s="158">
        <v>1.1200000000000001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41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233</v>
      </c>
      <c r="AT178" s="150" t="s">
        <v>214</v>
      </c>
      <c r="AU178" s="150" t="s">
        <v>88</v>
      </c>
      <c r="AY178" s="17" t="s">
        <v>205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88</v>
      </c>
      <c r="BK178" s="151">
        <f>ROUND(I178*H178,2)</f>
        <v>0</v>
      </c>
      <c r="BL178" s="17" t="s">
        <v>233</v>
      </c>
      <c r="BM178" s="150" t="s">
        <v>4834</v>
      </c>
    </row>
    <row r="179" spans="2:65" s="1" customFormat="1" ht="24.2" customHeight="1">
      <c r="B179" s="136"/>
      <c r="C179" s="154" t="s">
        <v>313</v>
      </c>
      <c r="D179" s="154" t="s">
        <v>214</v>
      </c>
      <c r="E179" s="155" t="s">
        <v>3786</v>
      </c>
      <c r="F179" s="156" t="s">
        <v>3787</v>
      </c>
      <c r="G179" s="157" t="s">
        <v>270</v>
      </c>
      <c r="H179" s="158">
        <v>1.1200000000000001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41</v>
      </c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AR179" s="150" t="s">
        <v>233</v>
      </c>
      <c r="AT179" s="150" t="s">
        <v>214</v>
      </c>
      <c r="AU179" s="150" t="s">
        <v>88</v>
      </c>
      <c r="AY179" s="17" t="s">
        <v>205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7" t="s">
        <v>88</v>
      </c>
      <c r="BK179" s="151">
        <f>ROUND(I179*H179,2)</f>
        <v>0</v>
      </c>
      <c r="BL179" s="17" t="s">
        <v>233</v>
      </c>
      <c r="BM179" s="150" t="s">
        <v>4835</v>
      </c>
    </row>
    <row r="180" spans="2:65" s="11" customFormat="1" ht="22.9" customHeight="1">
      <c r="B180" s="126"/>
      <c r="D180" s="127" t="s">
        <v>74</v>
      </c>
      <c r="E180" s="152" t="s">
        <v>2995</v>
      </c>
      <c r="F180" s="152" t="s">
        <v>2996</v>
      </c>
      <c r="I180" s="129"/>
      <c r="J180" s="153">
        <f>BK180</f>
        <v>0</v>
      </c>
      <c r="L180" s="126"/>
      <c r="M180" s="131"/>
      <c r="P180" s="132">
        <f>SUM(P181:P196)</f>
        <v>0</v>
      </c>
      <c r="R180" s="132">
        <f>SUM(R181:R196)</f>
        <v>0.18452800000000003</v>
      </c>
      <c r="T180" s="133">
        <f>SUM(T181:T196)</f>
        <v>0</v>
      </c>
      <c r="AR180" s="127" t="s">
        <v>88</v>
      </c>
      <c r="AT180" s="134" t="s">
        <v>74</v>
      </c>
      <c r="AU180" s="134" t="s">
        <v>82</v>
      </c>
      <c r="AY180" s="127" t="s">
        <v>205</v>
      </c>
      <c r="BK180" s="135">
        <f>SUM(BK181:BK196)</f>
        <v>0</v>
      </c>
    </row>
    <row r="181" spans="2:65" s="1" customFormat="1" ht="24.2" customHeight="1">
      <c r="B181" s="136"/>
      <c r="C181" s="154" t="s">
        <v>317</v>
      </c>
      <c r="D181" s="154" t="s">
        <v>214</v>
      </c>
      <c r="E181" s="155" t="s">
        <v>4836</v>
      </c>
      <c r="F181" s="156" t="s">
        <v>4837</v>
      </c>
      <c r="G181" s="157" t="s">
        <v>592</v>
      </c>
      <c r="H181" s="158">
        <v>76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41</v>
      </c>
      <c r="P181" s="148">
        <f>O181*H181</f>
        <v>0</v>
      </c>
      <c r="Q181" s="148">
        <v>2.2800000000000001E-4</v>
      </c>
      <c r="R181" s="148">
        <f>Q181*H181</f>
        <v>1.7328E-2</v>
      </c>
      <c r="S181" s="148">
        <v>0</v>
      </c>
      <c r="T181" s="149">
        <f>S181*H181</f>
        <v>0</v>
      </c>
      <c r="AR181" s="150" t="s">
        <v>233</v>
      </c>
      <c r="AT181" s="150" t="s">
        <v>214</v>
      </c>
      <c r="AU181" s="150" t="s">
        <v>88</v>
      </c>
      <c r="AY181" s="17" t="s">
        <v>205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88</v>
      </c>
      <c r="BK181" s="151">
        <f>ROUND(I181*H181,2)</f>
        <v>0</v>
      </c>
      <c r="BL181" s="17" t="s">
        <v>233</v>
      </c>
      <c r="BM181" s="150" t="s">
        <v>4838</v>
      </c>
    </row>
    <row r="182" spans="2:65" s="14" customFormat="1">
      <c r="B182" s="179"/>
      <c r="D182" s="165" t="s">
        <v>219</v>
      </c>
      <c r="E182" s="180" t="s">
        <v>1</v>
      </c>
      <c r="F182" s="181" t="s">
        <v>4839</v>
      </c>
      <c r="H182" s="180" t="s">
        <v>1</v>
      </c>
      <c r="I182" s="182"/>
      <c r="L182" s="179"/>
      <c r="M182" s="183"/>
      <c r="T182" s="184"/>
      <c r="AT182" s="180" t="s">
        <v>219</v>
      </c>
      <c r="AU182" s="180" t="s">
        <v>88</v>
      </c>
      <c r="AV182" s="14" t="s">
        <v>82</v>
      </c>
      <c r="AW182" s="14" t="s">
        <v>31</v>
      </c>
      <c r="AX182" s="14" t="s">
        <v>75</v>
      </c>
      <c r="AY182" s="180" t="s">
        <v>205</v>
      </c>
    </row>
    <row r="183" spans="2:65" s="14" customFormat="1">
      <c r="B183" s="179"/>
      <c r="D183" s="165" t="s">
        <v>219</v>
      </c>
      <c r="E183" s="180" t="s">
        <v>1</v>
      </c>
      <c r="F183" s="181" t="s">
        <v>4840</v>
      </c>
      <c r="H183" s="180" t="s">
        <v>1</v>
      </c>
      <c r="I183" s="182"/>
      <c r="L183" s="179"/>
      <c r="M183" s="183"/>
      <c r="T183" s="184"/>
      <c r="AT183" s="180" t="s">
        <v>219</v>
      </c>
      <c r="AU183" s="180" t="s">
        <v>88</v>
      </c>
      <c r="AV183" s="14" t="s">
        <v>82</v>
      </c>
      <c r="AW183" s="14" t="s">
        <v>31</v>
      </c>
      <c r="AX183" s="14" t="s">
        <v>75</v>
      </c>
      <c r="AY183" s="180" t="s">
        <v>205</v>
      </c>
    </row>
    <row r="184" spans="2:65" s="12" customFormat="1">
      <c r="B184" s="164"/>
      <c r="D184" s="165" t="s">
        <v>219</v>
      </c>
      <c r="E184" s="166" t="s">
        <v>1</v>
      </c>
      <c r="F184" s="167" t="s">
        <v>4616</v>
      </c>
      <c r="H184" s="168">
        <v>38</v>
      </c>
      <c r="I184" s="169"/>
      <c r="L184" s="164"/>
      <c r="M184" s="170"/>
      <c r="T184" s="171"/>
      <c r="AT184" s="166" t="s">
        <v>219</v>
      </c>
      <c r="AU184" s="166" t="s">
        <v>88</v>
      </c>
      <c r="AV184" s="12" t="s">
        <v>88</v>
      </c>
      <c r="AW184" s="12" t="s">
        <v>31</v>
      </c>
      <c r="AX184" s="12" t="s">
        <v>75</v>
      </c>
      <c r="AY184" s="166" t="s">
        <v>205</v>
      </c>
    </row>
    <row r="185" spans="2:65" s="12" customFormat="1">
      <c r="B185" s="164"/>
      <c r="D185" s="165" t="s">
        <v>219</v>
      </c>
      <c r="E185" s="166" t="s">
        <v>1</v>
      </c>
      <c r="F185" s="167" t="s">
        <v>4841</v>
      </c>
      <c r="H185" s="168">
        <v>38</v>
      </c>
      <c r="I185" s="169"/>
      <c r="L185" s="164"/>
      <c r="M185" s="170"/>
      <c r="T185" s="171"/>
      <c r="AT185" s="166" t="s">
        <v>219</v>
      </c>
      <c r="AU185" s="166" t="s">
        <v>88</v>
      </c>
      <c r="AV185" s="12" t="s">
        <v>88</v>
      </c>
      <c r="AW185" s="12" t="s">
        <v>31</v>
      </c>
      <c r="AX185" s="12" t="s">
        <v>75</v>
      </c>
      <c r="AY185" s="166" t="s">
        <v>205</v>
      </c>
    </row>
    <row r="186" spans="2:65" s="15" customFormat="1">
      <c r="B186" s="185"/>
      <c r="D186" s="165" t="s">
        <v>219</v>
      </c>
      <c r="E186" s="186" t="s">
        <v>1</v>
      </c>
      <c r="F186" s="187" t="s">
        <v>404</v>
      </c>
      <c r="H186" s="188">
        <v>76</v>
      </c>
      <c r="I186" s="189"/>
      <c r="L186" s="185"/>
      <c r="M186" s="190"/>
      <c r="T186" s="191"/>
      <c r="AT186" s="186" t="s">
        <v>219</v>
      </c>
      <c r="AU186" s="186" t="s">
        <v>88</v>
      </c>
      <c r="AV186" s="15" t="s">
        <v>222</v>
      </c>
      <c r="AW186" s="15" t="s">
        <v>31</v>
      </c>
      <c r="AX186" s="15" t="s">
        <v>75</v>
      </c>
      <c r="AY186" s="186" t="s">
        <v>205</v>
      </c>
    </row>
    <row r="187" spans="2:65" s="13" customFormat="1">
      <c r="B187" s="172"/>
      <c r="D187" s="165" t="s">
        <v>219</v>
      </c>
      <c r="E187" s="173" t="s">
        <v>1</v>
      </c>
      <c r="F187" s="174" t="s">
        <v>4842</v>
      </c>
      <c r="H187" s="175">
        <v>76</v>
      </c>
      <c r="I187" s="176"/>
      <c r="L187" s="172"/>
      <c r="M187" s="177"/>
      <c r="T187" s="178"/>
      <c r="AT187" s="173" t="s">
        <v>219</v>
      </c>
      <c r="AU187" s="173" t="s">
        <v>88</v>
      </c>
      <c r="AV187" s="13" t="s">
        <v>210</v>
      </c>
      <c r="AW187" s="13" t="s">
        <v>31</v>
      </c>
      <c r="AX187" s="13" t="s">
        <v>82</v>
      </c>
      <c r="AY187" s="173" t="s">
        <v>205</v>
      </c>
    </row>
    <row r="188" spans="2:65" s="1" customFormat="1" ht="24.2" customHeight="1">
      <c r="B188" s="136"/>
      <c r="C188" s="137" t="s">
        <v>322</v>
      </c>
      <c r="D188" s="137" t="s">
        <v>206</v>
      </c>
      <c r="E188" s="138" t="s">
        <v>4843</v>
      </c>
      <c r="F188" s="139" t="s">
        <v>4844</v>
      </c>
      <c r="G188" s="140" t="s">
        <v>592</v>
      </c>
      <c r="H188" s="141">
        <v>76</v>
      </c>
      <c r="I188" s="142"/>
      <c r="J188" s="143">
        <f>ROUND(I188*H188,2)</f>
        <v>0</v>
      </c>
      <c r="K188" s="144"/>
      <c r="L188" s="145"/>
      <c r="M188" s="146" t="s">
        <v>1</v>
      </c>
      <c r="N188" s="147" t="s">
        <v>41</v>
      </c>
      <c r="P188" s="148">
        <f>O188*H188</f>
        <v>0</v>
      </c>
      <c r="Q188" s="148">
        <v>2.2000000000000001E-3</v>
      </c>
      <c r="R188" s="148">
        <f>Q188*H188</f>
        <v>0.16720000000000002</v>
      </c>
      <c r="S188" s="148">
        <v>0</v>
      </c>
      <c r="T188" s="149">
        <f>S188*H188</f>
        <v>0</v>
      </c>
      <c r="AR188" s="150" t="s">
        <v>258</v>
      </c>
      <c r="AT188" s="150" t="s">
        <v>206</v>
      </c>
      <c r="AU188" s="150" t="s">
        <v>88</v>
      </c>
      <c r="AY188" s="17" t="s">
        <v>205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7" t="s">
        <v>88</v>
      </c>
      <c r="BK188" s="151">
        <f>ROUND(I188*H188,2)</f>
        <v>0</v>
      </c>
      <c r="BL188" s="17" t="s">
        <v>233</v>
      </c>
      <c r="BM188" s="150" t="s">
        <v>4845</v>
      </c>
    </row>
    <row r="189" spans="2:65" s="14" customFormat="1">
      <c r="B189" s="179"/>
      <c r="D189" s="165" t="s">
        <v>219</v>
      </c>
      <c r="E189" s="180" t="s">
        <v>1</v>
      </c>
      <c r="F189" s="181" t="s">
        <v>4839</v>
      </c>
      <c r="H189" s="180" t="s">
        <v>1</v>
      </c>
      <c r="I189" s="182"/>
      <c r="L189" s="179"/>
      <c r="M189" s="183"/>
      <c r="T189" s="184"/>
      <c r="AT189" s="180" t="s">
        <v>219</v>
      </c>
      <c r="AU189" s="180" t="s">
        <v>88</v>
      </c>
      <c r="AV189" s="14" t="s">
        <v>82</v>
      </c>
      <c r="AW189" s="14" t="s">
        <v>31</v>
      </c>
      <c r="AX189" s="14" t="s">
        <v>75</v>
      </c>
      <c r="AY189" s="180" t="s">
        <v>205</v>
      </c>
    </row>
    <row r="190" spans="2:65" s="14" customFormat="1">
      <c r="B190" s="179"/>
      <c r="D190" s="165" t="s">
        <v>219</v>
      </c>
      <c r="E190" s="180" t="s">
        <v>1</v>
      </c>
      <c r="F190" s="181" t="s">
        <v>4840</v>
      </c>
      <c r="H190" s="180" t="s">
        <v>1</v>
      </c>
      <c r="I190" s="182"/>
      <c r="L190" s="179"/>
      <c r="M190" s="183"/>
      <c r="T190" s="184"/>
      <c r="AT190" s="180" t="s">
        <v>219</v>
      </c>
      <c r="AU190" s="180" t="s">
        <v>88</v>
      </c>
      <c r="AV190" s="14" t="s">
        <v>82</v>
      </c>
      <c r="AW190" s="14" t="s">
        <v>31</v>
      </c>
      <c r="AX190" s="14" t="s">
        <v>75</v>
      </c>
      <c r="AY190" s="180" t="s">
        <v>205</v>
      </c>
    </row>
    <row r="191" spans="2:65" s="12" customFormat="1">
      <c r="B191" s="164"/>
      <c r="D191" s="165" t="s">
        <v>219</v>
      </c>
      <c r="E191" s="166" t="s">
        <v>1</v>
      </c>
      <c r="F191" s="167" t="s">
        <v>4616</v>
      </c>
      <c r="H191" s="168">
        <v>38</v>
      </c>
      <c r="I191" s="169"/>
      <c r="L191" s="164"/>
      <c r="M191" s="170"/>
      <c r="T191" s="171"/>
      <c r="AT191" s="166" t="s">
        <v>219</v>
      </c>
      <c r="AU191" s="166" t="s">
        <v>88</v>
      </c>
      <c r="AV191" s="12" t="s">
        <v>88</v>
      </c>
      <c r="AW191" s="12" t="s">
        <v>31</v>
      </c>
      <c r="AX191" s="12" t="s">
        <v>75</v>
      </c>
      <c r="AY191" s="166" t="s">
        <v>205</v>
      </c>
    </row>
    <row r="192" spans="2:65" s="12" customFormat="1">
      <c r="B192" s="164"/>
      <c r="D192" s="165" t="s">
        <v>219</v>
      </c>
      <c r="E192" s="166" t="s">
        <v>1</v>
      </c>
      <c r="F192" s="167" t="s">
        <v>4841</v>
      </c>
      <c r="H192" s="168">
        <v>38</v>
      </c>
      <c r="I192" s="169"/>
      <c r="L192" s="164"/>
      <c r="M192" s="170"/>
      <c r="T192" s="171"/>
      <c r="AT192" s="166" t="s">
        <v>219</v>
      </c>
      <c r="AU192" s="166" t="s">
        <v>88</v>
      </c>
      <c r="AV192" s="12" t="s">
        <v>88</v>
      </c>
      <c r="AW192" s="12" t="s">
        <v>31</v>
      </c>
      <c r="AX192" s="12" t="s">
        <v>75</v>
      </c>
      <c r="AY192" s="166" t="s">
        <v>205</v>
      </c>
    </row>
    <row r="193" spans="2:65" s="15" customFormat="1">
      <c r="B193" s="185"/>
      <c r="D193" s="165" t="s">
        <v>219</v>
      </c>
      <c r="E193" s="186" t="s">
        <v>1</v>
      </c>
      <c r="F193" s="187" t="s">
        <v>404</v>
      </c>
      <c r="H193" s="188">
        <v>76</v>
      </c>
      <c r="I193" s="189"/>
      <c r="L193" s="185"/>
      <c r="M193" s="190"/>
      <c r="T193" s="191"/>
      <c r="AT193" s="186" t="s">
        <v>219</v>
      </c>
      <c r="AU193" s="186" t="s">
        <v>88</v>
      </c>
      <c r="AV193" s="15" t="s">
        <v>222</v>
      </c>
      <c r="AW193" s="15" t="s">
        <v>31</v>
      </c>
      <c r="AX193" s="15" t="s">
        <v>75</v>
      </c>
      <c r="AY193" s="186" t="s">
        <v>205</v>
      </c>
    </row>
    <row r="194" spans="2:65" s="13" customFormat="1">
      <c r="B194" s="172"/>
      <c r="D194" s="165" t="s">
        <v>219</v>
      </c>
      <c r="E194" s="173" t="s">
        <v>1</v>
      </c>
      <c r="F194" s="174" t="s">
        <v>4842</v>
      </c>
      <c r="H194" s="175">
        <v>76</v>
      </c>
      <c r="I194" s="176"/>
      <c r="L194" s="172"/>
      <c r="M194" s="177"/>
      <c r="T194" s="178"/>
      <c r="AT194" s="173" t="s">
        <v>219</v>
      </c>
      <c r="AU194" s="173" t="s">
        <v>88</v>
      </c>
      <c r="AV194" s="13" t="s">
        <v>210</v>
      </c>
      <c r="AW194" s="13" t="s">
        <v>31</v>
      </c>
      <c r="AX194" s="13" t="s">
        <v>82</v>
      </c>
      <c r="AY194" s="173" t="s">
        <v>205</v>
      </c>
    </row>
    <row r="195" spans="2:65" s="1" customFormat="1" ht="24.2" customHeight="1">
      <c r="B195" s="136"/>
      <c r="C195" s="154" t="s">
        <v>326</v>
      </c>
      <c r="D195" s="154" t="s">
        <v>214</v>
      </c>
      <c r="E195" s="155" t="s">
        <v>4846</v>
      </c>
      <c r="F195" s="156" t="s">
        <v>4847</v>
      </c>
      <c r="G195" s="157" t="s">
        <v>270</v>
      </c>
      <c r="H195" s="158">
        <v>0.185</v>
      </c>
      <c r="I195" s="159"/>
      <c r="J195" s="160">
        <f>ROUND(I195*H195,2)</f>
        <v>0</v>
      </c>
      <c r="K195" s="161"/>
      <c r="L195" s="32"/>
      <c r="M195" s="162" t="s">
        <v>1</v>
      </c>
      <c r="N195" s="163" t="s">
        <v>41</v>
      </c>
      <c r="P195" s="148">
        <f>O195*H195</f>
        <v>0</v>
      </c>
      <c r="Q195" s="148">
        <v>0</v>
      </c>
      <c r="R195" s="148">
        <f>Q195*H195</f>
        <v>0</v>
      </c>
      <c r="S195" s="148">
        <v>0</v>
      </c>
      <c r="T195" s="149">
        <f>S195*H195</f>
        <v>0</v>
      </c>
      <c r="AR195" s="150" t="s">
        <v>233</v>
      </c>
      <c r="AT195" s="150" t="s">
        <v>214</v>
      </c>
      <c r="AU195" s="150" t="s">
        <v>88</v>
      </c>
      <c r="AY195" s="17" t="s">
        <v>205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7" t="s">
        <v>88</v>
      </c>
      <c r="BK195" s="151">
        <f>ROUND(I195*H195,2)</f>
        <v>0</v>
      </c>
      <c r="BL195" s="17" t="s">
        <v>233</v>
      </c>
      <c r="BM195" s="150" t="s">
        <v>4848</v>
      </c>
    </row>
    <row r="196" spans="2:65" s="1" customFormat="1" ht="37.9" customHeight="1">
      <c r="B196" s="136"/>
      <c r="C196" s="154" t="s">
        <v>330</v>
      </c>
      <c r="D196" s="154" t="s">
        <v>214</v>
      </c>
      <c r="E196" s="155" t="s">
        <v>4849</v>
      </c>
      <c r="F196" s="156" t="s">
        <v>4850</v>
      </c>
      <c r="G196" s="157" t="s">
        <v>270</v>
      </c>
      <c r="H196" s="158">
        <v>0.185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41</v>
      </c>
      <c r="P196" s="148">
        <f>O196*H196</f>
        <v>0</v>
      </c>
      <c r="Q196" s="148">
        <v>0</v>
      </c>
      <c r="R196" s="148">
        <f>Q196*H196</f>
        <v>0</v>
      </c>
      <c r="S196" s="148">
        <v>0</v>
      </c>
      <c r="T196" s="149">
        <f>S196*H196</f>
        <v>0</v>
      </c>
      <c r="AR196" s="150" t="s">
        <v>233</v>
      </c>
      <c r="AT196" s="150" t="s">
        <v>214</v>
      </c>
      <c r="AU196" s="150" t="s">
        <v>88</v>
      </c>
      <c r="AY196" s="17" t="s">
        <v>205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7" t="s">
        <v>88</v>
      </c>
      <c r="BK196" s="151">
        <f>ROUND(I196*H196,2)</f>
        <v>0</v>
      </c>
      <c r="BL196" s="17" t="s">
        <v>233</v>
      </c>
      <c r="BM196" s="150" t="s">
        <v>4851</v>
      </c>
    </row>
    <row r="197" spans="2:65" s="11" customFormat="1" ht="22.9" customHeight="1">
      <c r="B197" s="126"/>
      <c r="D197" s="127" t="s">
        <v>74</v>
      </c>
      <c r="E197" s="152" t="s">
        <v>671</v>
      </c>
      <c r="F197" s="152" t="s">
        <v>672</v>
      </c>
      <c r="I197" s="129"/>
      <c r="J197" s="153">
        <f>BK197</f>
        <v>0</v>
      </c>
      <c r="L197" s="126"/>
      <c r="M197" s="131"/>
      <c r="P197" s="132">
        <f>SUM(P198:P203)</f>
        <v>0</v>
      </c>
      <c r="R197" s="132">
        <f>SUM(R198:R203)</f>
        <v>0.1500466</v>
      </c>
      <c r="T197" s="133">
        <f>SUM(T198:T203)</f>
        <v>0</v>
      </c>
      <c r="AR197" s="127" t="s">
        <v>88</v>
      </c>
      <c r="AT197" s="134" t="s">
        <v>74</v>
      </c>
      <c r="AU197" s="134" t="s">
        <v>82</v>
      </c>
      <c r="AY197" s="127" t="s">
        <v>205</v>
      </c>
      <c r="BK197" s="135">
        <f>SUM(BK198:BK203)</f>
        <v>0</v>
      </c>
    </row>
    <row r="198" spans="2:65" s="1" customFormat="1" ht="16.5" customHeight="1">
      <c r="B198" s="136"/>
      <c r="C198" s="154" t="s">
        <v>233</v>
      </c>
      <c r="D198" s="154" t="s">
        <v>214</v>
      </c>
      <c r="E198" s="155" t="s">
        <v>4852</v>
      </c>
      <c r="F198" s="156" t="s">
        <v>4853</v>
      </c>
      <c r="G198" s="157" t="s">
        <v>592</v>
      </c>
      <c r="H198" s="158">
        <v>1</v>
      </c>
      <c r="I198" s="159"/>
      <c r="J198" s="160">
        <f>ROUND(I198*H198,2)</f>
        <v>0</v>
      </c>
      <c r="K198" s="161"/>
      <c r="L198" s="32"/>
      <c r="M198" s="162" t="s">
        <v>1</v>
      </c>
      <c r="N198" s="163" t="s">
        <v>41</v>
      </c>
      <c r="P198" s="148">
        <f>O198*H198</f>
        <v>0</v>
      </c>
      <c r="Q198" s="148">
        <v>4.6600000000000001E-5</v>
      </c>
      <c r="R198" s="148">
        <f>Q198*H198</f>
        <v>4.6600000000000001E-5</v>
      </c>
      <c r="S198" s="148">
        <v>0</v>
      </c>
      <c r="T198" s="149">
        <f>S198*H198</f>
        <v>0</v>
      </c>
      <c r="AR198" s="150" t="s">
        <v>233</v>
      </c>
      <c r="AT198" s="150" t="s">
        <v>214</v>
      </c>
      <c r="AU198" s="150" t="s">
        <v>88</v>
      </c>
      <c r="AY198" s="17" t="s">
        <v>205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7" t="s">
        <v>88</v>
      </c>
      <c r="BK198" s="151">
        <f>ROUND(I198*H198,2)</f>
        <v>0</v>
      </c>
      <c r="BL198" s="17" t="s">
        <v>233</v>
      </c>
      <c r="BM198" s="150" t="s">
        <v>4854</v>
      </c>
    </row>
    <row r="199" spans="2:65" s="12" customFormat="1">
      <c r="B199" s="164"/>
      <c r="D199" s="165" t="s">
        <v>219</v>
      </c>
      <c r="E199" s="166" t="s">
        <v>1</v>
      </c>
      <c r="F199" s="167" t="s">
        <v>4855</v>
      </c>
      <c r="H199" s="168">
        <v>1</v>
      </c>
      <c r="I199" s="169"/>
      <c r="L199" s="164"/>
      <c r="M199" s="170"/>
      <c r="T199" s="171"/>
      <c r="AT199" s="166" t="s">
        <v>219</v>
      </c>
      <c r="AU199" s="166" t="s">
        <v>88</v>
      </c>
      <c r="AV199" s="12" t="s">
        <v>88</v>
      </c>
      <c r="AW199" s="12" t="s">
        <v>31</v>
      </c>
      <c r="AX199" s="12" t="s">
        <v>75</v>
      </c>
      <c r="AY199" s="166" t="s">
        <v>205</v>
      </c>
    </row>
    <row r="200" spans="2:65" s="13" customFormat="1">
      <c r="B200" s="172"/>
      <c r="D200" s="165" t="s">
        <v>219</v>
      </c>
      <c r="E200" s="173" t="s">
        <v>1</v>
      </c>
      <c r="F200" s="174" t="s">
        <v>221</v>
      </c>
      <c r="H200" s="175">
        <v>1</v>
      </c>
      <c r="I200" s="176"/>
      <c r="L200" s="172"/>
      <c r="M200" s="177"/>
      <c r="T200" s="178"/>
      <c r="AT200" s="173" t="s">
        <v>219</v>
      </c>
      <c r="AU200" s="173" t="s">
        <v>88</v>
      </c>
      <c r="AV200" s="13" t="s">
        <v>210</v>
      </c>
      <c r="AW200" s="13" t="s">
        <v>31</v>
      </c>
      <c r="AX200" s="13" t="s">
        <v>82</v>
      </c>
      <c r="AY200" s="173" t="s">
        <v>205</v>
      </c>
    </row>
    <row r="201" spans="2:65" s="1" customFormat="1" ht="16.5" customHeight="1">
      <c r="B201" s="136"/>
      <c r="C201" s="137" t="s">
        <v>340</v>
      </c>
      <c r="D201" s="137" t="s">
        <v>206</v>
      </c>
      <c r="E201" s="138" t="s">
        <v>4856</v>
      </c>
      <c r="F201" s="139" t="s">
        <v>4857</v>
      </c>
      <c r="G201" s="140" t="s">
        <v>592</v>
      </c>
      <c r="H201" s="141">
        <v>1</v>
      </c>
      <c r="I201" s="142"/>
      <c r="J201" s="143">
        <f>ROUND(I201*H201,2)</f>
        <v>0</v>
      </c>
      <c r="K201" s="144"/>
      <c r="L201" s="145"/>
      <c r="M201" s="146" t="s">
        <v>1</v>
      </c>
      <c r="N201" s="147" t="s">
        <v>41</v>
      </c>
      <c r="P201" s="148">
        <f>O201*H201</f>
        <v>0</v>
      </c>
      <c r="Q201" s="148">
        <v>0.15</v>
      </c>
      <c r="R201" s="148">
        <f>Q201*H201</f>
        <v>0.15</v>
      </c>
      <c r="S201" s="148">
        <v>0</v>
      </c>
      <c r="T201" s="149">
        <f>S201*H201</f>
        <v>0</v>
      </c>
      <c r="AR201" s="150" t="s">
        <v>258</v>
      </c>
      <c r="AT201" s="150" t="s">
        <v>206</v>
      </c>
      <c r="AU201" s="150" t="s">
        <v>88</v>
      </c>
      <c r="AY201" s="17" t="s">
        <v>205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7" t="s">
        <v>88</v>
      </c>
      <c r="BK201" s="151">
        <f>ROUND(I201*H201,2)</f>
        <v>0</v>
      </c>
      <c r="BL201" s="17" t="s">
        <v>233</v>
      </c>
      <c r="BM201" s="150" t="s">
        <v>4858</v>
      </c>
    </row>
    <row r="202" spans="2:65" s="1" customFormat="1" ht="24.2" customHeight="1">
      <c r="B202" s="136"/>
      <c r="C202" s="154" t="s">
        <v>344</v>
      </c>
      <c r="D202" s="154" t="s">
        <v>214</v>
      </c>
      <c r="E202" s="155" t="s">
        <v>4859</v>
      </c>
      <c r="F202" s="156" t="s">
        <v>4860</v>
      </c>
      <c r="G202" s="157" t="s">
        <v>270</v>
      </c>
      <c r="H202" s="158">
        <v>0.15</v>
      </c>
      <c r="I202" s="159"/>
      <c r="J202" s="160">
        <f>ROUND(I202*H202,2)</f>
        <v>0</v>
      </c>
      <c r="K202" s="161"/>
      <c r="L202" s="32"/>
      <c r="M202" s="162" t="s">
        <v>1</v>
      </c>
      <c r="N202" s="163" t="s">
        <v>41</v>
      </c>
      <c r="P202" s="148">
        <f>O202*H202</f>
        <v>0</v>
      </c>
      <c r="Q202" s="148">
        <v>0</v>
      </c>
      <c r="R202" s="148">
        <f>Q202*H202</f>
        <v>0</v>
      </c>
      <c r="S202" s="148">
        <v>0</v>
      </c>
      <c r="T202" s="149">
        <f>S202*H202</f>
        <v>0</v>
      </c>
      <c r="AR202" s="150" t="s">
        <v>233</v>
      </c>
      <c r="AT202" s="150" t="s">
        <v>214</v>
      </c>
      <c r="AU202" s="150" t="s">
        <v>88</v>
      </c>
      <c r="AY202" s="17" t="s">
        <v>205</v>
      </c>
      <c r="BE202" s="151">
        <f>IF(N202="základná",J202,0)</f>
        <v>0</v>
      </c>
      <c r="BF202" s="151">
        <f>IF(N202="znížená",J202,0)</f>
        <v>0</v>
      </c>
      <c r="BG202" s="151">
        <f>IF(N202="zákl. prenesená",J202,0)</f>
        <v>0</v>
      </c>
      <c r="BH202" s="151">
        <f>IF(N202="zníž. prenesená",J202,0)</f>
        <v>0</v>
      </c>
      <c r="BI202" s="151">
        <f>IF(N202="nulová",J202,0)</f>
        <v>0</v>
      </c>
      <c r="BJ202" s="17" t="s">
        <v>88</v>
      </c>
      <c r="BK202" s="151">
        <f>ROUND(I202*H202,2)</f>
        <v>0</v>
      </c>
      <c r="BL202" s="17" t="s">
        <v>233</v>
      </c>
      <c r="BM202" s="150" t="s">
        <v>4861</v>
      </c>
    </row>
    <row r="203" spans="2:65" s="1" customFormat="1" ht="24.2" customHeight="1">
      <c r="B203" s="136"/>
      <c r="C203" s="154" t="s">
        <v>348</v>
      </c>
      <c r="D203" s="154" t="s">
        <v>214</v>
      </c>
      <c r="E203" s="155" t="s">
        <v>724</v>
      </c>
      <c r="F203" s="156" t="s">
        <v>725</v>
      </c>
      <c r="G203" s="157" t="s">
        <v>270</v>
      </c>
      <c r="H203" s="158">
        <v>0.15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41</v>
      </c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233</v>
      </c>
      <c r="AT203" s="150" t="s">
        <v>214</v>
      </c>
      <c r="AU203" s="150" t="s">
        <v>88</v>
      </c>
      <c r="AY203" s="17" t="s">
        <v>205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88</v>
      </c>
      <c r="BK203" s="151">
        <f>ROUND(I203*H203,2)</f>
        <v>0</v>
      </c>
      <c r="BL203" s="17" t="s">
        <v>233</v>
      </c>
      <c r="BM203" s="150" t="s">
        <v>4862</v>
      </c>
    </row>
    <row r="204" spans="2:65" s="11" customFormat="1" ht="22.9" customHeight="1">
      <c r="B204" s="126"/>
      <c r="D204" s="127" t="s">
        <v>74</v>
      </c>
      <c r="E204" s="152" t="s">
        <v>727</v>
      </c>
      <c r="F204" s="152" t="s">
        <v>728</v>
      </c>
      <c r="I204" s="129"/>
      <c r="J204" s="153">
        <f>BK204</f>
        <v>0</v>
      </c>
      <c r="L204" s="126"/>
      <c r="M204" s="131"/>
      <c r="P204" s="132">
        <f>SUM(P205:P215)</f>
        <v>0</v>
      </c>
      <c r="R204" s="132">
        <f>SUM(R205:R215)</f>
        <v>1.3937399999999999E-2</v>
      </c>
      <c r="T204" s="133">
        <f>SUM(T205:T215)</f>
        <v>0</v>
      </c>
      <c r="AR204" s="127" t="s">
        <v>88</v>
      </c>
      <c r="AT204" s="134" t="s">
        <v>74</v>
      </c>
      <c r="AU204" s="134" t="s">
        <v>82</v>
      </c>
      <c r="AY204" s="127" t="s">
        <v>205</v>
      </c>
      <c r="BK204" s="135">
        <f>SUM(BK205:BK215)</f>
        <v>0</v>
      </c>
    </row>
    <row r="205" spans="2:65" s="1" customFormat="1" ht="24.2" customHeight="1">
      <c r="B205" s="136"/>
      <c r="C205" s="154" t="s">
        <v>7</v>
      </c>
      <c r="D205" s="154" t="s">
        <v>214</v>
      </c>
      <c r="E205" s="155" t="s">
        <v>729</v>
      </c>
      <c r="F205" s="156" t="s">
        <v>730</v>
      </c>
      <c r="G205" s="157" t="s">
        <v>165</v>
      </c>
      <c r="H205" s="158">
        <v>25.81</v>
      </c>
      <c r="I205" s="159"/>
      <c r="J205" s="160">
        <f>ROUND(I205*H205,2)</f>
        <v>0</v>
      </c>
      <c r="K205" s="161"/>
      <c r="L205" s="32"/>
      <c r="M205" s="162" t="s">
        <v>1</v>
      </c>
      <c r="N205" s="163" t="s">
        <v>41</v>
      </c>
      <c r="P205" s="148">
        <f>O205*H205</f>
        <v>0</v>
      </c>
      <c r="Q205" s="148">
        <v>5.4000000000000001E-4</v>
      </c>
      <c r="R205" s="148">
        <f>Q205*H205</f>
        <v>1.3937399999999999E-2</v>
      </c>
      <c r="S205" s="148">
        <v>0</v>
      </c>
      <c r="T205" s="149">
        <f>S205*H205</f>
        <v>0</v>
      </c>
      <c r="AR205" s="150" t="s">
        <v>233</v>
      </c>
      <c r="AT205" s="150" t="s">
        <v>214</v>
      </c>
      <c r="AU205" s="150" t="s">
        <v>88</v>
      </c>
      <c r="AY205" s="17" t="s">
        <v>205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7" t="s">
        <v>88</v>
      </c>
      <c r="BK205" s="151">
        <f>ROUND(I205*H205,2)</f>
        <v>0</v>
      </c>
      <c r="BL205" s="17" t="s">
        <v>233</v>
      </c>
      <c r="BM205" s="150" t="s">
        <v>4863</v>
      </c>
    </row>
    <row r="206" spans="2:65" s="14" customFormat="1">
      <c r="B206" s="179"/>
      <c r="D206" s="165" t="s">
        <v>219</v>
      </c>
      <c r="E206" s="180" t="s">
        <v>1</v>
      </c>
      <c r="F206" s="181" t="s">
        <v>4864</v>
      </c>
      <c r="H206" s="180" t="s">
        <v>1</v>
      </c>
      <c r="I206" s="182"/>
      <c r="L206" s="179"/>
      <c r="M206" s="183"/>
      <c r="T206" s="184"/>
      <c r="AT206" s="180" t="s">
        <v>219</v>
      </c>
      <c r="AU206" s="180" t="s">
        <v>88</v>
      </c>
      <c r="AV206" s="14" t="s">
        <v>82</v>
      </c>
      <c r="AW206" s="14" t="s">
        <v>31</v>
      </c>
      <c r="AX206" s="14" t="s">
        <v>75</v>
      </c>
      <c r="AY206" s="180" t="s">
        <v>205</v>
      </c>
    </row>
    <row r="207" spans="2:65" s="12" customFormat="1">
      <c r="B207" s="164"/>
      <c r="D207" s="165" t="s">
        <v>219</v>
      </c>
      <c r="E207" s="166" t="s">
        <v>1</v>
      </c>
      <c r="F207" s="167" t="s">
        <v>4865</v>
      </c>
      <c r="H207" s="168">
        <v>13.25</v>
      </c>
      <c r="I207" s="169"/>
      <c r="L207" s="164"/>
      <c r="M207" s="170"/>
      <c r="T207" s="171"/>
      <c r="AT207" s="166" t="s">
        <v>219</v>
      </c>
      <c r="AU207" s="166" t="s">
        <v>88</v>
      </c>
      <c r="AV207" s="12" t="s">
        <v>88</v>
      </c>
      <c r="AW207" s="12" t="s">
        <v>31</v>
      </c>
      <c r="AX207" s="12" t="s">
        <v>75</v>
      </c>
      <c r="AY207" s="166" t="s">
        <v>205</v>
      </c>
    </row>
    <row r="208" spans="2:65" s="15" customFormat="1">
      <c r="B208" s="185"/>
      <c r="D208" s="165" t="s">
        <v>219</v>
      </c>
      <c r="E208" s="186" t="s">
        <v>1</v>
      </c>
      <c r="F208" s="187" t="s">
        <v>404</v>
      </c>
      <c r="H208" s="188">
        <v>13.25</v>
      </c>
      <c r="I208" s="189"/>
      <c r="L208" s="185"/>
      <c r="M208" s="190"/>
      <c r="T208" s="191"/>
      <c r="AT208" s="186" t="s">
        <v>219</v>
      </c>
      <c r="AU208" s="186" t="s">
        <v>88</v>
      </c>
      <c r="AV208" s="15" t="s">
        <v>222</v>
      </c>
      <c r="AW208" s="15" t="s">
        <v>31</v>
      </c>
      <c r="AX208" s="15" t="s">
        <v>75</v>
      </c>
      <c r="AY208" s="186" t="s">
        <v>205</v>
      </c>
    </row>
    <row r="209" spans="2:51" s="12" customFormat="1">
      <c r="B209" s="164"/>
      <c r="D209" s="165" t="s">
        <v>219</v>
      </c>
      <c r="E209" s="166" t="s">
        <v>1</v>
      </c>
      <c r="F209" s="167" t="s">
        <v>4866</v>
      </c>
      <c r="H209" s="168">
        <v>0.2</v>
      </c>
      <c r="I209" s="169"/>
      <c r="L209" s="164"/>
      <c r="M209" s="170"/>
      <c r="T209" s="171"/>
      <c r="AT209" s="166" t="s">
        <v>219</v>
      </c>
      <c r="AU209" s="166" t="s">
        <v>88</v>
      </c>
      <c r="AV209" s="12" t="s">
        <v>88</v>
      </c>
      <c r="AW209" s="12" t="s">
        <v>31</v>
      </c>
      <c r="AX209" s="12" t="s">
        <v>75</v>
      </c>
      <c r="AY209" s="166" t="s">
        <v>205</v>
      </c>
    </row>
    <row r="210" spans="2:51" s="15" customFormat="1">
      <c r="B210" s="185"/>
      <c r="D210" s="165" t="s">
        <v>219</v>
      </c>
      <c r="E210" s="186" t="s">
        <v>1</v>
      </c>
      <c r="F210" s="187" t="s">
        <v>404</v>
      </c>
      <c r="H210" s="188">
        <v>0.2</v>
      </c>
      <c r="I210" s="189"/>
      <c r="L210" s="185"/>
      <c r="M210" s="190"/>
      <c r="T210" s="191"/>
      <c r="AT210" s="186" t="s">
        <v>219</v>
      </c>
      <c r="AU210" s="186" t="s">
        <v>88</v>
      </c>
      <c r="AV210" s="15" t="s">
        <v>222</v>
      </c>
      <c r="AW210" s="15" t="s">
        <v>31</v>
      </c>
      <c r="AX210" s="15" t="s">
        <v>75</v>
      </c>
      <c r="AY210" s="186" t="s">
        <v>205</v>
      </c>
    </row>
    <row r="211" spans="2:51" s="12" customFormat="1">
      <c r="B211" s="164"/>
      <c r="D211" s="165" t="s">
        <v>219</v>
      </c>
      <c r="E211" s="166" t="s">
        <v>1</v>
      </c>
      <c r="F211" s="167" t="s">
        <v>4867</v>
      </c>
      <c r="H211" s="168">
        <v>0.2</v>
      </c>
      <c r="I211" s="169"/>
      <c r="L211" s="164"/>
      <c r="M211" s="170"/>
      <c r="T211" s="171"/>
      <c r="AT211" s="166" t="s">
        <v>219</v>
      </c>
      <c r="AU211" s="166" t="s">
        <v>88</v>
      </c>
      <c r="AV211" s="12" t="s">
        <v>88</v>
      </c>
      <c r="AW211" s="12" t="s">
        <v>31</v>
      </c>
      <c r="AX211" s="12" t="s">
        <v>75</v>
      </c>
      <c r="AY211" s="166" t="s">
        <v>205</v>
      </c>
    </row>
    <row r="212" spans="2:51" s="15" customFormat="1">
      <c r="B212" s="185"/>
      <c r="D212" s="165" t="s">
        <v>219</v>
      </c>
      <c r="E212" s="186" t="s">
        <v>1</v>
      </c>
      <c r="F212" s="187" t="s">
        <v>404</v>
      </c>
      <c r="H212" s="188">
        <v>0.2</v>
      </c>
      <c r="I212" s="189"/>
      <c r="L212" s="185"/>
      <c r="M212" s="190"/>
      <c r="T212" s="191"/>
      <c r="AT212" s="186" t="s">
        <v>219</v>
      </c>
      <c r="AU212" s="186" t="s">
        <v>88</v>
      </c>
      <c r="AV212" s="15" t="s">
        <v>222</v>
      </c>
      <c r="AW212" s="15" t="s">
        <v>31</v>
      </c>
      <c r="AX212" s="15" t="s">
        <v>75</v>
      </c>
      <c r="AY212" s="186" t="s">
        <v>205</v>
      </c>
    </row>
    <row r="213" spans="2:51" s="12" customFormat="1">
      <c r="B213" s="164"/>
      <c r="D213" s="165" t="s">
        <v>219</v>
      </c>
      <c r="E213" s="166" t="s">
        <v>1</v>
      </c>
      <c r="F213" s="167" t="s">
        <v>4868</v>
      </c>
      <c r="H213" s="168">
        <v>12.16</v>
      </c>
      <c r="I213" s="169"/>
      <c r="L213" s="164"/>
      <c r="M213" s="170"/>
      <c r="T213" s="171"/>
      <c r="AT213" s="166" t="s">
        <v>219</v>
      </c>
      <c r="AU213" s="166" t="s">
        <v>88</v>
      </c>
      <c r="AV213" s="12" t="s">
        <v>88</v>
      </c>
      <c r="AW213" s="12" t="s">
        <v>31</v>
      </c>
      <c r="AX213" s="12" t="s">
        <v>75</v>
      </c>
      <c r="AY213" s="166" t="s">
        <v>205</v>
      </c>
    </row>
    <row r="214" spans="2:51" s="15" customFormat="1">
      <c r="B214" s="185"/>
      <c r="D214" s="165" t="s">
        <v>219</v>
      </c>
      <c r="E214" s="186" t="s">
        <v>1</v>
      </c>
      <c r="F214" s="187" t="s">
        <v>404</v>
      </c>
      <c r="H214" s="188">
        <v>12.16</v>
      </c>
      <c r="I214" s="189"/>
      <c r="L214" s="185"/>
      <c r="M214" s="190"/>
      <c r="T214" s="191"/>
      <c r="AT214" s="186" t="s">
        <v>219</v>
      </c>
      <c r="AU214" s="186" t="s">
        <v>88</v>
      </c>
      <c r="AV214" s="15" t="s">
        <v>222</v>
      </c>
      <c r="AW214" s="15" t="s">
        <v>31</v>
      </c>
      <c r="AX214" s="15" t="s">
        <v>75</v>
      </c>
      <c r="AY214" s="186" t="s">
        <v>205</v>
      </c>
    </row>
    <row r="215" spans="2:51" s="13" customFormat="1">
      <c r="B215" s="172"/>
      <c r="D215" s="165" t="s">
        <v>219</v>
      </c>
      <c r="E215" s="173" t="s">
        <v>1</v>
      </c>
      <c r="F215" s="174" t="s">
        <v>221</v>
      </c>
      <c r="H215" s="175">
        <v>25.81</v>
      </c>
      <c r="I215" s="176"/>
      <c r="L215" s="172"/>
      <c r="M215" s="197"/>
      <c r="N215" s="198"/>
      <c r="O215" s="198"/>
      <c r="P215" s="198"/>
      <c r="Q215" s="198"/>
      <c r="R215" s="198"/>
      <c r="S215" s="198"/>
      <c r="T215" s="199"/>
      <c r="AT215" s="173" t="s">
        <v>219</v>
      </c>
      <c r="AU215" s="173" t="s">
        <v>88</v>
      </c>
      <c r="AV215" s="13" t="s">
        <v>210</v>
      </c>
      <c r="AW215" s="13" t="s">
        <v>31</v>
      </c>
      <c r="AX215" s="13" t="s">
        <v>82</v>
      </c>
      <c r="AY215" s="173" t="s">
        <v>205</v>
      </c>
    </row>
    <row r="216" spans="2:51" s="1" customFormat="1" ht="6.95" customHeight="1"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32"/>
    </row>
  </sheetData>
  <autoFilter ref="C127:K215" xr:uid="{00000000-0009-0000-0000-00000D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21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131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4869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1980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ROUND((SUM(BE123:BE210)),  2)</f>
        <v>0</v>
      </c>
      <c r="G35" s="95"/>
      <c r="H35" s="95"/>
      <c r="I35" s="96">
        <v>0.2</v>
      </c>
      <c r="J35" s="94">
        <f>ROUND(((SUM(BE123:BE210))*I35),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ROUND((SUM(BF123:BF210)),  2)</f>
        <v>0</v>
      </c>
      <c r="G36" s="95"/>
      <c r="H36" s="95"/>
      <c r="I36" s="96">
        <v>0.2</v>
      </c>
      <c r="J36" s="94">
        <f>ROUND(((SUM(BF123:BF210))*I36),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ROUND((SUM(BG123:BG210)),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ROUND((SUM(BH123:BH210)),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ROUND((SUM(BI123:BI210)),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E1.1g - E1.1g  Konšrukcie hlíníkové výplne v.č.A26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J123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J124</f>
        <v>0</v>
      </c>
      <c r="L99" s="109"/>
    </row>
    <row r="100" spans="2:47" s="8" customFormat="1" ht="24.95" customHeight="1">
      <c r="B100" s="109"/>
      <c r="D100" s="110" t="s">
        <v>186</v>
      </c>
      <c r="E100" s="111"/>
      <c r="F100" s="111"/>
      <c r="G100" s="111"/>
      <c r="H100" s="111"/>
      <c r="I100" s="111"/>
      <c r="J100" s="112">
        <f>J126</f>
        <v>0</v>
      </c>
      <c r="L100" s="109"/>
    </row>
    <row r="101" spans="2:47" s="9" customFormat="1" ht="19.899999999999999" customHeight="1">
      <c r="B101" s="113"/>
      <c r="D101" s="114" t="s">
        <v>631</v>
      </c>
      <c r="E101" s="115"/>
      <c r="F101" s="115"/>
      <c r="G101" s="115"/>
      <c r="H101" s="115"/>
      <c r="I101" s="115"/>
      <c r="J101" s="116">
        <f>J127</f>
        <v>0</v>
      </c>
      <c r="L101" s="113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191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26.25" customHeight="1">
      <c r="B111" s="32"/>
      <c r="E111" s="270" t="str">
        <f>E7</f>
        <v>PD PRE MODERNIZÁCIU A STAVEBNÉ ÚPRAVY-  ŠD NOVÁ DOBA  PRI SPU V NITRE</v>
      </c>
      <c r="F111" s="271"/>
      <c r="G111" s="271"/>
      <c r="H111" s="271"/>
      <c r="L111" s="32"/>
    </row>
    <row r="112" spans="2:47" ht="12" customHeight="1">
      <c r="B112" s="20"/>
      <c r="C112" s="27" t="s">
        <v>171</v>
      </c>
      <c r="L112" s="20"/>
    </row>
    <row r="113" spans="2:65" s="1" customFormat="1" ht="16.5" customHeight="1">
      <c r="B113" s="32"/>
      <c r="E113" s="270" t="s">
        <v>1978</v>
      </c>
      <c r="F113" s="269"/>
      <c r="G113" s="269"/>
      <c r="H113" s="269"/>
      <c r="L113" s="32"/>
    </row>
    <row r="114" spans="2:65" s="1" customFormat="1" ht="12" customHeight="1">
      <c r="B114" s="32"/>
      <c r="C114" s="27" t="s">
        <v>173</v>
      </c>
      <c r="L114" s="32"/>
    </row>
    <row r="115" spans="2:65" s="1" customFormat="1" ht="16.5" customHeight="1">
      <c r="B115" s="32"/>
      <c r="E115" s="225" t="str">
        <f>E11</f>
        <v>E1.1g - E1.1g  Konšrukcie hlíníkové výplne v.č.A26</v>
      </c>
      <c r="F115" s="269"/>
      <c r="G115" s="269"/>
      <c r="H115" s="269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Nitra</v>
      </c>
      <c r="I117" s="27" t="s">
        <v>21</v>
      </c>
      <c r="J117" s="55" t="str">
        <f>IF(J14="","",J14)</f>
        <v>6. 6. 2024</v>
      </c>
      <c r="L117" s="32"/>
    </row>
    <row r="118" spans="2:65" s="1" customFormat="1" ht="6.95" customHeight="1">
      <c r="B118" s="32"/>
      <c r="L118" s="32"/>
    </row>
    <row r="119" spans="2:65" s="1" customFormat="1" ht="40.15" customHeight="1">
      <c r="B119" s="32"/>
      <c r="C119" s="27" t="s">
        <v>23</v>
      </c>
      <c r="F119" s="25" t="str">
        <f>E17</f>
        <v>SPU v NITRE , A.Hlinku č.2 , 94901 NITRA</v>
      </c>
      <c r="I119" s="27" t="s">
        <v>29</v>
      </c>
      <c r="J119" s="30" t="str">
        <f>E23</f>
        <v xml:space="preserve">STAPRING a.s.,Cintorínska 9,811 Bratislava </v>
      </c>
      <c r="L119" s="32"/>
    </row>
    <row r="120" spans="2:65" s="1" customFormat="1" ht="15.2" customHeight="1">
      <c r="B120" s="32"/>
      <c r="C120" s="27" t="s">
        <v>27</v>
      </c>
      <c r="F120" s="25" t="str">
        <f>IF(E20="","",E20)</f>
        <v>Vyplň údaj</v>
      </c>
      <c r="I120" s="27" t="s">
        <v>32</v>
      </c>
      <c r="J120" s="30" t="str">
        <f>E26</f>
        <v xml:space="preserve"> K.Šinská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17"/>
      <c r="C122" s="118" t="s">
        <v>192</v>
      </c>
      <c r="D122" s="119" t="s">
        <v>60</v>
      </c>
      <c r="E122" s="119" t="s">
        <v>56</v>
      </c>
      <c r="F122" s="119" t="s">
        <v>57</v>
      </c>
      <c r="G122" s="119" t="s">
        <v>193</v>
      </c>
      <c r="H122" s="119" t="s">
        <v>194</v>
      </c>
      <c r="I122" s="119" t="s">
        <v>195</v>
      </c>
      <c r="J122" s="120" t="s">
        <v>181</v>
      </c>
      <c r="K122" s="121" t="s">
        <v>196</v>
      </c>
      <c r="L122" s="117"/>
      <c r="M122" s="62" t="s">
        <v>1</v>
      </c>
      <c r="N122" s="63" t="s">
        <v>39</v>
      </c>
      <c r="O122" s="63" t="s">
        <v>197</v>
      </c>
      <c r="P122" s="63" t="s">
        <v>198</v>
      </c>
      <c r="Q122" s="63" t="s">
        <v>199</v>
      </c>
      <c r="R122" s="63" t="s">
        <v>200</v>
      </c>
      <c r="S122" s="63" t="s">
        <v>201</v>
      </c>
      <c r="T122" s="64" t="s">
        <v>202</v>
      </c>
    </row>
    <row r="123" spans="2:65" s="1" customFormat="1" ht="22.9" customHeight="1">
      <c r="B123" s="32"/>
      <c r="C123" s="67" t="s">
        <v>182</v>
      </c>
      <c r="J123" s="122">
        <f>BK123</f>
        <v>0</v>
      </c>
      <c r="L123" s="32"/>
      <c r="M123" s="65"/>
      <c r="N123" s="56"/>
      <c r="O123" s="56"/>
      <c r="P123" s="123">
        <f>P124+P126</f>
        <v>0</v>
      </c>
      <c r="Q123" s="56"/>
      <c r="R123" s="123">
        <f>R124+R126</f>
        <v>1.5436295999999998</v>
      </c>
      <c r="S123" s="56"/>
      <c r="T123" s="124">
        <f>T124+T126</f>
        <v>0</v>
      </c>
      <c r="AT123" s="17" t="s">
        <v>74</v>
      </c>
      <c r="AU123" s="17" t="s">
        <v>183</v>
      </c>
      <c r="BK123" s="125">
        <f>BK124+BK126</f>
        <v>0</v>
      </c>
    </row>
    <row r="124" spans="2:65" s="11" customFormat="1" ht="25.9" customHeight="1">
      <c r="B124" s="126"/>
      <c r="D124" s="127" t="s">
        <v>74</v>
      </c>
      <c r="E124" s="128" t="s">
        <v>203</v>
      </c>
      <c r="F124" s="128" t="s">
        <v>204</v>
      </c>
      <c r="I124" s="129"/>
      <c r="J124" s="130">
        <f>BK124</f>
        <v>0</v>
      </c>
      <c r="L124" s="126"/>
      <c r="M124" s="131"/>
      <c r="P124" s="132">
        <f>P125</f>
        <v>0</v>
      </c>
      <c r="R124" s="132">
        <f>R125</f>
        <v>0</v>
      </c>
      <c r="T124" s="133">
        <f>T125</f>
        <v>0</v>
      </c>
      <c r="AR124" s="127" t="s">
        <v>82</v>
      </c>
      <c r="AT124" s="134" t="s">
        <v>74</v>
      </c>
      <c r="AU124" s="134" t="s">
        <v>75</v>
      </c>
      <c r="AY124" s="127" t="s">
        <v>205</v>
      </c>
      <c r="BK124" s="135">
        <f>BK125</f>
        <v>0</v>
      </c>
    </row>
    <row r="125" spans="2:65" s="1" customFormat="1" ht="66.75" customHeight="1">
      <c r="B125" s="136"/>
      <c r="C125" s="137" t="s">
        <v>82</v>
      </c>
      <c r="D125" s="137" t="s">
        <v>206</v>
      </c>
      <c r="E125" s="138" t="s">
        <v>207</v>
      </c>
      <c r="F125" s="139" t="s">
        <v>208</v>
      </c>
      <c r="G125" s="140" t="s">
        <v>1</v>
      </c>
      <c r="H125" s="141">
        <v>0</v>
      </c>
      <c r="I125" s="142"/>
      <c r="J125" s="143">
        <f>ROUND(I125*H125,2)</f>
        <v>0</v>
      </c>
      <c r="K125" s="144"/>
      <c r="L125" s="145"/>
      <c r="M125" s="146" t="s">
        <v>1</v>
      </c>
      <c r="N125" s="147" t="s">
        <v>41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209</v>
      </c>
      <c r="AT125" s="150" t="s">
        <v>206</v>
      </c>
      <c r="AU125" s="150" t="s">
        <v>82</v>
      </c>
      <c r="AY125" s="17" t="s">
        <v>205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7" t="s">
        <v>88</v>
      </c>
      <c r="BK125" s="151">
        <f>ROUND(I125*H125,2)</f>
        <v>0</v>
      </c>
      <c r="BL125" s="17" t="s">
        <v>210</v>
      </c>
      <c r="BM125" s="150" t="s">
        <v>633</v>
      </c>
    </row>
    <row r="126" spans="2:65" s="11" customFormat="1" ht="25.9" customHeight="1">
      <c r="B126" s="126"/>
      <c r="D126" s="127" t="s">
        <v>74</v>
      </c>
      <c r="E126" s="128" t="s">
        <v>227</v>
      </c>
      <c r="F126" s="128" t="s">
        <v>228</v>
      </c>
      <c r="I126" s="129"/>
      <c r="J126" s="130">
        <f>BK126</f>
        <v>0</v>
      </c>
      <c r="L126" s="126"/>
      <c r="M126" s="131"/>
      <c r="P126" s="132">
        <f>P127</f>
        <v>0</v>
      </c>
      <c r="R126" s="132">
        <f>R127</f>
        <v>1.5436295999999998</v>
      </c>
      <c r="T126" s="133">
        <f>T127</f>
        <v>0</v>
      </c>
      <c r="AR126" s="127" t="s">
        <v>88</v>
      </c>
      <c r="AT126" s="134" t="s">
        <v>74</v>
      </c>
      <c r="AU126" s="134" t="s">
        <v>75</v>
      </c>
      <c r="AY126" s="127" t="s">
        <v>205</v>
      </c>
      <c r="BK126" s="135">
        <f>BK127</f>
        <v>0</v>
      </c>
    </row>
    <row r="127" spans="2:65" s="11" customFormat="1" ht="22.9" customHeight="1">
      <c r="B127" s="126"/>
      <c r="D127" s="127" t="s">
        <v>74</v>
      </c>
      <c r="E127" s="152" t="s">
        <v>671</v>
      </c>
      <c r="F127" s="152" t="s">
        <v>672</v>
      </c>
      <c r="I127" s="129"/>
      <c r="J127" s="153">
        <f>BK127</f>
        <v>0</v>
      </c>
      <c r="L127" s="126"/>
      <c r="M127" s="131"/>
      <c r="P127" s="132">
        <f>SUM(P128:P210)</f>
        <v>0</v>
      </c>
      <c r="R127" s="132">
        <f>SUM(R128:R210)</f>
        <v>1.5436295999999998</v>
      </c>
      <c r="T127" s="133">
        <f>SUM(T128:T210)</f>
        <v>0</v>
      </c>
      <c r="AR127" s="127" t="s">
        <v>88</v>
      </c>
      <c r="AT127" s="134" t="s">
        <v>74</v>
      </c>
      <c r="AU127" s="134" t="s">
        <v>82</v>
      </c>
      <c r="AY127" s="127" t="s">
        <v>205</v>
      </c>
      <c r="BK127" s="135">
        <f>SUM(BK128:BK210)</f>
        <v>0</v>
      </c>
    </row>
    <row r="128" spans="2:65" s="1" customFormat="1" ht="16.5" customHeight="1">
      <c r="B128" s="136"/>
      <c r="C128" s="154" t="s">
        <v>374</v>
      </c>
      <c r="D128" s="154" t="s">
        <v>214</v>
      </c>
      <c r="E128" s="155" t="s">
        <v>4870</v>
      </c>
      <c r="F128" s="156" t="s">
        <v>4871</v>
      </c>
      <c r="G128" s="157" t="s">
        <v>370</v>
      </c>
      <c r="H128" s="158">
        <v>425.52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41</v>
      </c>
      <c r="P128" s="148">
        <f>O128*H128</f>
        <v>0</v>
      </c>
      <c r="Q128" s="148">
        <v>1.9000000000000001E-4</v>
      </c>
      <c r="R128" s="148">
        <f>Q128*H128</f>
        <v>8.0848799999999998E-2</v>
      </c>
      <c r="S128" s="148">
        <v>0</v>
      </c>
      <c r="T128" s="149">
        <f>S128*H128</f>
        <v>0</v>
      </c>
      <c r="AR128" s="150" t="s">
        <v>233</v>
      </c>
      <c r="AT128" s="150" t="s">
        <v>214</v>
      </c>
      <c r="AU128" s="150" t="s">
        <v>88</v>
      </c>
      <c r="AY128" s="17" t="s">
        <v>205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7" t="s">
        <v>88</v>
      </c>
      <c r="BK128" s="151">
        <f>ROUND(I128*H128,2)</f>
        <v>0</v>
      </c>
      <c r="BL128" s="17" t="s">
        <v>233</v>
      </c>
      <c r="BM128" s="150" t="s">
        <v>4872</v>
      </c>
    </row>
    <row r="129" spans="2:51" s="14" customFormat="1">
      <c r="B129" s="179"/>
      <c r="D129" s="165" t="s">
        <v>219</v>
      </c>
      <c r="E129" s="180" t="s">
        <v>1</v>
      </c>
      <c r="F129" s="181" t="s">
        <v>741</v>
      </c>
      <c r="H129" s="180" t="s">
        <v>1</v>
      </c>
      <c r="I129" s="182"/>
      <c r="L129" s="179"/>
      <c r="M129" s="183"/>
      <c r="T129" s="184"/>
      <c r="AT129" s="180" t="s">
        <v>219</v>
      </c>
      <c r="AU129" s="180" t="s">
        <v>88</v>
      </c>
      <c r="AV129" s="14" t="s">
        <v>82</v>
      </c>
      <c r="AW129" s="14" t="s">
        <v>31</v>
      </c>
      <c r="AX129" s="14" t="s">
        <v>75</v>
      </c>
      <c r="AY129" s="180" t="s">
        <v>205</v>
      </c>
    </row>
    <row r="130" spans="2:51" s="12" customFormat="1">
      <c r="B130" s="164"/>
      <c r="D130" s="165" t="s">
        <v>219</v>
      </c>
      <c r="E130" s="166" t="s">
        <v>1</v>
      </c>
      <c r="F130" s="167" t="s">
        <v>4873</v>
      </c>
      <c r="H130" s="168">
        <v>126.08</v>
      </c>
      <c r="I130" s="169"/>
      <c r="L130" s="164"/>
      <c r="M130" s="170"/>
      <c r="T130" s="171"/>
      <c r="AT130" s="166" t="s">
        <v>219</v>
      </c>
      <c r="AU130" s="166" t="s">
        <v>88</v>
      </c>
      <c r="AV130" s="12" t="s">
        <v>88</v>
      </c>
      <c r="AW130" s="12" t="s">
        <v>31</v>
      </c>
      <c r="AX130" s="12" t="s">
        <v>75</v>
      </c>
      <c r="AY130" s="166" t="s">
        <v>205</v>
      </c>
    </row>
    <row r="131" spans="2:51" s="15" customFormat="1">
      <c r="B131" s="185"/>
      <c r="D131" s="165" t="s">
        <v>219</v>
      </c>
      <c r="E131" s="186" t="s">
        <v>1</v>
      </c>
      <c r="F131" s="187" t="s">
        <v>404</v>
      </c>
      <c r="H131" s="188">
        <v>126.08</v>
      </c>
      <c r="I131" s="189"/>
      <c r="L131" s="185"/>
      <c r="M131" s="190"/>
      <c r="T131" s="191"/>
      <c r="AT131" s="186" t="s">
        <v>219</v>
      </c>
      <c r="AU131" s="186" t="s">
        <v>88</v>
      </c>
      <c r="AV131" s="15" t="s">
        <v>222</v>
      </c>
      <c r="AW131" s="15" t="s">
        <v>31</v>
      </c>
      <c r="AX131" s="15" t="s">
        <v>75</v>
      </c>
      <c r="AY131" s="186" t="s">
        <v>205</v>
      </c>
    </row>
    <row r="132" spans="2:51" s="14" customFormat="1">
      <c r="B132" s="179"/>
      <c r="D132" s="165" t="s">
        <v>219</v>
      </c>
      <c r="E132" s="180" t="s">
        <v>1</v>
      </c>
      <c r="F132" s="181" t="s">
        <v>743</v>
      </c>
      <c r="H132" s="180" t="s">
        <v>1</v>
      </c>
      <c r="I132" s="182"/>
      <c r="L132" s="179"/>
      <c r="M132" s="183"/>
      <c r="T132" s="184"/>
      <c r="AT132" s="180" t="s">
        <v>219</v>
      </c>
      <c r="AU132" s="180" t="s">
        <v>88</v>
      </c>
      <c r="AV132" s="14" t="s">
        <v>82</v>
      </c>
      <c r="AW132" s="14" t="s">
        <v>31</v>
      </c>
      <c r="AX132" s="14" t="s">
        <v>75</v>
      </c>
      <c r="AY132" s="180" t="s">
        <v>205</v>
      </c>
    </row>
    <row r="133" spans="2:51" s="12" customFormat="1">
      <c r="B133" s="164"/>
      <c r="D133" s="165" t="s">
        <v>219</v>
      </c>
      <c r="E133" s="166" t="s">
        <v>1</v>
      </c>
      <c r="F133" s="167" t="s">
        <v>4874</v>
      </c>
      <c r="H133" s="168">
        <v>31.52</v>
      </c>
      <c r="I133" s="169"/>
      <c r="L133" s="164"/>
      <c r="M133" s="170"/>
      <c r="T133" s="171"/>
      <c r="AT133" s="166" t="s">
        <v>219</v>
      </c>
      <c r="AU133" s="166" t="s">
        <v>88</v>
      </c>
      <c r="AV133" s="12" t="s">
        <v>88</v>
      </c>
      <c r="AW133" s="12" t="s">
        <v>31</v>
      </c>
      <c r="AX133" s="12" t="s">
        <v>75</v>
      </c>
      <c r="AY133" s="166" t="s">
        <v>205</v>
      </c>
    </row>
    <row r="134" spans="2:51" s="15" customFormat="1">
      <c r="B134" s="185"/>
      <c r="D134" s="165" t="s">
        <v>219</v>
      </c>
      <c r="E134" s="186" t="s">
        <v>1</v>
      </c>
      <c r="F134" s="187" t="s">
        <v>404</v>
      </c>
      <c r="H134" s="188">
        <v>31.52</v>
      </c>
      <c r="I134" s="189"/>
      <c r="L134" s="185"/>
      <c r="M134" s="190"/>
      <c r="T134" s="191"/>
      <c r="AT134" s="186" t="s">
        <v>219</v>
      </c>
      <c r="AU134" s="186" t="s">
        <v>88</v>
      </c>
      <c r="AV134" s="15" t="s">
        <v>222</v>
      </c>
      <c r="AW134" s="15" t="s">
        <v>31</v>
      </c>
      <c r="AX134" s="15" t="s">
        <v>75</v>
      </c>
      <c r="AY134" s="186" t="s">
        <v>205</v>
      </c>
    </row>
    <row r="135" spans="2:51" s="14" customFormat="1">
      <c r="B135" s="179"/>
      <c r="D135" s="165" t="s">
        <v>219</v>
      </c>
      <c r="E135" s="180" t="s">
        <v>1</v>
      </c>
      <c r="F135" s="181" t="s">
        <v>745</v>
      </c>
      <c r="H135" s="180" t="s">
        <v>1</v>
      </c>
      <c r="I135" s="182"/>
      <c r="L135" s="179"/>
      <c r="M135" s="183"/>
      <c r="T135" s="184"/>
      <c r="AT135" s="180" t="s">
        <v>219</v>
      </c>
      <c r="AU135" s="180" t="s">
        <v>88</v>
      </c>
      <c r="AV135" s="14" t="s">
        <v>82</v>
      </c>
      <c r="AW135" s="14" t="s">
        <v>31</v>
      </c>
      <c r="AX135" s="14" t="s">
        <v>75</v>
      </c>
      <c r="AY135" s="180" t="s">
        <v>205</v>
      </c>
    </row>
    <row r="136" spans="2:51" s="12" customFormat="1">
      <c r="B136" s="164"/>
      <c r="D136" s="165" t="s">
        <v>219</v>
      </c>
      <c r="E136" s="166" t="s">
        <v>1</v>
      </c>
      <c r="F136" s="167" t="s">
        <v>4875</v>
      </c>
      <c r="H136" s="168">
        <v>15.76</v>
      </c>
      <c r="I136" s="169"/>
      <c r="L136" s="164"/>
      <c r="M136" s="170"/>
      <c r="T136" s="171"/>
      <c r="AT136" s="166" t="s">
        <v>219</v>
      </c>
      <c r="AU136" s="166" t="s">
        <v>88</v>
      </c>
      <c r="AV136" s="12" t="s">
        <v>88</v>
      </c>
      <c r="AW136" s="12" t="s">
        <v>31</v>
      </c>
      <c r="AX136" s="12" t="s">
        <v>75</v>
      </c>
      <c r="AY136" s="166" t="s">
        <v>205</v>
      </c>
    </row>
    <row r="137" spans="2:51" s="15" customFormat="1">
      <c r="B137" s="185"/>
      <c r="D137" s="165" t="s">
        <v>219</v>
      </c>
      <c r="E137" s="186" t="s">
        <v>1</v>
      </c>
      <c r="F137" s="187" t="s">
        <v>404</v>
      </c>
      <c r="H137" s="188">
        <v>15.76</v>
      </c>
      <c r="I137" s="189"/>
      <c r="L137" s="185"/>
      <c r="M137" s="190"/>
      <c r="T137" s="191"/>
      <c r="AT137" s="186" t="s">
        <v>219</v>
      </c>
      <c r="AU137" s="186" t="s">
        <v>88</v>
      </c>
      <c r="AV137" s="15" t="s">
        <v>222</v>
      </c>
      <c r="AW137" s="15" t="s">
        <v>31</v>
      </c>
      <c r="AX137" s="15" t="s">
        <v>75</v>
      </c>
      <c r="AY137" s="186" t="s">
        <v>205</v>
      </c>
    </row>
    <row r="138" spans="2:51" s="14" customFormat="1">
      <c r="B138" s="179"/>
      <c r="D138" s="165" t="s">
        <v>219</v>
      </c>
      <c r="E138" s="180" t="s">
        <v>1</v>
      </c>
      <c r="F138" s="181" t="s">
        <v>4876</v>
      </c>
      <c r="H138" s="180" t="s">
        <v>1</v>
      </c>
      <c r="I138" s="182"/>
      <c r="L138" s="179"/>
      <c r="M138" s="183"/>
      <c r="T138" s="184"/>
      <c r="AT138" s="180" t="s">
        <v>219</v>
      </c>
      <c r="AU138" s="180" t="s">
        <v>88</v>
      </c>
      <c r="AV138" s="14" t="s">
        <v>82</v>
      </c>
      <c r="AW138" s="14" t="s">
        <v>31</v>
      </c>
      <c r="AX138" s="14" t="s">
        <v>75</v>
      </c>
      <c r="AY138" s="180" t="s">
        <v>205</v>
      </c>
    </row>
    <row r="139" spans="2:51" s="12" customFormat="1">
      <c r="B139" s="164"/>
      <c r="D139" s="165" t="s">
        <v>219</v>
      </c>
      <c r="E139" s="166" t="s">
        <v>1</v>
      </c>
      <c r="F139" s="167" t="s">
        <v>4873</v>
      </c>
      <c r="H139" s="168">
        <v>126.08</v>
      </c>
      <c r="I139" s="169"/>
      <c r="L139" s="164"/>
      <c r="M139" s="170"/>
      <c r="T139" s="171"/>
      <c r="AT139" s="166" t="s">
        <v>219</v>
      </c>
      <c r="AU139" s="166" t="s">
        <v>88</v>
      </c>
      <c r="AV139" s="12" t="s">
        <v>88</v>
      </c>
      <c r="AW139" s="12" t="s">
        <v>31</v>
      </c>
      <c r="AX139" s="12" t="s">
        <v>75</v>
      </c>
      <c r="AY139" s="166" t="s">
        <v>205</v>
      </c>
    </row>
    <row r="140" spans="2:51" s="15" customFormat="1">
      <c r="B140" s="185"/>
      <c r="D140" s="165" t="s">
        <v>219</v>
      </c>
      <c r="E140" s="186" t="s">
        <v>1</v>
      </c>
      <c r="F140" s="187" t="s">
        <v>404</v>
      </c>
      <c r="H140" s="188">
        <v>126.08</v>
      </c>
      <c r="I140" s="189"/>
      <c r="L140" s="185"/>
      <c r="M140" s="190"/>
      <c r="T140" s="191"/>
      <c r="AT140" s="186" t="s">
        <v>219</v>
      </c>
      <c r="AU140" s="186" t="s">
        <v>88</v>
      </c>
      <c r="AV140" s="15" t="s">
        <v>222</v>
      </c>
      <c r="AW140" s="15" t="s">
        <v>31</v>
      </c>
      <c r="AX140" s="15" t="s">
        <v>75</v>
      </c>
      <c r="AY140" s="186" t="s">
        <v>205</v>
      </c>
    </row>
    <row r="141" spans="2:51" s="14" customFormat="1">
      <c r="B141" s="179"/>
      <c r="D141" s="165" t="s">
        <v>219</v>
      </c>
      <c r="E141" s="180" t="s">
        <v>1</v>
      </c>
      <c r="F141" s="181" t="s">
        <v>750</v>
      </c>
      <c r="H141" s="180" t="s">
        <v>1</v>
      </c>
      <c r="I141" s="182"/>
      <c r="L141" s="179"/>
      <c r="M141" s="183"/>
      <c r="T141" s="184"/>
      <c r="AT141" s="180" t="s">
        <v>219</v>
      </c>
      <c r="AU141" s="180" t="s">
        <v>88</v>
      </c>
      <c r="AV141" s="14" t="s">
        <v>82</v>
      </c>
      <c r="AW141" s="14" t="s">
        <v>31</v>
      </c>
      <c r="AX141" s="14" t="s">
        <v>75</v>
      </c>
      <c r="AY141" s="180" t="s">
        <v>205</v>
      </c>
    </row>
    <row r="142" spans="2:51" s="12" customFormat="1">
      <c r="B142" s="164"/>
      <c r="D142" s="165" t="s">
        <v>219</v>
      </c>
      <c r="E142" s="166" t="s">
        <v>1</v>
      </c>
      <c r="F142" s="167" t="s">
        <v>4873</v>
      </c>
      <c r="H142" s="168">
        <v>126.08</v>
      </c>
      <c r="I142" s="169"/>
      <c r="L142" s="164"/>
      <c r="M142" s="170"/>
      <c r="T142" s="171"/>
      <c r="AT142" s="166" t="s">
        <v>219</v>
      </c>
      <c r="AU142" s="166" t="s">
        <v>88</v>
      </c>
      <c r="AV142" s="12" t="s">
        <v>88</v>
      </c>
      <c r="AW142" s="12" t="s">
        <v>31</v>
      </c>
      <c r="AX142" s="12" t="s">
        <v>75</v>
      </c>
      <c r="AY142" s="166" t="s">
        <v>205</v>
      </c>
    </row>
    <row r="143" spans="2:51" s="15" customFormat="1">
      <c r="B143" s="185"/>
      <c r="D143" s="165" t="s">
        <v>219</v>
      </c>
      <c r="E143" s="186" t="s">
        <v>1</v>
      </c>
      <c r="F143" s="187" t="s">
        <v>404</v>
      </c>
      <c r="H143" s="188">
        <v>126.08</v>
      </c>
      <c r="I143" s="189"/>
      <c r="L143" s="185"/>
      <c r="M143" s="190"/>
      <c r="T143" s="191"/>
      <c r="AT143" s="186" t="s">
        <v>219</v>
      </c>
      <c r="AU143" s="186" t="s">
        <v>88</v>
      </c>
      <c r="AV143" s="15" t="s">
        <v>222</v>
      </c>
      <c r="AW143" s="15" t="s">
        <v>31</v>
      </c>
      <c r="AX143" s="15" t="s">
        <v>75</v>
      </c>
      <c r="AY143" s="186" t="s">
        <v>205</v>
      </c>
    </row>
    <row r="144" spans="2:51" s="13" customFormat="1">
      <c r="B144" s="172"/>
      <c r="D144" s="165" t="s">
        <v>219</v>
      </c>
      <c r="E144" s="173" t="s">
        <v>1</v>
      </c>
      <c r="F144" s="174" t="s">
        <v>4877</v>
      </c>
      <c r="H144" s="175">
        <v>425.52</v>
      </c>
      <c r="I144" s="176"/>
      <c r="L144" s="172"/>
      <c r="M144" s="177"/>
      <c r="T144" s="178"/>
      <c r="AT144" s="173" t="s">
        <v>219</v>
      </c>
      <c r="AU144" s="173" t="s">
        <v>88</v>
      </c>
      <c r="AV144" s="13" t="s">
        <v>210</v>
      </c>
      <c r="AW144" s="13" t="s">
        <v>31</v>
      </c>
      <c r="AX144" s="13" t="s">
        <v>82</v>
      </c>
      <c r="AY144" s="173" t="s">
        <v>205</v>
      </c>
    </row>
    <row r="145" spans="2:65" s="1" customFormat="1" ht="90" customHeight="1">
      <c r="B145" s="136"/>
      <c r="C145" s="137" t="s">
        <v>380</v>
      </c>
      <c r="D145" s="137" t="s">
        <v>206</v>
      </c>
      <c r="E145" s="138" t="s">
        <v>4878</v>
      </c>
      <c r="F145" s="139" t="s">
        <v>4879</v>
      </c>
      <c r="G145" s="140" t="s">
        <v>592</v>
      </c>
      <c r="H145" s="141">
        <v>16</v>
      </c>
      <c r="I145" s="142"/>
      <c r="J145" s="143">
        <f>ROUND(I145*H145,2)</f>
        <v>0</v>
      </c>
      <c r="K145" s="144"/>
      <c r="L145" s="145"/>
      <c r="M145" s="146" t="s">
        <v>1</v>
      </c>
      <c r="N145" s="147" t="s">
        <v>41</v>
      </c>
      <c r="P145" s="148">
        <f>O145*H145</f>
        <v>0</v>
      </c>
      <c r="Q145" s="148">
        <v>0.03</v>
      </c>
      <c r="R145" s="148">
        <f>Q145*H145</f>
        <v>0.48</v>
      </c>
      <c r="S145" s="148">
        <v>0</v>
      </c>
      <c r="T145" s="149">
        <f>S145*H145</f>
        <v>0</v>
      </c>
      <c r="AR145" s="150" t="s">
        <v>258</v>
      </c>
      <c r="AT145" s="150" t="s">
        <v>206</v>
      </c>
      <c r="AU145" s="150" t="s">
        <v>88</v>
      </c>
      <c r="AY145" s="17" t="s">
        <v>205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7" t="s">
        <v>88</v>
      </c>
      <c r="BK145" s="151">
        <f>ROUND(I145*H145,2)</f>
        <v>0</v>
      </c>
      <c r="BL145" s="17" t="s">
        <v>233</v>
      </c>
      <c r="BM145" s="150" t="s">
        <v>4880</v>
      </c>
    </row>
    <row r="146" spans="2:65" s="14" customFormat="1">
      <c r="B146" s="179"/>
      <c r="D146" s="165" t="s">
        <v>219</v>
      </c>
      <c r="E146" s="180" t="s">
        <v>1</v>
      </c>
      <c r="F146" s="181" t="s">
        <v>4881</v>
      </c>
      <c r="H146" s="180" t="s">
        <v>1</v>
      </c>
      <c r="I146" s="182"/>
      <c r="L146" s="179"/>
      <c r="M146" s="183"/>
      <c r="T146" s="184"/>
      <c r="AT146" s="180" t="s">
        <v>219</v>
      </c>
      <c r="AU146" s="180" t="s">
        <v>88</v>
      </c>
      <c r="AV146" s="14" t="s">
        <v>82</v>
      </c>
      <c r="AW146" s="14" t="s">
        <v>31</v>
      </c>
      <c r="AX146" s="14" t="s">
        <v>75</v>
      </c>
      <c r="AY146" s="180" t="s">
        <v>205</v>
      </c>
    </row>
    <row r="147" spans="2:65" s="14" customFormat="1" ht="22.5">
      <c r="B147" s="179"/>
      <c r="D147" s="165" t="s">
        <v>219</v>
      </c>
      <c r="E147" s="180" t="s">
        <v>1</v>
      </c>
      <c r="F147" s="181" t="s">
        <v>4882</v>
      </c>
      <c r="H147" s="180" t="s">
        <v>1</v>
      </c>
      <c r="I147" s="182"/>
      <c r="L147" s="179"/>
      <c r="M147" s="183"/>
      <c r="T147" s="184"/>
      <c r="AT147" s="180" t="s">
        <v>219</v>
      </c>
      <c r="AU147" s="180" t="s">
        <v>88</v>
      </c>
      <c r="AV147" s="14" t="s">
        <v>82</v>
      </c>
      <c r="AW147" s="14" t="s">
        <v>31</v>
      </c>
      <c r="AX147" s="14" t="s">
        <v>75</v>
      </c>
      <c r="AY147" s="180" t="s">
        <v>205</v>
      </c>
    </row>
    <row r="148" spans="2:65" s="14" customFormat="1">
      <c r="B148" s="179"/>
      <c r="D148" s="165" t="s">
        <v>219</v>
      </c>
      <c r="E148" s="180" t="s">
        <v>1</v>
      </c>
      <c r="F148" s="181" t="s">
        <v>718</v>
      </c>
      <c r="H148" s="180" t="s">
        <v>1</v>
      </c>
      <c r="I148" s="182"/>
      <c r="L148" s="179"/>
      <c r="M148" s="183"/>
      <c r="T148" s="184"/>
      <c r="AT148" s="180" t="s">
        <v>219</v>
      </c>
      <c r="AU148" s="180" t="s">
        <v>88</v>
      </c>
      <c r="AV148" s="14" t="s">
        <v>82</v>
      </c>
      <c r="AW148" s="14" t="s">
        <v>31</v>
      </c>
      <c r="AX148" s="14" t="s">
        <v>75</v>
      </c>
      <c r="AY148" s="180" t="s">
        <v>205</v>
      </c>
    </row>
    <row r="149" spans="2:65" s="14" customFormat="1">
      <c r="B149" s="179"/>
      <c r="D149" s="165" t="s">
        <v>219</v>
      </c>
      <c r="E149" s="180" t="s">
        <v>1</v>
      </c>
      <c r="F149" s="181" t="s">
        <v>4883</v>
      </c>
      <c r="H149" s="180" t="s">
        <v>1</v>
      </c>
      <c r="I149" s="182"/>
      <c r="L149" s="179"/>
      <c r="M149" s="183"/>
      <c r="T149" s="184"/>
      <c r="AT149" s="180" t="s">
        <v>219</v>
      </c>
      <c r="AU149" s="180" t="s">
        <v>88</v>
      </c>
      <c r="AV149" s="14" t="s">
        <v>82</v>
      </c>
      <c r="AW149" s="14" t="s">
        <v>31</v>
      </c>
      <c r="AX149" s="14" t="s">
        <v>75</v>
      </c>
      <c r="AY149" s="180" t="s">
        <v>205</v>
      </c>
    </row>
    <row r="150" spans="2:65" s="12" customFormat="1">
      <c r="B150" s="164"/>
      <c r="D150" s="165" t="s">
        <v>219</v>
      </c>
      <c r="E150" s="166" t="s">
        <v>1</v>
      </c>
      <c r="F150" s="167" t="s">
        <v>233</v>
      </c>
      <c r="H150" s="168">
        <v>16</v>
      </c>
      <c r="I150" s="169"/>
      <c r="L150" s="164"/>
      <c r="M150" s="170"/>
      <c r="T150" s="171"/>
      <c r="AT150" s="166" t="s">
        <v>219</v>
      </c>
      <c r="AU150" s="166" t="s">
        <v>88</v>
      </c>
      <c r="AV150" s="12" t="s">
        <v>88</v>
      </c>
      <c r="AW150" s="12" t="s">
        <v>31</v>
      </c>
      <c r="AX150" s="12" t="s">
        <v>75</v>
      </c>
      <c r="AY150" s="166" t="s">
        <v>205</v>
      </c>
    </row>
    <row r="151" spans="2:65" s="13" customFormat="1">
      <c r="B151" s="172"/>
      <c r="D151" s="165" t="s">
        <v>219</v>
      </c>
      <c r="E151" s="173" t="s">
        <v>1</v>
      </c>
      <c r="F151" s="174" t="s">
        <v>221</v>
      </c>
      <c r="H151" s="175">
        <v>16</v>
      </c>
      <c r="I151" s="176"/>
      <c r="L151" s="172"/>
      <c r="M151" s="177"/>
      <c r="T151" s="178"/>
      <c r="AT151" s="173" t="s">
        <v>219</v>
      </c>
      <c r="AU151" s="173" t="s">
        <v>88</v>
      </c>
      <c r="AV151" s="13" t="s">
        <v>210</v>
      </c>
      <c r="AW151" s="13" t="s">
        <v>31</v>
      </c>
      <c r="AX151" s="13" t="s">
        <v>82</v>
      </c>
      <c r="AY151" s="173" t="s">
        <v>205</v>
      </c>
    </row>
    <row r="152" spans="2:65" s="1" customFormat="1" ht="90" customHeight="1">
      <c r="B152" s="136"/>
      <c r="C152" s="137" t="s">
        <v>382</v>
      </c>
      <c r="D152" s="137" t="s">
        <v>206</v>
      </c>
      <c r="E152" s="138" t="s">
        <v>4884</v>
      </c>
      <c r="F152" s="139" t="s">
        <v>4885</v>
      </c>
      <c r="G152" s="140" t="s">
        <v>592</v>
      </c>
      <c r="H152" s="141">
        <v>4</v>
      </c>
      <c r="I152" s="142"/>
      <c r="J152" s="143">
        <f>ROUND(I152*H152,2)</f>
        <v>0</v>
      </c>
      <c r="K152" s="144"/>
      <c r="L152" s="145"/>
      <c r="M152" s="146" t="s">
        <v>1</v>
      </c>
      <c r="N152" s="147" t="s">
        <v>41</v>
      </c>
      <c r="P152" s="148">
        <f>O152*H152</f>
        <v>0</v>
      </c>
      <c r="Q152" s="148">
        <v>0.03</v>
      </c>
      <c r="R152" s="148">
        <f>Q152*H152</f>
        <v>0.12</v>
      </c>
      <c r="S152" s="148">
        <v>0</v>
      </c>
      <c r="T152" s="149">
        <f>S152*H152</f>
        <v>0</v>
      </c>
      <c r="AR152" s="150" t="s">
        <v>258</v>
      </c>
      <c r="AT152" s="150" t="s">
        <v>206</v>
      </c>
      <c r="AU152" s="150" t="s">
        <v>88</v>
      </c>
      <c r="AY152" s="17" t="s">
        <v>205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7" t="s">
        <v>88</v>
      </c>
      <c r="BK152" s="151">
        <f>ROUND(I152*H152,2)</f>
        <v>0</v>
      </c>
      <c r="BL152" s="17" t="s">
        <v>233</v>
      </c>
      <c r="BM152" s="150" t="s">
        <v>4886</v>
      </c>
    </row>
    <row r="153" spans="2:65" s="14" customFormat="1">
      <c r="B153" s="179"/>
      <c r="D153" s="165" t="s">
        <v>219</v>
      </c>
      <c r="E153" s="180" t="s">
        <v>1</v>
      </c>
      <c r="F153" s="181" t="s">
        <v>4887</v>
      </c>
      <c r="H153" s="180" t="s">
        <v>1</v>
      </c>
      <c r="I153" s="182"/>
      <c r="L153" s="179"/>
      <c r="M153" s="183"/>
      <c r="T153" s="184"/>
      <c r="AT153" s="180" t="s">
        <v>219</v>
      </c>
      <c r="AU153" s="180" t="s">
        <v>88</v>
      </c>
      <c r="AV153" s="14" t="s">
        <v>82</v>
      </c>
      <c r="AW153" s="14" t="s">
        <v>31</v>
      </c>
      <c r="AX153" s="14" t="s">
        <v>75</v>
      </c>
      <c r="AY153" s="180" t="s">
        <v>205</v>
      </c>
    </row>
    <row r="154" spans="2:65" s="14" customFormat="1" ht="22.5">
      <c r="B154" s="179"/>
      <c r="D154" s="165" t="s">
        <v>219</v>
      </c>
      <c r="E154" s="180" t="s">
        <v>1</v>
      </c>
      <c r="F154" s="181" t="s">
        <v>4882</v>
      </c>
      <c r="H154" s="180" t="s">
        <v>1</v>
      </c>
      <c r="I154" s="182"/>
      <c r="L154" s="179"/>
      <c r="M154" s="183"/>
      <c r="T154" s="184"/>
      <c r="AT154" s="180" t="s">
        <v>219</v>
      </c>
      <c r="AU154" s="180" t="s">
        <v>88</v>
      </c>
      <c r="AV154" s="14" t="s">
        <v>82</v>
      </c>
      <c r="AW154" s="14" t="s">
        <v>31</v>
      </c>
      <c r="AX154" s="14" t="s">
        <v>75</v>
      </c>
      <c r="AY154" s="180" t="s">
        <v>205</v>
      </c>
    </row>
    <row r="155" spans="2:65" s="14" customFormat="1">
      <c r="B155" s="179"/>
      <c r="D155" s="165" t="s">
        <v>219</v>
      </c>
      <c r="E155" s="180" t="s">
        <v>1</v>
      </c>
      <c r="F155" s="181" t="s">
        <v>4883</v>
      </c>
      <c r="H155" s="180" t="s">
        <v>1</v>
      </c>
      <c r="I155" s="182"/>
      <c r="L155" s="179"/>
      <c r="M155" s="183"/>
      <c r="T155" s="184"/>
      <c r="AT155" s="180" t="s">
        <v>219</v>
      </c>
      <c r="AU155" s="180" t="s">
        <v>88</v>
      </c>
      <c r="AV155" s="14" t="s">
        <v>82</v>
      </c>
      <c r="AW155" s="14" t="s">
        <v>31</v>
      </c>
      <c r="AX155" s="14" t="s">
        <v>75</v>
      </c>
      <c r="AY155" s="180" t="s">
        <v>205</v>
      </c>
    </row>
    <row r="156" spans="2:65" s="14" customFormat="1" ht="22.5">
      <c r="B156" s="179"/>
      <c r="D156" s="165" t="s">
        <v>219</v>
      </c>
      <c r="E156" s="180" t="s">
        <v>1</v>
      </c>
      <c r="F156" s="181" t="s">
        <v>4888</v>
      </c>
      <c r="H156" s="180" t="s">
        <v>1</v>
      </c>
      <c r="I156" s="182"/>
      <c r="L156" s="179"/>
      <c r="M156" s="183"/>
      <c r="T156" s="184"/>
      <c r="AT156" s="180" t="s">
        <v>219</v>
      </c>
      <c r="AU156" s="180" t="s">
        <v>88</v>
      </c>
      <c r="AV156" s="14" t="s">
        <v>82</v>
      </c>
      <c r="AW156" s="14" t="s">
        <v>31</v>
      </c>
      <c r="AX156" s="14" t="s">
        <v>75</v>
      </c>
      <c r="AY156" s="180" t="s">
        <v>205</v>
      </c>
    </row>
    <row r="157" spans="2:65" s="14" customFormat="1">
      <c r="B157" s="179"/>
      <c r="D157" s="165" t="s">
        <v>219</v>
      </c>
      <c r="E157" s="180" t="s">
        <v>1</v>
      </c>
      <c r="F157" s="181" t="s">
        <v>4889</v>
      </c>
      <c r="H157" s="180" t="s">
        <v>1</v>
      </c>
      <c r="I157" s="182"/>
      <c r="L157" s="179"/>
      <c r="M157" s="183"/>
      <c r="T157" s="184"/>
      <c r="AT157" s="180" t="s">
        <v>219</v>
      </c>
      <c r="AU157" s="180" t="s">
        <v>88</v>
      </c>
      <c r="AV157" s="14" t="s">
        <v>82</v>
      </c>
      <c r="AW157" s="14" t="s">
        <v>31</v>
      </c>
      <c r="AX157" s="14" t="s">
        <v>75</v>
      </c>
      <c r="AY157" s="180" t="s">
        <v>205</v>
      </c>
    </row>
    <row r="158" spans="2:65" s="14" customFormat="1">
      <c r="B158" s="179"/>
      <c r="D158" s="165" t="s">
        <v>219</v>
      </c>
      <c r="E158" s="180" t="s">
        <v>1</v>
      </c>
      <c r="F158" s="181" t="s">
        <v>718</v>
      </c>
      <c r="H158" s="180" t="s">
        <v>1</v>
      </c>
      <c r="I158" s="182"/>
      <c r="L158" s="179"/>
      <c r="M158" s="183"/>
      <c r="T158" s="184"/>
      <c r="AT158" s="180" t="s">
        <v>219</v>
      </c>
      <c r="AU158" s="180" t="s">
        <v>88</v>
      </c>
      <c r="AV158" s="14" t="s">
        <v>82</v>
      </c>
      <c r="AW158" s="14" t="s">
        <v>31</v>
      </c>
      <c r="AX158" s="14" t="s">
        <v>75</v>
      </c>
      <c r="AY158" s="180" t="s">
        <v>205</v>
      </c>
    </row>
    <row r="159" spans="2:65" s="12" customFormat="1">
      <c r="B159" s="164"/>
      <c r="D159" s="165" t="s">
        <v>219</v>
      </c>
      <c r="E159" s="166" t="s">
        <v>1</v>
      </c>
      <c r="F159" s="167" t="s">
        <v>210</v>
      </c>
      <c r="H159" s="168">
        <v>4</v>
      </c>
      <c r="I159" s="169"/>
      <c r="L159" s="164"/>
      <c r="M159" s="170"/>
      <c r="T159" s="171"/>
      <c r="AT159" s="166" t="s">
        <v>219</v>
      </c>
      <c r="AU159" s="166" t="s">
        <v>88</v>
      </c>
      <c r="AV159" s="12" t="s">
        <v>88</v>
      </c>
      <c r="AW159" s="12" t="s">
        <v>31</v>
      </c>
      <c r="AX159" s="12" t="s">
        <v>75</v>
      </c>
      <c r="AY159" s="166" t="s">
        <v>205</v>
      </c>
    </row>
    <row r="160" spans="2:65" s="13" customFormat="1">
      <c r="B160" s="172"/>
      <c r="D160" s="165" t="s">
        <v>219</v>
      </c>
      <c r="E160" s="173" t="s">
        <v>1</v>
      </c>
      <c r="F160" s="174" t="s">
        <v>221</v>
      </c>
      <c r="H160" s="175">
        <v>4</v>
      </c>
      <c r="I160" s="176"/>
      <c r="L160" s="172"/>
      <c r="M160" s="177"/>
      <c r="T160" s="178"/>
      <c r="AT160" s="173" t="s">
        <v>219</v>
      </c>
      <c r="AU160" s="173" t="s">
        <v>88</v>
      </c>
      <c r="AV160" s="13" t="s">
        <v>210</v>
      </c>
      <c r="AW160" s="13" t="s">
        <v>31</v>
      </c>
      <c r="AX160" s="13" t="s">
        <v>82</v>
      </c>
      <c r="AY160" s="173" t="s">
        <v>205</v>
      </c>
    </row>
    <row r="161" spans="2:65" s="1" customFormat="1" ht="90" customHeight="1">
      <c r="B161" s="136"/>
      <c r="C161" s="137" t="s">
        <v>386</v>
      </c>
      <c r="D161" s="137" t="s">
        <v>206</v>
      </c>
      <c r="E161" s="138" t="s">
        <v>4890</v>
      </c>
      <c r="F161" s="139" t="s">
        <v>4891</v>
      </c>
      <c r="G161" s="140" t="s">
        <v>592</v>
      </c>
      <c r="H161" s="141">
        <v>2</v>
      </c>
      <c r="I161" s="142"/>
      <c r="J161" s="143">
        <f>ROUND(I161*H161,2)</f>
        <v>0</v>
      </c>
      <c r="K161" s="144"/>
      <c r="L161" s="145"/>
      <c r="M161" s="146" t="s">
        <v>1</v>
      </c>
      <c r="N161" s="147" t="s">
        <v>41</v>
      </c>
      <c r="P161" s="148">
        <f>O161*H161</f>
        <v>0</v>
      </c>
      <c r="Q161" s="148">
        <v>2.0299999999999999E-2</v>
      </c>
      <c r="R161" s="148">
        <f>Q161*H161</f>
        <v>4.0599999999999997E-2</v>
      </c>
      <c r="S161" s="148">
        <v>0</v>
      </c>
      <c r="T161" s="149">
        <f>S161*H161</f>
        <v>0</v>
      </c>
      <c r="AR161" s="150" t="s">
        <v>258</v>
      </c>
      <c r="AT161" s="150" t="s">
        <v>206</v>
      </c>
      <c r="AU161" s="150" t="s">
        <v>88</v>
      </c>
      <c r="AY161" s="17" t="s">
        <v>205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7" t="s">
        <v>88</v>
      </c>
      <c r="BK161" s="151">
        <f>ROUND(I161*H161,2)</f>
        <v>0</v>
      </c>
      <c r="BL161" s="17" t="s">
        <v>233</v>
      </c>
      <c r="BM161" s="150" t="s">
        <v>4892</v>
      </c>
    </row>
    <row r="162" spans="2:65" s="14" customFormat="1">
      <c r="B162" s="179"/>
      <c r="D162" s="165" t="s">
        <v>219</v>
      </c>
      <c r="E162" s="180" t="s">
        <v>1</v>
      </c>
      <c r="F162" s="181" t="s">
        <v>745</v>
      </c>
      <c r="H162" s="180" t="s">
        <v>1</v>
      </c>
      <c r="I162" s="182"/>
      <c r="L162" s="179"/>
      <c r="M162" s="183"/>
      <c r="T162" s="184"/>
      <c r="AT162" s="180" t="s">
        <v>219</v>
      </c>
      <c r="AU162" s="180" t="s">
        <v>88</v>
      </c>
      <c r="AV162" s="14" t="s">
        <v>82</v>
      </c>
      <c r="AW162" s="14" t="s">
        <v>31</v>
      </c>
      <c r="AX162" s="14" t="s">
        <v>75</v>
      </c>
      <c r="AY162" s="180" t="s">
        <v>205</v>
      </c>
    </row>
    <row r="163" spans="2:65" s="14" customFormat="1">
      <c r="B163" s="179"/>
      <c r="D163" s="165" t="s">
        <v>219</v>
      </c>
      <c r="E163" s="180" t="s">
        <v>1</v>
      </c>
      <c r="F163" s="181" t="s">
        <v>4893</v>
      </c>
      <c r="H163" s="180" t="s">
        <v>1</v>
      </c>
      <c r="I163" s="182"/>
      <c r="L163" s="179"/>
      <c r="M163" s="183"/>
      <c r="T163" s="184"/>
      <c r="AT163" s="180" t="s">
        <v>219</v>
      </c>
      <c r="AU163" s="180" t="s">
        <v>88</v>
      </c>
      <c r="AV163" s="14" t="s">
        <v>82</v>
      </c>
      <c r="AW163" s="14" t="s">
        <v>31</v>
      </c>
      <c r="AX163" s="14" t="s">
        <v>75</v>
      </c>
      <c r="AY163" s="180" t="s">
        <v>205</v>
      </c>
    </row>
    <row r="164" spans="2:65" s="14" customFormat="1">
      <c r="B164" s="179"/>
      <c r="D164" s="165" t="s">
        <v>219</v>
      </c>
      <c r="E164" s="180" t="s">
        <v>1</v>
      </c>
      <c r="F164" s="181" t="s">
        <v>4894</v>
      </c>
      <c r="H164" s="180" t="s">
        <v>1</v>
      </c>
      <c r="I164" s="182"/>
      <c r="L164" s="179"/>
      <c r="M164" s="183"/>
      <c r="T164" s="184"/>
      <c r="AT164" s="180" t="s">
        <v>219</v>
      </c>
      <c r="AU164" s="180" t="s">
        <v>88</v>
      </c>
      <c r="AV164" s="14" t="s">
        <v>82</v>
      </c>
      <c r="AW164" s="14" t="s">
        <v>31</v>
      </c>
      <c r="AX164" s="14" t="s">
        <v>75</v>
      </c>
      <c r="AY164" s="180" t="s">
        <v>205</v>
      </c>
    </row>
    <row r="165" spans="2:65" s="14" customFormat="1" ht="22.5">
      <c r="B165" s="179"/>
      <c r="D165" s="165" t="s">
        <v>219</v>
      </c>
      <c r="E165" s="180" t="s">
        <v>1</v>
      </c>
      <c r="F165" s="181" t="s">
        <v>4895</v>
      </c>
      <c r="H165" s="180" t="s">
        <v>1</v>
      </c>
      <c r="I165" s="182"/>
      <c r="L165" s="179"/>
      <c r="M165" s="183"/>
      <c r="T165" s="184"/>
      <c r="AT165" s="180" t="s">
        <v>219</v>
      </c>
      <c r="AU165" s="180" t="s">
        <v>88</v>
      </c>
      <c r="AV165" s="14" t="s">
        <v>82</v>
      </c>
      <c r="AW165" s="14" t="s">
        <v>31</v>
      </c>
      <c r="AX165" s="14" t="s">
        <v>75</v>
      </c>
      <c r="AY165" s="180" t="s">
        <v>205</v>
      </c>
    </row>
    <row r="166" spans="2:65" s="14" customFormat="1">
      <c r="B166" s="179"/>
      <c r="D166" s="165" t="s">
        <v>219</v>
      </c>
      <c r="E166" s="180" t="s">
        <v>1</v>
      </c>
      <c r="F166" s="181" t="s">
        <v>4896</v>
      </c>
      <c r="H166" s="180" t="s">
        <v>1</v>
      </c>
      <c r="I166" s="182"/>
      <c r="L166" s="179"/>
      <c r="M166" s="183"/>
      <c r="T166" s="184"/>
      <c r="AT166" s="180" t="s">
        <v>219</v>
      </c>
      <c r="AU166" s="180" t="s">
        <v>88</v>
      </c>
      <c r="AV166" s="14" t="s">
        <v>82</v>
      </c>
      <c r="AW166" s="14" t="s">
        <v>31</v>
      </c>
      <c r="AX166" s="14" t="s">
        <v>75</v>
      </c>
      <c r="AY166" s="180" t="s">
        <v>205</v>
      </c>
    </row>
    <row r="167" spans="2:65" s="14" customFormat="1">
      <c r="B167" s="179"/>
      <c r="D167" s="165" t="s">
        <v>219</v>
      </c>
      <c r="E167" s="180" t="s">
        <v>1</v>
      </c>
      <c r="F167" s="181" t="s">
        <v>4897</v>
      </c>
      <c r="H167" s="180" t="s">
        <v>1</v>
      </c>
      <c r="I167" s="182"/>
      <c r="L167" s="179"/>
      <c r="M167" s="183"/>
      <c r="T167" s="184"/>
      <c r="AT167" s="180" t="s">
        <v>219</v>
      </c>
      <c r="AU167" s="180" t="s">
        <v>88</v>
      </c>
      <c r="AV167" s="14" t="s">
        <v>82</v>
      </c>
      <c r="AW167" s="14" t="s">
        <v>31</v>
      </c>
      <c r="AX167" s="14" t="s">
        <v>75</v>
      </c>
      <c r="AY167" s="180" t="s">
        <v>205</v>
      </c>
    </row>
    <row r="168" spans="2:65" s="14" customFormat="1">
      <c r="B168" s="179"/>
      <c r="D168" s="165" t="s">
        <v>219</v>
      </c>
      <c r="E168" s="180" t="s">
        <v>1</v>
      </c>
      <c r="F168" s="181" t="s">
        <v>4889</v>
      </c>
      <c r="H168" s="180" t="s">
        <v>1</v>
      </c>
      <c r="I168" s="182"/>
      <c r="L168" s="179"/>
      <c r="M168" s="183"/>
      <c r="T168" s="184"/>
      <c r="AT168" s="180" t="s">
        <v>219</v>
      </c>
      <c r="AU168" s="180" t="s">
        <v>88</v>
      </c>
      <c r="AV168" s="14" t="s">
        <v>82</v>
      </c>
      <c r="AW168" s="14" t="s">
        <v>31</v>
      </c>
      <c r="AX168" s="14" t="s">
        <v>75</v>
      </c>
      <c r="AY168" s="180" t="s">
        <v>205</v>
      </c>
    </row>
    <row r="169" spans="2:65" s="14" customFormat="1">
      <c r="B169" s="179"/>
      <c r="D169" s="165" t="s">
        <v>219</v>
      </c>
      <c r="E169" s="180" t="s">
        <v>1</v>
      </c>
      <c r="F169" s="181" t="s">
        <v>718</v>
      </c>
      <c r="H169" s="180" t="s">
        <v>1</v>
      </c>
      <c r="I169" s="182"/>
      <c r="L169" s="179"/>
      <c r="M169" s="183"/>
      <c r="T169" s="184"/>
      <c r="AT169" s="180" t="s">
        <v>219</v>
      </c>
      <c r="AU169" s="180" t="s">
        <v>88</v>
      </c>
      <c r="AV169" s="14" t="s">
        <v>82</v>
      </c>
      <c r="AW169" s="14" t="s">
        <v>31</v>
      </c>
      <c r="AX169" s="14" t="s">
        <v>75</v>
      </c>
      <c r="AY169" s="180" t="s">
        <v>205</v>
      </c>
    </row>
    <row r="170" spans="2:65" s="12" customFormat="1">
      <c r="B170" s="164"/>
      <c r="D170" s="165" t="s">
        <v>219</v>
      </c>
      <c r="E170" s="166" t="s">
        <v>1</v>
      </c>
      <c r="F170" s="167" t="s">
        <v>88</v>
      </c>
      <c r="H170" s="168">
        <v>2</v>
      </c>
      <c r="I170" s="169"/>
      <c r="L170" s="164"/>
      <c r="M170" s="170"/>
      <c r="T170" s="171"/>
      <c r="AT170" s="166" t="s">
        <v>219</v>
      </c>
      <c r="AU170" s="166" t="s">
        <v>88</v>
      </c>
      <c r="AV170" s="12" t="s">
        <v>88</v>
      </c>
      <c r="AW170" s="12" t="s">
        <v>31</v>
      </c>
      <c r="AX170" s="12" t="s">
        <v>75</v>
      </c>
      <c r="AY170" s="166" t="s">
        <v>205</v>
      </c>
    </row>
    <row r="171" spans="2:65" s="13" customFormat="1">
      <c r="B171" s="172"/>
      <c r="D171" s="165" t="s">
        <v>219</v>
      </c>
      <c r="E171" s="173" t="s">
        <v>1</v>
      </c>
      <c r="F171" s="174" t="s">
        <v>221</v>
      </c>
      <c r="H171" s="175">
        <v>2</v>
      </c>
      <c r="I171" s="176"/>
      <c r="L171" s="172"/>
      <c r="M171" s="177"/>
      <c r="T171" s="178"/>
      <c r="AT171" s="173" t="s">
        <v>219</v>
      </c>
      <c r="AU171" s="173" t="s">
        <v>88</v>
      </c>
      <c r="AV171" s="13" t="s">
        <v>210</v>
      </c>
      <c r="AW171" s="13" t="s">
        <v>31</v>
      </c>
      <c r="AX171" s="13" t="s">
        <v>82</v>
      </c>
      <c r="AY171" s="173" t="s">
        <v>205</v>
      </c>
    </row>
    <row r="172" spans="2:65" s="1" customFormat="1" ht="90" customHeight="1">
      <c r="B172" s="136"/>
      <c r="C172" s="137" t="s">
        <v>391</v>
      </c>
      <c r="D172" s="137" t="s">
        <v>206</v>
      </c>
      <c r="E172" s="138" t="s">
        <v>4898</v>
      </c>
      <c r="F172" s="139" t="s">
        <v>4899</v>
      </c>
      <c r="G172" s="140" t="s">
        <v>592</v>
      </c>
      <c r="H172" s="141">
        <v>16</v>
      </c>
      <c r="I172" s="142"/>
      <c r="J172" s="143">
        <f>ROUND(I172*H172,2)</f>
        <v>0</v>
      </c>
      <c r="K172" s="144"/>
      <c r="L172" s="145"/>
      <c r="M172" s="146" t="s">
        <v>1</v>
      </c>
      <c r="N172" s="147" t="s">
        <v>41</v>
      </c>
      <c r="P172" s="148">
        <f>O172*H172</f>
        <v>0</v>
      </c>
      <c r="Q172" s="148">
        <v>2.0299999999999999E-2</v>
      </c>
      <c r="R172" s="148">
        <f>Q172*H172</f>
        <v>0.32479999999999998</v>
      </c>
      <c r="S172" s="148">
        <v>0</v>
      </c>
      <c r="T172" s="149">
        <f>S172*H172</f>
        <v>0</v>
      </c>
      <c r="AR172" s="150" t="s">
        <v>258</v>
      </c>
      <c r="AT172" s="150" t="s">
        <v>206</v>
      </c>
      <c r="AU172" s="150" t="s">
        <v>88</v>
      </c>
      <c r="AY172" s="17" t="s">
        <v>205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7" t="s">
        <v>88</v>
      </c>
      <c r="BK172" s="151">
        <f>ROUND(I172*H172,2)</f>
        <v>0</v>
      </c>
      <c r="BL172" s="17" t="s">
        <v>233</v>
      </c>
      <c r="BM172" s="150" t="s">
        <v>4900</v>
      </c>
    </row>
    <row r="173" spans="2:65" s="14" customFormat="1">
      <c r="B173" s="179"/>
      <c r="D173" s="165" t="s">
        <v>219</v>
      </c>
      <c r="E173" s="180" t="s">
        <v>1</v>
      </c>
      <c r="F173" s="181" t="s">
        <v>4901</v>
      </c>
      <c r="H173" s="180" t="s">
        <v>1</v>
      </c>
      <c r="I173" s="182"/>
      <c r="L173" s="179"/>
      <c r="M173" s="183"/>
      <c r="T173" s="184"/>
      <c r="AT173" s="180" t="s">
        <v>219</v>
      </c>
      <c r="AU173" s="180" t="s">
        <v>88</v>
      </c>
      <c r="AV173" s="14" t="s">
        <v>82</v>
      </c>
      <c r="AW173" s="14" t="s">
        <v>31</v>
      </c>
      <c r="AX173" s="14" t="s">
        <v>75</v>
      </c>
      <c r="AY173" s="180" t="s">
        <v>205</v>
      </c>
    </row>
    <row r="174" spans="2:65" s="14" customFormat="1">
      <c r="B174" s="179"/>
      <c r="D174" s="165" t="s">
        <v>219</v>
      </c>
      <c r="E174" s="180" t="s">
        <v>1</v>
      </c>
      <c r="F174" s="181" t="s">
        <v>4893</v>
      </c>
      <c r="H174" s="180" t="s">
        <v>1</v>
      </c>
      <c r="I174" s="182"/>
      <c r="L174" s="179"/>
      <c r="M174" s="183"/>
      <c r="T174" s="184"/>
      <c r="AT174" s="180" t="s">
        <v>219</v>
      </c>
      <c r="AU174" s="180" t="s">
        <v>88</v>
      </c>
      <c r="AV174" s="14" t="s">
        <v>82</v>
      </c>
      <c r="AW174" s="14" t="s">
        <v>31</v>
      </c>
      <c r="AX174" s="14" t="s">
        <v>75</v>
      </c>
      <c r="AY174" s="180" t="s">
        <v>205</v>
      </c>
    </row>
    <row r="175" spans="2:65" s="14" customFormat="1">
      <c r="B175" s="179"/>
      <c r="D175" s="165" t="s">
        <v>219</v>
      </c>
      <c r="E175" s="180" t="s">
        <v>1</v>
      </c>
      <c r="F175" s="181" t="s">
        <v>4894</v>
      </c>
      <c r="H175" s="180" t="s">
        <v>1</v>
      </c>
      <c r="I175" s="182"/>
      <c r="L175" s="179"/>
      <c r="M175" s="183"/>
      <c r="T175" s="184"/>
      <c r="AT175" s="180" t="s">
        <v>219</v>
      </c>
      <c r="AU175" s="180" t="s">
        <v>88</v>
      </c>
      <c r="AV175" s="14" t="s">
        <v>82</v>
      </c>
      <c r="AW175" s="14" t="s">
        <v>31</v>
      </c>
      <c r="AX175" s="14" t="s">
        <v>75</v>
      </c>
      <c r="AY175" s="180" t="s">
        <v>205</v>
      </c>
    </row>
    <row r="176" spans="2:65" s="14" customFormat="1" ht="22.5">
      <c r="B176" s="179"/>
      <c r="D176" s="165" t="s">
        <v>219</v>
      </c>
      <c r="E176" s="180" t="s">
        <v>1</v>
      </c>
      <c r="F176" s="181" t="s">
        <v>4895</v>
      </c>
      <c r="H176" s="180" t="s">
        <v>1</v>
      </c>
      <c r="I176" s="182"/>
      <c r="L176" s="179"/>
      <c r="M176" s="183"/>
      <c r="T176" s="184"/>
      <c r="AT176" s="180" t="s">
        <v>219</v>
      </c>
      <c r="AU176" s="180" t="s">
        <v>88</v>
      </c>
      <c r="AV176" s="14" t="s">
        <v>82</v>
      </c>
      <c r="AW176" s="14" t="s">
        <v>31</v>
      </c>
      <c r="AX176" s="14" t="s">
        <v>75</v>
      </c>
      <c r="AY176" s="180" t="s">
        <v>205</v>
      </c>
    </row>
    <row r="177" spans="2:65" s="14" customFormat="1">
      <c r="B177" s="179"/>
      <c r="D177" s="165" t="s">
        <v>219</v>
      </c>
      <c r="E177" s="180" t="s">
        <v>1</v>
      </c>
      <c r="F177" s="181" t="s">
        <v>718</v>
      </c>
      <c r="H177" s="180" t="s">
        <v>1</v>
      </c>
      <c r="I177" s="182"/>
      <c r="L177" s="179"/>
      <c r="M177" s="183"/>
      <c r="T177" s="184"/>
      <c r="AT177" s="180" t="s">
        <v>219</v>
      </c>
      <c r="AU177" s="180" t="s">
        <v>88</v>
      </c>
      <c r="AV177" s="14" t="s">
        <v>82</v>
      </c>
      <c r="AW177" s="14" t="s">
        <v>31</v>
      </c>
      <c r="AX177" s="14" t="s">
        <v>75</v>
      </c>
      <c r="AY177" s="180" t="s">
        <v>205</v>
      </c>
    </row>
    <row r="178" spans="2:65" s="12" customFormat="1">
      <c r="B178" s="164"/>
      <c r="D178" s="165" t="s">
        <v>219</v>
      </c>
      <c r="E178" s="166" t="s">
        <v>1</v>
      </c>
      <c r="F178" s="167" t="s">
        <v>233</v>
      </c>
      <c r="H178" s="168">
        <v>16</v>
      </c>
      <c r="I178" s="169"/>
      <c r="L178" s="164"/>
      <c r="M178" s="170"/>
      <c r="T178" s="171"/>
      <c r="AT178" s="166" t="s">
        <v>219</v>
      </c>
      <c r="AU178" s="166" t="s">
        <v>88</v>
      </c>
      <c r="AV178" s="12" t="s">
        <v>88</v>
      </c>
      <c r="AW178" s="12" t="s">
        <v>31</v>
      </c>
      <c r="AX178" s="12" t="s">
        <v>75</v>
      </c>
      <c r="AY178" s="166" t="s">
        <v>205</v>
      </c>
    </row>
    <row r="179" spans="2:65" s="13" customFormat="1">
      <c r="B179" s="172"/>
      <c r="D179" s="165" t="s">
        <v>219</v>
      </c>
      <c r="E179" s="173" t="s">
        <v>1</v>
      </c>
      <c r="F179" s="174" t="s">
        <v>221</v>
      </c>
      <c r="H179" s="175">
        <v>16</v>
      </c>
      <c r="I179" s="176"/>
      <c r="L179" s="172"/>
      <c r="M179" s="177"/>
      <c r="T179" s="178"/>
      <c r="AT179" s="173" t="s">
        <v>219</v>
      </c>
      <c r="AU179" s="173" t="s">
        <v>88</v>
      </c>
      <c r="AV179" s="13" t="s">
        <v>210</v>
      </c>
      <c r="AW179" s="13" t="s">
        <v>31</v>
      </c>
      <c r="AX179" s="13" t="s">
        <v>82</v>
      </c>
      <c r="AY179" s="173" t="s">
        <v>205</v>
      </c>
    </row>
    <row r="180" spans="2:65" s="1" customFormat="1" ht="90" customHeight="1">
      <c r="B180" s="136"/>
      <c r="C180" s="137" t="s">
        <v>398</v>
      </c>
      <c r="D180" s="137" t="s">
        <v>206</v>
      </c>
      <c r="E180" s="138" t="s">
        <v>4902</v>
      </c>
      <c r="F180" s="139" t="s">
        <v>4903</v>
      </c>
      <c r="G180" s="140" t="s">
        <v>165</v>
      </c>
      <c r="H180" s="141">
        <v>16</v>
      </c>
      <c r="I180" s="142"/>
      <c r="J180" s="143">
        <f>ROUND(I180*H180,2)</f>
        <v>0</v>
      </c>
      <c r="K180" s="144"/>
      <c r="L180" s="145"/>
      <c r="M180" s="146" t="s">
        <v>1</v>
      </c>
      <c r="N180" s="147" t="s">
        <v>41</v>
      </c>
      <c r="P180" s="148">
        <f>O180*H180</f>
        <v>0</v>
      </c>
      <c r="Q180" s="148">
        <v>0.03</v>
      </c>
      <c r="R180" s="148">
        <f>Q180*H180</f>
        <v>0.48</v>
      </c>
      <c r="S180" s="148">
        <v>0</v>
      </c>
      <c r="T180" s="149">
        <f>S180*H180</f>
        <v>0</v>
      </c>
      <c r="AR180" s="150" t="s">
        <v>258</v>
      </c>
      <c r="AT180" s="150" t="s">
        <v>206</v>
      </c>
      <c r="AU180" s="150" t="s">
        <v>88</v>
      </c>
      <c r="AY180" s="17" t="s">
        <v>205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88</v>
      </c>
      <c r="BK180" s="151">
        <f>ROUND(I180*H180,2)</f>
        <v>0</v>
      </c>
      <c r="BL180" s="17" t="s">
        <v>233</v>
      </c>
      <c r="BM180" s="150" t="s">
        <v>4904</v>
      </c>
    </row>
    <row r="181" spans="2:65" s="14" customFormat="1">
      <c r="B181" s="179"/>
      <c r="D181" s="165" t="s">
        <v>219</v>
      </c>
      <c r="E181" s="180" t="s">
        <v>1</v>
      </c>
      <c r="F181" s="181" t="s">
        <v>4905</v>
      </c>
      <c r="H181" s="180" t="s">
        <v>1</v>
      </c>
      <c r="I181" s="182"/>
      <c r="L181" s="179"/>
      <c r="M181" s="183"/>
      <c r="T181" s="184"/>
      <c r="AT181" s="180" t="s">
        <v>219</v>
      </c>
      <c r="AU181" s="180" t="s">
        <v>88</v>
      </c>
      <c r="AV181" s="14" t="s">
        <v>82</v>
      </c>
      <c r="AW181" s="14" t="s">
        <v>31</v>
      </c>
      <c r="AX181" s="14" t="s">
        <v>75</v>
      </c>
      <c r="AY181" s="180" t="s">
        <v>205</v>
      </c>
    </row>
    <row r="182" spans="2:65" s="14" customFormat="1" ht="22.5">
      <c r="B182" s="179"/>
      <c r="D182" s="165" t="s">
        <v>219</v>
      </c>
      <c r="E182" s="180" t="s">
        <v>1</v>
      </c>
      <c r="F182" s="181" t="s">
        <v>4882</v>
      </c>
      <c r="H182" s="180" t="s">
        <v>1</v>
      </c>
      <c r="I182" s="182"/>
      <c r="L182" s="179"/>
      <c r="M182" s="183"/>
      <c r="T182" s="184"/>
      <c r="AT182" s="180" t="s">
        <v>219</v>
      </c>
      <c r="AU182" s="180" t="s">
        <v>88</v>
      </c>
      <c r="AV182" s="14" t="s">
        <v>82</v>
      </c>
      <c r="AW182" s="14" t="s">
        <v>31</v>
      </c>
      <c r="AX182" s="14" t="s">
        <v>75</v>
      </c>
      <c r="AY182" s="180" t="s">
        <v>205</v>
      </c>
    </row>
    <row r="183" spans="2:65" s="14" customFormat="1">
      <c r="B183" s="179"/>
      <c r="D183" s="165" t="s">
        <v>219</v>
      </c>
      <c r="E183" s="180" t="s">
        <v>1</v>
      </c>
      <c r="F183" s="181" t="s">
        <v>4883</v>
      </c>
      <c r="H183" s="180" t="s">
        <v>1</v>
      </c>
      <c r="I183" s="182"/>
      <c r="L183" s="179"/>
      <c r="M183" s="183"/>
      <c r="T183" s="184"/>
      <c r="AT183" s="180" t="s">
        <v>219</v>
      </c>
      <c r="AU183" s="180" t="s">
        <v>88</v>
      </c>
      <c r="AV183" s="14" t="s">
        <v>82</v>
      </c>
      <c r="AW183" s="14" t="s">
        <v>31</v>
      </c>
      <c r="AX183" s="14" t="s">
        <v>75</v>
      </c>
      <c r="AY183" s="180" t="s">
        <v>205</v>
      </c>
    </row>
    <row r="184" spans="2:65" s="14" customFormat="1">
      <c r="B184" s="179"/>
      <c r="D184" s="165" t="s">
        <v>219</v>
      </c>
      <c r="E184" s="180" t="s">
        <v>1</v>
      </c>
      <c r="F184" s="181" t="s">
        <v>718</v>
      </c>
      <c r="H184" s="180" t="s">
        <v>1</v>
      </c>
      <c r="I184" s="182"/>
      <c r="L184" s="179"/>
      <c r="M184" s="183"/>
      <c r="T184" s="184"/>
      <c r="AT184" s="180" t="s">
        <v>219</v>
      </c>
      <c r="AU184" s="180" t="s">
        <v>88</v>
      </c>
      <c r="AV184" s="14" t="s">
        <v>82</v>
      </c>
      <c r="AW184" s="14" t="s">
        <v>31</v>
      </c>
      <c r="AX184" s="14" t="s">
        <v>75</v>
      </c>
      <c r="AY184" s="180" t="s">
        <v>205</v>
      </c>
    </row>
    <row r="185" spans="2:65" s="12" customFormat="1">
      <c r="B185" s="164"/>
      <c r="D185" s="165" t="s">
        <v>219</v>
      </c>
      <c r="E185" s="166" t="s">
        <v>1</v>
      </c>
      <c r="F185" s="167" t="s">
        <v>233</v>
      </c>
      <c r="H185" s="168">
        <v>16</v>
      </c>
      <c r="I185" s="169"/>
      <c r="L185" s="164"/>
      <c r="M185" s="170"/>
      <c r="T185" s="171"/>
      <c r="AT185" s="166" t="s">
        <v>219</v>
      </c>
      <c r="AU185" s="166" t="s">
        <v>88</v>
      </c>
      <c r="AV185" s="12" t="s">
        <v>88</v>
      </c>
      <c r="AW185" s="12" t="s">
        <v>31</v>
      </c>
      <c r="AX185" s="12" t="s">
        <v>75</v>
      </c>
      <c r="AY185" s="166" t="s">
        <v>205</v>
      </c>
    </row>
    <row r="186" spans="2:65" s="13" customFormat="1">
      <c r="B186" s="172"/>
      <c r="D186" s="165" t="s">
        <v>219</v>
      </c>
      <c r="E186" s="173" t="s">
        <v>1</v>
      </c>
      <c r="F186" s="174" t="s">
        <v>221</v>
      </c>
      <c r="H186" s="175">
        <v>16</v>
      </c>
      <c r="I186" s="176"/>
      <c r="L186" s="172"/>
      <c r="M186" s="177"/>
      <c r="T186" s="178"/>
      <c r="AT186" s="173" t="s">
        <v>219</v>
      </c>
      <c r="AU186" s="173" t="s">
        <v>88</v>
      </c>
      <c r="AV186" s="13" t="s">
        <v>210</v>
      </c>
      <c r="AW186" s="13" t="s">
        <v>31</v>
      </c>
      <c r="AX186" s="13" t="s">
        <v>82</v>
      </c>
      <c r="AY186" s="173" t="s">
        <v>205</v>
      </c>
    </row>
    <row r="187" spans="2:65" s="1" customFormat="1" ht="24.2" customHeight="1">
      <c r="B187" s="136"/>
      <c r="C187" s="154" t="s">
        <v>405</v>
      </c>
      <c r="D187" s="154" t="s">
        <v>214</v>
      </c>
      <c r="E187" s="155" t="s">
        <v>4906</v>
      </c>
      <c r="F187" s="156" t="s">
        <v>4907</v>
      </c>
      <c r="G187" s="157" t="s">
        <v>592</v>
      </c>
      <c r="H187" s="158">
        <v>1.02</v>
      </c>
      <c r="I187" s="159"/>
      <c r="J187" s="160">
        <f>ROUND(I187*H187,2)</f>
        <v>0</v>
      </c>
      <c r="K187" s="161"/>
      <c r="L187" s="32"/>
      <c r="M187" s="162" t="s">
        <v>1</v>
      </c>
      <c r="N187" s="163" t="s">
        <v>41</v>
      </c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AR187" s="150" t="s">
        <v>233</v>
      </c>
      <c r="AT187" s="150" t="s">
        <v>214</v>
      </c>
      <c r="AU187" s="150" t="s">
        <v>88</v>
      </c>
      <c r="AY187" s="17" t="s">
        <v>205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7" t="s">
        <v>88</v>
      </c>
      <c r="BK187" s="151">
        <f>ROUND(I187*H187,2)</f>
        <v>0</v>
      </c>
      <c r="BL187" s="17" t="s">
        <v>233</v>
      </c>
      <c r="BM187" s="150" t="s">
        <v>4908</v>
      </c>
    </row>
    <row r="188" spans="2:65" s="14" customFormat="1">
      <c r="B188" s="179"/>
      <c r="D188" s="165" t="s">
        <v>219</v>
      </c>
      <c r="E188" s="180" t="s">
        <v>1</v>
      </c>
      <c r="F188" s="181" t="s">
        <v>4896</v>
      </c>
      <c r="H188" s="180" t="s">
        <v>1</v>
      </c>
      <c r="I188" s="182"/>
      <c r="L188" s="179"/>
      <c r="M188" s="183"/>
      <c r="T188" s="184"/>
      <c r="AT188" s="180" t="s">
        <v>219</v>
      </c>
      <c r="AU188" s="180" t="s">
        <v>88</v>
      </c>
      <c r="AV188" s="14" t="s">
        <v>82</v>
      </c>
      <c r="AW188" s="14" t="s">
        <v>31</v>
      </c>
      <c r="AX188" s="14" t="s">
        <v>75</v>
      </c>
      <c r="AY188" s="180" t="s">
        <v>205</v>
      </c>
    </row>
    <row r="189" spans="2:65" s="14" customFormat="1">
      <c r="B189" s="179"/>
      <c r="D189" s="165" t="s">
        <v>219</v>
      </c>
      <c r="E189" s="180" t="s">
        <v>1</v>
      </c>
      <c r="F189" s="181" t="s">
        <v>4897</v>
      </c>
      <c r="H189" s="180" t="s">
        <v>1</v>
      </c>
      <c r="I189" s="182"/>
      <c r="L189" s="179"/>
      <c r="M189" s="183"/>
      <c r="T189" s="184"/>
      <c r="AT189" s="180" t="s">
        <v>219</v>
      </c>
      <c r="AU189" s="180" t="s">
        <v>88</v>
      </c>
      <c r="AV189" s="14" t="s">
        <v>82</v>
      </c>
      <c r="AW189" s="14" t="s">
        <v>31</v>
      </c>
      <c r="AX189" s="14" t="s">
        <v>75</v>
      </c>
      <c r="AY189" s="180" t="s">
        <v>205</v>
      </c>
    </row>
    <row r="190" spans="2:65" s="14" customFormat="1">
      <c r="B190" s="179"/>
      <c r="D190" s="165" t="s">
        <v>219</v>
      </c>
      <c r="E190" s="180" t="s">
        <v>1</v>
      </c>
      <c r="F190" s="181" t="s">
        <v>4889</v>
      </c>
      <c r="H190" s="180" t="s">
        <v>1</v>
      </c>
      <c r="I190" s="182"/>
      <c r="L190" s="179"/>
      <c r="M190" s="183"/>
      <c r="T190" s="184"/>
      <c r="AT190" s="180" t="s">
        <v>219</v>
      </c>
      <c r="AU190" s="180" t="s">
        <v>88</v>
      </c>
      <c r="AV190" s="14" t="s">
        <v>82</v>
      </c>
      <c r="AW190" s="14" t="s">
        <v>31</v>
      </c>
      <c r="AX190" s="14" t="s">
        <v>75</v>
      </c>
      <c r="AY190" s="180" t="s">
        <v>205</v>
      </c>
    </row>
    <row r="191" spans="2:65" s="14" customFormat="1">
      <c r="B191" s="179"/>
      <c r="D191" s="165" t="s">
        <v>219</v>
      </c>
      <c r="E191" s="180" t="s">
        <v>1</v>
      </c>
      <c r="F191" s="181" t="s">
        <v>4909</v>
      </c>
      <c r="H191" s="180" t="s">
        <v>1</v>
      </c>
      <c r="I191" s="182"/>
      <c r="L191" s="179"/>
      <c r="M191" s="183"/>
      <c r="T191" s="184"/>
      <c r="AT191" s="180" t="s">
        <v>219</v>
      </c>
      <c r="AU191" s="180" t="s">
        <v>88</v>
      </c>
      <c r="AV191" s="14" t="s">
        <v>82</v>
      </c>
      <c r="AW191" s="14" t="s">
        <v>31</v>
      </c>
      <c r="AX191" s="14" t="s">
        <v>75</v>
      </c>
      <c r="AY191" s="180" t="s">
        <v>205</v>
      </c>
    </row>
    <row r="192" spans="2:65" s="12" customFormat="1">
      <c r="B192" s="164"/>
      <c r="D192" s="165" t="s">
        <v>219</v>
      </c>
      <c r="E192" s="166" t="s">
        <v>1</v>
      </c>
      <c r="F192" s="167" t="s">
        <v>4910</v>
      </c>
      <c r="H192" s="168">
        <v>0.51</v>
      </c>
      <c r="I192" s="169"/>
      <c r="L192" s="164"/>
      <c r="M192" s="170"/>
      <c r="T192" s="171"/>
      <c r="AT192" s="166" t="s">
        <v>219</v>
      </c>
      <c r="AU192" s="166" t="s">
        <v>88</v>
      </c>
      <c r="AV192" s="12" t="s">
        <v>88</v>
      </c>
      <c r="AW192" s="12" t="s">
        <v>31</v>
      </c>
      <c r="AX192" s="12" t="s">
        <v>75</v>
      </c>
      <c r="AY192" s="166" t="s">
        <v>205</v>
      </c>
    </row>
    <row r="193" spans="2:65" s="15" customFormat="1">
      <c r="B193" s="185"/>
      <c r="D193" s="165" t="s">
        <v>219</v>
      </c>
      <c r="E193" s="186" t="s">
        <v>1</v>
      </c>
      <c r="F193" s="187" t="s">
        <v>404</v>
      </c>
      <c r="H193" s="188">
        <v>0.51</v>
      </c>
      <c r="I193" s="189"/>
      <c r="L193" s="185"/>
      <c r="M193" s="190"/>
      <c r="T193" s="191"/>
      <c r="AT193" s="186" t="s">
        <v>219</v>
      </c>
      <c r="AU193" s="186" t="s">
        <v>88</v>
      </c>
      <c r="AV193" s="15" t="s">
        <v>222</v>
      </c>
      <c r="AW193" s="15" t="s">
        <v>31</v>
      </c>
      <c r="AX193" s="15" t="s">
        <v>75</v>
      </c>
      <c r="AY193" s="186" t="s">
        <v>205</v>
      </c>
    </row>
    <row r="194" spans="2:65" s="14" customFormat="1">
      <c r="B194" s="179"/>
      <c r="D194" s="165" t="s">
        <v>219</v>
      </c>
      <c r="E194" s="180" t="s">
        <v>1</v>
      </c>
      <c r="F194" s="181" t="s">
        <v>745</v>
      </c>
      <c r="H194" s="180" t="s">
        <v>1</v>
      </c>
      <c r="I194" s="182"/>
      <c r="L194" s="179"/>
      <c r="M194" s="183"/>
      <c r="T194" s="184"/>
      <c r="AT194" s="180" t="s">
        <v>219</v>
      </c>
      <c r="AU194" s="180" t="s">
        <v>88</v>
      </c>
      <c r="AV194" s="14" t="s">
        <v>82</v>
      </c>
      <c r="AW194" s="14" t="s">
        <v>31</v>
      </c>
      <c r="AX194" s="14" t="s">
        <v>75</v>
      </c>
      <c r="AY194" s="180" t="s">
        <v>205</v>
      </c>
    </row>
    <row r="195" spans="2:65" s="12" customFormat="1">
      <c r="B195" s="164"/>
      <c r="D195" s="165" t="s">
        <v>219</v>
      </c>
      <c r="E195" s="166" t="s">
        <v>1</v>
      </c>
      <c r="F195" s="167" t="s">
        <v>4910</v>
      </c>
      <c r="H195" s="168">
        <v>0.51</v>
      </c>
      <c r="I195" s="169"/>
      <c r="L195" s="164"/>
      <c r="M195" s="170"/>
      <c r="T195" s="171"/>
      <c r="AT195" s="166" t="s">
        <v>219</v>
      </c>
      <c r="AU195" s="166" t="s">
        <v>88</v>
      </c>
      <c r="AV195" s="12" t="s">
        <v>88</v>
      </c>
      <c r="AW195" s="12" t="s">
        <v>31</v>
      </c>
      <c r="AX195" s="12" t="s">
        <v>75</v>
      </c>
      <c r="AY195" s="166" t="s">
        <v>205</v>
      </c>
    </row>
    <row r="196" spans="2:65" s="15" customFormat="1">
      <c r="B196" s="185"/>
      <c r="D196" s="165" t="s">
        <v>219</v>
      </c>
      <c r="E196" s="186" t="s">
        <v>1</v>
      </c>
      <c r="F196" s="187" t="s">
        <v>404</v>
      </c>
      <c r="H196" s="188">
        <v>0.51</v>
      </c>
      <c r="I196" s="189"/>
      <c r="L196" s="185"/>
      <c r="M196" s="190"/>
      <c r="T196" s="191"/>
      <c r="AT196" s="186" t="s">
        <v>219</v>
      </c>
      <c r="AU196" s="186" t="s">
        <v>88</v>
      </c>
      <c r="AV196" s="15" t="s">
        <v>222</v>
      </c>
      <c r="AW196" s="15" t="s">
        <v>31</v>
      </c>
      <c r="AX196" s="15" t="s">
        <v>75</v>
      </c>
      <c r="AY196" s="186" t="s">
        <v>205</v>
      </c>
    </row>
    <row r="197" spans="2:65" s="13" customFormat="1">
      <c r="B197" s="172"/>
      <c r="D197" s="165" t="s">
        <v>219</v>
      </c>
      <c r="E197" s="173" t="s">
        <v>1</v>
      </c>
      <c r="F197" s="174" t="s">
        <v>221</v>
      </c>
      <c r="H197" s="175">
        <v>1.02</v>
      </c>
      <c r="I197" s="176"/>
      <c r="L197" s="172"/>
      <c r="M197" s="177"/>
      <c r="T197" s="178"/>
      <c r="AT197" s="173" t="s">
        <v>219</v>
      </c>
      <c r="AU197" s="173" t="s">
        <v>88</v>
      </c>
      <c r="AV197" s="13" t="s">
        <v>210</v>
      </c>
      <c r="AW197" s="13" t="s">
        <v>31</v>
      </c>
      <c r="AX197" s="13" t="s">
        <v>82</v>
      </c>
      <c r="AY197" s="173" t="s">
        <v>205</v>
      </c>
    </row>
    <row r="198" spans="2:65" s="1" customFormat="1" ht="24.2" customHeight="1">
      <c r="B198" s="136"/>
      <c r="C198" s="137" t="s">
        <v>409</v>
      </c>
      <c r="D198" s="137" t="s">
        <v>206</v>
      </c>
      <c r="E198" s="138" t="s">
        <v>4911</v>
      </c>
      <c r="F198" s="139" t="s">
        <v>4912</v>
      </c>
      <c r="G198" s="140" t="s">
        <v>165</v>
      </c>
      <c r="H198" s="141">
        <v>1.02</v>
      </c>
      <c r="I198" s="142"/>
      <c r="J198" s="143">
        <f>ROUND(I198*H198,2)</f>
        <v>0</v>
      </c>
      <c r="K198" s="144"/>
      <c r="L198" s="145"/>
      <c r="M198" s="146" t="s">
        <v>1</v>
      </c>
      <c r="N198" s="147" t="s">
        <v>41</v>
      </c>
      <c r="P198" s="148">
        <f>O198*H198</f>
        <v>0</v>
      </c>
      <c r="Q198" s="148">
        <v>1.704E-2</v>
      </c>
      <c r="R198" s="148">
        <f>Q198*H198</f>
        <v>1.7380799999999998E-2</v>
      </c>
      <c r="S198" s="148">
        <v>0</v>
      </c>
      <c r="T198" s="149">
        <f>S198*H198</f>
        <v>0</v>
      </c>
      <c r="AR198" s="150" t="s">
        <v>258</v>
      </c>
      <c r="AT198" s="150" t="s">
        <v>206</v>
      </c>
      <c r="AU198" s="150" t="s">
        <v>88</v>
      </c>
      <c r="AY198" s="17" t="s">
        <v>205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7" t="s">
        <v>88</v>
      </c>
      <c r="BK198" s="151">
        <f>ROUND(I198*H198,2)</f>
        <v>0</v>
      </c>
      <c r="BL198" s="17" t="s">
        <v>233</v>
      </c>
      <c r="BM198" s="150" t="s">
        <v>4913</v>
      </c>
    </row>
    <row r="199" spans="2:65" s="14" customFormat="1">
      <c r="B199" s="179"/>
      <c r="D199" s="165" t="s">
        <v>219</v>
      </c>
      <c r="E199" s="180" t="s">
        <v>1</v>
      </c>
      <c r="F199" s="181" t="s">
        <v>4896</v>
      </c>
      <c r="H199" s="180" t="s">
        <v>1</v>
      </c>
      <c r="I199" s="182"/>
      <c r="L199" s="179"/>
      <c r="M199" s="183"/>
      <c r="T199" s="184"/>
      <c r="AT199" s="180" t="s">
        <v>219</v>
      </c>
      <c r="AU199" s="180" t="s">
        <v>88</v>
      </c>
      <c r="AV199" s="14" t="s">
        <v>82</v>
      </c>
      <c r="AW199" s="14" t="s">
        <v>31</v>
      </c>
      <c r="AX199" s="14" t="s">
        <v>75</v>
      </c>
      <c r="AY199" s="180" t="s">
        <v>205</v>
      </c>
    </row>
    <row r="200" spans="2:65" s="14" customFormat="1">
      <c r="B200" s="179"/>
      <c r="D200" s="165" t="s">
        <v>219</v>
      </c>
      <c r="E200" s="180" t="s">
        <v>1</v>
      </c>
      <c r="F200" s="181" t="s">
        <v>4897</v>
      </c>
      <c r="H200" s="180" t="s">
        <v>1</v>
      </c>
      <c r="I200" s="182"/>
      <c r="L200" s="179"/>
      <c r="M200" s="183"/>
      <c r="T200" s="184"/>
      <c r="AT200" s="180" t="s">
        <v>219</v>
      </c>
      <c r="AU200" s="180" t="s">
        <v>88</v>
      </c>
      <c r="AV200" s="14" t="s">
        <v>82</v>
      </c>
      <c r="AW200" s="14" t="s">
        <v>31</v>
      </c>
      <c r="AX200" s="14" t="s">
        <v>75</v>
      </c>
      <c r="AY200" s="180" t="s">
        <v>205</v>
      </c>
    </row>
    <row r="201" spans="2:65" s="14" customFormat="1">
      <c r="B201" s="179"/>
      <c r="D201" s="165" t="s">
        <v>219</v>
      </c>
      <c r="E201" s="180" t="s">
        <v>1</v>
      </c>
      <c r="F201" s="181" t="s">
        <v>4889</v>
      </c>
      <c r="H201" s="180" t="s">
        <v>1</v>
      </c>
      <c r="I201" s="182"/>
      <c r="L201" s="179"/>
      <c r="M201" s="183"/>
      <c r="T201" s="184"/>
      <c r="AT201" s="180" t="s">
        <v>219</v>
      </c>
      <c r="AU201" s="180" t="s">
        <v>88</v>
      </c>
      <c r="AV201" s="14" t="s">
        <v>82</v>
      </c>
      <c r="AW201" s="14" t="s">
        <v>31</v>
      </c>
      <c r="AX201" s="14" t="s">
        <v>75</v>
      </c>
      <c r="AY201" s="180" t="s">
        <v>205</v>
      </c>
    </row>
    <row r="202" spans="2:65" s="14" customFormat="1">
      <c r="B202" s="179"/>
      <c r="D202" s="165" t="s">
        <v>219</v>
      </c>
      <c r="E202" s="180" t="s">
        <v>1</v>
      </c>
      <c r="F202" s="181" t="s">
        <v>4909</v>
      </c>
      <c r="H202" s="180" t="s">
        <v>1</v>
      </c>
      <c r="I202" s="182"/>
      <c r="L202" s="179"/>
      <c r="M202" s="183"/>
      <c r="T202" s="184"/>
      <c r="AT202" s="180" t="s">
        <v>219</v>
      </c>
      <c r="AU202" s="180" t="s">
        <v>88</v>
      </c>
      <c r="AV202" s="14" t="s">
        <v>82</v>
      </c>
      <c r="AW202" s="14" t="s">
        <v>31</v>
      </c>
      <c r="AX202" s="14" t="s">
        <v>75</v>
      </c>
      <c r="AY202" s="180" t="s">
        <v>205</v>
      </c>
    </row>
    <row r="203" spans="2:65" s="12" customFormat="1">
      <c r="B203" s="164"/>
      <c r="D203" s="165" t="s">
        <v>219</v>
      </c>
      <c r="E203" s="166" t="s">
        <v>1</v>
      </c>
      <c r="F203" s="167" t="s">
        <v>4910</v>
      </c>
      <c r="H203" s="168">
        <v>0.51</v>
      </c>
      <c r="I203" s="169"/>
      <c r="L203" s="164"/>
      <c r="M203" s="170"/>
      <c r="T203" s="171"/>
      <c r="AT203" s="166" t="s">
        <v>219</v>
      </c>
      <c r="AU203" s="166" t="s">
        <v>88</v>
      </c>
      <c r="AV203" s="12" t="s">
        <v>88</v>
      </c>
      <c r="AW203" s="12" t="s">
        <v>31</v>
      </c>
      <c r="AX203" s="12" t="s">
        <v>75</v>
      </c>
      <c r="AY203" s="166" t="s">
        <v>205</v>
      </c>
    </row>
    <row r="204" spans="2:65" s="15" customFormat="1">
      <c r="B204" s="185"/>
      <c r="D204" s="165" t="s">
        <v>219</v>
      </c>
      <c r="E204" s="186" t="s">
        <v>1</v>
      </c>
      <c r="F204" s="187" t="s">
        <v>404</v>
      </c>
      <c r="H204" s="188">
        <v>0.51</v>
      </c>
      <c r="I204" s="189"/>
      <c r="L204" s="185"/>
      <c r="M204" s="190"/>
      <c r="T204" s="191"/>
      <c r="AT204" s="186" t="s">
        <v>219</v>
      </c>
      <c r="AU204" s="186" t="s">
        <v>88</v>
      </c>
      <c r="AV204" s="15" t="s">
        <v>222</v>
      </c>
      <c r="AW204" s="15" t="s">
        <v>31</v>
      </c>
      <c r="AX204" s="15" t="s">
        <v>75</v>
      </c>
      <c r="AY204" s="186" t="s">
        <v>205</v>
      </c>
    </row>
    <row r="205" spans="2:65" s="14" customFormat="1">
      <c r="B205" s="179"/>
      <c r="D205" s="165" t="s">
        <v>219</v>
      </c>
      <c r="E205" s="180" t="s">
        <v>1</v>
      </c>
      <c r="F205" s="181" t="s">
        <v>745</v>
      </c>
      <c r="H205" s="180" t="s">
        <v>1</v>
      </c>
      <c r="I205" s="182"/>
      <c r="L205" s="179"/>
      <c r="M205" s="183"/>
      <c r="T205" s="184"/>
      <c r="AT205" s="180" t="s">
        <v>219</v>
      </c>
      <c r="AU205" s="180" t="s">
        <v>88</v>
      </c>
      <c r="AV205" s="14" t="s">
        <v>82</v>
      </c>
      <c r="AW205" s="14" t="s">
        <v>31</v>
      </c>
      <c r="AX205" s="14" t="s">
        <v>75</v>
      </c>
      <c r="AY205" s="180" t="s">
        <v>205</v>
      </c>
    </row>
    <row r="206" spans="2:65" s="12" customFormat="1">
      <c r="B206" s="164"/>
      <c r="D206" s="165" t="s">
        <v>219</v>
      </c>
      <c r="E206" s="166" t="s">
        <v>1</v>
      </c>
      <c r="F206" s="167" t="s">
        <v>4910</v>
      </c>
      <c r="H206" s="168">
        <v>0.51</v>
      </c>
      <c r="I206" s="169"/>
      <c r="L206" s="164"/>
      <c r="M206" s="170"/>
      <c r="T206" s="171"/>
      <c r="AT206" s="166" t="s">
        <v>219</v>
      </c>
      <c r="AU206" s="166" t="s">
        <v>88</v>
      </c>
      <c r="AV206" s="12" t="s">
        <v>88</v>
      </c>
      <c r="AW206" s="12" t="s">
        <v>31</v>
      </c>
      <c r="AX206" s="12" t="s">
        <v>75</v>
      </c>
      <c r="AY206" s="166" t="s">
        <v>205</v>
      </c>
    </row>
    <row r="207" spans="2:65" s="15" customFormat="1">
      <c r="B207" s="185"/>
      <c r="D207" s="165" t="s">
        <v>219</v>
      </c>
      <c r="E207" s="186" t="s">
        <v>1</v>
      </c>
      <c r="F207" s="187" t="s">
        <v>404</v>
      </c>
      <c r="H207" s="188">
        <v>0.51</v>
      </c>
      <c r="I207" s="189"/>
      <c r="L207" s="185"/>
      <c r="M207" s="190"/>
      <c r="T207" s="191"/>
      <c r="AT207" s="186" t="s">
        <v>219</v>
      </c>
      <c r="AU207" s="186" t="s">
        <v>88</v>
      </c>
      <c r="AV207" s="15" t="s">
        <v>222</v>
      </c>
      <c r="AW207" s="15" t="s">
        <v>31</v>
      </c>
      <c r="AX207" s="15" t="s">
        <v>75</v>
      </c>
      <c r="AY207" s="186" t="s">
        <v>205</v>
      </c>
    </row>
    <row r="208" spans="2:65" s="13" customFormat="1">
      <c r="B208" s="172"/>
      <c r="D208" s="165" t="s">
        <v>219</v>
      </c>
      <c r="E208" s="173" t="s">
        <v>1</v>
      </c>
      <c r="F208" s="174" t="s">
        <v>221</v>
      </c>
      <c r="H208" s="175">
        <v>1.02</v>
      </c>
      <c r="I208" s="176"/>
      <c r="L208" s="172"/>
      <c r="M208" s="177"/>
      <c r="T208" s="178"/>
      <c r="AT208" s="173" t="s">
        <v>219</v>
      </c>
      <c r="AU208" s="173" t="s">
        <v>88</v>
      </c>
      <c r="AV208" s="13" t="s">
        <v>210</v>
      </c>
      <c r="AW208" s="13" t="s">
        <v>31</v>
      </c>
      <c r="AX208" s="13" t="s">
        <v>82</v>
      </c>
      <c r="AY208" s="173" t="s">
        <v>205</v>
      </c>
    </row>
    <row r="209" spans="2:65" s="1" customFormat="1" ht="24.2" customHeight="1">
      <c r="B209" s="136"/>
      <c r="C209" s="154" t="s">
        <v>258</v>
      </c>
      <c r="D209" s="154" t="s">
        <v>214</v>
      </c>
      <c r="E209" s="155" t="s">
        <v>719</v>
      </c>
      <c r="F209" s="156" t="s">
        <v>720</v>
      </c>
      <c r="G209" s="157" t="s">
        <v>270</v>
      </c>
      <c r="H209" s="158">
        <v>1.2589999999999999</v>
      </c>
      <c r="I209" s="159"/>
      <c r="J209" s="160">
        <f>ROUND(I209*H209,2)</f>
        <v>0</v>
      </c>
      <c r="K209" s="161"/>
      <c r="L209" s="32"/>
      <c r="M209" s="162" t="s">
        <v>1</v>
      </c>
      <c r="N209" s="163" t="s">
        <v>41</v>
      </c>
      <c r="P209" s="148">
        <f>O209*H209</f>
        <v>0</v>
      </c>
      <c r="Q209" s="148">
        <v>0</v>
      </c>
      <c r="R209" s="148">
        <f>Q209*H209</f>
        <v>0</v>
      </c>
      <c r="S209" s="148">
        <v>0</v>
      </c>
      <c r="T209" s="149">
        <f>S209*H209</f>
        <v>0</v>
      </c>
      <c r="AR209" s="150" t="s">
        <v>233</v>
      </c>
      <c r="AT209" s="150" t="s">
        <v>214</v>
      </c>
      <c r="AU209" s="150" t="s">
        <v>88</v>
      </c>
      <c r="AY209" s="17" t="s">
        <v>205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7" t="s">
        <v>88</v>
      </c>
      <c r="BK209" s="151">
        <f>ROUND(I209*H209,2)</f>
        <v>0</v>
      </c>
      <c r="BL209" s="17" t="s">
        <v>233</v>
      </c>
      <c r="BM209" s="150" t="s">
        <v>721</v>
      </c>
    </row>
    <row r="210" spans="2:65" s="1" customFormat="1" ht="24.2" customHeight="1">
      <c r="B210" s="136"/>
      <c r="C210" s="154" t="s">
        <v>619</v>
      </c>
      <c r="D210" s="154" t="s">
        <v>214</v>
      </c>
      <c r="E210" s="155" t="s">
        <v>724</v>
      </c>
      <c r="F210" s="156" t="s">
        <v>725</v>
      </c>
      <c r="G210" s="157" t="s">
        <v>270</v>
      </c>
      <c r="H210" s="158">
        <v>1.2589999999999999</v>
      </c>
      <c r="I210" s="159"/>
      <c r="J210" s="160">
        <f>ROUND(I210*H210,2)</f>
        <v>0</v>
      </c>
      <c r="K210" s="161"/>
      <c r="L210" s="32"/>
      <c r="M210" s="192" t="s">
        <v>1</v>
      </c>
      <c r="N210" s="193" t="s">
        <v>41</v>
      </c>
      <c r="O210" s="194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AR210" s="150" t="s">
        <v>233</v>
      </c>
      <c r="AT210" s="150" t="s">
        <v>214</v>
      </c>
      <c r="AU210" s="150" t="s">
        <v>88</v>
      </c>
      <c r="AY210" s="17" t="s">
        <v>205</v>
      </c>
      <c r="BE210" s="151">
        <f>IF(N210="základná",J210,0)</f>
        <v>0</v>
      </c>
      <c r="BF210" s="151">
        <f>IF(N210="znížená",J210,0)</f>
        <v>0</v>
      </c>
      <c r="BG210" s="151">
        <f>IF(N210="zákl. prenesená",J210,0)</f>
        <v>0</v>
      </c>
      <c r="BH210" s="151">
        <f>IF(N210="zníž. prenesená",J210,0)</f>
        <v>0</v>
      </c>
      <c r="BI210" s="151">
        <f>IF(N210="nulová",J210,0)</f>
        <v>0</v>
      </c>
      <c r="BJ210" s="17" t="s">
        <v>88</v>
      </c>
      <c r="BK210" s="151">
        <f>ROUND(I210*H210,2)</f>
        <v>0</v>
      </c>
      <c r="BL210" s="17" t="s">
        <v>233</v>
      </c>
      <c r="BM210" s="150" t="s">
        <v>726</v>
      </c>
    </row>
    <row r="211" spans="2:65" s="1" customFormat="1" ht="6.95" customHeight="1"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32"/>
    </row>
  </sheetData>
  <autoFilter ref="C122:K210" xr:uid="{00000000-0009-0000-0000-00000E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9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134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4914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2030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ROUND((SUM(BE122:BE190)),  2)</f>
        <v>0</v>
      </c>
      <c r="G35" s="95"/>
      <c r="H35" s="95"/>
      <c r="I35" s="96">
        <v>0.2</v>
      </c>
      <c r="J35" s="94">
        <f>ROUND(((SUM(BE122:BE190))*I35),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ROUND((SUM(BF122:BF190)),  2)</f>
        <v>0</v>
      </c>
      <c r="G36" s="95"/>
      <c r="H36" s="95"/>
      <c r="I36" s="96">
        <v>0.2</v>
      </c>
      <c r="J36" s="94">
        <f>ROUND(((SUM(BF122:BF190))*I36),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ROUND((SUM(BG122:BG190)),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ROUND((SUM(BH122:BH190)),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ROUND((SUM(BI122:BI190)),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E1.1h - E1.1h Zábradlie pol.06,07,08 v.č.A28, A29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J122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186</v>
      </c>
      <c r="E99" s="111"/>
      <c r="F99" s="111"/>
      <c r="G99" s="111"/>
      <c r="H99" s="111"/>
      <c r="I99" s="111"/>
      <c r="J99" s="112">
        <f>J123</f>
        <v>0</v>
      </c>
      <c r="L99" s="109"/>
    </row>
    <row r="100" spans="2:47" s="9" customFormat="1" ht="19.899999999999999" customHeight="1">
      <c r="B100" s="113"/>
      <c r="D100" s="114" t="s">
        <v>631</v>
      </c>
      <c r="E100" s="115"/>
      <c r="F100" s="115"/>
      <c r="G100" s="115"/>
      <c r="H100" s="115"/>
      <c r="I100" s="115"/>
      <c r="J100" s="116">
        <f>J125</f>
        <v>0</v>
      </c>
      <c r="L100" s="113"/>
    </row>
    <row r="101" spans="2:47" s="1" customFormat="1" ht="21.75" customHeight="1">
      <c r="B101" s="32"/>
      <c r="L101" s="32"/>
    </row>
    <row r="102" spans="2:47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47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47" s="1" customFormat="1" ht="24.95" customHeight="1">
      <c r="B107" s="32"/>
      <c r="C107" s="21" t="s">
        <v>191</v>
      </c>
      <c r="L107" s="32"/>
    </row>
    <row r="108" spans="2:47" s="1" customFormat="1" ht="6.95" customHeight="1">
      <c r="B108" s="32"/>
      <c r="L108" s="32"/>
    </row>
    <row r="109" spans="2:47" s="1" customFormat="1" ht="12" customHeight="1">
      <c r="B109" s="32"/>
      <c r="C109" s="27" t="s">
        <v>15</v>
      </c>
      <c r="L109" s="32"/>
    </row>
    <row r="110" spans="2:47" s="1" customFormat="1" ht="26.25" customHeight="1">
      <c r="B110" s="32"/>
      <c r="E110" s="270" t="str">
        <f>E7</f>
        <v>PD PRE MODERNIZÁCIU A STAVEBNÉ ÚPRAVY-  ŠD NOVÁ DOBA  PRI SPU V NITRE</v>
      </c>
      <c r="F110" s="271"/>
      <c r="G110" s="271"/>
      <c r="H110" s="271"/>
      <c r="L110" s="32"/>
    </row>
    <row r="111" spans="2:47" ht="12" customHeight="1">
      <c r="B111" s="20"/>
      <c r="C111" s="27" t="s">
        <v>171</v>
      </c>
      <c r="L111" s="20"/>
    </row>
    <row r="112" spans="2:47" s="1" customFormat="1" ht="16.5" customHeight="1">
      <c r="B112" s="32"/>
      <c r="E112" s="270" t="s">
        <v>1978</v>
      </c>
      <c r="F112" s="269"/>
      <c r="G112" s="269"/>
      <c r="H112" s="269"/>
      <c r="L112" s="32"/>
    </row>
    <row r="113" spans="2:65" s="1" customFormat="1" ht="12" customHeight="1">
      <c r="B113" s="32"/>
      <c r="C113" s="27" t="s">
        <v>173</v>
      </c>
      <c r="L113" s="32"/>
    </row>
    <row r="114" spans="2:65" s="1" customFormat="1" ht="16.5" customHeight="1">
      <c r="B114" s="32"/>
      <c r="E114" s="225" t="str">
        <f>E11</f>
        <v>E1.1h - E1.1h Zábradlie pol.06,07,08 v.č.A28, A29</v>
      </c>
      <c r="F114" s="269"/>
      <c r="G114" s="269"/>
      <c r="H114" s="269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F14</f>
        <v>Nitra</v>
      </c>
      <c r="I116" s="27" t="s">
        <v>21</v>
      </c>
      <c r="J116" s="55" t="str">
        <f>IF(J14="","",J14)</f>
        <v>6. 6. 2024</v>
      </c>
      <c r="L116" s="32"/>
    </row>
    <row r="117" spans="2:65" s="1" customFormat="1" ht="6.95" customHeight="1">
      <c r="B117" s="32"/>
      <c r="L117" s="32"/>
    </row>
    <row r="118" spans="2:65" s="1" customFormat="1" ht="40.15" customHeight="1">
      <c r="B118" s="32"/>
      <c r="C118" s="27" t="s">
        <v>23</v>
      </c>
      <c r="F118" s="25" t="str">
        <f>E17</f>
        <v>SPU v NITRE , A.Hlinku č.2 , 94901 NITRA</v>
      </c>
      <c r="I118" s="27" t="s">
        <v>29</v>
      </c>
      <c r="J118" s="30" t="str">
        <f>E23</f>
        <v xml:space="preserve">STAPRING a.s.,Cintorínska 9,811 Bratislava </v>
      </c>
      <c r="L118" s="32"/>
    </row>
    <row r="119" spans="2:65" s="1" customFormat="1" ht="15.2" customHeight="1">
      <c r="B119" s="32"/>
      <c r="C119" s="27" t="s">
        <v>27</v>
      </c>
      <c r="F119" s="25" t="str">
        <f>IF(E20="","",E20)</f>
        <v>Vyplň údaj</v>
      </c>
      <c r="I119" s="27" t="s">
        <v>32</v>
      </c>
      <c r="J119" s="30" t="str">
        <f>E26</f>
        <v xml:space="preserve"> K.Šinská 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17"/>
      <c r="C121" s="118" t="s">
        <v>192</v>
      </c>
      <c r="D121" s="119" t="s">
        <v>60</v>
      </c>
      <c r="E121" s="119" t="s">
        <v>56</v>
      </c>
      <c r="F121" s="119" t="s">
        <v>57</v>
      </c>
      <c r="G121" s="119" t="s">
        <v>193</v>
      </c>
      <c r="H121" s="119" t="s">
        <v>194</v>
      </c>
      <c r="I121" s="119" t="s">
        <v>195</v>
      </c>
      <c r="J121" s="120" t="s">
        <v>181</v>
      </c>
      <c r="K121" s="121" t="s">
        <v>196</v>
      </c>
      <c r="L121" s="117"/>
      <c r="M121" s="62" t="s">
        <v>1</v>
      </c>
      <c r="N121" s="63" t="s">
        <v>39</v>
      </c>
      <c r="O121" s="63" t="s">
        <v>197</v>
      </c>
      <c r="P121" s="63" t="s">
        <v>198</v>
      </c>
      <c r="Q121" s="63" t="s">
        <v>199</v>
      </c>
      <c r="R121" s="63" t="s">
        <v>200</v>
      </c>
      <c r="S121" s="63" t="s">
        <v>201</v>
      </c>
      <c r="T121" s="64" t="s">
        <v>202</v>
      </c>
    </row>
    <row r="122" spans="2:65" s="1" customFormat="1" ht="22.9" customHeight="1">
      <c r="B122" s="32"/>
      <c r="C122" s="67" t="s">
        <v>182</v>
      </c>
      <c r="J122" s="122">
        <f>BK122</f>
        <v>0</v>
      </c>
      <c r="L122" s="32"/>
      <c r="M122" s="65"/>
      <c r="N122" s="56"/>
      <c r="O122" s="56"/>
      <c r="P122" s="123">
        <f>P123</f>
        <v>0</v>
      </c>
      <c r="Q122" s="56"/>
      <c r="R122" s="123">
        <f>R123</f>
        <v>3.8019450000000004</v>
      </c>
      <c r="S122" s="56"/>
      <c r="T122" s="124">
        <f>T123</f>
        <v>0</v>
      </c>
      <c r="AT122" s="17" t="s">
        <v>74</v>
      </c>
      <c r="AU122" s="17" t="s">
        <v>183</v>
      </c>
      <c r="BK122" s="125">
        <f>BK123</f>
        <v>0</v>
      </c>
    </row>
    <row r="123" spans="2:65" s="11" customFormat="1" ht="25.9" customHeight="1">
      <c r="B123" s="126"/>
      <c r="D123" s="127" t="s">
        <v>74</v>
      </c>
      <c r="E123" s="128" t="s">
        <v>227</v>
      </c>
      <c r="F123" s="128" t="s">
        <v>228</v>
      </c>
      <c r="I123" s="129"/>
      <c r="J123" s="130">
        <f>BK123</f>
        <v>0</v>
      </c>
      <c r="L123" s="126"/>
      <c r="M123" s="131"/>
      <c r="P123" s="132">
        <f>P124+P125</f>
        <v>0</v>
      </c>
      <c r="R123" s="132">
        <f>R124+R125</f>
        <v>3.8019450000000004</v>
      </c>
      <c r="T123" s="133">
        <f>T124+T125</f>
        <v>0</v>
      </c>
      <c r="AR123" s="127" t="s">
        <v>88</v>
      </c>
      <c r="AT123" s="134" t="s">
        <v>74</v>
      </c>
      <c r="AU123" s="134" t="s">
        <v>75</v>
      </c>
      <c r="AY123" s="127" t="s">
        <v>205</v>
      </c>
      <c r="BK123" s="135">
        <f>BK124+BK125</f>
        <v>0</v>
      </c>
    </row>
    <row r="124" spans="2:65" s="1" customFormat="1" ht="66.75" customHeight="1">
      <c r="B124" s="136"/>
      <c r="C124" s="137" t="s">
        <v>82</v>
      </c>
      <c r="D124" s="137" t="s">
        <v>206</v>
      </c>
      <c r="E124" s="138" t="s">
        <v>207</v>
      </c>
      <c r="F124" s="139" t="s">
        <v>208</v>
      </c>
      <c r="G124" s="140" t="s">
        <v>1</v>
      </c>
      <c r="H124" s="141">
        <v>0</v>
      </c>
      <c r="I124" s="142"/>
      <c r="J124" s="143">
        <f>ROUND(I124*H124,2)</f>
        <v>0</v>
      </c>
      <c r="K124" s="144"/>
      <c r="L124" s="145"/>
      <c r="M124" s="146" t="s">
        <v>1</v>
      </c>
      <c r="N124" s="147" t="s">
        <v>41</v>
      </c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AR124" s="150" t="s">
        <v>209</v>
      </c>
      <c r="AT124" s="150" t="s">
        <v>206</v>
      </c>
      <c r="AU124" s="150" t="s">
        <v>82</v>
      </c>
      <c r="AY124" s="17" t="s">
        <v>205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7" t="s">
        <v>88</v>
      </c>
      <c r="BK124" s="151">
        <f>ROUND(I124*H124,2)</f>
        <v>0</v>
      </c>
      <c r="BL124" s="17" t="s">
        <v>210</v>
      </c>
      <c r="BM124" s="150" t="s">
        <v>4915</v>
      </c>
    </row>
    <row r="125" spans="2:65" s="11" customFormat="1" ht="22.9" customHeight="1">
      <c r="B125" s="126"/>
      <c r="D125" s="127" t="s">
        <v>74</v>
      </c>
      <c r="E125" s="152" t="s">
        <v>671</v>
      </c>
      <c r="F125" s="152" t="s">
        <v>672</v>
      </c>
      <c r="I125" s="129"/>
      <c r="J125" s="153">
        <f>BK125</f>
        <v>0</v>
      </c>
      <c r="L125" s="126"/>
      <c r="M125" s="131"/>
      <c r="P125" s="132">
        <f>SUM(P126:P190)</f>
        <v>0</v>
      </c>
      <c r="R125" s="132">
        <f>SUM(R126:R190)</f>
        <v>3.8019450000000004</v>
      </c>
      <c r="T125" s="133">
        <f>SUM(T126:T190)</f>
        <v>0</v>
      </c>
      <c r="AR125" s="127" t="s">
        <v>88</v>
      </c>
      <c r="AT125" s="134" t="s">
        <v>74</v>
      </c>
      <c r="AU125" s="134" t="s">
        <v>82</v>
      </c>
      <c r="AY125" s="127" t="s">
        <v>205</v>
      </c>
      <c r="BK125" s="135">
        <f>SUM(BK126:BK190)</f>
        <v>0</v>
      </c>
    </row>
    <row r="126" spans="2:65" s="1" customFormat="1" ht="33" customHeight="1">
      <c r="B126" s="136"/>
      <c r="C126" s="154" t="s">
        <v>88</v>
      </c>
      <c r="D126" s="154" t="s">
        <v>214</v>
      </c>
      <c r="E126" s="155" t="s">
        <v>4916</v>
      </c>
      <c r="F126" s="156" t="s">
        <v>4917</v>
      </c>
      <c r="G126" s="157" t="s">
        <v>520</v>
      </c>
      <c r="H126" s="158">
        <v>3620.9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41</v>
      </c>
      <c r="P126" s="148">
        <f>O126*H126</f>
        <v>0</v>
      </c>
      <c r="Q126" s="148">
        <v>5.0000000000000002E-5</v>
      </c>
      <c r="R126" s="148">
        <f>Q126*H126</f>
        <v>0.18104500000000001</v>
      </c>
      <c r="S126" s="148">
        <v>0</v>
      </c>
      <c r="T126" s="149">
        <f>S126*H126</f>
        <v>0</v>
      </c>
      <c r="AR126" s="150" t="s">
        <v>233</v>
      </c>
      <c r="AT126" s="150" t="s">
        <v>214</v>
      </c>
      <c r="AU126" s="150" t="s">
        <v>88</v>
      </c>
      <c r="AY126" s="17" t="s">
        <v>205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7" t="s">
        <v>88</v>
      </c>
      <c r="BK126" s="151">
        <f>ROUND(I126*H126,2)</f>
        <v>0</v>
      </c>
      <c r="BL126" s="17" t="s">
        <v>233</v>
      </c>
      <c r="BM126" s="150" t="s">
        <v>4918</v>
      </c>
    </row>
    <row r="127" spans="2:65" s="14" customFormat="1">
      <c r="B127" s="179"/>
      <c r="D127" s="165" t="s">
        <v>219</v>
      </c>
      <c r="E127" s="180" t="s">
        <v>1</v>
      </c>
      <c r="F127" s="181" t="s">
        <v>4919</v>
      </c>
      <c r="H127" s="180" t="s">
        <v>1</v>
      </c>
      <c r="I127" s="182"/>
      <c r="L127" s="179"/>
      <c r="M127" s="183"/>
      <c r="T127" s="184"/>
      <c r="AT127" s="180" t="s">
        <v>219</v>
      </c>
      <c r="AU127" s="180" t="s">
        <v>88</v>
      </c>
      <c r="AV127" s="14" t="s">
        <v>82</v>
      </c>
      <c r="AW127" s="14" t="s">
        <v>31</v>
      </c>
      <c r="AX127" s="14" t="s">
        <v>75</v>
      </c>
      <c r="AY127" s="180" t="s">
        <v>205</v>
      </c>
    </row>
    <row r="128" spans="2:65" s="14" customFormat="1">
      <c r="B128" s="179"/>
      <c r="D128" s="165" t="s">
        <v>219</v>
      </c>
      <c r="E128" s="180" t="s">
        <v>1</v>
      </c>
      <c r="F128" s="181" t="s">
        <v>4920</v>
      </c>
      <c r="H128" s="180" t="s">
        <v>1</v>
      </c>
      <c r="I128" s="182"/>
      <c r="L128" s="179"/>
      <c r="M128" s="183"/>
      <c r="T128" s="184"/>
      <c r="AT128" s="180" t="s">
        <v>219</v>
      </c>
      <c r="AU128" s="180" t="s">
        <v>88</v>
      </c>
      <c r="AV128" s="14" t="s">
        <v>82</v>
      </c>
      <c r="AW128" s="14" t="s">
        <v>31</v>
      </c>
      <c r="AX128" s="14" t="s">
        <v>75</v>
      </c>
      <c r="AY128" s="180" t="s">
        <v>205</v>
      </c>
    </row>
    <row r="129" spans="2:51" s="12" customFormat="1">
      <c r="B129" s="164"/>
      <c r="D129" s="165" t="s">
        <v>219</v>
      </c>
      <c r="E129" s="166" t="s">
        <v>1</v>
      </c>
      <c r="F129" s="167" t="s">
        <v>4921</v>
      </c>
      <c r="H129" s="168">
        <v>69.400000000000006</v>
      </c>
      <c r="I129" s="169"/>
      <c r="L129" s="164"/>
      <c r="M129" s="170"/>
      <c r="T129" s="171"/>
      <c r="AT129" s="166" t="s">
        <v>219</v>
      </c>
      <c r="AU129" s="166" t="s">
        <v>88</v>
      </c>
      <c r="AV129" s="12" t="s">
        <v>88</v>
      </c>
      <c r="AW129" s="12" t="s">
        <v>31</v>
      </c>
      <c r="AX129" s="12" t="s">
        <v>75</v>
      </c>
      <c r="AY129" s="166" t="s">
        <v>205</v>
      </c>
    </row>
    <row r="130" spans="2:51" s="12" customFormat="1">
      <c r="B130" s="164"/>
      <c r="D130" s="165" t="s">
        <v>219</v>
      </c>
      <c r="E130" s="166" t="s">
        <v>1</v>
      </c>
      <c r="F130" s="167" t="s">
        <v>4922</v>
      </c>
      <c r="H130" s="168">
        <v>977.2</v>
      </c>
      <c r="I130" s="169"/>
      <c r="L130" s="164"/>
      <c r="M130" s="170"/>
      <c r="T130" s="171"/>
      <c r="AT130" s="166" t="s">
        <v>219</v>
      </c>
      <c r="AU130" s="166" t="s">
        <v>88</v>
      </c>
      <c r="AV130" s="12" t="s">
        <v>88</v>
      </c>
      <c r="AW130" s="12" t="s">
        <v>31</v>
      </c>
      <c r="AX130" s="12" t="s">
        <v>75</v>
      </c>
      <c r="AY130" s="166" t="s">
        <v>205</v>
      </c>
    </row>
    <row r="131" spans="2:51" s="12" customFormat="1">
      <c r="B131" s="164"/>
      <c r="D131" s="165" t="s">
        <v>219</v>
      </c>
      <c r="E131" s="166" t="s">
        <v>1</v>
      </c>
      <c r="F131" s="167" t="s">
        <v>4923</v>
      </c>
      <c r="H131" s="168">
        <v>154.19999999999999</v>
      </c>
      <c r="I131" s="169"/>
      <c r="L131" s="164"/>
      <c r="M131" s="170"/>
      <c r="T131" s="171"/>
      <c r="AT131" s="166" t="s">
        <v>219</v>
      </c>
      <c r="AU131" s="166" t="s">
        <v>88</v>
      </c>
      <c r="AV131" s="12" t="s">
        <v>88</v>
      </c>
      <c r="AW131" s="12" t="s">
        <v>31</v>
      </c>
      <c r="AX131" s="12" t="s">
        <v>75</v>
      </c>
      <c r="AY131" s="166" t="s">
        <v>205</v>
      </c>
    </row>
    <row r="132" spans="2:51" s="12" customFormat="1">
      <c r="B132" s="164"/>
      <c r="D132" s="165" t="s">
        <v>219</v>
      </c>
      <c r="E132" s="166" t="s">
        <v>1</v>
      </c>
      <c r="F132" s="167" t="s">
        <v>4924</v>
      </c>
      <c r="H132" s="168">
        <v>69.5</v>
      </c>
      <c r="I132" s="169"/>
      <c r="L132" s="164"/>
      <c r="M132" s="170"/>
      <c r="T132" s="171"/>
      <c r="AT132" s="166" t="s">
        <v>219</v>
      </c>
      <c r="AU132" s="166" t="s">
        <v>88</v>
      </c>
      <c r="AV132" s="12" t="s">
        <v>88</v>
      </c>
      <c r="AW132" s="12" t="s">
        <v>31</v>
      </c>
      <c r="AX132" s="12" t="s">
        <v>75</v>
      </c>
      <c r="AY132" s="166" t="s">
        <v>205</v>
      </c>
    </row>
    <row r="133" spans="2:51" s="12" customFormat="1">
      <c r="B133" s="164"/>
      <c r="D133" s="165" t="s">
        <v>219</v>
      </c>
      <c r="E133" s="166" t="s">
        <v>1</v>
      </c>
      <c r="F133" s="167" t="s">
        <v>4925</v>
      </c>
      <c r="H133" s="168">
        <v>45.9</v>
      </c>
      <c r="I133" s="169"/>
      <c r="L133" s="164"/>
      <c r="M133" s="170"/>
      <c r="T133" s="171"/>
      <c r="AT133" s="166" t="s">
        <v>219</v>
      </c>
      <c r="AU133" s="166" t="s">
        <v>88</v>
      </c>
      <c r="AV133" s="12" t="s">
        <v>88</v>
      </c>
      <c r="AW133" s="12" t="s">
        <v>31</v>
      </c>
      <c r="AX133" s="12" t="s">
        <v>75</v>
      </c>
      <c r="AY133" s="166" t="s">
        <v>205</v>
      </c>
    </row>
    <row r="134" spans="2:51" s="15" customFormat="1">
      <c r="B134" s="185"/>
      <c r="D134" s="165" t="s">
        <v>219</v>
      </c>
      <c r="E134" s="186" t="s">
        <v>1</v>
      </c>
      <c r="F134" s="187" t="s">
        <v>4926</v>
      </c>
      <c r="H134" s="188">
        <v>1316.2000000000003</v>
      </c>
      <c r="I134" s="189"/>
      <c r="L134" s="185"/>
      <c r="M134" s="190"/>
      <c r="T134" s="191"/>
      <c r="AT134" s="186" t="s">
        <v>219</v>
      </c>
      <c r="AU134" s="186" t="s">
        <v>88</v>
      </c>
      <c r="AV134" s="15" t="s">
        <v>222</v>
      </c>
      <c r="AW134" s="15" t="s">
        <v>31</v>
      </c>
      <c r="AX134" s="15" t="s">
        <v>75</v>
      </c>
      <c r="AY134" s="186" t="s">
        <v>205</v>
      </c>
    </row>
    <row r="135" spans="2:51" s="14" customFormat="1">
      <c r="B135" s="179"/>
      <c r="D135" s="165" t="s">
        <v>219</v>
      </c>
      <c r="E135" s="180" t="s">
        <v>1</v>
      </c>
      <c r="F135" s="181" t="s">
        <v>4927</v>
      </c>
      <c r="H135" s="180" t="s">
        <v>1</v>
      </c>
      <c r="I135" s="182"/>
      <c r="L135" s="179"/>
      <c r="M135" s="183"/>
      <c r="T135" s="184"/>
      <c r="AT135" s="180" t="s">
        <v>219</v>
      </c>
      <c r="AU135" s="180" t="s">
        <v>88</v>
      </c>
      <c r="AV135" s="14" t="s">
        <v>82</v>
      </c>
      <c r="AW135" s="14" t="s">
        <v>31</v>
      </c>
      <c r="AX135" s="14" t="s">
        <v>75</v>
      </c>
      <c r="AY135" s="180" t="s">
        <v>205</v>
      </c>
    </row>
    <row r="136" spans="2:51" s="12" customFormat="1">
      <c r="B136" s="164"/>
      <c r="D136" s="165" t="s">
        <v>219</v>
      </c>
      <c r="E136" s="166" t="s">
        <v>1</v>
      </c>
      <c r="F136" s="167" t="s">
        <v>4928</v>
      </c>
      <c r="H136" s="168">
        <v>252.96</v>
      </c>
      <c r="I136" s="169"/>
      <c r="L136" s="164"/>
      <c r="M136" s="170"/>
      <c r="T136" s="171"/>
      <c r="AT136" s="166" t="s">
        <v>219</v>
      </c>
      <c r="AU136" s="166" t="s">
        <v>88</v>
      </c>
      <c r="AV136" s="12" t="s">
        <v>88</v>
      </c>
      <c r="AW136" s="12" t="s">
        <v>31</v>
      </c>
      <c r="AX136" s="12" t="s">
        <v>75</v>
      </c>
      <c r="AY136" s="166" t="s">
        <v>205</v>
      </c>
    </row>
    <row r="137" spans="2:51" s="15" customFormat="1">
      <c r="B137" s="185"/>
      <c r="D137" s="165" t="s">
        <v>219</v>
      </c>
      <c r="E137" s="186" t="s">
        <v>1</v>
      </c>
      <c r="F137" s="187" t="s">
        <v>4929</v>
      </c>
      <c r="H137" s="188">
        <v>252.96</v>
      </c>
      <c r="I137" s="189"/>
      <c r="L137" s="185"/>
      <c r="M137" s="190"/>
      <c r="T137" s="191"/>
      <c r="AT137" s="186" t="s">
        <v>219</v>
      </c>
      <c r="AU137" s="186" t="s">
        <v>88</v>
      </c>
      <c r="AV137" s="15" t="s">
        <v>222</v>
      </c>
      <c r="AW137" s="15" t="s">
        <v>31</v>
      </c>
      <c r="AX137" s="15" t="s">
        <v>75</v>
      </c>
      <c r="AY137" s="186" t="s">
        <v>205</v>
      </c>
    </row>
    <row r="138" spans="2:51" s="14" customFormat="1">
      <c r="B138" s="179"/>
      <c r="D138" s="165" t="s">
        <v>219</v>
      </c>
      <c r="E138" s="180" t="s">
        <v>1</v>
      </c>
      <c r="F138" s="181" t="s">
        <v>4930</v>
      </c>
      <c r="H138" s="180" t="s">
        <v>1</v>
      </c>
      <c r="I138" s="182"/>
      <c r="L138" s="179"/>
      <c r="M138" s="183"/>
      <c r="T138" s="184"/>
      <c r="AT138" s="180" t="s">
        <v>219</v>
      </c>
      <c r="AU138" s="180" t="s">
        <v>88</v>
      </c>
      <c r="AV138" s="14" t="s">
        <v>82</v>
      </c>
      <c r="AW138" s="14" t="s">
        <v>31</v>
      </c>
      <c r="AX138" s="14" t="s">
        <v>75</v>
      </c>
      <c r="AY138" s="180" t="s">
        <v>205</v>
      </c>
    </row>
    <row r="139" spans="2:51" s="14" customFormat="1">
      <c r="B139" s="179"/>
      <c r="D139" s="165" t="s">
        <v>219</v>
      </c>
      <c r="E139" s="180" t="s">
        <v>1</v>
      </c>
      <c r="F139" s="181" t="s">
        <v>4931</v>
      </c>
      <c r="H139" s="180" t="s">
        <v>1</v>
      </c>
      <c r="I139" s="182"/>
      <c r="L139" s="179"/>
      <c r="M139" s="183"/>
      <c r="T139" s="184"/>
      <c r="AT139" s="180" t="s">
        <v>219</v>
      </c>
      <c r="AU139" s="180" t="s">
        <v>88</v>
      </c>
      <c r="AV139" s="14" t="s">
        <v>82</v>
      </c>
      <c r="AW139" s="14" t="s">
        <v>31</v>
      </c>
      <c r="AX139" s="14" t="s">
        <v>75</v>
      </c>
      <c r="AY139" s="180" t="s">
        <v>205</v>
      </c>
    </row>
    <row r="140" spans="2:51" s="12" customFormat="1">
      <c r="B140" s="164"/>
      <c r="D140" s="165" t="s">
        <v>219</v>
      </c>
      <c r="E140" s="166" t="s">
        <v>1</v>
      </c>
      <c r="F140" s="167" t="s">
        <v>4932</v>
      </c>
      <c r="H140" s="168">
        <v>186.84</v>
      </c>
      <c r="I140" s="169"/>
      <c r="L140" s="164"/>
      <c r="M140" s="170"/>
      <c r="T140" s="171"/>
      <c r="AT140" s="166" t="s">
        <v>219</v>
      </c>
      <c r="AU140" s="166" t="s">
        <v>88</v>
      </c>
      <c r="AV140" s="12" t="s">
        <v>88</v>
      </c>
      <c r="AW140" s="12" t="s">
        <v>31</v>
      </c>
      <c r="AX140" s="12" t="s">
        <v>75</v>
      </c>
      <c r="AY140" s="166" t="s">
        <v>205</v>
      </c>
    </row>
    <row r="141" spans="2:51" s="14" customFormat="1">
      <c r="B141" s="179"/>
      <c r="D141" s="165" t="s">
        <v>219</v>
      </c>
      <c r="E141" s="180" t="s">
        <v>1</v>
      </c>
      <c r="F141" s="181" t="s">
        <v>4933</v>
      </c>
      <c r="H141" s="180" t="s">
        <v>1</v>
      </c>
      <c r="I141" s="182"/>
      <c r="L141" s="179"/>
      <c r="M141" s="183"/>
      <c r="T141" s="184"/>
      <c r="AT141" s="180" t="s">
        <v>219</v>
      </c>
      <c r="AU141" s="180" t="s">
        <v>88</v>
      </c>
      <c r="AV141" s="14" t="s">
        <v>82</v>
      </c>
      <c r="AW141" s="14" t="s">
        <v>31</v>
      </c>
      <c r="AX141" s="14" t="s">
        <v>75</v>
      </c>
      <c r="AY141" s="180" t="s">
        <v>205</v>
      </c>
    </row>
    <row r="142" spans="2:51" s="12" customFormat="1">
      <c r="B142" s="164"/>
      <c r="D142" s="165" t="s">
        <v>219</v>
      </c>
      <c r="E142" s="166" t="s">
        <v>1</v>
      </c>
      <c r="F142" s="167" t="s">
        <v>4934</v>
      </c>
      <c r="H142" s="168">
        <v>1470.6</v>
      </c>
      <c r="I142" s="169"/>
      <c r="L142" s="164"/>
      <c r="M142" s="170"/>
      <c r="T142" s="171"/>
      <c r="AT142" s="166" t="s">
        <v>219</v>
      </c>
      <c r="AU142" s="166" t="s">
        <v>88</v>
      </c>
      <c r="AV142" s="12" t="s">
        <v>88</v>
      </c>
      <c r="AW142" s="12" t="s">
        <v>31</v>
      </c>
      <c r="AX142" s="12" t="s">
        <v>75</v>
      </c>
      <c r="AY142" s="166" t="s">
        <v>205</v>
      </c>
    </row>
    <row r="143" spans="2:51" s="14" customFormat="1">
      <c r="B143" s="179"/>
      <c r="D143" s="165" t="s">
        <v>219</v>
      </c>
      <c r="E143" s="180" t="s">
        <v>1</v>
      </c>
      <c r="F143" s="181" t="s">
        <v>4935</v>
      </c>
      <c r="H143" s="180" t="s">
        <v>1</v>
      </c>
      <c r="I143" s="182"/>
      <c r="L143" s="179"/>
      <c r="M143" s="183"/>
      <c r="T143" s="184"/>
      <c r="AT143" s="180" t="s">
        <v>219</v>
      </c>
      <c r="AU143" s="180" t="s">
        <v>88</v>
      </c>
      <c r="AV143" s="14" t="s">
        <v>82</v>
      </c>
      <c r="AW143" s="14" t="s">
        <v>31</v>
      </c>
      <c r="AX143" s="14" t="s">
        <v>75</v>
      </c>
      <c r="AY143" s="180" t="s">
        <v>205</v>
      </c>
    </row>
    <row r="144" spans="2:51" s="12" customFormat="1">
      <c r="B144" s="164"/>
      <c r="D144" s="165" t="s">
        <v>219</v>
      </c>
      <c r="E144" s="166" t="s">
        <v>1</v>
      </c>
      <c r="F144" s="167" t="s">
        <v>4936</v>
      </c>
      <c r="H144" s="168">
        <v>394.3</v>
      </c>
      <c r="I144" s="169"/>
      <c r="L144" s="164"/>
      <c r="M144" s="170"/>
      <c r="T144" s="171"/>
      <c r="AT144" s="166" t="s">
        <v>219</v>
      </c>
      <c r="AU144" s="166" t="s">
        <v>88</v>
      </c>
      <c r="AV144" s="12" t="s">
        <v>88</v>
      </c>
      <c r="AW144" s="12" t="s">
        <v>31</v>
      </c>
      <c r="AX144" s="12" t="s">
        <v>75</v>
      </c>
      <c r="AY144" s="166" t="s">
        <v>205</v>
      </c>
    </row>
    <row r="145" spans="2:65" s="15" customFormat="1">
      <c r="B145" s="185"/>
      <c r="D145" s="165" t="s">
        <v>219</v>
      </c>
      <c r="E145" s="186" t="s">
        <v>1</v>
      </c>
      <c r="F145" s="187" t="s">
        <v>4937</v>
      </c>
      <c r="H145" s="188">
        <v>2051.7399999999998</v>
      </c>
      <c r="I145" s="189"/>
      <c r="L145" s="185"/>
      <c r="M145" s="190"/>
      <c r="T145" s="191"/>
      <c r="AT145" s="186" t="s">
        <v>219</v>
      </c>
      <c r="AU145" s="186" t="s">
        <v>88</v>
      </c>
      <c r="AV145" s="15" t="s">
        <v>222</v>
      </c>
      <c r="AW145" s="15" t="s">
        <v>31</v>
      </c>
      <c r="AX145" s="15" t="s">
        <v>75</v>
      </c>
      <c r="AY145" s="186" t="s">
        <v>205</v>
      </c>
    </row>
    <row r="146" spans="2:65" s="13" customFormat="1">
      <c r="B146" s="172"/>
      <c r="D146" s="165" t="s">
        <v>219</v>
      </c>
      <c r="E146" s="173" t="s">
        <v>1</v>
      </c>
      <c r="F146" s="174" t="s">
        <v>221</v>
      </c>
      <c r="H146" s="175">
        <v>3620.9000000000005</v>
      </c>
      <c r="I146" s="176"/>
      <c r="L146" s="172"/>
      <c r="M146" s="177"/>
      <c r="T146" s="178"/>
      <c r="AT146" s="173" t="s">
        <v>219</v>
      </c>
      <c r="AU146" s="173" t="s">
        <v>88</v>
      </c>
      <c r="AV146" s="13" t="s">
        <v>210</v>
      </c>
      <c r="AW146" s="13" t="s">
        <v>31</v>
      </c>
      <c r="AX146" s="13" t="s">
        <v>82</v>
      </c>
      <c r="AY146" s="173" t="s">
        <v>205</v>
      </c>
    </row>
    <row r="147" spans="2:65" s="1" customFormat="1" ht="24.2" customHeight="1">
      <c r="B147" s="136"/>
      <c r="C147" s="154" t="s">
        <v>222</v>
      </c>
      <c r="D147" s="154" t="s">
        <v>214</v>
      </c>
      <c r="E147" s="155" t="s">
        <v>4938</v>
      </c>
      <c r="F147" s="156" t="s">
        <v>4939</v>
      </c>
      <c r="G147" s="157" t="s">
        <v>520</v>
      </c>
      <c r="H147" s="158">
        <v>3620.9</v>
      </c>
      <c r="I147" s="159"/>
      <c r="J147" s="160">
        <f>ROUND(I147*H147,2)</f>
        <v>0</v>
      </c>
      <c r="K147" s="161"/>
      <c r="L147" s="32"/>
      <c r="M147" s="162" t="s">
        <v>1</v>
      </c>
      <c r="N147" s="163" t="s">
        <v>41</v>
      </c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AR147" s="150" t="s">
        <v>233</v>
      </c>
      <c r="AT147" s="150" t="s">
        <v>214</v>
      </c>
      <c r="AU147" s="150" t="s">
        <v>88</v>
      </c>
      <c r="AY147" s="17" t="s">
        <v>205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7" t="s">
        <v>88</v>
      </c>
      <c r="BK147" s="151">
        <f>ROUND(I147*H147,2)</f>
        <v>0</v>
      </c>
      <c r="BL147" s="17" t="s">
        <v>233</v>
      </c>
      <c r="BM147" s="150" t="s">
        <v>4940</v>
      </c>
    </row>
    <row r="148" spans="2:65" s="14" customFormat="1">
      <c r="B148" s="179"/>
      <c r="D148" s="165" t="s">
        <v>219</v>
      </c>
      <c r="E148" s="180" t="s">
        <v>1</v>
      </c>
      <c r="F148" s="181" t="s">
        <v>4920</v>
      </c>
      <c r="H148" s="180" t="s">
        <v>1</v>
      </c>
      <c r="I148" s="182"/>
      <c r="L148" s="179"/>
      <c r="M148" s="183"/>
      <c r="T148" s="184"/>
      <c r="AT148" s="180" t="s">
        <v>219</v>
      </c>
      <c r="AU148" s="180" t="s">
        <v>88</v>
      </c>
      <c r="AV148" s="14" t="s">
        <v>82</v>
      </c>
      <c r="AW148" s="14" t="s">
        <v>31</v>
      </c>
      <c r="AX148" s="14" t="s">
        <v>75</v>
      </c>
      <c r="AY148" s="180" t="s">
        <v>205</v>
      </c>
    </row>
    <row r="149" spans="2:65" s="12" customFormat="1">
      <c r="B149" s="164"/>
      <c r="D149" s="165" t="s">
        <v>219</v>
      </c>
      <c r="E149" s="166" t="s">
        <v>1</v>
      </c>
      <c r="F149" s="167" t="s">
        <v>4921</v>
      </c>
      <c r="H149" s="168">
        <v>69.400000000000006</v>
      </c>
      <c r="I149" s="169"/>
      <c r="L149" s="164"/>
      <c r="M149" s="170"/>
      <c r="T149" s="171"/>
      <c r="AT149" s="166" t="s">
        <v>219</v>
      </c>
      <c r="AU149" s="166" t="s">
        <v>88</v>
      </c>
      <c r="AV149" s="12" t="s">
        <v>88</v>
      </c>
      <c r="AW149" s="12" t="s">
        <v>31</v>
      </c>
      <c r="AX149" s="12" t="s">
        <v>75</v>
      </c>
      <c r="AY149" s="166" t="s">
        <v>205</v>
      </c>
    </row>
    <row r="150" spans="2:65" s="12" customFormat="1">
      <c r="B150" s="164"/>
      <c r="D150" s="165" t="s">
        <v>219</v>
      </c>
      <c r="E150" s="166" t="s">
        <v>1</v>
      </c>
      <c r="F150" s="167" t="s">
        <v>4922</v>
      </c>
      <c r="H150" s="168">
        <v>977.2</v>
      </c>
      <c r="I150" s="169"/>
      <c r="L150" s="164"/>
      <c r="M150" s="170"/>
      <c r="T150" s="171"/>
      <c r="AT150" s="166" t="s">
        <v>219</v>
      </c>
      <c r="AU150" s="166" t="s">
        <v>88</v>
      </c>
      <c r="AV150" s="12" t="s">
        <v>88</v>
      </c>
      <c r="AW150" s="12" t="s">
        <v>31</v>
      </c>
      <c r="AX150" s="12" t="s">
        <v>75</v>
      </c>
      <c r="AY150" s="166" t="s">
        <v>205</v>
      </c>
    </row>
    <row r="151" spans="2:65" s="12" customFormat="1">
      <c r="B151" s="164"/>
      <c r="D151" s="165" t="s">
        <v>219</v>
      </c>
      <c r="E151" s="166" t="s">
        <v>1</v>
      </c>
      <c r="F151" s="167" t="s">
        <v>4923</v>
      </c>
      <c r="H151" s="168">
        <v>154.19999999999999</v>
      </c>
      <c r="I151" s="169"/>
      <c r="L151" s="164"/>
      <c r="M151" s="170"/>
      <c r="T151" s="171"/>
      <c r="AT151" s="166" t="s">
        <v>219</v>
      </c>
      <c r="AU151" s="166" t="s">
        <v>88</v>
      </c>
      <c r="AV151" s="12" t="s">
        <v>88</v>
      </c>
      <c r="AW151" s="12" t="s">
        <v>31</v>
      </c>
      <c r="AX151" s="12" t="s">
        <v>75</v>
      </c>
      <c r="AY151" s="166" t="s">
        <v>205</v>
      </c>
    </row>
    <row r="152" spans="2:65" s="12" customFormat="1">
      <c r="B152" s="164"/>
      <c r="D152" s="165" t="s">
        <v>219</v>
      </c>
      <c r="E152" s="166" t="s">
        <v>1</v>
      </c>
      <c r="F152" s="167" t="s">
        <v>4924</v>
      </c>
      <c r="H152" s="168">
        <v>69.5</v>
      </c>
      <c r="I152" s="169"/>
      <c r="L152" s="164"/>
      <c r="M152" s="170"/>
      <c r="T152" s="171"/>
      <c r="AT152" s="166" t="s">
        <v>219</v>
      </c>
      <c r="AU152" s="166" t="s">
        <v>88</v>
      </c>
      <c r="AV152" s="12" t="s">
        <v>88</v>
      </c>
      <c r="AW152" s="12" t="s">
        <v>31</v>
      </c>
      <c r="AX152" s="12" t="s">
        <v>75</v>
      </c>
      <c r="AY152" s="166" t="s">
        <v>205</v>
      </c>
    </row>
    <row r="153" spans="2:65" s="12" customFormat="1">
      <c r="B153" s="164"/>
      <c r="D153" s="165" t="s">
        <v>219</v>
      </c>
      <c r="E153" s="166" t="s">
        <v>1</v>
      </c>
      <c r="F153" s="167" t="s">
        <v>4925</v>
      </c>
      <c r="H153" s="168">
        <v>45.9</v>
      </c>
      <c r="I153" s="169"/>
      <c r="L153" s="164"/>
      <c r="M153" s="170"/>
      <c r="T153" s="171"/>
      <c r="AT153" s="166" t="s">
        <v>219</v>
      </c>
      <c r="AU153" s="166" t="s">
        <v>88</v>
      </c>
      <c r="AV153" s="12" t="s">
        <v>88</v>
      </c>
      <c r="AW153" s="12" t="s">
        <v>31</v>
      </c>
      <c r="AX153" s="12" t="s">
        <v>75</v>
      </c>
      <c r="AY153" s="166" t="s">
        <v>205</v>
      </c>
    </row>
    <row r="154" spans="2:65" s="15" customFormat="1">
      <c r="B154" s="185"/>
      <c r="D154" s="165" t="s">
        <v>219</v>
      </c>
      <c r="E154" s="186" t="s">
        <v>1</v>
      </c>
      <c r="F154" s="187" t="s">
        <v>4926</v>
      </c>
      <c r="H154" s="188">
        <v>1316.2000000000003</v>
      </c>
      <c r="I154" s="189"/>
      <c r="L154" s="185"/>
      <c r="M154" s="190"/>
      <c r="T154" s="191"/>
      <c r="AT154" s="186" t="s">
        <v>219</v>
      </c>
      <c r="AU154" s="186" t="s">
        <v>88</v>
      </c>
      <c r="AV154" s="15" t="s">
        <v>222</v>
      </c>
      <c r="AW154" s="15" t="s">
        <v>31</v>
      </c>
      <c r="AX154" s="15" t="s">
        <v>75</v>
      </c>
      <c r="AY154" s="186" t="s">
        <v>205</v>
      </c>
    </row>
    <row r="155" spans="2:65" s="14" customFormat="1">
      <c r="B155" s="179"/>
      <c r="D155" s="165" t="s">
        <v>219</v>
      </c>
      <c r="E155" s="180" t="s">
        <v>1</v>
      </c>
      <c r="F155" s="181" t="s">
        <v>4927</v>
      </c>
      <c r="H155" s="180" t="s">
        <v>1</v>
      </c>
      <c r="I155" s="182"/>
      <c r="L155" s="179"/>
      <c r="M155" s="183"/>
      <c r="T155" s="184"/>
      <c r="AT155" s="180" t="s">
        <v>219</v>
      </c>
      <c r="AU155" s="180" t="s">
        <v>88</v>
      </c>
      <c r="AV155" s="14" t="s">
        <v>82</v>
      </c>
      <c r="AW155" s="14" t="s">
        <v>31</v>
      </c>
      <c r="AX155" s="14" t="s">
        <v>75</v>
      </c>
      <c r="AY155" s="180" t="s">
        <v>205</v>
      </c>
    </row>
    <row r="156" spans="2:65" s="12" customFormat="1">
      <c r="B156" s="164"/>
      <c r="D156" s="165" t="s">
        <v>219</v>
      </c>
      <c r="E156" s="166" t="s">
        <v>1</v>
      </c>
      <c r="F156" s="167" t="s">
        <v>4928</v>
      </c>
      <c r="H156" s="168">
        <v>252.96</v>
      </c>
      <c r="I156" s="169"/>
      <c r="L156" s="164"/>
      <c r="M156" s="170"/>
      <c r="T156" s="171"/>
      <c r="AT156" s="166" t="s">
        <v>219</v>
      </c>
      <c r="AU156" s="166" t="s">
        <v>88</v>
      </c>
      <c r="AV156" s="12" t="s">
        <v>88</v>
      </c>
      <c r="AW156" s="12" t="s">
        <v>31</v>
      </c>
      <c r="AX156" s="12" t="s">
        <v>75</v>
      </c>
      <c r="AY156" s="166" t="s">
        <v>205</v>
      </c>
    </row>
    <row r="157" spans="2:65" s="15" customFormat="1">
      <c r="B157" s="185"/>
      <c r="D157" s="165" t="s">
        <v>219</v>
      </c>
      <c r="E157" s="186" t="s">
        <v>1</v>
      </c>
      <c r="F157" s="187" t="s">
        <v>4929</v>
      </c>
      <c r="H157" s="188">
        <v>252.96</v>
      </c>
      <c r="I157" s="189"/>
      <c r="L157" s="185"/>
      <c r="M157" s="190"/>
      <c r="T157" s="191"/>
      <c r="AT157" s="186" t="s">
        <v>219</v>
      </c>
      <c r="AU157" s="186" t="s">
        <v>88</v>
      </c>
      <c r="AV157" s="15" t="s">
        <v>222</v>
      </c>
      <c r="AW157" s="15" t="s">
        <v>31</v>
      </c>
      <c r="AX157" s="15" t="s">
        <v>75</v>
      </c>
      <c r="AY157" s="186" t="s">
        <v>205</v>
      </c>
    </row>
    <row r="158" spans="2:65" s="14" customFormat="1">
      <c r="B158" s="179"/>
      <c r="D158" s="165" t="s">
        <v>219</v>
      </c>
      <c r="E158" s="180" t="s">
        <v>1</v>
      </c>
      <c r="F158" s="181" t="s">
        <v>4930</v>
      </c>
      <c r="H158" s="180" t="s">
        <v>1</v>
      </c>
      <c r="I158" s="182"/>
      <c r="L158" s="179"/>
      <c r="M158" s="183"/>
      <c r="T158" s="184"/>
      <c r="AT158" s="180" t="s">
        <v>219</v>
      </c>
      <c r="AU158" s="180" t="s">
        <v>88</v>
      </c>
      <c r="AV158" s="14" t="s">
        <v>82</v>
      </c>
      <c r="AW158" s="14" t="s">
        <v>31</v>
      </c>
      <c r="AX158" s="14" t="s">
        <v>75</v>
      </c>
      <c r="AY158" s="180" t="s">
        <v>205</v>
      </c>
    </row>
    <row r="159" spans="2:65" s="14" customFormat="1">
      <c r="B159" s="179"/>
      <c r="D159" s="165" t="s">
        <v>219</v>
      </c>
      <c r="E159" s="180" t="s">
        <v>1</v>
      </c>
      <c r="F159" s="181" t="s">
        <v>4931</v>
      </c>
      <c r="H159" s="180" t="s">
        <v>1</v>
      </c>
      <c r="I159" s="182"/>
      <c r="L159" s="179"/>
      <c r="M159" s="183"/>
      <c r="T159" s="184"/>
      <c r="AT159" s="180" t="s">
        <v>219</v>
      </c>
      <c r="AU159" s="180" t="s">
        <v>88</v>
      </c>
      <c r="AV159" s="14" t="s">
        <v>82</v>
      </c>
      <c r="AW159" s="14" t="s">
        <v>31</v>
      </c>
      <c r="AX159" s="14" t="s">
        <v>75</v>
      </c>
      <c r="AY159" s="180" t="s">
        <v>205</v>
      </c>
    </row>
    <row r="160" spans="2:65" s="12" customFormat="1">
      <c r="B160" s="164"/>
      <c r="D160" s="165" t="s">
        <v>219</v>
      </c>
      <c r="E160" s="166" t="s">
        <v>1</v>
      </c>
      <c r="F160" s="167" t="s">
        <v>4932</v>
      </c>
      <c r="H160" s="168">
        <v>186.84</v>
      </c>
      <c r="I160" s="169"/>
      <c r="L160" s="164"/>
      <c r="M160" s="170"/>
      <c r="T160" s="171"/>
      <c r="AT160" s="166" t="s">
        <v>219</v>
      </c>
      <c r="AU160" s="166" t="s">
        <v>88</v>
      </c>
      <c r="AV160" s="12" t="s">
        <v>88</v>
      </c>
      <c r="AW160" s="12" t="s">
        <v>31</v>
      </c>
      <c r="AX160" s="12" t="s">
        <v>75</v>
      </c>
      <c r="AY160" s="166" t="s">
        <v>205</v>
      </c>
    </row>
    <row r="161" spans="2:65" s="14" customFormat="1">
      <c r="B161" s="179"/>
      <c r="D161" s="165" t="s">
        <v>219</v>
      </c>
      <c r="E161" s="180" t="s">
        <v>1</v>
      </c>
      <c r="F161" s="181" t="s">
        <v>4933</v>
      </c>
      <c r="H161" s="180" t="s">
        <v>1</v>
      </c>
      <c r="I161" s="182"/>
      <c r="L161" s="179"/>
      <c r="M161" s="183"/>
      <c r="T161" s="184"/>
      <c r="AT161" s="180" t="s">
        <v>219</v>
      </c>
      <c r="AU161" s="180" t="s">
        <v>88</v>
      </c>
      <c r="AV161" s="14" t="s">
        <v>82</v>
      </c>
      <c r="AW161" s="14" t="s">
        <v>31</v>
      </c>
      <c r="AX161" s="14" t="s">
        <v>75</v>
      </c>
      <c r="AY161" s="180" t="s">
        <v>205</v>
      </c>
    </row>
    <row r="162" spans="2:65" s="12" customFormat="1">
      <c r="B162" s="164"/>
      <c r="D162" s="165" t="s">
        <v>219</v>
      </c>
      <c r="E162" s="166" t="s">
        <v>1</v>
      </c>
      <c r="F162" s="167" t="s">
        <v>4934</v>
      </c>
      <c r="H162" s="168">
        <v>1470.6</v>
      </c>
      <c r="I162" s="169"/>
      <c r="L162" s="164"/>
      <c r="M162" s="170"/>
      <c r="T162" s="171"/>
      <c r="AT162" s="166" t="s">
        <v>219</v>
      </c>
      <c r="AU162" s="166" t="s">
        <v>88</v>
      </c>
      <c r="AV162" s="12" t="s">
        <v>88</v>
      </c>
      <c r="AW162" s="12" t="s">
        <v>31</v>
      </c>
      <c r="AX162" s="12" t="s">
        <v>75</v>
      </c>
      <c r="AY162" s="166" t="s">
        <v>205</v>
      </c>
    </row>
    <row r="163" spans="2:65" s="14" customFormat="1">
      <c r="B163" s="179"/>
      <c r="D163" s="165" t="s">
        <v>219</v>
      </c>
      <c r="E163" s="180" t="s">
        <v>1</v>
      </c>
      <c r="F163" s="181" t="s">
        <v>4935</v>
      </c>
      <c r="H163" s="180" t="s">
        <v>1</v>
      </c>
      <c r="I163" s="182"/>
      <c r="L163" s="179"/>
      <c r="M163" s="183"/>
      <c r="T163" s="184"/>
      <c r="AT163" s="180" t="s">
        <v>219</v>
      </c>
      <c r="AU163" s="180" t="s">
        <v>88</v>
      </c>
      <c r="AV163" s="14" t="s">
        <v>82</v>
      </c>
      <c r="AW163" s="14" t="s">
        <v>31</v>
      </c>
      <c r="AX163" s="14" t="s">
        <v>75</v>
      </c>
      <c r="AY163" s="180" t="s">
        <v>205</v>
      </c>
    </row>
    <row r="164" spans="2:65" s="12" customFormat="1">
      <c r="B164" s="164"/>
      <c r="D164" s="165" t="s">
        <v>219</v>
      </c>
      <c r="E164" s="166" t="s">
        <v>1</v>
      </c>
      <c r="F164" s="167" t="s">
        <v>4941</v>
      </c>
      <c r="H164" s="168">
        <v>394.3</v>
      </c>
      <c r="I164" s="169"/>
      <c r="L164" s="164"/>
      <c r="M164" s="170"/>
      <c r="T164" s="171"/>
      <c r="AT164" s="166" t="s">
        <v>219</v>
      </c>
      <c r="AU164" s="166" t="s">
        <v>88</v>
      </c>
      <c r="AV164" s="12" t="s">
        <v>88</v>
      </c>
      <c r="AW164" s="12" t="s">
        <v>31</v>
      </c>
      <c r="AX164" s="12" t="s">
        <v>75</v>
      </c>
      <c r="AY164" s="166" t="s">
        <v>205</v>
      </c>
    </row>
    <row r="165" spans="2:65" s="15" customFormat="1">
      <c r="B165" s="185"/>
      <c r="D165" s="165" t="s">
        <v>219</v>
      </c>
      <c r="E165" s="186" t="s">
        <v>1</v>
      </c>
      <c r="F165" s="187" t="s">
        <v>4937</v>
      </c>
      <c r="H165" s="188">
        <v>2051.7399999999998</v>
      </c>
      <c r="I165" s="189"/>
      <c r="L165" s="185"/>
      <c r="M165" s="190"/>
      <c r="T165" s="191"/>
      <c r="AT165" s="186" t="s">
        <v>219</v>
      </c>
      <c r="AU165" s="186" t="s">
        <v>88</v>
      </c>
      <c r="AV165" s="15" t="s">
        <v>222</v>
      </c>
      <c r="AW165" s="15" t="s">
        <v>31</v>
      </c>
      <c r="AX165" s="15" t="s">
        <v>75</v>
      </c>
      <c r="AY165" s="186" t="s">
        <v>205</v>
      </c>
    </row>
    <row r="166" spans="2:65" s="13" customFormat="1">
      <c r="B166" s="172"/>
      <c r="D166" s="165" t="s">
        <v>219</v>
      </c>
      <c r="E166" s="173" t="s">
        <v>1</v>
      </c>
      <c r="F166" s="174" t="s">
        <v>221</v>
      </c>
      <c r="H166" s="175">
        <v>3620.9000000000005</v>
      </c>
      <c r="I166" s="176"/>
      <c r="L166" s="172"/>
      <c r="M166" s="177"/>
      <c r="T166" s="178"/>
      <c r="AT166" s="173" t="s">
        <v>219</v>
      </c>
      <c r="AU166" s="173" t="s">
        <v>88</v>
      </c>
      <c r="AV166" s="13" t="s">
        <v>210</v>
      </c>
      <c r="AW166" s="13" t="s">
        <v>31</v>
      </c>
      <c r="AX166" s="13" t="s">
        <v>82</v>
      </c>
      <c r="AY166" s="173" t="s">
        <v>205</v>
      </c>
    </row>
    <row r="167" spans="2:65" s="1" customFormat="1" ht="33" customHeight="1">
      <c r="B167" s="136"/>
      <c r="C167" s="137" t="s">
        <v>210</v>
      </c>
      <c r="D167" s="137" t="s">
        <v>206</v>
      </c>
      <c r="E167" s="138" t="s">
        <v>4942</v>
      </c>
      <c r="F167" s="139" t="s">
        <v>4943</v>
      </c>
      <c r="G167" s="140" t="s">
        <v>520</v>
      </c>
      <c r="H167" s="141">
        <v>3620.9</v>
      </c>
      <c r="I167" s="142"/>
      <c r="J167" s="143">
        <f>ROUND(I167*H167,2)</f>
        <v>0</v>
      </c>
      <c r="K167" s="144"/>
      <c r="L167" s="145"/>
      <c r="M167" s="146" t="s">
        <v>1</v>
      </c>
      <c r="N167" s="147" t="s">
        <v>41</v>
      </c>
      <c r="P167" s="148">
        <f>O167*H167</f>
        <v>0</v>
      </c>
      <c r="Q167" s="148">
        <v>1E-3</v>
      </c>
      <c r="R167" s="148">
        <f>Q167*H167</f>
        <v>3.6209000000000002</v>
      </c>
      <c r="S167" s="148">
        <v>0</v>
      </c>
      <c r="T167" s="149">
        <f>S167*H167</f>
        <v>0</v>
      </c>
      <c r="AR167" s="150" t="s">
        <v>258</v>
      </c>
      <c r="AT167" s="150" t="s">
        <v>206</v>
      </c>
      <c r="AU167" s="150" t="s">
        <v>88</v>
      </c>
      <c r="AY167" s="17" t="s">
        <v>205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7" t="s">
        <v>88</v>
      </c>
      <c r="BK167" s="151">
        <f>ROUND(I167*H167,2)</f>
        <v>0</v>
      </c>
      <c r="BL167" s="17" t="s">
        <v>233</v>
      </c>
      <c r="BM167" s="150" t="s">
        <v>4944</v>
      </c>
    </row>
    <row r="168" spans="2:65" s="14" customFormat="1" ht="22.5">
      <c r="B168" s="179"/>
      <c r="D168" s="165" t="s">
        <v>219</v>
      </c>
      <c r="E168" s="180" t="s">
        <v>1</v>
      </c>
      <c r="F168" s="181" t="s">
        <v>4945</v>
      </c>
      <c r="H168" s="180" t="s">
        <v>1</v>
      </c>
      <c r="I168" s="182"/>
      <c r="L168" s="179"/>
      <c r="M168" s="183"/>
      <c r="T168" s="184"/>
      <c r="AT168" s="180" t="s">
        <v>219</v>
      </c>
      <c r="AU168" s="180" t="s">
        <v>88</v>
      </c>
      <c r="AV168" s="14" t="s">
        <v>82</v>
      </c>
      <c r="AW168" s="14" t="s">
        <v>31</v>
      </c>
      <c r="AX168" s="14" t="s">
        <v>75</v>
      </c>
      <c r="AY168" s="180" t="s">
        <v>205</v>
      </c>
    </row>
    <row r="169" spans="2:65" s="14" customFormat="1">
      <c r="B169" s="179"/>
      <c r="D169" s="165" t="s">
        <v>219</v>
      </c>
      <c r="E169" s="180" t="s">
        <v>1</v>
      </c>
      <c r="F169" s="181" t="s">
        <v>4946</v>
      </c>
      <c r="H169" s="180" t="s">
        <v>1</v>
      </c>
      <c r="I169" s="182"/>
      <c r="L169" s="179"/>
      <c r="M169" s="183"/>
      <c r="T169" s="184"/>
      <c r="AT169" s="180" t="s">
        <v>219</v>
      </c>
      <c r="AU169" s="180" t="s">
        <v>88</v>
      </c>
      <c r="AV169" s="14" t="s">
        <v>82</v>
      </c>
      <c r="AW169" s="14" t="s">
        <v>31</v>
      </c>
      <c r="AX169" s="14" t="s">
        <v>75</v>
      </c>
      <c r="AY169" s="180" t="s">
        <v>205</v>
      </c>
    </row>
    <row r="170" spans="2:65" s="14" customFormat="1">
      <c r="B170" s="179"/>
      <c r="D170" s="165" t="s">
        <v>219</v>
      </c>
      <c r="E170" s="180" t="s">
        <v>1</v>
      </c>
      <c r="F170" s="181" t="s">
        <v>4920</v>
      </c>
      <c r="H170" s="180" t="s">
        <v>1</v>
      </c>
      <c r="I170" s="182"/>
      <c r="L170" s="179"/>
      <c r="M170" s="183"/>
      <c r="T170" s="184"/>
      <c r="AT170" s="180" t="s">
        <v>219</v>
      </c>
      <c r="AU170" s="180" t="s">
        <v>88</v>
      </c>
      <c r="AV170" s="14" t="s">
        <v>82</v>
      </c>
      <c r="AW170" s="14" t="s">
        <v>31</v>
      </c>
      <c r="AX170" s="14" t="s">
        <v>75</v>
      </c>
      <c r="AY170" s="180" t="s">
        <v>205</v>
      </c>
    </row>
    <row r="171" spans="2:65" s="12" customFormat="1">
      <c r="B171" s="164"/>
      <c r="D171" s="165" t="s">
        <v>219</v>
      </c>
      <c r="E171" s="166" t="s">
        <v>1</v>
      </c>
      <c r="F171" s="167" t="s">
        <v>4921</v>
      </c>
      <c r="H171" s="168">
        <v>69.400000000000006</v>
      </c>
      <c r="I171" s="169"/>
      <c r="L171" s="164"/>
      <c r="M171" s="170"/>
      <c r="T171" s="171"/>
      <c r="AT171" s="166" t="s">
        <v>219</v>
      </c>
      <c r="AU171" s="166" t="s">
        <v>88</v>
      </c>
      <c r="AV171" s="12" t="s">
        <v>88</v>
      </c>
      <c r="AW171" s="12" t="s">
        <v>31</v>
      </c>
      <c r="AX171" s="12" t="s">
        <v>75</v>
      </c>
      <c r="AY171" s="166" t="s">
        <v>205</v>
      </c>
    </row>
    <row r="172" spans="2:65" s="12" customFormat="1">
      <c r="B172" s="164"/>
      <c r="D172" s="165" t="s">
        <v>219</v>
      </c>
      <c r="E172" s="166" t="s">
        <v>1</v>
      </c>
      <c r="F172" s="167" t="s">
        <v>4922</v>
      </c>
      <c r="H172" s="168">
        <v>977.2</v>
      </c>
      <c r="I172" s="169"/>
      <c r="L172" s="164"/>
      <c r="M172" s="170"/>
      <c r="T172" s="171"/>
      <c r="AT172" s="166" t="s">
        <v>219</v>
      </c>
      <c r="AU172" s="166" t="s">
        <v>88</v>
      </c>
      <c r="AV172" s="12" t="s">
        <v>88</v>
      </c>
      <c r="AW172" s="12" t="s">
        <v>31</v>
      </c>
      <c r="AX172" s="12" t="s">
        <v>75</v>
      </c>
      <c r="AY172" s="166" t="s">
        <v>205</v>
      </c>
    </row>
    <row r="173" spans="2:65" s="12" customFormat="1">
      <c r="B173" s="164"/>
      <c r="D173" s="165" t="s">
        <v>219</v>
      </c>
      <c r="E173" s="166" t="s">
        <v>1</v>
      </c>
      <c r="F173" s="167" t="s">
        <v>4923</v>
      </c>
      <c r="H173" s="168">
        <v>154.19999999999999</v>
      </c>
      <c r="I173" s="169"/>
      <c r="L173" s="164"/>
      <c r="M173" s="170"/>
      <c r="T173" s="171"/>
      <c r="AT173" s="166" t="s">
        <v>219</v>
      </c>
      <c r="AU173" s="166" t="s">
        <v>88</v>
      </c>
      <c r="AV173" s="12" t="s">
        <v>88</v>
      </c>
      <c r="AW173" s="12" t="s">
        <v>31</v>
      </c>
      <c r="AX173" s="12" t="s">
        <v>75</v>
      </c>
      <c r="AY173" s="166" t="s">
        <v>205</v>
      </c>
    </row>
    <row r="174" spans="2:65" s="12" customFormat="1">
      <c r="B174" s="164"/>
      <c r="D174" s="165" t="s">
        <v>219</v>
      </c>
      <c r="E174" s="166" t="s">
        <v>1</v>
      </c>
      <c r="F174" s="167" t="s">
        <v>4924</v>
      </c>
      <c r="H174" s="168">
        <v>69.5</v>
      </c>
      <c r="I174" s="169"/>
      <c r="L174" s="164"/>
      <c r="M174" s="170"/>
      <c r="T174" s="171"/>
      <c r="AT174" s="166" t="s">
        <v>219</v>
      </c>
      <c r="AU174" s="166" t="s">
        <v>88</v>
      </c>
      <c r="AV174" s="12" t="s">
        <v>88</v>
      </c>
      <c r="AW174" s="12" t="s">
        <v>31</v>
      </c>
      <c r="AX174" s="12" t="s">
        <v>75</v>
      </c>
      <c r="AY174" s="166" t="s">
        <v>205</v>
      </c>
    </row>
    <row r="175" spans="2:65" s="12" customFormat="1">
      <c r="B175" s="164"/>
      <c r="D175" s="165" t="s">
        <v>219</v>
      </c>
      <c r="E175" s="166" t="s">
        <v>1</v>
      </c>
      <c r="F175" s="167" t="s">
        <v>4925</v>
      </c>
      <c r="H175" s="168">
        <v>45.9</v>
      </c>
      <c r="I175" s="169"/>
      <c r="L175" s="164"/>
      <c r="M175" s="170"/>
      <c r="T175" s="171"/>
      <c r="AT175" s="166" t="s">
        <v>219</v>
      </c>
      <c r="AU175" s="166" t="s">
        <v>88</v>
      </c>
      <c r="AV175" s="12" t="s">
        <v>88</v>
      </c>
      <c r="AW175" s="12" t="s">
        <v>31</v>
      </c>
      <c r="AX175" s="12" t="s">
        <v>75</v>
      </c>
      <c r="AY175" s="166" t="s">
        <v>205</v>
      </c>
    </row>
    <row r="176" spans="2:65" s="15" customFormat="1">
      <c r="B176" s="185"/>
      <c r="D176" s="165" t="s">
        <v>219</v>
      </c>
      <c r="E176" s="186" t="s">
        <v>1</v>
      </c>
      <c r="F176" s="187" t="s">
        <v>4926</v>
      </c>
      <c r="H176" s="188">
        <v>1316.2000000000003</v>
      </c>
      <c r="I176" s="189"/>
      <c r="L176" s="185"/>
      <c r="M176" s="190"/>
      <c r="T176" s="191"/>
      <c r="AT176" s="186" t="s">
        <v>219</v>
      </c>
      <c r="AU176" s="186" t="s">
        <v>88</v>
      </c>
      <c r="AV176" s="15" t="s">
        <v>222</v>
      </c>
      <c r="AW176" s="15" t="s">
        <v>31</v>
      </c>
      <c r="AX176" s="15" t="s">
        <v>75</v>
      </c>
      <c r="AY176" s="186" t="s">
        <v>205</v>
      </c>
    </row>
    <row r="177" spans="2:65" s="14" customFormat="1">
      <c r="B177" s="179"/>
      <c r="D177" s="165" t="s">
        <v>219</v>
      </c>
      <c r="E177" s="180" t="s">
        <v>1</v>
      </c>
      <c r="F177" s="181" t="s">
        <v>4927</v>
      </c>
      <c r="H177" s="180" t="s">
        <v>1</v>
      </c>
      <c r="I177" s="182"/>
      <c r="L177" s="179"/>
      <c r="M177" s="183"/>
      <c r="T177" s="184"/>
      <c r="AT177" s="180" t="s">
        <v>219</v>
      </c>
      <c r="AU177" s="180" t="s">
        <v>88</v>
      </c>
      <c r="AV177" s="14" t="s">
        <v>82</v>
      </c>
      <c r="AW177" s="14" t="s">
        <v>31</v>
      </c>
      <c r="AX177" s="14" t="s">
        <v>75</v>
      </c>
      <c r="AY177" s="180" t="s">
        <v>205</v>
      </c>
    </row>
    <row r="178" spans="2:65" s="12" customFormat="1">
      <c r="B178" s="164"/>
      <c r="D178" s="165" t="s">
        <v>219</v>
      </c>
      <c r="E178" s="166" t="s">
        <v>1</v>
      </c>
      <c r="F178" s="167" t="s">
        <v>4928</v>
      </c>
      <c r="H178" s="168">
        <v>252.96</v>
      </c>
      <c r="I178" s="169"/>
      <c r="L178" s="164"/>
      <c r="M178" s="170"/>
      <c r="T178" s="171"/>
      <c r="AT178" s="166" t="s">
        <v>219</v>
      </c>
      <c r="AU178" s="166" t="s">
        <v>88</v>
      </c>
      <c r="AV178" s="12" t="s">
        <v>88</v>
      </c>
      <c r="AW178" s="12" t="s">
        <v>31</v>
      </c>
      <c r="AX178" s="12" t="s">
        <v>75</v>
      </c>
      <c r="AY178" s="166" t="s">
        <v>205</v>
      </c>
    </row>
    <row r="179" spans="2:65" s="15" customFormat="1">
      <c r="B179" s="185"/>
      <c r="D179" s="165" t="s">
        <v>219</v>
      </c>
      <c r="E179" s="186" t="s">
        <v>1</v>
      </c>
      <c r="F179" s="187" t="s">
        <v>4929</v>
      </c>
      <c r="H179" s="188">
        <v>252.96</v>
      </c>
      <c r="I179" s="189"/>
      <c r="L179" s="185"/>
      <c r="M179" s="190"/>
      <c r="T179" s="191"/>
      <c r="AT179" s="186" t="s">
        <v>219</v>
      </c>
      <c r="AU179" s="186" t="s">
        <v>88</v>
      </c>
      <c r="AV179" s="15" t="s">
        <v>222</v>
      </c>
      <c r="AW179" s="15" t="s">
        <v>31</v>
      </c>
      <c r="AX179" s="15" t="s">
        <v>75</v>
      </c>
      <c r="AY179" s="186" t="s">
        <v>205</v>
      </c>
    </row>
    <row r="180" spans="2:65" s="14" customFormat="1">
      <c r="B180" s="179"/>
      <c r="D180" s="165" t="s">
        <v>219</v>
      </c>
      <c r="E180" s="180" t="s">
        <v>1</v>
      </c>
      <c r="F180" s="181" t="s">
        <v>4930</v>
      </c>
      <c r="H180" s="180" t="s">
        <v>1</v>
      </c>
      <c r="I180" s="182"/>
      <c r="L180" s="179"/>
      <c r="M180" s="183"/>
      <c r="T180" s="184"/>
      <c r="AT180" s="180" t="s">
        <v>219</v>
      </c>
      <c r="AU180" s="180" t="s">
        <v>88</v>
      </c>
      <c r="AV180" s="14" t="s">
        <v>82</v>
      </c>
      <c r="AW180" s="14" t="s">
        <v>31</v>
      </c>
      <c r="AX180" s="14" t="s">
        <v>75</v>
      </c>
      <c r="AY180" s="180" t="s">
        <v>205</v>
      </c>
    </row>
    <row r="181" spans="2:65" s="14" customFormat="1">
      <c r="B181" s="179"/>
      <c r="D181" s="165" t="s">
        <v>219</v>
      </c>
      <c r="E181" s="180" t="s">
        <v>1</v>
      </c>
      <c r="F181" s="181" t="s">
        <v>4931</v>
      </c>
      <c r="H181" s="180" t="s">
        <v>1</v>
      </c>
      <c r="I181" s="182"/>
      <c r="L181" s="179"/>
      <c r="M181" s="183"/>
      <c r="T181" s="184"/>
      <c r="AT181" s="180" t="s">
        <v>219</v>
      </c>
      <c r="AU181" s="180" t="s">
        <v>88</v>
      </c>
      <c r="AV181" s="14" t="s">
        <v>82</v>
      </c>
      <c r="AW181" s="14" t="s">
        <v>31</v>
      </c>
      <c r="AX181" s="14" t="s">
        <v>75</v>
      </c>
      <c r="AY181" s="180" t="s">
        <v>205</v>
      </c>
    </row>
    <row r="182" spans="2:65" s="12" customFormat="1">
      <c r="B182" s="164"/>
      <c r="D182" s="165" t="s">
        <v>219</v>
      </c>
      <c r="E182" s="166" t="s">
        <v>1</v>
      </c>
      <c r="F182" s="167" t="s">
        <v>4932</v>
      </c>
      <c r="H182" s="168">
        <v>186.84</v>
      </c>
      <c r="I182" s="169"/>
      <c r="L182" s="164"/>
      <c r="M182" s="170"/>
      <c r="T182" s="171"/>
      <c r="AT182" s="166" t="s">
        <v>219</v>
      </c>
      <c r="AU182" s="166" t="s">
        <v>88</v>
      </c>
      <c r="AV182" s="12" t="s">
        <v>88</v>
      </c>
      <c r="AW182" s="12" t="s">
        <v>31</v>
      </c>
      <c r="AX182" s="12" t="s">
        <v>75</v>
      </c>
      <c r="AY182" s="166" t="s">
        <v>205</v>
      </c>
    </row>
    <row r="183" spans="2:65" s="14" customFormat="1">
      <c r="B183" s="179"/>
      <c r="D183" s="165" t="s">
        <v>219</v>
      </c>
      <c r="E183" s="180" t="s">
        <v>1</v>
      </c>
      <c r="F183" s="181" t="s">
        <v>4933</v>
      </c>
      <c r="H183" s="180" t="s">
        <v>1</v>
      </c>
      <c r="I183" s="182"/>
      <c r="L183" s="179"/>
      <c r="M183" s="183"/>
      <c r="T183" s="184"/>
      <c r="AT183" s="180" t="s">
        <v>219</v>
      </c>
      <c r="AU183" s="180" t="s">
        <v>88</v>
      </c>
      <c r="AV183" s="14" t="s">
        <v>82</v>
      </c>
      <c r="AW183" s="14" t="s">
        <v>31</v>
      </c>
      <c r="AX183" s="14" t="s">
        <v>75</v>
      </c>
      <c r="AY183" s="180" t="s">
        <v>205</v>
      </c>
    </row>
    <row r="184" spans="2:65" s="12" customFormat="1">
      <c r="B184" s="164"/>
      <c r="D184" s="165" t="s">
        <v>219</v>
      </c>
      <c r="E184" s="166" t="s">
        <v>1</v>
      </c>
      <c r="F184" s="167" t="s">
        <v>4934</v>
      </c>
      <c r="H184" s="168">
        <v>1470.6</v>
      </c>
      <c r="I184" s="169"/>
      <c r="L184" s="164"/>
      <c r="M184" s="170"/>
      <c r="T184" s="171"/>
      <c r="AT184" s="166" t="s">
        <v>219</v>
      </c>
      <c r="AU184" s="166" t="s">
        <v>88</v>
      </c>
      <c r="AV184" s="12" t="s">
        <v>88</v>
      </c>
      <c r="AW184" s="12" t="s">
        <v>31</v>
      </c>
      <c r="AX184" s="12" t="s">
        <v>75</v>
      </c>
      <c r="AY184" s="166" t="s">
        <v>205</v>
      </c>
    </row>
    <row r="185" spans="2:65" s="14" customFormat="1">
      <c r="B185" s="179"/>
      <c r="D185" s="165" t="s">
        <v>219</v>
      </c>
      <c r="E185" s="180" t="s">
        <v>1</v>
      </c>
      <c r="F185" s="181" t="s">
        <v>4935</v>
      </c>
      <c r="H185" s="180" t="s">
        <v>1</v>
      </c>
      <c r="I185" s="182"/>
      <c r="L185" s="179"/>
      <c r="M185" s="183"/>
      <c r="T185" s="184"/>
      <c r="AT185" s="180" t="s">
        <v>219</v>
      </c>
      <c r="AU185" s="180" t="s">
        <v>88</v>
      </c>
      <c r="AV185" s="14" t="s">
        <v>82</v>
      </c>
      <c r="AW185" s="14" t="s">
        <v>31</v>
      </c>
      <c r="AX185" s="14" t="s">
        <v>75</v>
      </c>
      <c r="AY185" s="180" t="s">
        <v>205</v>
      </c>
    </row>
    <row r="186" spans="2:65" s="12" customFormat="1">
      <c r="B186" s="164"/>
      <c r="D186" s="165" t="s">
        <v>219</v>
      </c>
      <c r="E186" s="166" t="s">
        <v>1</v>
      </c>
      <c r="F186" s="167" t="s">
        <v>4941</v>
      </c>
      <c r="H186" s="168">
        <v>394.3</v>
      </c>
      <c r="I186" s="169"/>
      <c r="L186" s="164"/>
      <c r="M186" s="170"/>
      <c r="T186" s="171"/>
      <c r="AT186" s="166" t="s">
        <v>219</v>
      </c>
      <c r="AU186" s="166" t="s">
        <v>88</v>
      </c>
      <c r="AV186" s="12" t="s">
        <v>88</v>
      </c>
      <c r="AW186" s="12" t="s">
        <v>31</v>
      </c>
      <c r="AX186" s="12" t="s">
        <v>75</v>
      </c>
      <c r="AY186" s="166" t="s">
        <v>205</v>
      </c>
    </row>
    <row r="187" spans="2:65" s="15" customFormat="1">
      <c r="B187" s="185"/>
      <c r="D187" s="165" t="s">
        <v>219</v>
      </c>
      <c r="E187" s="186" t="s">
        <v>1</v>
      </c>
      <c r="F187" s="187" t="s">
        <v>4937</v>
      </c>
      <c r="H187" s="188">
        <v>2051.7399999999998</v>
      </c>
      <c r="I187" s="189"/>
      <c r="L187" s="185"/>
      <c r="M187" s="190"/>
      <c r="T187" s="191"/>
      <c r="AT187" s="186" t="s">
        <v>219</v>
      </c>
      <c r="AU187" s="186" t="s">
        <v>88</v>
      </c>
      <c r="AV187" s="15" t="s">
        <v>222</v>
      </c>
      <c r="AW187" s="15" t="s">
        <v>31</v>
      </c>
      <c r="AX187" s="15" t="s">
        <v>75</v>
      </c>
      <c r="AY187" s="186" t="s">
        <v>205</v>
      </c>
    </row>
    <row r="188" spans="2:65" s="13" customFormat="1">
      <c r="B188" s="172"/>
      <c r="D188" s="165" t="s">
        <v>219</v>
      </c>
      <c r="E188" s="173" t="s">
        <v>1</v>
      </c>
      <c r="F188" s="174" t="s">
        <v>221</v>
      </c>
      <c r="H188" s="175">
        <v>3620.9000000000005</v>
      </c>
      <c r="I188" s="176"/>
      <c r="L188" s="172"/>
      <c r="M188" s="177"/>
      <c r="T188" s="178"/>
      <c r="AT188" s="173" t="s">
        <v>219</v>
      </c>
      <c r="AU188" s="173" t="s">
        <v>88</v>
      </c>
      <c r="AV188" s="13" t="s">
        <v>210</v>
      </c>
      <c r="AW188" s="13" t="s">
        <v>31</v>
      </c>
      <c r="AX188" s="13" t="s">
        <v>82</v>
      </c>
      <c r="AY188" s="173" t="s">
        <v>205</v>
      </c>
    </row>
    <row r="189" spans="2:65" s="1" customFormat="1" ht="24.2" customHeight="1">
      <c r="B189" s="136"/>
      <c r="C189" s="154" t="s">
        <v>220</v>
      </c>
      <c r="D189" s="154" t="s">
        <v>214</v>
      </c>
      <c r="E189" s="155" t="s">
        <v>719</v>
      </c>
      <c r="F189" s="156" t="s">
        <v>720</v>
      </c>
      <c r="G189" s="157" t="s">
        <v>270</v>
      </c>
      <c r="H189" s="158">
        <v>3.802</v>
      </c>
      <c r="I189" s="159"/>
      <c r="J189" s="160">
        <f>ROUND(I189*H189,2)</f>
        <v>0</v>
      </c>
      <c r="K189" s="161"/>
      <c r="L189" s="32"/>
      <c r="M189" s="162" t="s">
        <v>1</v>
      </c>
      <c r="N189" s="163" t="s">
        <v>41</v>
      </c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AR189" s="150" t="s">
        <v>233</v>
      </c>
      <c r="AT189" s="150" t="s">
        <v>214</v>
      </c>
      <c r="AU189" s="150" t="s">
        <v>88</v>
      </c>
      <c r="AY189" s="17" t="s">
        <v>205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7" t="s">
        <v>88</v>
      </c>
      <c r="BK189" s="151">
        <f>ROUND(I189*H189,2)</f>
        <v>0</v>
      </c>
      <c r="BL189" s="17" t="s">
        <v>233</v>
      </c>
      <c r="BM189" s="150" t="s">
        <v>4947</v>
      </c>
    </row>
    <row r="190" spans="2:65" s="1" customFormat="1" ht="24.2" customHeight="1">
      <c r="B190" s="136"/>
      <c r="C190" s="154" t="s">
        <v>260</v>
      </c>
      <c r="D190" s="154" t="s">
        <v>214</v>
      </c>
      <c r="E190" s="155" t="s">
        <v>724</v>
      </c>
      <c r="F190" s="156" t="s">
        <v>725</v>
      </c>
      <c r="G190" s="157" t="s">
        <v>270</v>
      </c>
      <c r="H190" s="158">
        <v>3.802</v>
      </c>
      <c r="I190" s="159"/>
      <c r="J190" s="160">
        <f>ROUND(I190*H190,2)</f>
        <v>0</v>
      </c>
      <c r="K190" s="161"/>
      <c r="L190" s="32"/>
      <c r="M190" s="192" t="s">
        <v>1</v>
      </c>
      <c r="N190" s="193" t="s">
        <v>41</v>
      </c>
      <c r="O190" s="194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AR190" s="150" t="s">
        <v>233</v>
      </c>
      <c r="AT190" s="150" t="s">
        <v>214</v>
      </c>
      <c r="AU190" s="150" t="s">
        <v>88</v>
      </c>
      <c r="AY190" s="17" t="s">
        <v>205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7" t="s">
        <v>88</v>
      </c>
      <c r="BK190" s="151">
        <f>ROUND(I190*H190,2)</f>
        <v>0</v>
      </c>
      <c r="BL190" s="17" t="s">
        <v>233</v>
      </c>
      <c r="BM190" s="150" t="s">
        <v>4948</v>
      </c>
    </row>
    <row r="191" spans="2:65" s="1" customFormat="1" ht="6.95" customHeight="1"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2"/>
    </row>
  </sheetData>
  <autoFilter ref="C121:K190" xr:uid="{00000000-0009-0000-0000-00000F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255"/>
  <sheetViews>
    <sheetView showGridLines="0" topLeftCell="A211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137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30" customHeight="1">
      <c r="B11" s="32"/>
      <c r="E11" s="225" t="s">
        <v>4949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4950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ROUND((SUM(BE125:BE254)),  2)</f>
        <v>0</v>
      </c>
      <c r="G35" s="95"/>
      <c r="H35" s="95"/>
      <c r="I35" s="96">
        <v>0.2</v>
      </c>
      <c r="J35" s="94">
        <f>ROUND(((SUM(BE125:BE254))*I35),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ROUND((SUM(BF125:BF254)),  2)</f>
        <v>0</v>
      </c>
      <c r="G36" s="95"/>
      <c r="H36" s="95"/>
      <c r="I36" s="96">
        <v>0.2</v>
      </c>
      <c r="J36" s="94">
        <f>ROUND(((SUM(BF125:BF254))*I36),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ROUND((SUM(BG125:BG254)),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ROUND((SUM(BH125:BH254)),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ROUND((SUM(BI125:BI254)),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>E1.1ch - E1.1ch Vyčistenie budovy príprava na kolaudáciu, Požiarne prestupy , Hasice prístroje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,PO E.Ostertagová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J125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9" customFormat="1" ht="19.899999999999999" customHeight="1">
      <c r="B100" s="113"/>
      <c r="D100" s="114" t="s">
        <v>754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8" customFormat="1" ht="24.95" customHeight="1">
      <c r="B101" s="109"/>
      <c r="D101" s="110" t="s">
        <v>186</v>
      </c>
      <c r="E101" s="111"/>
      <c r="F101" s="111"/>
      <c r="G101" s="111"/>
      <c r="H101" s="111"/>
      <c r="I101" s="111"/>
      <c r="J101" s="112">
        <f>J182</f>
        <v>0</v>
      </c>
      <c r="L101" s="109"/>
    </row>
    <row r="102" spans="2:47" s="9" customFormat="1" ht="19.899999999999999" customHeight="1">
      <c r="B102" s="113"/>
      <c r="D102" s="114" t="s">
        <v>4951</v>
      </c>
      <c r="E102" s="115"/>
      <c r="F102" s="115"/>
      <c r="G102" s="115"/>
      <c r="H102" s="115"/>
      <c r="I102" s="115"/>
      <c r="J102" s="116">
        <f>J183</f>
        <v>0</v>
      </c>
      <c r="L102" s="113"/>
    </row>
    <row r="103" spans="2:47" s="9" customFormat="1" ht="19.899999999999999" customHeight="1">
      <c r="B103" s="113"/>
      <c r="D103" s="114" t="s">
        <v>4952</v>
      </c>
      <c r="E103" s="115"/>
      <c r="F103" s="115"/>
      <c r="G103" s="115"/>
      <c r="H103" s="115"/>
      <c r="I103" s="115"/>
      <c r="J103" s="116">
        <f>J206</f>
        <v>0</v>
      </c>
      <c r="L103" s="113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191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70" t="str">
        <f>E7</f>
        <v>PD PRE MODERNIZÁCIU A STAVEBNÉ ÚPRAVY-  ŠD NOVÁ DOBA  PRI SPU V NITRE</v>
      </c>
      <c r="F113" s="271"/>
      <c r="G113" s="271"/>
      <c r="H113" s="271"/>
      <c r="L113" s="32"/>
    </row>
    <row r="114" spans="2:65" ht="12" customHeight="1">
      <c r="B114" s="20"/>
      <c r="C114" s="27" t="s">
        <v>171</v>
      </c>
      <c r="L114" s="20"/>
    </row>
    <row r="115" spans="2:65" s="1" customFormat="1" ht="16.5" customHeight="1">
      <c r="B115" s="32"/>
      <c r="E115" s="270" t="s">
        <v>1978</v>
      </c>
      <c r="F115" s="269"/>
      <c r="G115" s="269"/>
      <c r="H115" s="269"/>
      <c r="L115" s="32"/>
    </row>
    <row r="116" spans="2:65" s="1" customFormat="1" ht="12" customHeight="1">
      <c r="B116" s="32"/>
      <c r="C116" s="27" t="s">
        <v>173</v>
      </c>
      <c r="L116" s="32"/>
    </row>
    <row r="117" spans="2:65" s="1" customFormat="1" ht="30" customHeight="1">
      <c r="B117" s="32"/>
      <c r="E117" s="225" t="str">
        <f>E11</f>
        <v>E1.1ch - E1.1ch Vyčistenie budovy príprava na kolaudáciu, Požiarne prestupy , Hasice prístroje</v>
      </c>
      <c r="F117" s="269"/>
      <c r="G117" s="269"/>
      <c r="H117" s="269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Nitra</v>
      </c>
      <c r="I119" s="27" t="s">
        <v>21</v>
      </c>
      <c r="J119" s="55" t="str">
        <f>IF(J14="","",J14)</f>
        <v>6. 6. 2024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23</v>
      </c>
      <c r="F121" s="25" t="str">
        <f>E17</f>
        <v>SPU v NITRE , A.Hlinku č.2 , 94901 NITRA</v>
      </c>
      <c r="I121" s="27" t="s">
        <v>29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 xml:space="preserve"> K.Šinská ,PO E.Ostertagová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7"/>
      <c r="C124" s="118" t="s">
        <v>192</v>
      </c>
      <c r="D124" s="119" t="s">
        <v>60</v>
      </c>
      <c r="E124" s="119" t="s">
        <v>56</v>
      </c>
      <c r="F124" s="119" t="s">
        <v>57</v>
      </c>
      <c r="G124" s="119" t="s">
        <v>193</v>
      </c>
      <c r="H124" s="119" t="s">
        <v>194</v>
      </c>
      <c r="I124" s="119" t="s">
        <v>195</v>
      </c>
      <c r="J124" s="120" t="s">
        <v>181</v>
      </c>
      <c r="K124" s="121" t="s">
        <v>196</v>
      </c>
      <c r="L124" s="117"/>
      <c r="M124" s="62" t="s">
        <v>1</v>
      </c>
      <c r="N124" s="63" t="s">
        <v>39</v>
      </c>
      <c r="O124" s="63" t="s">
        <v>197</v>
      </c>
      <c r="P124" s="63" t="s">
        <v>198</v>
      </c>
      <c r="Q124" s="63" t="s">
        <v>199</v>
      </c>
      <c r="R124" s="63" t="s">
        <v>200</v>
      </c>
      <c r="S124" s="63" t="s">
        <v>201</v>
      </c>
      <c r="T124" s="64" t="s">
        <v>202</v>
      </c>
    </row>
    <row r="125" spans="2:65" s="1" customFormat="1" ht="22.9" customHeight="1">
      <c r="B125" s="32"/>
      <c r="C125" s="67" t="s">
        <v>182</v>
      </c>
      <c r="J125" s="122">
        <f>BK125</f>
        <v>0</v>
      </c>
      <c r="L125" s="32"/>
      <c r="M125" s="65"/>
      <c r="N125" s="56"/>
      <c r="O125" s="56"/>
      <c r="P125" s="123">
        <f>P126+P182</f>
        <v>0</v>
      </c>
      <c r="Q125" s="56"/>
      <c r="R125" s="123">
        <f>R126+R182</f>
        <v>5.0348765599999998</v>
      </c>
      <c r="S125" s="56"/>
      <c r="T125" s="124">
        <f>T126+T182</f>
        <v>0</v>
      </c>
      <c r="AT125" s="17" t="s">
        <v>74</v>
      </c>
      <c r="AU125" s="17" t="s">
        <v>183</v>
      </c>
      <c r="BK125" s="125">
        <f>BK126+BK182</f>
        <v>0</v>
      </c>
    </row>
    <row r="126" spans="2:65" s="11" customFormat="1" ht="25.9" customHeight="1">
      <c r="B126" s="126"/>
      <c r="D126" s="127" t="s">
        <v>74</v>
      </c>
      <c r="E126" s="128" t="s">
        <v>203</v>
      </c>
      <c r="F126" s="128" t="s">
        <v>204</v>
      </c>
      <c r="I126" s="129"/>
      <c r="J126" s="130">
        <f>BK126</f>
        <v>0</v>
      </c>
      <c r="L126" s="126"/>
      <c r="M126" s="131"/>
      <c r="P126" s="132">
        <f>P127</f>
        <v>0</v>
      </c>
      <c r="R126" s="132">
        <f>R127</f>
        <v>0.28202100000000002</v>
      </c>
      <c r="T126" s="133">
        <f>T127</f>
        <v>0</v>
      </c>
      <c r="AR126" s="127" t="s">
        <v>82</v>
      </c>
      <c r="AT126" s="134" t="s">
        <v>74</v>
      </c>
      <c r="AU126" s="134" t="s">
        <v>75</v>
      </c>
      <c r="AY126" s="127" t="s">
        <v>205</v>
      </c>
      <c r="BK126" s="135">
        <f>BK127</f>
        <v>0</v>
      </c>
    </row>
    <row r="127" spans="2:65" s="11" customFormat="1" ht="22.9" customHeight="1">
      <c r="B127" s="126"/>
      <c r="D127" s="127" t="s">
        <v>74</v>
      </c>
      <c r="E127" s="152" t="s">
        <v>277</v>
      </c>
      <c r="F127" s="152" t="s">
        <v>765</v>
      </c>
      <c r="I127" s="129"/>
      <c r="J127" s="153">
        <f>BK127</f>
        <v>0</v>
      </c>
      <c r="L127" s="126"/>
      <c r="M127" s="131"/>
      <c r="P127" s="132">
        <f>SUM(P128:P181)</f>
        <v>0</v>
      </c>
      <c r="R127" s="132">
        <f>SUM(R128:R181)</f>
        <v>0.28202100000000002</v>
      </c>
      <c r="T127" s="133">
        <f>SUM(T128:T181)</f>
        <v>0</v>
      </c>
      <c r="AR127" s="127" t="s">
        <v>82</v>
      </c>
      <c r="AT127" s="134" t="s">
        <v>74</v>
      </c>
      <c r="AU127" s="134" t="s">
        <v>82</v>
      </c>
      <c r="AY127" s="127" t="s">
        <v>205</v>
      </c>
      <c r="BK127" s="135">
        <f>SUM(BK128:BK181)</f>
        <v>0</v>
      </c>
    </row>
    <row r="128" spans="2:65" s="1" customFormat="1" ht="37.9" customHeight="1">
      <c r="B128" s="136"/>
      <c r="C128" s="154" t="s">
        <v>82</v>
      </c>
      <c r="D128" s="154" t="s">
        <v>214</v>
      </c>
      <c r="E128" s="155" t="s">
        <v>4953</v>
      </c>
      <c r="F128" s="156" t="s">
        <v>4954</v>
      </c>
      <c r="G128" s="157" t="s">
        <v>165</v>
      </c>
      <c r="H128" s="158">
        <v>5640.42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41</v>
      </c>
      <c r="P128" s="148">
        <f>O128*H128</f>
        <v>0</v>
      </c>
      <c r="Q128" s="148">
        <v>5.0000000000000002E-5</v>
      </c>
      <c r="R128" s="148">
        <f>Q128*H128</f>
        <v>0.28202100000000002</v>
      </c>
      <c r="S128" s="148">
        <v>0</v>
      </c>
      <c r="T128" s="149">
        <f>S128*H128</f>
        <v>0</v>
      </c>
      <c r="AR128" s="150" t="s">
        <v>210</v>
      </c>
      <c r="AT128" s="150" t="s">
        <v>214</v>
      </c>
      <c r="AU128" s="150" t="s">
        <v>88</v>
      </c>
      <c r="AY128" s="17" t="s">
        <v>205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7" t="s">
        <v>88</v>
      </c>
      <c r="BK128" s="151">
        <f>ROUND(I128*H128,2)</f>
        <v>0</v>
      </c>
      <c r="BL128" s="17" t="s">
        <v>210</v>
      </c>
      <c r="BM128" s="150" t="s">
        <v>4955</v>
      </c>
    </row>
    <row r="129" spans="2:51" s="14" customFormat="1">
      <c r="B129" s="179"/>
      <c r="D129" s="165" t="s">
        <v>219</v>
      </c>
      <c r="E129" s="180" t="s">
        <v>1</v>
      </c>
      <c r="F129" s="181" t="s">
        <v>4956</v>
      </c>
      <c r="H129" s="180" t="s">
        <v>1</v>
      </c>
      <c r="I129" s="182"/>
      <c r="L129" s="179"/>
      <c r="M129" s="183"/>
      <c r="T129" s="184"/>
      <c r="AT129" s="180" t="s">
        <v>219</v>
      </c>
      <c r="AU129" s="180" t="s">
        <v>88</v>
      </c>
      <c r="AV129" s="14" t="s">
        <v>82</v>
      </c>
      <c r="AW129" s="14" t="s">
        <v>31</v>
      </c>
      <c r="AX129" s="14" t="s">
        <v>75</v>
      </c>
      <c r="AY129" s="180" t="s">
        <v>205</v>
      </c>
    </row>
    <row r="130" spans="2:51" s="12" customFormat="1">
      <c r="B130" s="164"/>
      <c r="D130" s="165" t="s">
        <v>219</v>
      </c>
      <c r="E130" s="166" t="s">
        <v>1</v>
      </c>
      <c r="F130" s="167" t="s">
        <v>4957</v>
      </c>
      <c r="H130" s="168">
        <v>71.790000000000006</v>
      </c>
      <c r="I130" s="169"/>
      <c r="L130" s="164"/>
      <c r="M130" s="170"/>
      <c r="T130" s="171"/>
      <c r="AT130" s="166" t="s">
        <v>219</v>
      </c>
      <c r="AU130" s="166" t="s">
        <v>88</v>
      </c>
      <c r="AV130" s="12" t="s">
        <v>88</v>
      </c>
      <c r="AW130" s="12" t="s">
        <v>31</v>
      </c>
      <c r="AX130" s="12" t="s">
        <v>75</v>
      </c>
      <c r="AY130" s="166" t="s">
        <v>205</v>
      </c>
    </row>
    <row r="131" spans="2:51" s="12" customFormat="1">
      <c r="B131" s="164"/>
      <c r="D131" s="165" t="s">
        <v>219</v>
      </c>
      <c r="E131" s="166" t="s">
        <v>1</v>
      </c>
      <c r="F131" s="167" t="s">
        <v>4958</v>
      </c>
      <c r="H131" s="168">
        <v>100.57</v>
      </c>
      <c r="I131" s="169"/>
      <c r="L131" s="164"/>
      <c r="M131" s="170"/>
      <c r="T131" s="171"/>
      <c r="AT131" s="166" t="s">
        <v>219</v>
      </c>
      <c r="AU131" s="166" t="s">
        <v>88</v>
      </c>
      <c r="AV131" s="12" t="s">
        <v>88</v>
      </c>
      <c r="AW131" s="12" t="s">
        <v>31</v>
      </c>
      <c r="AX131" s="12" t="s">
        <v>75</v>
      </c>
      <c r="AY131" s="166" t="s">
        <v>205</v>
      </c>
    </row>
    <row r="132" spans="2:51" s="12" customFormat="1">
      <c r="B132" s="164"/>
      <c r="D132" s="165" t="s">
        <v>219</v>
      </c>
      <c r="E132" s="166" t="s">
        <v>1</v>
      </c>
      <c r="F132" s="167" t="s">
        <v>4959</v>
      </c>
      <c r="H132" s="168">
        <v>100.57</v>
      </c>
      <c r="I132" s="169"/>
      <c r="L132" s="164"/>
      <c r="M132" s="170"/>
      <c r="T132" s="171"/>
      <c r="AT132" s="166" t="s">
        <v>219</v>
      </c>
      <c r="AU132" s="166" t="s">
        <v>88</v>
      </c>
      <c r="AV132" s="12" t="s">
        <v>88</v>
      </c>
      <c r="AW132" s="12" t="s">
        <v>31</v>
      </c>
      <c r="AX132" s="12" t="s">
        <v>75</v>
      </c>
      <c r="AY132" s="166" t="s">
        <v>205</v>
      </c>
    </row>
    <row r="133" spans="2:51" s="12" customFormat="1">
      <c r="B133" s="164"/>
      <c r="D133" s="165" t="s">
        <v>219</v>
      </c>
      <c r="E133" s="166" t="s">
        <v>1</v>
      </c>
      <c r="F133" s="167" t="s">
        <v>4960</v>
      </c>
      <c r="H133" s="168">
        <v>100.57</v>
      </c>
      <c r="I133" s="169"/>
      <c r="L133" s="164"/>
      <c r="M133" s="170"/>
      <c r="T133" s="171"/>
      <c r="AT133" s="166" t="s">
        <v>219</v>
      </c>
      <c r="AU133" s="166" t="s">
        <v>88</v>
      </c>
      <c r="AV133" s="12" t="s">
        <v>88</v>
      </c>
      <c r="AW133" s="12" t="s">
        <v>31</v>
      </c>
      <c r="AX133" s="12" t="s">
        <v>75</v>
      </c>
      <c r="AY133" s="166" t="s">
        <v>205</v>
      </c>
    </row>
    <row r="134" spans="2:51" s="12" customFormat="1">
      <c r="B134" s="164"/>
      <c r="D134" s="165" t="s">
        <v>219</v>
      </c>
      <c r="E134" s="166" t="s">
        <v>1</v>
      </c>
      <c r="F134" s="167" t="s">
        <v>4961</v>
      </c>
      <c r="H134" s="168">
        <v>100.57</v>
      </c>
      <c r="I134" s="169"/>
      <c r="L134" s="164"/>
      <c r="M134" s="170"/>
      <c r="T134" s="171"/>
      <c r="AT134" s="166" t="s">
        <v>219</v>
      </c>
      <c r="AU134" s="166" t="s">
        <v>88</v>
      </c>
      <c r="AV134" s="12" t="s">
        <v>88</v>
      </c>
      <c r="AW134" s="12" t="s">
        <v>31</v>
      </c>
      <c r="AX134" s="12" t="s">
        <v>75</v>
      </c>
      <c r="AY134" s="166" t="s">
        <v>205</v>
      </c>
    </row>
    <row r="135" spans="2:51" s="12" customFormat="1">
      <c r="B135" s="164"/>
      <c r="D135" s="165" t="s">
        <v>219</v>
      </c>
      <c r="E135" s="166" t="s">
        <v>1</v>
      </c>
      <c r="F135" s="167" t="s">
        <v>4962</v>
      </c>
      <c r="H135" s="168">
        <v>65.819999999999993</v>
      </c>
      <c r="I135" s="169"/>
      <c r="L135" s="164"/>
      <c r="M135" s="170"/>
      <c r="T135" s="171"/>
      <c r="AT135" s="166" t="s">
        <v>219</v>
      </c>
      <c r="AU135" s="166" t="s">
        <v>88</v>
      </c>
      <c r="AV135" s="12" t="s">
        <v>88</v>
      </c>
      <c r="AW135" s="12" t="s">
        <v>31</v>
      </c>
      <c r="AX135" s="12" t="s">
        <v>75</v>
      </c>
      <c r="AY135" s="166" t="s">
        <v>205</v>
      </c>
    </row>
    <row r="136" spans="2:51" s="12" customFormat="1">
      <c r="B136" s="164"/>
      <c r="D136" s="165" t="s">
        <v>219</v>
      </c>
      <c r="E136" s="166" t="s">
        <v>1</v>
      </c>
      <c r="F136" s="167" t="s">
        <v>4963</v>
      </c>
      <c r="H136" s="168">
        <v>65.819999999999993</v>
      </c>
      <c r="I136" s="169"/>
      <c r="L136" s="164"/>
      <c r="M136" s="170"/>
      <c r="T136" s="171"/>
      <c r="AT136" s="166" t="s">
        <v>219</v>
      </c>
      <c r="AU136" s="166" t="s">
        <v>88</v>
      </c>
      <c r="AV136" s="12" t="s">
        <v>88</v>
      </c>
      <c r="AW136" s="12" t="s">
        <v>31</v>
      </c>
      <c r="AX136" s="12" t="s">
        <v>75</v>
      </c>
      <c r="AY136" s="166" t="s">
        <v>205</v>
      </c>
    </row>
    <row r="137" spans="2:51" s="12" customFormat="1">
      <c r="B137" s="164"/>
      <c r="D137" s="165" t="s">
        <v>219</v>
      </c>
      <c r="E137" s="166" t="s">
        <v>1</v>
      </c>
      <c r="F137" s="167" t="s">
        <v>4964</v>
      </c>
      <c r="H137" s="168">
        <v>65.819999999999993</v>
      </c>
      <c r="I137" s="169"/>
      <c r="L137" s="164"/>
      <c r="M137" s="170"/>
      <c r="T137" s="171"/>
      <c r="AT137" s="166" t="s">
        <v>219</v>
      </c>
      <c r="AU137" s="166" t="s">
        <v>88</v>
      </c>
      <c r="AV137" s="12" t="s">
        <v>88</v>
      </c>
      <c r="AW137" s="12" t="s">
        <v>31</v>
      </c>
      <c r="AX137" s="12" t="s">
        <v>75</v>
      </c>
      <c r="AY137" s="166" t="s">
        <v>205</v>
      </c>
    </row>
    <row r="138" spans="2:51" s="12" customFormat="1">
      <c r="B138" s="164"/>
      <c r="D138" s="165" t="s">
        <v>219</v>
      </c>
      <c r="E138" s="166" t="s">
        <v>1</v>
      </c>
      <c r="F138" s="167" t="s">
        <v>4965</v>
      </c>
      <c r="H138" s="168">
        <v>65.819999999999993</v>
      </c>
      <c r="I138" s="169"/>
      <c r="L138" s="164"/>
      <c r="M138" s="170"/>
      <c r="T138" s="171"/>
      <c r="AT138" s="166" t="s">
        <v>219</v>
      </c>
      <c r="AU138" s="166" t="s">
        <v>88</v>
      </c>
      <c r="AV138" s="12" t="s">
        <v>88</v>
      </c>
      <c r="AW138" s="12" t="s">
        <v>31</v>
      </c>
      <c r="AX138" s="12" t="s">
        <v>75</v>
      </c>
      <c r="AY138" s="166" t="s">
        <v>205</v>
      </c>
    </row>
    <row r="139" spans="2:51" s="15" customFormat="1">
      <c r="B139" s="185"/>
      <c r="D139" s="165" t="s">
        <v>219</v>
      </c>
      <c r="E139" s="186" t="s">
        <v>1</v>
      </c>
      <c r="F139" s="187" t="s">
        <v>4966</v>
      </c>
      <c r="H139" s="188">
        <v>737.34999999999991</v>
      </c>
      <c r="I139" s="189"/>
      <c r="L139" s="185"/>
      <c r="M139" s="190"/>
      <c r="T139" s="191"/>
      <c r="AT139" s="186" t="s">
        <v>219</v>
      </c>
      <c r="AU139" s="186" t="s">
        <v>88</v>
      </c>
      <c r="AV139" s="15" t="s">
        <v>222</v>
      </c>
      <c r="AW139" s="15" t="s">
        <v>31</v>
      </c>
      <c r="AX139" s="15" t="s">
        <v>75</v>
      </c>
      <c r="AY139" s="186" t="s">
        <v>205</v>
      </c>
    </row>
    <row r="140" spans="2:51" s="14" customFormat="1">
      <c r="B140" s="179"/>
      <c r="D140" s="165" t="s">
        <v>219</v>
      </c>
      <c r="E140" s="180" t="s">
        <v>1</v>
      </c>
      <c r="F140" s="181" t="s">
        <v>4967</v>
      </c>
      <c r="H140" s="180" t="s">
        <v>1</v>
      </c>
      <c r="I140" s="182"/>
      <c r="L140" s="179"/>
      <c r="M140" s="183"/>
      <c r="T140" s="184"/>
      <c r="AT140" s="180" t="s">
        <v>219</v>
      </c>
      <c r="AU140" s="180" t="s">
        <v>88</v>
      </c>
      <c r="AV140" s="14" t="s">
        <v>82</v>
      </c>
      <c r="AW140" s="14" t="s">
        <v>31</v>
      </c>
      <c r="AX140" s="14" t="s">
        <v>75</v>
      </c>
      <c r="AY140" s="180" t="s">
        <v>205</v>
      </c>
    </row>
    <row r="141" spans="2:51" s="12" customFormat="1">
      <c r="B141" s="164"/>
      <c r="D141" s="165" t="s">
        <v>219</v>
      </c>
      <c r="E141" s="166" t="s">
        <v>1</v>
      </c>
      <c r="F141" s="167" t="s">
        <v>4968</v>
      </c>
      <c r="H141" s="168">
        <v>261.89999999999998</v>
      </c>
      <c r="I141" s="169"/>
      <c r="L141" s="164"/>
      <c r="M141" s="170"/>
      <c r="T141" s="171"/>
      <c r="AT141" s="166" t="s">
        <v>219</v>
      </c>
      <c r="AU141" s="166" t="s">
        <v>88</v>
      </c>
      <c r="AV141" s="12" t="s">
        <v>88</v>
      </c>
      <c r="AW141" s="12" t="s">
        <v>31</v>
      </c>
      <c r="AX141" s="12" t="s">
        <v>75</v>
      </c>
      <c r="AY141" s="166" t="s">
        <v>205</v>
      </c>
    </row>
    <row r="142" spans="2:51" s="12" customFormat="1">
      <c r="B142" s="164"/>
      <c r="D142" s="165" t="s">
        <v>219</v>
      </c>
      <c r="E142" s="166" t="s">
        <v>1</v>
      </c>
      <c r="F142" s="167" t="s">
        <v>4969</v>
      </c>
      <c r="H142" s="168">
        <v>144.21</v>
      </c>
      <c r="I142" s="169"/>
      <c r="L142" s="164"/>
      <c r="M142" s="170"/>
      <c r="T142" s="171"/>
      <c r="AT142" s="166" t="s">
        <v>219</v>
      </c>
      <c r="AU142" s="166" t="s">
        <v>88</v>
      </c>
      <c r="AV142" s="12" t="s">
        <v>88</v>
      </c>
      <c r="AW142" s="12" t="s">
        <v>31</v>
      </c>
      <c r="AX142" s="12" t="s">
        <v>75</v>
      </c>
      <c r="AY142" s="166" t="s">
        <v>205</v>
      </c>
    </row>
    <row r="143" spans="2:51" s="14" customFormat="1">
      <c r="B143" s="179"/>
      <c r="D143" s="165" t="s">
        <v>219</v>
      </c>
      <c r="E143" s="180" t="s">
        <v>1</v>
      </c>
      <c r="F143" s="181" t="s">
        <v>2758</v>
      </c>
      <c r="H143" s="180" t="s">
        <v>1</v>
      </c>
      <c r="I143" s="182"/>
      <c r="L143" s="179"/>
      <c r="M143" s="183"/>
      <c r="T143" s="184"/>
      <c r="AT143" s="180" t="s">
        <v>219</v>
      </c>
      <c r="AU143" s="180" t="s">
        <v>88</v>
      </c>
      <c r="AV143" s="14" t="s">
        <v>82</v>
      </c>
      <c r="AW143" s="14" t="s">
        <v>31</v>
      </c>
      <c r="AX143" s="14" t="s">
        <v>75</v>
      </c>
      <c r="AY143" s="180" t="s">
        <v>205</v>
      </c>
    </row>
    <row r="144" spans="2:51" s="12" customFormat="1" ht="22.5">
      <c r="B144" s="164"/>
      <c r="D144" s="165" t="s">
        <v>219</v>
      </c>
      <c r="E144" s="166" t="s">
        <v>1</v>
      </c>
      <c r="F144" s="167" t="s">
        <v>4970</v>
      </c>
      <c r="H144" s="168">
        <v>240.73</v>
      </c>
      <c r="I144" s="169"/>
      <c r="L144" s="164"/>
      <c r="M144" s="170"/>
      <c r="T144" s="171"/>
      <c r="AT144" s="166" t="s">
        <v>219</v>
      </c>
      <c r="AU144" s="166" t="s">
        <v>88</v>
      </c>
      <c r="AV144" s="12" t="s">
        <v>88</v>
      </c>
      <c r="AW144" s="12" t="s">
        <v>31</v>
      </c>
      <c r="AX144" s="12" t="s">
        <v>75</v>
      </c>
      <c r="AY144" s="166" t="s">
        <v>205</v>
      </c>
    </row>
    <row r="145" spans="2:51" s="14" customFormat="1">
      <c r="B145" s="179"/>
      <c r="D145" s="165" t="s">
        <v>219</v>
      </c>
      <c r="E145" s="180" t="s">
        <v>1</v>
      </c>
      <c r="F145" s="181" t="s">
        <v>2078</v>
      </c>
      <c r="H145" s="180" t="s">
        <v>1</v>
      </c>
      <c r="I145" s="182"/>
      <c r="L145" s="179"/>
      <c r="M145" s="183"/>
      <c r="T145" s="184"/>
      <c r="AT145" s="180" t="s">
        <v>219</v>
      </c>
      <c r="AU145" s="180" t="s">
        <v>88</v>
      </c>
      <c r="AV145" s="14" t="s">
        <v>82</v>
      </c>
      <c r="AW145" s="14" t="s">
        <v>31</v>
      </c>
      <c r="AX145" s="14" t="s">
        <v>75</v>
      </c>
      <c r="AY145" s="180" t="s">
        <v>205</v>
      </c>
    </row>
    <row r="146" spans="2:51" s="12" customFormat="1">
      <c r="B146" s="164"/>
      <c r="D146" s="165" t="s">
        <v>219</v>
      </c>
      <c r="E146" s="166" t="s">
        <v>1</v>
      </c>
      <c r="F146" s="167" t="s">
        <v>3481</v>
      </c>
      <c r="H146" s="168">
        <v>136.31</v>
      </c>
      <c r="I146" s="169"/>
      <c r="L146" s="164"/>
      <c r="M146" s="170"/>
      <c r="T146" s="171"/>
      <c r="AT146" s="166" t="s">
        <v>219</v>
      </c>
      <c r="AU146" s="166" t="s">
        <v>88</v>
      </c>
      <c r="AV146" s="12" t="s">
        <v>88</v>
      </c>
      <c r="AW146" s="12" t="s">
        <v>31</v>
      </c>
      <c r="AX146" s="12" t="s">
        <v>75</v>
      </c>
      <c r="AY146" s="166" t="s">
        <v>205</v>
      </c>
    </row>
    <row r="147" spans="2:51" s="15" customFormat="1">
      <c r="B147" s="185"/>
      <c r="D147" s="165" t="s">
        <v>219</v>
      </c>
      <c r="E147" s="186" t="s">
        <v>1</v>
      </c>
      <c r="F147" s="187" t="s">
        <v>4971</v>
      </c>
      <c r="H147" s="188">
        <v>783.15000000000009</v>
      </c>
      <c r="I147" s="189"/>
      <c r="L147" s="185"/>
      <c r="M147" s="190"/>
      <c r="T147" s="191"/>
      <c r="AT147" s="186" t="s">
        <v>219</v>
      </c>
      <c r="AU147" s="186" t="s">
        <v>88</v>
      </c>
      <c r="AV147" s="15" t="s">
        <v>222</v>
      </c>
      <c r="AW147" s="15" t="s">
        <v>31</v>
      </c>
      <c r="AX147" s="15" t="s">
        <v>75</v>
      </c>
      <c r="AY147" s="186" t="s">
        <v>205</v>
      </c>
    </row>
    <row r="148" spans="2:51" s="14" customFormat="1">
      <c r="B148" s="179"/>
      <c r="D148" s="165" t="s">
        <v>219</v>
      </c>
      <c r="E148" s="180" t="s">
        <v>1</v>
      </c>
      <c r="F148" s="181" t="s">
        <v>4972</v>
      </c>
      <c r="H148" s="180" t="s">
        <v>1</v>
      </c>
      <c r="I148" s="182"/>
      <c r="L148" s="179"/>
      <c r="M148" s="183"/>
      <c r="T148" s="184"/>
      <c r="AT148" s="180" t="s">
        <v>219</v>
      </c>
      <c r="AU148" s="180" t="s">
        <v>88</v>
      </c>
      <c r="AV148" s="14" t="s">
        <v>82</v>
      </c>
      <c r="AW148" s="14" t="s">
        <v>31</v>
      </c>
      <c r="AX148" s="14" t="s">
        <v>75</v>
      </c>
      <c r="AY148" s="180" t="s">
        <v>205</v>
      </c>
    </row>
    <row r="149" spans="2:51" s="12" customFormat="1">
      <c r="B149" s="164"/>
      <c r="D149" s="165" t="s">
        <v>219</v>
      </c>
      <c r="E149" s="166" t="s">
        <v>1</v>
      </c>
      <c r="F149" s="167" t="s">
        <v>4973</v>
      </c>
      <c r="H149" s="168">
        <v>247.5</v>
      </c>
      <c r="I149" s="169"/>
      <c r="L149" s="164"/>
      <c r="M149" s="170"/>
      <c r="T149" s="171"/>
      <c r="AT149" s="166" t="s">
        <v>219</v>
      </c>
      <c r="AU149" s="166" t="s">
        <v>88</v>
      </c>
      <c r="AV149" s="12" t="s">
        <v>88</v>
      </c>
      <c r="AW149" s="12" t="s">
        <v>31</v>
      </c>
      <c r="AX149" s="12" t="s">
        <v>75</v>
      </c>
      <c r="AY149" s="166" t="s">
        <v>205</v>
      </c>
    </row>
    <row r="150" spans="2:51" s="12" customFormat="1">
      <c r="B150" s="164"/>
      <c r="D150" s="165" t="s">
        <v>219</v>
      </c>
      <c r="E150" s="166" t="s">
        <v>1</v>
      </c>
      <c r="F150" s="167" t="s">
        <v>4974</v>
      </c>
      <c r="H150" s="168">
        <v>302.88</v>
      </c>
      <c r="I150" s="169"/>
      <c r="L150" s="164"/>
      <c r="M150" s="170"/>
      <c r="T150" s="171"/>
      <c r="AT150" s="166" t="s">
        <v>219</v>
      </c>
      <c r="AU150" s="166" t="s">
        <v>88</v>
      </c>
      <c r="AV150" s="12" t="s">
        <v>88</v>
      </c>
      <c r="AW150" s="12" t="s">
        <v>31</v>
      </c>
      <c r="AX150" s="12" t="s">
        <v>75</v>
      </c>
      <c r="AY150" s="166" t="s">
        <v>205</v>
      </c>
    </row>
    <row r="151" spans="2:51" s="12" customFormat="1">
      <c r="B151" s="164"/>
      <c r="D151" s="165" t="s">
        <v>219</v>
      </c>
      <c r="E151" s="166" t="s">
        <v>1</v>
      </c>
      <c r="F151" s="167" t="s">
        <v>4975</v>
      </c>
      <c r="H151" s="168">
        <v>66.42</v>
      </c>
      <c r="I151" s="169"/>
      <c r="L151" s="164"/>
      <c r="M151" s="170"/>
      <c r="T151" s="171"/>
      <c r="AT151" s="166" t="s">
        <v>219</v>
      </c>
      <c r="AU151" s="166" t="s">
        <v>88</v>
      </c>
      <c r="AV151" s="12" t="s">
        <v>88</v>
      </c>
      <c r="AW151" s="12" t="s">
        <v>31</v>
      </c>
      <c r="AX151" s="12" t="s">
        <v>75</v>
      </c>
      <c r="AY151" s="166" t="s">
        <v>205</v>
      </c>
    </row>
    <row r="152" spans="2:51" s="12" customFormat="1">
      <c r="B152" s="164"/>
      <c r="D152" s="165" t="s">
        <v>219</v>
      </c>
      <c r="E152" s="166" t="s">
        <v>1</v>
      </c>
      <c r="F152" s="167" t="s">
        <v>4976</v>
      </c>
      <c r="H152" s="168">
        <v>429.15</v>
      </c>
      <c r="I152" s="169"/>
      <c r="L152" s="164"/>
      <c r="M152" s="170"/>
      <c r="T152" s="171"/>
      <c r="AT152" s="166" t="s">
        <v>219</v>
      </c>
      <c r="AU152" s="166" t="s">
        <v>88</v>
      </c>
      <c r="AV152" s="12" t="s">
        <v>88</v>
      </c>
      <c r="AW152" s="12" t="s">
        <v>31</v>
      </c>
      <c r="AX152" s="12" t="s">
        <v>75</v>
      </c>
      <c r="AY152" s="166" t="s">
        <v>205</v>
      </c>
    </row>
    <row r="153" spans="2:51" s="14" customFormat="1">
      <c r="B153" s="179"/>
      <c r="D153" s="165" t="s">
        <v>219</v>
      </c>
      <c r="E153" s="180" t="s">
        <v>1</v>
      </c>
      <c r="F153" s="181" t="s">
        <v>2078</v>
      </c>
      <c r="H153" s="180" t="s">
        <v>1</v>
      </c>
      <c r="I153" s="182"/>
      <c r="L153" s="179"/>
      <c r="M153" s="183"/>
      <c r="T153" s="184"/>
      <c r="AT153" s="180" t="s">
        <v>219</v>
      </c>
      <c r="AU153" s="180" t="s">
        <v>88</v>
      </c>
      <c r="AV153" s="14" t="s">
        <v>82</v>
      </c>
      <c r="AW153" s="14" t="s">
        <v>31</v>
      </c>
      <c r="AX153" s="14" t="s">
        <v>75</v>
      </c>
      <c r="AY153" s="180" t="s">
        <v>205</v>
      </c>
    </row>
    <row r="154" spans="2:51" s="12" customFormat="1">
      <c r="B154" s="164"/>
      <c r="D154" s="165" t="s">
        <v>219</v>
      </c>
      <c r="E154" s="166" t="s">
        <v>1</v>
      </c>
      <c r="F154" s="167" t="s">
        <v>4977</v>
      </c>
      <c r="H154" s="168">
        <v>469.86</v>
      </c>
      <c r="I154" s="169"/>
      <c r="L154" s="164"/>
      <c r="M154" s="170"/>
      <c r="T154" s="171"/>
      <c r="AT154" s="166" t="s">
        <v>219</v>
      </c>
      <c r="AU154" s="166" t="s">
        <v>88</v>
      </c>
      <c r="AV154" s="12" t="s">
        <v>88</v>
      </c>
      <c r="AW154" s="12" t="s">
        <v>31</v>
      </c>
      <c r="AX154" s="12" t="s">
        <v>75</v>
      </c>
      <c r="AY154" s="166" t="s">
        <v>205</v>
      </c>
    </row>
    <row r="155" spans="2:51" s="12" customFormat="1">
      <c r="B155" s="164"/>
      <c r="D155" s="165" t="s">
        <v>219</v>
      </c>
      <c r="E155" s="166" t="s">
        <v>1</v>
      </c>
      <c r="F155" s="167" t="s">
        <v>4978</v>
      </c>
      <c r="H155" s="168">
        <v>243.84</v>
      </c>
      <c r="I155" s="169"/>
      <c r="L155" s="164"/>
      <c r="M155" s="170"/>
      <c r="T155" s="171"/>
      <c r="AT155" s="166" t="s">
        <v>219</v>
      </c>
      <c r="AU155" s="166" t="s">
        <v>88</v>
      </c>
      <c r="AV155" s="12" t="s">
        <v>88</v>
      </c>
      <c r="AW155" s="12" t="s">
        <v>31</v>
      </c>
      <c r="AX155" s="12" t="s">
        <v>75</v>
      </c>
      <c r="AY155" s="166" t="s">
        <v>205</v>
      </c>
    </row>
    <row r="156" spans="2:51" s="12" customFormat="1">
      <c r="B156" s="164"/>
      <c r="D156" s="165" t="s">
        <v>219</v>
      </c>
      <c r="E156" s="166" t="s">
        <v>1</v>
      </c>
      <c r="F156" s="167" t="s">
        <v>4979</v>
      </c>
      <c r="H156" s="168">
        <v>173.64</v>
      </c>
      <c r="I156" s="169"/>
      <c r="L156" s="164"/>
      <c r="M156" s="170"/>
      <c r="T156" s="171"/>
      <c r="AT156" s="166" t="s">
        <v>219</v>
      </c>
      <c r="AU156" s="166" t="s">
        <v>88</v>
      </c>
      <c r="AV156" s="12" t="s">
        <v>88</v>
      </c>
      <c r="AW156" s="12" t="s">
        <v>31</v>
      </c>
      <c r="AX156" s="12" t="s">
        <v>75</v>
      </c>
      <c r="AY156" s="166" t="s">
        <v>205</v>
      </c>
    </row>
    <row r="157" spans="2:51" s="14" customFormat="1">
      <c r="B157" s="179"/>
      <c r="D157" s="165" t="s">
        <v>219</v>
      </c>
      <c r="E157" s="180" t="s">
        <v>1</v>
      </c>
      <c r="F157" s="181" t="s">
        <v>2078</v>
      </c>
      <c r="H157" s="180" t="s">
        <v>1</v>
      </c>
      <c r="I157" s="182"/>
      <c r="L157" s="179"/>
      <c r="M157" s="183"/>
      <c r="T157" s="184"/>
      <c r="AT157" s="180" t="s">
        <v>219</v>
      </c>
      <c r="AU157" s="180" t="s">
        <v>88</v>
      </c>
      <c r="AV157" s="14" t="s">
        <v>82</v>
      </c>
      <c r="AW157" s="14" t="s">
        <v>31</v>
      </c>
      <c r="AX157" s="14" t="s">
        <v>75</v>
      </c>
      <c r="AY157" s="180" t="s">
        <v>205</v>
      </c>
    </row>
    <row r="158" spans="2:51" s="12" customFormat="1">
      <c r="B158" s="164"/>
      <c r="D158" s="165" t="s">
        <v>219</v>
      </c>
      <c r="E158" s="166" t="s">
        <v>1</v>
      </c>
      <c r="F158" s="167" t="s">
        <v>4980</v>
      </c>
      <c r="H158" s="168">
        <v>402.39</v>
      </c>
      <c r="I158" s="169"/>
      <c r="L158" s="164"/>
      <c r="M158" s="170"/>
      <c r="T158" s="171"/>
      <c r="AT158" s="166" t="s">
        <v>219</v>
      </c>
      <c r="AU158" s="166" t="s">
        <v>88</v>
      </c>
      <c r="AV158" s="12" t="s">
        <v>88</v>
      </c>
      <c r="AW158" s="12" t="s">
        <v>31</v>
      </c>
      <c r="AX158" s="12" t="s">
        <v>75</v>
      </c>
      <c r="AY158" s="166" t="s">
        <v>205</v>
      </c>
    </row>
    <row r="159" spans="2:51" s="15" customFormat="1">
      <c r="B159" s="185"/>
      <c r="D159" s="165" t="s">
        <v>219</v>
      </c>
      <c r="E159" s="186" t="s">
        <v>1</v>
      </c>
      <c r="F159" s="187" t="s">
        <v>4981</v>
      </c>
      <c r="H159" s="188">
        <v>2335.6799999999998</v>
      </c>
      <c r="I159" s="189"/>
      <c r="L159" s="185"/>
      <c r="M159" s="190"/>
      <c r="T159" s="191"/>
      <c r="AT159" s="186" t="s">
        <v>219</v>
      </c>
      <c r="AU159" s="186" t="s">
        <v>88</v>
      </c>
      <c r="AV159" s="15" t="s">
        <v>222</v>
      </c>
      <c r="AW159" s="15" t="s">
        <v>31</v>
      </c>
      <c r="AX159" s="15" t="s">
        <v>75</v>
      </c>
      <c r="AY159" s="186" t="s">
        <v>205</v>
      </c>
    </row>
    <row r="160" spans="2:51" s="14" customFormat="1">
      <c r="B160" s="179"/>
      <c r="D160" s="165" t="s">
        <v>219</v>
      </c>
      <c r="E160" s="180" t="s">
        <v>1</v>
      </c>
      <c r="F160" s="181" t="s">
        <v>4982</v>
      </c>
      <c r="H160" s="180" t="s">
        <v>1</v>
      </c>
      <c r="I160" s="182"/>
      <c r="L160" s="179"/>
      <c r="M160" s="183"/>
      <c r="T160" s="184"/>
      <c r="AT160" s="180" t="s">
        <v>219</v>
      </c>
      <c r="AU160" s="180" t="s">
        <v>88</v>
      </c>
      <c r="AV160" s="14" t="s">
        <v>82</v>
      </c>
      <c r="AW160" s="14" t="s">
        <v>31</v>
      </c>
      <c r="AX160" s="14" t="s">
        <v>75</v>
      </c>
      <c r="AY160" s="180" t="s">
        <v>205</v>
      </c>
    </row>
    <row r="161" spans="2:51" s="12" customFormat="1">
      <c r="B161" s="164"/>
      <c r="D161" s="165" t="s">
        <v>219</v>
      </c>
      <c r="E161" s="166" t="s">
        <v>1</v>
      </c>
      <c r="F161" s="167" t="s">
        <v>3497</v>
      </c>
      <c r="H161" s="168">
        <v>333.6</v>
      </c>
      <c r="I161" s="169"/>
      <c r="L161" s="164"/>
      <c r="M161" s="170"/>
      <c r="T161" s="171"/>
      <c r="AT161" s="166" t="s">
        <v>219</v>
      </c>
      <c r="AU161" s="166" t="s">
        <v>88</v>
      </c>
      <c r="AV161" s="12" t="s">
        <v>88</v>
      </c>
      <c r="AW161" s="12" t="s">
        <v>31</v>
      </c>
      <c r="AX161" s="12" t="s">
        <v>75</v>
      </c>
      <c r="AY161" s="166" t="s">
        <v>205</v>
      </c>
    </row>
    <row r="162" spans="2:51" s="12" customFormat="1">
      <c r="B162" s="164"/>
      <c r="D162" s="165" t="s">
        <v>219</v>
      </c>
      <c r="E162" s="166" t="s">
        <v>1</v>
      </c>
      <c r="F162" s="167" t="s">
        <v>4983</v>
      </c>
      <c r="H162" s="168">
        <v>228.72</v>
      </c>
      <c r="I162" s="169"/>
      <c r="L162" s="164"/>
      <c r="M162" s="170"/>
      <c r="T162" s="171"/>
      <c r="AT162" s="166" t="s">
        <v>219</v>
      </c>
      <c r="AU162" s="166" t="s">
        <v>88</v>
      </c>
      <c r="AV162" s="12" t="s">
        <v>88</v>
      </c>
      <c r="AW162" s="12" t="s">
        <v>31</v>
      </c>
      <c r="AX162" s="12" t="s">
        <v>75</v>
      </c>
      <c r="AY162" s="166" t="s">
        <v>205</v>
      </c>
    </row>
    <row r="163" spans="2:51" s="12" customFormat="1">
      <c r="B163" s="164"/>
      <c r="D163" s="165" t="s">
        <v>219</v>
      </c>
      <c r="E163" s="166" t="s">
        <v>1</v>
      </c>
      <c r="F163" s="167" t="s">
        <v>4984</v>
      </c>
      <c r="H163" s="168">
        <v>250.74</v>
      </c>
      <c r="I163" s="169"/>
      <c r="L163" s="164"/>
      <c r="M163" s="170"/>
      <c r="T163" s="171"/>
      <c r="AT163" s="166" t="s">
        <v>219</v>
      </c>
      <c r="AU163" s="166" t="s">
        <v>88</v>
      </c>
      <c r="AV163" s="12" t="s">
        <v>88</v>
      </c>
      <c r="AW163" s="12" t="s">
        <v>31</v>
      </c>
      <c r="AX163" s="12" t="s">
        <v>75</v>
      </c>
      <c r="AY163" s="166" t="s">
        <v>205</v>
      </c>
    </row>
    <row r="164" spans="2:51" s="12" customFormat="1">
      <c r="B164" s="164"/>
      <c r="D164" s="165" t="s">
        <v>219</v>
      </c>
      <c r="E164" s="166" t="s">
        <v>1</v>
      </c>
      <c r="F164" s="167" t="s">
        <v>4985</v>
      </c>
      <c r="H164" s="168">
        <v>244.83</v>
      </c>
      <c r="I164" s="169"/>
      <c r="L164" s="164"/>
      <c r="M164" s="170"/>
      <c r="T164" s="171"/>
      <c r="AT164" s="166" t="s">
        <v>219</v>
      </c>
      <c r="AU164" s="166" t="s">
        <v>88</v>
      </c>
      <c r="AV164" s="12" t="s">
        <v>88</v>
      </c>
      <c r="AW164" s="12" t="s">
        <v>31</v>
      </c>
      <c r="AX164" s="12" t="s">
        <v>75</v>
      </c>
      <c r="AY164" s="166" t="s">
        <v>205</v>
      </c>
    </row>
    <row r="165" spans="2:51" s="15" customFormat="1">
      <c r="B165" s="185"/>
      <c r="D165" s="165" t="s">
        <v>219</v>
      </c>
      <c r="E165" s="186" t="s">
        <v>1</v>
      </c>
      <c r="F165" s="187" t="s">
        <v>4986</v>
      </c>
      <c r="H165" s="188">
        <v>1057.8900000000001</v>
      </c>
      <c r="I165" s="189"/>
      <c r="L165" s="185"/>
      <c r="M165" s="190"/>
      <c r="T165" s="191"/>
      <c r="AT165" s="186" t="s">
        <v>219</v>
      </c>
      <c r="AU165" s="186" t="s">
        <v>88</v>
      </c>
      <c r="AV165" s="15" t="s">
        <v>222</v>
      </c>
      <c r="AW165" s="15" t="s">
        <v>31</v>
      </c>
      <c r="AX165" s="15" t="s">
        <v>75</v>
      </c>
      <c r="AY165" s="186" t="s">
        <v>205</v>
      </c>
    </row>
    <row r="166" spans="2:51" s="12" customFormat="1">
      <c r="B166" s="164"/>
      <c r="D166" s="165" t="s">
        <v>219</v>
      </c>
      <c r="E166" s="166" t="s">
        <v>1</v>
      </c>
      <c r="F166" s="167" t="s">
        <v>4987</v>
      </c>
      <c r="H166" s="168">
        <v>82.5</v>
      </c>
      <c r="I166" s="169"/>
      <c r="L166" s="164"/>
      <c r="M166" s="170"/>
      <c r="T166" s="171"/>
      <c r="AT166" s="166" t="s">
        <v>219</v>
      </c>
      <c r="AU166" s="166" t="s">
        <v>88</v>
      </c>
      <c r="AV166" s="12" t="s">
        <v>88</v>
      </c>
      <c r="AW166" s="12" t="s">
        <v>31</v>
      </c>
      <c r="AX166" s="12" t="s">
        <v>75</v>
      </c>
      <c r="AY166" s="166" t="s">
        <v>205</v>
      </c>
    </row>
    <row r="167" spans="2:51" s="12" customFormat="1">
      <c r="B167" s="164"/>
      <c r="D167" s="165" t="s">
        <v>219</v>
      </c>
      <c r="E167" s="166" t="s">
        <v>1</v>
      </c>
      <c r="F167" s="167" t="s">
        <v>4988</v>
      </c>
      <c r="H167" s="168">
        <v>35.799999999999997</v>
      </c>
      <c r="I167" s="169"/>
      <c r="L167" s="164"/>
      <c r="M167" s="170"/>
      <c r="T167" s="171"/>
      <c r="AT167" s="166" t="s">
        <v>219</v>
      </c>
      <c r="AU167" s="166" t="s">
        <v>88</v>
      </c>
      <c r="AV167" s="12" t="s">
        <v>88</v>
      </c>
      <c r="AW167" s="12" t="s">
        <v>31</v>
      </c>
      <c r="AX167" s="12" t="s">
        <v>75</v>
      </c>
      <c r="AY167" s="166" t="s">
        <v>205</v>
      </c>
    </row>
    <row r="168" spans="2:51" s="12" customFormat="1">
      <c r="B168" s="164"/>
      <c r="D168" s="165" t="s">
        <v>219</v>
      </c>
      <c r="E168" s="166" t="s">
        <v>1</v>
      </c>
      <c r="F168" s="167" t="s">
        <v>4989</v>
      </c>
      <c r="H168" s="168">
        <v>75.72</v>
      </c>
      <c r="I168" s="169"/>
      <c r="L168" s="164"/>
      <c r="M168" s="170"/>
      <c r="T168" s="171"/>
      <c r="AT168" s="166" t="s">
        <v>219</v>
      </c>
      <c r="AU168" s="166" t="s">
        <v>88</v>
      </c>
      <c r="AV168" s="12" t="s">
        <v>88</v>
      </c>
      <c r="AW168" s="12" t="s">
        <v>31</v>
      </c>
      <c r="AX168" s="12" t="s">
        <v>75</v>
      </c>
      <c r="AY168" s="166" t="s">
        <v>205</v>
      </c>
    </row>
    <row r="169" spans="2:51" s="12" customFormat="1">
      <c r="B169" s="164"/>
      <c r="D169" s="165" t="s">
        <v>219</v>
      </c>
      <c r="E169" s="166" t="s">
        <v>1</v>
      </c>
      <c r="F169" s="167" t="s">
        <v>4990</v>
      </c>
      <c r="H169" s="168">
        <v>22.14</v>
      </c>
      <c r="I169" s="169"/>
      <c r="L169" s="164"/>
      <c r="M169" s="170"/>
      <c r="T169" s="171"/>
      <c r="AT169" s="166" t="s">
        <v>219</v>
      </c>
      <c r="AU169" s="166" t="s">
        <v>88</v>
      </c>
      <c r="AV169" s="12" t="s">
        <v>88</v>
      </c>
      <c r="AW169" s="12" t="s">
        <v>31</v>
      </c>
      <c r="AX169" s="12" t="s">
        <v>75</v>
      </c>
      <c r="AY169" s="166" t="s">
        <v>205</v>
      </c>
    </row>
    <row r="170" spans="2:51" s="12" customFormat="1">
      <c r="B170" s="164"/>
      <c r="D170" s="165" t="s">
        <v>219</v>
      </c>
      <c r="E170" s="166" t="s">
        <v>1</v>
      </c>
      <c r="F170" s="167" t="s">
        <v>4991</v>
      </c>
      <c r="H170" s="168">
        <v>24.66</v>
      </c>
      <c r="I170" s="169"/>
      <c r="L170" s="164"/>
      <c r="M170" s="170"/>
      <c r="T170" s="171"/>
      <c r="AT170" s="166" t="s">
        <v>219</v>
      </c>
      <c r="AU170" s="166" t="s">
        <v>88</v>
      </c>
      <c r="AV170" s="12" t="s">
        <v>88</v>
      </c>
      <c r="AW170" s="12" t="s">
        <v>31</v>
      </c>
      <c r="AX170" s="12" t="s">
        <v>75</v>
      </c>
      <c r="AY170" s="166" t="s">
        <v>205</v>
      </c>
    </row>
    <row r="171" spans="2:51" s="12" customFormat="1">
      <c r="B171" s="164"/>
      <c r="D171" s="165" t="s">
        <v>219</v>
      </c>
      <c r="E171" s="166" t="s">
        <v>1</v>
      </c>
      <c r="F171" s="167" t="s">
        <v>4992</v>
      </c>
      <c r="H171" s="168">
        <v>114.15</v>
      </c>
      <c r="I171" s="169"/>
      <c r="L171" s="164"/>
      <c r="M171" s="170"/>
      <c r="T171" s="171"/>
      <c r="AT171" s="166" t="s">
        <v>219</v>
      </c>
      <c r="AU171" s="166" t="s">
        <v>88</v>
      </c>
      <c r="AV171" s="12" t="s">
        <v>88</v>
      </c>
      <c r="AW171" s="12" t="s">
        <v>31</v>
      </c>
      <c r="AX171" s="12" t="s">
        <v>75</v>
      </c>
      <c r="AY171" s="166" t="s">
        <v>205</v>
      </c>
    </row>
    <row r="172" spans="2:51" s="15" customFormat="1">
      <c r="B172" s="185"/>
      <c r="D172" s="165" t="s">
        <v>219</v>
      </c>
      <c r="E172" s="186" t="s">
        <v>1</v>
      </c>
      <c r="F172" s="187" t="s">
        <v>4993</v>
      </c>
      <c r="H172" s="188">
        <v>354.96999999999997</v>
      </c>
      <c r="I172" s="189"/>
      <c r="L172" s="185"/>
      <c r="M172" s="190"/>
      <c r="T172" s="191"/>
      <c r="AT172" s="186" t="s">
        <v>219</v>
      </c>
      <c r="AU172" s="186" t="s">
        <v>88</v>
      </c>
      <c r="AV172" s="15" t="s">
        <v>222</v>
      </c>
      <c r="AW172" s="15" t="s">
        <v>31</v>
      </c>
      <c r="AX172" s="15" t="s">
        <v>75</v>
      </c>
      <c r="AY172" s="186" t="s">
        <v>205</v>
      </c>
    </row>
    <row r="173" spans="2:51" s="14" customFormat="1">
      <c r="B173" s="179"/>
      <c r="D173" s="165" t="s">
        <v>219</v>
      </c>
      <c r="E173" s="180" t="s">
        <v>1</v>
      </c>
      <c r="F173" s="181" t="s">
        <v>4994</v>
      </c>
      <c r="H173" s="180" t="s">
        <v>1</v>
      </c>
      <c r="I173" s="182"/>
      <c r="L173" s="179"/>
      <c r="M173" s="183"/>
      <c r="T173" s="184"/>
      <c r="AT173" s="180" t="s">
        <v>219</v>
      </c>
      <c r="AU173" s="180" t="s">
        <v>88</v>
      </c>
      <c r="AV173" s="14" t="s">
        <v>82</v>
      </c>
      <c r="AW173" s="14" t="s">
        <v>31</v>
      </c>
      <c r="AX173" s="14" t="s">
        <v>75</v>
      </c>
      <c r="AY173" s="180" t="s">
        <v>205</v>
      </c>
    </row>
    <row r="174" spans="2:51" s="12" customFormat="1" ht="22.5">
      <c r="B174" s="164"/>
      <c r="D174" s="165" t="s">
        <v>219</v>
      </c>
      <c r="E174" s="166" t="s">
        <v>1</v>
      </c>
      <c r="F174" s="167" t="s">
        <v>4995</v>
      </c>
      <c r="H174" s="168">
        <v>113.34</v>
      </c>
      <c r="I174" s="169"/>
      <c r="L174" s="164"/>
      <c r="M174" s="170"/>
      <c r="T174" s="171"/>
      <c r="AT174" s="166" t="s">
        <v>219</v>
      </c>
      <c r="AU174" s="166" t="s">
        <v>88</v>
      </c>
      <c r="AV174" s="12" t="s">
        <v>88</v>
      </c>
      <c r="AW174" s="12" t="s">
        <v>31</v>
      </c>
      <c r="AX174" s="12" t="s">
        <v>75</v>
      </c>
      <c r="AY174" s="166" t="s">
        <v>205</v>
      </c>
    </row>
    <row r="175" spans="2:51" s="12" customFormat="1">
      <c r="B175" s="164"/>
      <c r="D175" s="165" t="s">
        <v>219</v>
      </c>
      <c r="E175" s="166" t="s">
        <v>1</v>
      </c>
      <c r="F175" s="167" t="s">
        <v>4996</v>
      </c>
      <c r="H175" s="168">
        <v>91.1</v>
      </c>
      <c r="I175" s="169"/>
      <c r="L175" s="164"/>
      <c r="M175" s="170"/>
      <c r="T175" s="171"/>
      <c r="AT175" s="166" t="s">
        <v>219</v>
      </c>
      <c r="AU175" s="166" t="s">
        <v>88</v>
      </c>
      <c r="AV175" s="12" t="s">
        <v>88</v>
      </c>
      <c r="AW175" s="12" t="s">
        <v>31</v>
      </c>
      <c r="AX175" s="12" t="s">
        <v>75</v>
      </c>
      <c r="AY175" s="166" t="s">
        <v>205</v>
      </c>
    </row>
    <row r="176" spans="2:51" s="12" customFormat="1">
      <c r="B176" s="164"/>
      <c r="D176" s="165" t="s">
        <v>219</v>
      </c>
      <c r="E176" s="166" t="s">
        <v>1</v>
      </c>
      <c r="F176" s="167" t="s">
        <v>4997</v>
      </c>
      <c r="H176" s="168">
        <v>22.14</v>
      </c>
      <c r="I176" s="169"/>
      <c r="L176" s="164"/>
      <c r="M176" s="170"/>
      <c r="T176" s="171"/>
      <c r="AT176" s="166" t="s">
        <v>219</v>
      </c>
      <c r="AU176" s="166" t="s">
        <v>88</v>
      </c>
      <c r="AV176" s="12" t="s">
        <v>88</v>
      </c>
      <c r="AW176" s="12" t="s">
        <v>31</v>
      </c>
      <c r="AX176" s="12" t="s">
        <v>75</v>
      </c>
      <c r="AY176" s="166" t="s">
        <v>205</v>
      </c>
    </row>
    <row r="177" spans="2:65" s="12" customFormat="1">
      <c r="B177" s="164"/>
      <c r="D177" s="165" t="s">
        <v>219</v>
      </c>
      <c r="E177" s="166" t="s">
        <v>1</v>
      </c>
      <c r="F177" s="167" t="s">
        <v>4998</v>
      </c>
      <c r="H177" s="168">
        <v>74.7</v>
      </c>
      <c r="I177" s="169"/>
      <c r="L177" s="164"/>
      <c r="M177" s="170"/>
      <c r="T177" s="171"/>
      <c r="AT177" s="166" t="s">
        <v>219</v>
      </c>
      <c r="AU177" s="166" t="s">
        <v>88</v>
      </c>
      <c r="AV177" s="12" t="s">
        <v>88</v>
      </c>
      <c r="AW177" s="12" t="s">
        <v>31</v>
      </c>
      <c r="AX177" s="12" t="s">
        <v>75</v>
      </c>
      <c r="AY177" s="166" t="s">
        <v>205</v>
      </c>
    </row>
    <row r="178" spans="2:65" s="12" customFormat="1">
      <c r="B178" s="164"/>
      <c r="D178" s="165" t="s">
        <v>219</v>
      </c>
      <c r="E178" s="166" t="s">
        <v>1</v>
      </c>
      <c r="F178" s="167" t="s">
        <v>4412</v>
      </c>
      <c r="H178" s="168">
        <v>70.099999999999994</v>
      </c>
      <c r="I178" s="169"/>
      <c r="L178" s="164"/>
      <c r="M178" s="170"/>
      <c r="T178" s="171"/>
      <c r="AT178" s="166" t="s">
        <v>219</v>
      </c>
      <c r="AU178" s="166" t="s">
        <v>88</v>
      </c>
      <c r="AV178" s="12" t="s">
        <v>88</v>
      </c>
      <c r="AW178" s="12" t="s">
        <v>31</v>
      </c>
      <c r="AX178" s="12" t="s">
        <v>75</v>
      </c>
      <c r="AY178" s="166" t="s">
        <v>205</v>
      </c>
    </row>
    <row r="179" spans="2:65" s="15" customFormat="1">
      <c r="B179" s="185"/>
      <c r="D179" s="165" t="s">
        <v>219</v>
      </c>
      <c r="E179" s="186" t="s">
        <v>1</v>
      </c>
      <c r="F179" s="187" t="s">
        <v>4999</v>
      </c>
      <c r="H179" s="188">
        <v>371.38</v>
      </c>
      <c r="I179" s="189"/>
      <c r="L179" s="185"/>
      <c r="M179" s="190"/>
      <c r="T179" s="191"/>
      <c r="AT179" s="186" t="s">
        <v>219</v>
      </c>
      <c r="AU179" s="186" t="s">
        <v>88</v>
      </c>
      <c r="AV179" s="15" t="s">
        <v>222</v>
      </c>
      <c r="AW179" s="15" t="s">
        <v>31</v>
      </c>
      <c r="AX179" s="15" t="s">
        <v>75</v>
      </c>
      <c r="AY179" s="186" t="s">
        <v>205</v>
      </c>
    </row>
    <row r="180" spans="2:65" s="13" customFormat="1">
      <c r="B180" s="172"/>
      <c r="D180" s="165" t="s">
        <v>219</v>
      </c>
      <c r="E180" s="173" t="s">
        <v>1</v>
      </c>
      <c r="F180" s="174" t="s">
        <v>221</v>
      </c>
      <c r="H180" s="175">
        <v>5640.420000000001</v>
      </c>
      <c r="I180" s="176"/>
      <c r="L180" s="172"/>
      <c r="M180" s="177"/>
      <c r="T180" s="178"/>
      <c r="AT180" s="173" t="s">
        <v>219</v>
      </c>
      <c r="AU180" s="173" t="s">
        <v>88</v>
      </c>
      <c r="AV180" s="13" t="s">
        <v>210</v>
      </c>
      <c r="AW180" s="13" t="s">
        <v>31</v>
      </c>
      <c r="AX180" s="13" t="s">
        <v>82</v>
      </c>
      <c r="AY180" s="173" t="s">
        <v>205</v>
      </c>
    </row>
    <row r="181" spans="2:65" s="1" customFormat="1" ht="24.2" customHeight="1">
      <c r="B181" s="136"/>
      <c r="C181" s="154" t="s">
        <v>88</v>
      </c>
      <c r="D181" s="154" t="s">
        <v>214</v>
      </c>
      <c r="E181" s="155" t="s">
        <v>766</v>
      </c>
      <c r="F181" s="156" t="s">
        <v>767</v>
      </c>
      <c r="G181" s="157" t="s">
        <v>592</v>
      </c>
      <c r="H181" s="158">
        <v>3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41</v>
      </c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AR181" s="150" t="s">
        <v>210</v>
      </c>
      <c r="AT181" s="150" t="s">
        <v>214</v>
      </c>
      <c r="AU181" s="150" t="s">
        <v>88</v>
      </c>
      <c r="AY181" s="17" t="s">
        <v>205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88</v>
      </c>
      <c r="BK181" s="151">
        <f>ROUND(I181*H181,2)</f>
        <v>0</v>
      </c>
      <c r="BL181" s="17" t="s">
        <v>210</v>
      </c>
      <c r="BM181" s="150" t="s">
        <v>5000</v>
      </c>
    </row>
    <row r="182" spans="2:65" s="11" customFormat="1" ht="25.9" customHeight="1">
      <c r="B182" s="126"/>
      <c r="D182" s="127" t="s">
        <v>74</v>
      </c>
      <c r="E182" s="128" t="s">
        <v>227</v>
      </c>
      <c r="F182" s="128" t="s">
        <v>228</v>
      </c>
      <c r="I182" s="129"/>
      <c r="J182" s="130">
        <f>BK182</f>
        <v>0</v>
      </c>
      <c r="L182" s="126"/>
      <c r="M182" s="131"/>
      <c r="P182" s="132">
        <f>P183+P206</f>
        <v>0</v>
      </c>
      <c r="R182" s="132">
        <f>R183+R206</f>
        <v>4.7528555599999995</v>
      </c>
      <c r="T182" s="133">
        <f>T183+T206</f>
        <v>0</v>
      </c>
      <c r="AR182" s="127" t="s">
        <v>88</v>
      </c>
      <c r="AT182" s="134" t="s">
        <v>74</v>
      </c>
      <c r="AU182" s="134" t="s">
        <v>75</v>
      </c>
      <c r="AY182" s="127" t="s">
        <v>205</v>
      </c>
      <c r="BK182" s="135">
        <f>BK183+BK206</f>
        <v>0</v>
      </c>
    </row>
    <row r="183" spans="2:65" s="11" customFormat="1" ht="22.9" customHeight="1">
      <c r="B183" s="126"/>
      <c r="D183" s="127" t="s">
        <v>74</v>
      </c>
      <c r="E183" s="152" t="s">
        <v>384</v>
      </c>
      <c r="F183" s="152" t="s">
        <v>5001</v>
      </c>
      <c r="I183" s="129"/>
      <c r="J183" s="153">
        <f>BK183</f>
        <v>0</v>
      </c>
      <c r="L183" s="126"/>
      <c r="M183" s="131"/>
      <c r="P183" s="132">
        <f>SUM(P184:P205)</f>
        <v>0</v>
      </c>
      <c r="R183" s="132">
        <f>SUM(R184:R205)</f>
        <v>0.26912555999999993</v>
      </c>
      <c r="T183" s="133">
        <f>SUM(T184:T205)</f>
        <v>0</v>
      </c>
      <c r="AR183" s="127" t="s">
        <v>88</v>
      </c>
      <c r="AT183" s="134" t="s">
        <v>74</v>
      </c>
      <c r="AU183" s="134" t="s">
        <v>82</v>
      </c>
      <c r="AY183" s="127" t="s">
        <v>205</v>
      </c>
      <c r="BK183" s="135">
        <f>SUM(BK184:BK205)</f>
        <v>0</v>
      </c>
    </row>
    <row r="184" spans="2:65" s="1" customFormat="1" ht="44.25" customHeight="1">
      <c r="B184" s="136"/>
      <c r="C184" s="154" t="s">
        <v>222</v>
      </c>
      <c r="D184" s="154" t="s">
        <v>214</v>
      </c>
      <c r="E184" s="155" t="s">
        <v>5002</v>
      </c>
      <c r="F184" s="156" t="s">
        <v>5003</v>
      </c>
      <c r="G184" s="157" t="s">
        <v>592</v>
      </c>
      <c r="H184" s="158">
        <v>9</v>
      </c>
      <c r="I184" s="159"/>
      <c r="J184" s="160">
        <f>ROUND(I184*H184,2)</f>
        <v>0</v>
      </c>
      <c r="K184" s="161"/>
      <c r="L184" s="32"/>
      <c r="M184" s="162" t="s">
        <v>1</v>
      </c>
      <c r="N184" s="163" t="s">
        <v>41</v>
      </c>
      <c r="P184" s="148">
        <f>O184*H184</f>
        <v>0</v>
      </c>
      <c r="Q184" s="148">
        <v>8.2368400000000005E-3</v>
      </c>
      <c r="R184" s="148">
        <f>Q184*H184</f>
        <v>7.4131559999999999E-2</v>
      </c>
      <c r="S184" s="148">
        <v>0</v>
      </c>
      <c r="T184" s="149">
        <f>S184*H184</f>
        <v>0</v>
      </c>
      <c r="AR184" s="150" t="s">
        <v>233</v>
      </c>
      <c r="AT184" s="150" t="s">
        <v>214</v>
      </c>
      <c r="AU184" s="150" t="s">
        <v>88</v>
      </c>
      <c r="AY184" s="17" t="s">
        <v>205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7" t="s">
        <v>88</v>
      </c>
      <c r="BK184" s="151">
        <f>ROUND(I184*H184,2)</f>
        <v>0</v>
      </c>
      <c r="BL184" s="17" t="s">
        <v>233</v>
      </c>
      <c r="BM184" s="150" t="s">
        <v>5004</v>
      </c>
    </row>
    <row r="185" spans="2:65" s="14" customFormat="1">
      <c r="B185" s="179"/>
      <c r="D185" s="165" t="s">
        <v>219</v>
      </c>
      <c r="E185" s="180" t="s">
        <v>1</v>
      </c>
      <c r="F185" s="181" t="s">
        <v>5005</v>
      </c>
      <c r="H185" s="180" t="s">
        <v>1</v>
      </c>
      <c r="I185" s="182"/>
      <c r="L185" s="179"/>
      <c r="M185" s="183"/>
      <c r="T185" s="184"/>
      <c r="AT185" s="180" t="s">
        <v>219</v>
      </c>
      <c r="AU185" s="180" t="s">
        <v>88</v>
      </c>
      <c r="AV185" s="14" t="s">
        <v>82</v>
      </c>
      <c r="AW185" s="14" t="s">
        <v>31</v>
      </c>
      <c r="AX185" s="14" t="s">
        <v>75</v>
      </c>
      <c r="AY185" s="180" t="s">
        <v>205</v>
      </c>
    </row>
    <row r="186" spans="2:65" s="12" customFormat="1">
      <c r="B186" s="164"/>
      <c r="D186" s="165" t="s">
        <v>219</v>
      </c>
      <c r="E186" s="166" t="s">
        <v>1</v>
      </c>
      <c r="F186" s="167" t="s">
        <v>277</v>
      </c>
      <c r="H186" s="168">
        <v>9</v>
      </c>
      <c r="I186" s="169"/>
      <c r="L186" s="164"/>
      <c r="M186" s="170"/>
      <c r="T186" s="171"/>
      <c r="AT186" s="166" t="s">
        <v>219</v>
      </c>
      <c r="AU186" s="166" t="s">
        <v>88</v>
      </c>
      <c r="AV186" s="12" t="s">
        <v>88</v>
      </c>
      <c r="AW186" s="12" t="s">
        <v>31</v>
      </c>
      <c r="AX186" s="12" t="s">
        <v>75</v>
      </c>
      <c r="AY186" s="166" t="s">
        <v>205</v>
      </c>
    </row>
    <row r="187" spans="2:65" s="13" customFormat="1">
      <c r="B187" s="172"/>
      <c r="D187" s="165" t="s">
        <v>219</v>
      </c>
      <c r="E187" s="173" t="s">
        <v>1</v>
      </c>
      <c r="F187" s="174" t="s">
        <v>221</v>
      </c>
      <c r="H187" s="175">
        <v>9</v>
      </c>
      <c r="I187" s="176"/>
      <c r="L187" s="172"/>
      <c r="M187" s="177"/>
      <c r="T187" s="178"/>
      <c r="AT187" s="173" t="s">
        <v>219</v>
      </c>
      <c r="AU187" s="173" t="s">
        <v>88</v>
      </c>
      <c r="AV187" s="13" t="s">
        <v>210</v>
      </c>
      <c r="AW187" s="13" t="s">
        <v>31</v>
      </c>
      <c r="AX187" s="13" t="s">
        <v>82</v>
      </c>
      <c r="AY187" s="173" t="s">
        <v>205</v>
      </c>
    </row>
    <row r="188" spans="2:65" s="1" customFormat="1" ht="37.9" customHeight="1">
      <c r="B188" s="136"/>
      <c r="C188" s="137" t="s">
        <v>210</v>
      </c>
      <c r="D188" s="137" t="s">
        <v>206</v>
      </c>
      <c r="E188" s="138" t="s">
        <v>5006</v>
      </c>
      <c r="F188" s="139" t="s">
        <v>5007</v>
      </c>
      <c r="G188" s="140" t="s">
        <v>165</v>
      </c>
      <c r="H188" s="141">
        <v>18.36</v>
      </c>
      <c r="I188" s="142"/>
      <c r="J188" s="143">
        <f>ROUND(I188*H188,2)</f>
        <v>0</v>
      </c>
      <c r="K188" s="144"/>
      <c r="L188" s="145"/>
      <c r="M188" s="146" t="s">
        <v>1</v>
      </c>
      <c r="N188" s="147" t="s">
        <v>41</v>
      </c>
      <c r="P188" s="148">
        <f>O188*H188</f>
        <v>0</v>
      </c>
      <c r="Q188" s="148">
        <v>4.7999999999999996E-3</v>
      </c>
      <c r="R188" s="148">
        <f>Q188*H188</f>
        <v>8.8127999999999984E-2</v>
      </c>
      <c r="S188" s="148">
        <v>0</v>
      </c>
      <c r="T188" s="149">
        <f>S188*H188</f>
        <v>0</v>
      </c>
      <c r="AR188" s="150" t="s">
        <v>258</v>
      </c>
      <c r="AT188" s="150" t="s">
        <v>206</v>
      </c>
      <c r="AU188" s="150" t="s">
        <v>88</v>
      </c>
      <c r="AY188" s="17" t="s">
        <v>205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7" t="s">
        <v>88</v>
      </c>
      <c r="BK188" s="151">
        <f>ROUND(I188*H188,2)</f>
        <v>0</v>
      </c>
      <c r="BL188" s="17" t="s">
        <v>233</v>
      </c>
      <c r="BM188" s="150" t="s">
        <v>5008</v>
      </c>
    </row>
    <row r="189" spans="2:65" s="12" customFormat="1">
      <c r="B189" s="164"/>
      <c r="D189" s="165" t="s">
        <v>219</v>
      </c>
      <c r="F189" s="167" t="s">
        <v>5009</v>
      </c>
      <c r="H189" s="168">
        <v>18.36</v>
      </c>
      <c r="I189" s="169"/>
      <c r="L189" s="164"/>
      <c r="M189" s="170"/>
      <c r="T189" s="171"/>
      <c r="AT189" s="166" t="s">
        <v>219</v>
      </c>
      <c r="AU189" s="166" t="s">
        <v>88</v>
      </c>
      <c r="AV189" s="12" t="s">
        <v>88</v>
      </c>
      <c r="AW189" s="12" t="s">
        <v>3</v>
      </c>
      <c r="AX189" s="12" t="s">
        <v>82</v>
      </c>
      <c r="AY189" s="166" t="s">
        <v>205</v>
      </c>
    </row>
    <row r="190" spans="2:65" s="1" customFormat="1" ht="37.9" customHeight="1">
      <c r="B190" s="136"/>
      <c r="C190" s="154" t="s">
        <v>220</v>
      </c>
      <c r="D190" s="154" t="s">
        <v>214</v>
      </c>
      <c r="E190" s="155" t="s">
        <v>5010</v>
      </c>
      <c r="F190" s="156" t="s">
        <v>5011</v>
      </c>
      <c r="G190" s="157" t="s">
        <v>592</v>
      </c>
      <c r="H190" s="158">
        <v>9</v>
      </c>
      <c r="I190" s="159"/>
      <c r="J190" s="160">
        <f>ROUND(I190*H190,2)</f>
        <v>0</v>
      </c>
      <c r="K190" s="161"/>
      <c r="L190" s="32"/>
      <c r="M190" s="162" t="s">
        <v>1</v>
      </c>
      <c r="N190" s="163" t="s">
        <v>41</v>
      </c>
      <c r="P190" s="148">
        <f>O190*H190</f>
        <v>0</v>
      </c>
      <c r="Q190" s="148">
        <v>3.7799999999999999E-3</v>
      </c>
      <c r="R190" s="148">
        <f>Q190*H190</f>
        <v>3.4020000000000002E-2</v>
      </c>
      <c r="S190" s="148">
        <v>0</v>
      </c>
      <c r="T190" s="149">
        <f>S190*H190</f>
        <v>0</v>
      </c>
      <c r="AR190" s="150" t="s">
        <v>233</v>
      </c>
      <c r="AT190" s="150" t="s">
        <v>214</v>
      </c>
      <c r="AU190" s="150" t="s">
        <v>88</v>
      </c>
      <c r="AY190" s="17" t="s">
        <v>205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7" t="s">
        <v>88</v>
      </c>
      <c r="BK190" s="151">
        <f>ROUND(I190*H190,2)</f>
        <v>0</v>
      </c>
      <c r="BL190" s="17" t="s">
        <v>233</v>
      </c>
      <c r="BM190" s="150" t="s">
        <v>5012</v>
      </c>
    </row>
    <row r="191" spans="2:65" s="14" customFormat="1">
      <c r="B191" s="179"/>
      <c r="D191" s="165" t="s">
        <v>219</v>
      </c>
      <c r="E191" s="180" t="s">
        <v>1</v>
      </c>
      <c r="F191" s="181" t="s">
        <v>2453</v>
      </c>
      <c r="H191" s="180" t="s">
        <v>1</v>
      </c>
      <c r="I191" s="182"/>
      <c r="L191" s="179"/>
      <c r="M191" s="183"/>
      <c r="T191" s="184"/>
      <c r="AT191" s="180" t="s">
        <v>219</v>
      </c>
      <c r="AU191" s="180" t="s">
        <v>88</v>
      </c>
      <c r="AV191" s="14" t="s">
        <v>82</v>
      </c>
      <c r="AW191" s="14" t="s">
        <v>31</v>
      </c>
      <c r="AX191" s="14" t="s">
        <v>75</v>
      </c>
      <c r="AY191" s="180" t="s">
        <v>205</v>
      </c>
    </row>
    <row r="192" spans="2:65" s="12" customFormat="1">
      <c r="B192" s="164"/>
      <c r="D192" s="165" t="s">
        <v>219</v>
      </c>
      <c r="E192" s="166" t="s">
        <v>1</v>
      </c>
      <c r="F192" s="167" t="s">
        <v>277</v>
      </c>
      <c r="H192" s="168">
        <v>9</v>
      </c>
      <c r="I192" s="169"/>
      <c r="L192" s="164"/>
      <c r="M192" s="170"/>
      <c r="T192" s="171"/>
      <c r="AT192" s="166" t="s">
        <v>219</v>
      </c>
      <c r="AU192" s="166" t="s">
        <v>88</v>
      </c>
      <c r="AV192" s="12" t="s">
        <v>88</v>
      </c>
      <c r="AW192" s="12" t="s">
        <v>31</v>
      </c>
      <c r="AX192" s="12" t="s">
        <v>75</v>
      </c>
      <c r="AY192" s="166" t="s">
        <v>205</v>
      </c>
    </row>
    <row r="193" spans="2:65" s="13" customFormat="1">
      <c r="B193" s="172"/>
      <c r="D193" s="165" t="s">
        <v>219</v>
      </c>
      <c r="E193" s="173" t="s">
        <v>1</v>
      </c>
      <c r="F193" s="174" t="s">
        <v>221</v>
      </c>
      <c r="H193" s="175">
        <v>9</v>
      </c>
      <c r="I193" s="176"/>
      <c r="L193" s="172"/>
      <c r="M193" s="177"/>
      <c r="T193" s="178"/>
      <c r="AT193" s="173" t="s">
        <v>219</v>
      </c>
      <c r="AU193" s="173" t="s">
        <v>88</v>
      </c>
      <c r="AV193" s="13" t="s">
        <v>210</v>
      </c>
      <c r="AW193" s="13" t="s">
        <v>31</v>
      </c>
      <c r="AX193" s="13" t="s">
        <v>82</v>
      </c>
      <c r="AY193" s="173" t="s">
        <v>205</v>
      </c>
    </row>
    <row r="194" spans="2:65" s="1" customFormat="1" ht="33" customHeight="1">
      <c r="B194" s="136"/>
      <c r="C194" s="154" t="s">
        <v>260</v>
      </c>
      <c r="D194" s="154" t="s">
        <v>214</v>
      </c>
      <c r="E194" s="155" t="s">
        <v>5013</v>
      </c>
      <c r="F194" s="156" t="s">
        <v>5014</v>
      </c>
      <c r="G194" s="157" t="s">
        <v>592</v>
      </c>
      <c r="H194" s="158">
        <v>41</v>
      </c>
      <c r="I194" s="159"/>
      <c r="J194" s="160">
        <f>ROUND(I194*H194,2)</f>
        <v>0</v>
      </c>
      <c r="K194" s="161"/>
      <c r="L194" s="32"/>
      <c r="M194" s="162" t="s">
        <v>1</v>
      </c>
      <c r="N194" s="163" t="s">
        <v>41</v>
      </c>
      <c r="P194" s="148">
        <f>O194*H194</f>
        <v>0</v>
      </c>
      <c r="Q194" s="148">
        <v>7.2599999999999997E-4</v>
      </c>
      <c r="R194" s="148">
        <f>Q194*H194</f>
        <v>2.9765999999999997E-2</v>
      </c>
      <c r="S194" s="148">
        <v>0</v>
      </c>
      <c r="T194" s="149">
        <f>S194*H194</f>
        <v>0</v>
      </c>
      <c r="AR194" s="150" t="s">
        <v>233</v>
      </c>
      <c r="AT194" s="150" t="s">
        <v>214</v>
      </c>
      <c r="AU194" s="150" t="s">
        <v>88</v>
      </c>
      <c r="AY194" s="17" t="s">
        <v>205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7" t="s">
        <v>88</v>
      </c>
      <c r="BK194" s="151">
        <f>ROUND(I194*H194,2)</f>
        <v>0</v>
      </c>
      <c r="BL194" s="17" t="s">
        <v>233</v>
      </c>
      <c r="BM194" s="150" t="s">
        <v>5015</v>
      </c>
    </row>
    <row r="195" spans="2:65" s="12" customFormat="1">
      <c r="B195" s="164"/>
      <c r="D195" s="165" t="s">
        <v>219</v>
      </c>
      <c r="E195" s="166" t="s">
        <v>1</v>
      </c>
      <c r="F195" s="167" t="s">
        <v>5016</v>
      </c>
      <c r="H195" s="168">
        <v>12</v>
      </c>
      <c r="I195" s="169"/>
      <c r="L195" s="164"/>
      <c r="M195" s="170"/>
      <c r="T195" s="171"/>
      <c r="AT195" s="166" t="s">
        <v>219</v>
      </c>
      <c r="AU195" s="166" t="s">
        <v>88</v>
      </c>
      <c r="AV195" s="12" t="s">
        <v>88</v>
      </c>
      <c r="AW195" s="12" t="s">
        <v>31</v>
      </c>
      <c r="AX195" s="12" t="s">
        <v>75</v>
      </c>
      <c r="AY195" s="166" t="s">
        <v>205</v>
      </c>
    </row>
    <row r="196" spans="2:65" s="12" customFormat="1">
      <c r="B196" s="164"/>
      <c r="D196" s="165" t="s">
        <v>219</v>
      </c>
      <c r="E196" s="166" t="s">
        <v>1</v>
      </c>
      <c r="F196" s="167" t="s">
        <v>5017</v>
      </c>
      <c r="H196" s="168">
        <v>29</v>
      </c>
      <c r="I196" s="169"/>
      <c r="L196" s="164"/>
      <c r="M196" s="170"/>
      <c r="T196" s="171"/>
      <c r="AT196" s="166" t="s">
        <v>219</v>
      </c>
      <c r="AU196" s="166" t="s">
        <v>88</v>
      </c>
      <c r="AV196" s="12" t="s">
        <v>88</v>
      </c>
      <c r="AW196" s="12" t="s">
        <v>31</v>
      </c>
      <c r="AX196" s="12" t="s">
        <v>75</v>
      </c>
      <c r="AY196" s="166" t="s">
        <v>205</v>
      </c>
    </row>
    <row r="197" spans="2:65" s="13" customFormat="1">
      <c r="B197" s="172"/>
      <c r="D197" s="165" t="s">
        <v>219</v>
      </c>
      <c r="E197" s="173" t="s">
        <v>1</v>
      </c>
      <c r="F197" s="174" t="s">
        <v>221</v>
      </c>
      <c r="H197" s="175">
        <v>41</v>
      </c>
      <c r="I197" s="176"/>
      <c r="L197" s="172"/>
      <c r="M197" s="177"/>
      <c r="T197" s="178"/>
      <c r="AT197" s="173" t="s">
        <v>219</v>
      </c>
      <c r="AU197" s="173" t="s">
        <v>88</v>
      </c>
      <c r="AV197" s="13" t="s">
        <v>210</v>
      </c>
      <c r="AW197" s="13" t="s">
        <v>31</v>
      </c>
      <c r="AX197" s="13" t="s">
        <v>82</v>
      </c>
      <c r="AY197" s="173" t="s">
        <v>205</v>
      </c>
    </row>
    <row r="198" spans="2:65" s="1" customFormat="1" ht="24.2" customHeight="1">
      <c r="B198" s="136"/>
      <c r="C198" s="137" t="s">
        <v>267</v>
      </c>
      <c r="D198" s="137" t="s">
        <v>206</v>
      </c>
      <c r="E198" s="138" t="s">
        <v>5018</v>
      </c>
      <c r="F198" s="139" t="s">
        <v>5019</v>
      </c>
      <c r="G198" s="140" t="s">
        <v>592</v>
      </c>
      <c r="H198" s="141">
        <v>41</v>
      </c>
      <c r="I198" s="142"/>
      <c r="J198" s="143">
        <f>ROUND(I198*H198,2)</f>
        <v>0</v>
      </c>
      <c r="K198" s="144"/>
      <c r="L198" s="145"/>
      <c r="M198" s="146" t="s">
        <v>1</v>
      </c>
      <c r="N198" s="147" t="s">
        <v>41</v>
      </c>
      <c r="P198" s="148">
        <f>O198*H198</f>
        <v>0</v>
      </c>
      <c r="Q198" s="148">
        <v>1.6000000000000001E-4</v>
      </c>
      <c r="R198" s="148">
        <f>Q198*H198</f>
        <v>6.5600000000000007E-3</v>
      </c>
      <c r="S198" s="148">
        <v>0</v>
      </c>
      <c r="T198" s="149">
        <f>S198*H198</f>
        <v>0</v>
      </c>
      <c r="AR198" s="150" t="s">
        <v>258</v>
      </c>
      <c r="AT198" s="150" t="s">
        <v>206</v>
      </c>
      <c r="AU198" s="150" t="s">
        <v>88</v>
      </c>
      <c r="AY198" s="17" t="s">
        <v>205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7" t="s">
        <v>88</v>
      </c>
      <c r="BK198" s="151">
        <f>ROUND(I198*H198,2)</f>
        <v>0</v>
      </c>
      <c r="BL198" s="17" t="s">
        <v>233</v>
      </c>
      <c r="BM198" s="150" t="s">
        <v>5020</v>
      </c>
    </row>
    <row r="199" spans="2:65" s="1" customFormat="1" ht="24.2" customHeight="1">
      <c r="B199" s="136"/>
      <c r="C199" s="154" t="s">
        <v>209</v>
      </c>
      <c r="D199" s="154" t="s">
        <v>214</v>
      </c>
      <c r="E199" s="155" t="s">
        <v>5021</v>
      </c>
      <c r="F199" s="156" t="s">
        <v>5022</v>
      </c>
      <c r="G199" s="157" t="s">
        <v>592</v>
      </c>
      <c r="H199" s="158">
        <v>46</v>
      </c>
      <c r="I199" s="159"/>
      <c r="J199" s="160">
        <f>ROUND(I199*H199,2)</f>
        <v>0</v>
      </c>
      <c r="K199" s="161"/>
      <c r="L199" s="32"/>
      <c r="M199" s="162" t="s">
        <v>1</v>
      </c>
      <c r="N199" s="163" t="s">
        <v>41</v>
      </c>
      <c r="P199" s="148">
        <f>O199*H199</f>
        <v>0</v>
      </c>
      <c r="Q199" s="148">
        <v>2.2000000000000001E-4</v>
      </c>
      <c r="R199" s="148">
        <f>Q199*H199</f>
        <v>1.0120000000000001E-2</v>
      </c>
      <c r="S199" s="148">
        <v>0</v>
      </c>
      <c r="T199" s="149">
        <f>S199*H199</f>
        <v>0</v>
      </c>
      <c r="AR199" s="150" t="s">
        <v>233</v>
      </c>
      <c r="AT199" s="150" t="s">
        <v>214</v>
      </c>
      <c r="AU199" s="150" t="s">
        <v>88</v>
      </c>
      <c r="AY199" s="17" t="s">
        <v>205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7" t="s">
        <v>88</v>
      </c>
      <c r="BK199" s="151">
        <f>ROUND(I199*H199,2)</f>
        <v>0</v>
      </c>
      <c r="BL199" s="17" t="s">
        <v>233</v>
      </c>
      <c r="BM199" s="150" t="s">
        <v>5023</v>
      </c>
    </row>
    <row r="200" spans="2:65" s="14" customFormat="1">
      <c r="B200" s="179"/>
      <c r="D200" s="165" t="s">
        <v>219</v>
      </c>
      <c r="E200" s="180" t="s">
        <v>1</v>
      </c>
      <c r="F200" s="181" t="s">
        <v>5024</v>
      </c>
      <c r="H200" s="180" t="s">
        <v>1</v>
      </c>
      <c r="I200" s="182"/>
      <c r="L200" s="179"/>
      <c r="M200" s="183"/>
      <c r="T200" s="184"/>
      <c r="AT200" s="180" t="s">
        <v>219</v>
      </c>
      <c r="AU200" s="180" t="s">
        <v>88</v>
      </c>
      <c r="AV200" s="14" t="s">
        <v>82</v>
      </c>
      <c r="AW200" s="14" t="s">
        <v>31</v>
      </c>
      <c r="AX200" s="14" t="s">
        <v>75</v>
      </c>
      <c r="AY200" s="180" t="s">
        <v>205</v>
      </c>
    </row>
    <row r="201" spans="2:65" s="12" customFormat="1">
      <c r="B201" s="164"/>
      <c r="D201" s="165" t="s">
        <v>219</v>
      </c>
      <c r="E201" s="166" t="s">
        <v>1</v>
      </c>
      <c r="F201" s="167" t="s">
        <v>2493</v>
      </c>
      <c r="H201" s="168">
        <v>46</v>
      </c>
      <c r="I201" s="169"/>
      <c r="L201" s="164"/>
      <c r="M201" s="170"/>
      <c r="T201" s="171"/>
      <c r="AT201" s="166" t="s">
        <v>219</v>
      </c>
      <c r="AU201" s="166" t="s">
        <v>88</v>
      </c>
      <c r="AV201" s="12" t="s">
        <v>88</v>
      </c>
      <c r="AW201" s="12" t="s">
        <v>31</v>
      </c>
      <c r="AX201" s="12" t="s">
        <v>75</v>
      </c>
      <c r="AY201" s="166" t="s">
        <v>205</v>
      </c>
    </row>
    <row r="202" spans="2:65" s="13" customFormat="1">
      <c r="B202" s="172"/>
      <c r="D202" s="165" t="s">
        <v>219</v>
      </c>
      <c r="E202" s="173" t="s">
        <v>1</v>
      </c>
      <c r="F202" s="174" t="s">
        <v>221</v>
      </c>
      <c r="H202" s="175">
        <v>46</v>
      </c>
      <c r="I202" s="176"/>
      <c r="L202" s="172"/>
      <c r="M202" s="177"/>
      <c r="T202" s="178"/>
      <c r="AT202" s="173" t="s">
        <v>219</v>
      </c>
      <c r="AU202" s="173" t="s">
        <v>88</v>
      </c>
      <c r="AV202" s="13" t="s">
        <v>210</v>
      </c>
      <c r="AW202" s="13" t="s">
        <v>31</v>
      </c>
      <c r="AX202" s="13" t="s">
        <v>82</v>
      </c>
      <c r="AY202" s="173" t="s">
        <v>205</v>
      </c>
    </row>
    <row r="203" spans="2:65" s="1" customFormat="1" ht="33" customHeight="1">
      <c r="B203" s="136"/>
      <c r="C203" s="154" t="s">
        <v>277</v>
      </c>
      <c r="D203" s="154" t="s">
        <v>214</v>
      </c>
      <c r="E203" s="155" t="s">
        <v>5025</v>
      </c>
      <c r="F203" s="156" t="s">
        <v>5026</v>
      </c>
      <c r="G203" s="157" t="s">
        <v>592</v>
      </c>
      <c r="H203" s="158">
        <v>80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41</v>
      </c>
      <c r="P203" s="148">
        <f>O203*H203</f>
        <v>0</v>
      </c>
      <c r="Q203" s="148">
        <v>3.3E-4</v>
      </c>
      <c r="R203" s="148">
        <f>Q203*H203</f>
        <v>2.64E-2</v>
      </c>
      <c r="S203" s="148">
        <v>0</v>
      </c>
      <c r="T203" s="149">
        <f>S203*H203</f>
        <v>0</v>
      </c>
      <c r="AR203" s="150" t="s">
        <v>233</v>
      </c>
      <c r="AT203" s="150" t="s">
        <v>214</v>
      </c>
      <c r="AU203" s="150" t="s">
        <v>88</v>
      </c>
      <c r="AY203" s="17" t="s">
        <v>205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88</v>
      </c>
      <c r="BK203" s="151">
        <f>ROUND(I203*H203,2)</f>
        <v>0</v>
      </c>
      <c r="BL203" s="17" t="s">
        <v>233</v>
      </c>
      <c r="BM203" s="150" t="s">
        <v>5027</v>
      </c>
    </row>
    <row r="204" spans="2:65" s="12" customFormat="1">
      <c r="B204" s="164"/>
      <c r="D204" s="165" t="s">
        <v>219</v>
      </c>
      <c r="E204" s="166" t="s">
        <v>1</v>
      </c>
      <c r="F204" s="167" t="s">
        <v>5028</v>
      </c>
      <c r="H204" s="168">
        <v>80</v>
      </c>
      <c r="I204" s="169"/>
      <c r="L204" s="164"/>
      <c r="M204" s="170"/>
      <c r="T204" s="171"/>
      <c r="AT204" s="166" t="s">
        <v>219</v>
      </c>
      <c r="AU204" s="166" t="s">
        <v>88</v>
      </c>
      <c r="AV204" s="12" t="s">
        <v>88</v>
      </c>
      <c r="AW204" s="12" t="s">
        <v>31</v>
      </c>
      <c r="AX204" s="12" t="s">
        <v>75</v>
      </c>
      <c r="AY204" s="166" t="s">
        <v>205</v>
      </c>
    </row>
    <row r="205" spans="2:65" s="13" customFormat="1">
      <c r="B205" s="172"/>
      <c r="D205" s="165" t="s">
        <v>219</v>
      </c>
      <c r="E205" s="173" t="s">
        <v>1</v>
      </c>
      <c r="F205" s="174" t="s">
        <v>221</v>
      </c>
      <c r="H205" s="175">
        <v>80</v>
      </c>
      <c r="I205" s="176"/>
      <c r="L205" s="172"/>
      <c r="M205" s="177"/>
      <c r="T205" s="178"/>
      <c r="AT205" s="173" t="s">
        <v>219</v>
      </c>
      <c r="AU205" s="173" t="s">
        <v>88</v>
      </c>
      <c r="AV205" s="13" t="s">
        <v>210</v>
      </c>
      <c r="AW205" s="13" t="s">
        <v>31</v>
      </c>
      <c r="AX205" s="13" t="s">
        <v>82</v>
      </c>
      <c r="AY205" s="173" t="s">
        <v>205</v>
      </c>
    </row>
    <row r="206" spans="2:65" s="11" customFormat="1" ht="22.9" customHeight="1">
      <c r="B206" s="126"/>
      <c r="D206" s="127" t="s">
        <v>74</v>
      </c>
      <c r="E206" s="152" t="s">
        <v>5029</v>
      </c>
      <c r="F206" s="152" t="s">
        <v>5030</v>
      </c>
      <c r="I206" s="129"/>
      <c r="J206" s="153">
        <f>BK206</f>
        <v>0</v>
      </c>
      <c r="L206" s="126"/>
      <c r="M206" s="131"/>
      <c r="P206" s="132">
        <f>SUM(P207:P254)</f>
        <v>0</v>
      </c>
      <c r="R206" s="132">
        <f>SUM(R207:R254)</f>
        <v>4.4837299999999995</v>
      </c>
      <c r="T206" s="133">
        <f>SUM(T207:T254)</f>
        <v>0</v>
      </c>
      <c r="AR206" s="127" t="s">
        <v>88</v>
      </c>
      <c r="AT206" s="134" t="s">
        <v>74</v>
      </c>
      <c r="AU206" s="134" t="s">
        <v>82</v>
      </c>
      <c r="AY206" s="127" t="s">
        <v>205</v>
      </c>
      <c r="BK206" s="135">
        <f>SUM(BK207:BK254)</f>
        <v>0</v>
      </c>
    </row>
    <row r="207" spans="2:65" s="1" customFormat="1" ht="16.5" customHeight="1">
      <c r="B207" s="136"/>
      <c r="C207" s="154" t="s">
        <v>309</v>
      </c>
      <c r="D207" s="154" t="s">
        <v>214</v>
      </c>
      <c r="E207" s="155" t="s">
        <v>5031</v>
      </c>
      <c r="F207" s="156" t="s">
        <v>5032</v>
      </c>
      <c r="G207" s="157" t="s">
        <v>592</v>
      </c>
      <c r="H207" s="158">
        <v>85</v>
      </c>
      <c r="I207" s="159"/>
      <c r="J207" s="160">
        <f>ROUND(I207*H207,2)</f>
        <v>0</v>
      </c>
      <c r="K207" s="161"/>
      <c r="L207" s="32"/>
      <c r="M207" s="162" t="s">
        <v>1</v>
      </c>
      <c r="N207" s="163" t="s">
        <v>41</v>
      </c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AR207" s="150" t="s">
        <v>233</v>
      </c>
      <c r="AT207" s="150" t="s">
        <v>214</v>
      </c>
      <c r="AU207" s="150" t="s">
        <v>88</v>
      </c>
      <c r="AY207" s="17" t="s">
        <v>205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7" t="s">
        <v>88</v>
      </c>
      <c r="BK207" s="151">
        <f>ROUND(I207*H207,2)</f>
        <v>0</v>
      </c>
      <c r="BL207" s="17" t="s">
        <v>233</v>
      </c>
      <c r="BM207" s="150" t="s">
        <v>5033</v>
      </c>
    </row>
    <row r="208" spans="2:65" s="14" customFormat="1">
      <c r="B208" s="179"/>
      <c r="D208" s="165" t="s">
        <v>219</v>
      </c>
      <c r="E208" s="180" t="s">
        <v>1</v>
      </c>
      <c r="F208" s="181" t="s">
        <v>5034</v>
      </c>
      <c r="H208" s="180" t="s">
        <v>1</v>
      </c>
      <c r="I208" s="182"/>
      <c r="L208" s="179"/>
      <c r="M208" s="183"/>
      <c r="T208" s="184"/>
      <c r="AT208" s="180" t="s">
        <v>219</v>
      </c>
      <c r="AU208" s="180" t="s">
        <v>88</v>
      </c>
      <c r="AV208" s="14" t="s">
        <v>82</v>
      </c>
      <c r="AW208" s="14" t="s">
        <v>31</v>
      </c>
      <c r="AX208" s="14" t="s">
        <v>75</v>
      </c>
      <c r="AY208" s="180" t="s">
        <v>205</v>
      </c>
    </row>
    <row r="209" spans="2:51" s="14" customFormat="1">
      <c r="B209" s="179"/>
      <c r="D209" s="165" t="s">
        <v>219</v>
      </c>
      <c r="E209" s="180" t="s">
        <v>1</v>
      </c>
      <c r="F209" s="181" t="s">
        <v>5035</v>
      </c>
      <c r="H209" s="180" t="s">
        <v>1</v>
      </c>
      <c r="I209" s="182"/>
      <c r="L209" s="179"/>
      <c r="M209" s="183"/>
      <c r="T209" s="184"/>
      <c r="AT209" s="180" t="s">
        <v>219</v>
      </c>
      <c r="AU209" s="180" t="s">
        <v>88</v>
      </c>
      <c r="AV209" s="14" t="s">
        <v>82</v>
      </c>
      <c r="AW209" s="14" t="s">
        <v>31</v>
      </c>
      <c r="AX209" s="14" t="s">
        <v>75</v>
      </c>
      <c r="AY209" s="180" t="s">
        <v>205</v>
      </c>
    </row>
    <row r="210" spans="2:51" s="12" customFormat="1">
      <c r="B210" s="164"/>
      <c r="D210" s="165" t="s">
        <v>219</v>
      </c>
      <c r="E210" s="166" t="s">
        <v>1</v>
      </c>
      <c r="F210" s="167" t="s">
        <v>5036</v>
      </c>
      <c r="H210" s="168">
        <v>36</v>
      </c>
      <c r="I210" s="169"/>
      <c r="L210" s="164"/>
      <c r="M210" s="170"/>
      <c r="T210" s="171"/>
      <c r="AT210" s="166" t="s">
        <v>219</v>
      </c>
      <c r="AU210" s="166" t="s">
        <v>88</v>
      </c>
      <c r="AV210" s="12" t="s">
        <v>88</v>
      </c>
      <c r="AW210" s="12" t="s">
        <v>31</v>
      </c>
      <c r="AX210" s="12" t="s">
        <v>75</v>
      </c>
      <c r="AY210" s="166" t="s">
        <v>205</v>
      </c>
    </row>
    <row r="211" spans="2:51" s="15" customFormat="1">
      <c r="B211" s="185"/>
      <c r="D211" s="165" t="s">
        <v>219</v>
      </c>
      <c r="E211" s="186" t="s">
        <v>1</v>
      </c>
      <c r="F211" s="187" t="s">
        <v>404</v>
      </c>
      <c r="H211" s="188">
        <v>36</v>
      </c>
      <c r="I211" s="189"/>
      <c r="L211" s="185"/>
      <c r="M211" s="190"/>
      <c r="T211" s="191"/>
      <c r="AT211" s="186" t="s">
        <v>219</v>
      </c>
      <c r="AU211" s="186" t="s">
        <v>88</v>
      </c>
      <c r="AV211" s="15" t="s">
        <v>222</v>
      </c>
      <c r="AW211" s="15" t="s">
        <v>31</v>
      </c>
      <c r="AX211" s="15" t="s">
        <v>75</v>
      </c>
      <c r="AY211" s="186" t="s">
        <v>205</v>
      </c>
    </row>
    <row r="212" spans="2:51" s="14" customFormat="1">
      <c r="B212" s="179"/>
      <c r="D212" s="165" t="s">
        <v>219</v>
      </c>
      <c r="E212" s="180" t="s">
        <v>1</v>
      </c>
      <c r="F212" s="181" t="s">
        <v>5037</v>
      </c>
      <c r="H212" s="180" t="s">
        <v>1</v>
      </c>
      <c r="I212" s="182"/>
      <c r="L212" s="179"/>
      <c r="M212" s="183"/>
      <c r="T212" s="184"/>
      <c r="AT212" s="180" t="s">
        <v>219</v>
      </c>
      <c r="AU212" s="180" t="s">
        <v>88</v>
      </c>
      <c r="AV212" s="14" t="s">
        <v>82</v>
      </c>
      <c r="AW212" s="14" t="s">
        <v>31</v>
      </c>
      <c r="AX212" s="14" t="s">
        <v>75</v>
      </c>
      <c r="AY212" s="180" t="s">
        <v>205</v>
      </c>
    </row>
    <row r="213" spans="2:51" s="14" customFormat="1">
      <c r="B213" s="179"/>
      <c r="D213" s="165" t="s">
        <v>219</v>
      </c>
      <c r="E213" s="180" t="s">
        <v>1</v>
      </c>
      <c r="F213" s="181" t="s">
        <v>5038</v>
      </c>
      <c r="H213" s="180" t="s">
        <v>1</v>
      </c>
      <c r="I213" s="182"/>
      <c r="L213" s="179"/>
      <c r="M213" s="183"/>
      <c r="T213" s="184"/>
      <c r="AT213" s="180" t="s">
        <v>219</v>
      </c>
      <c r="AU213" s="180" t="s">
        <v>88</v>
      </c>
      <c r="AV213" s="14" t="s">
        <v>82</v>
      </c>
      <c r="AW213" s="14" t="s">
        <v>31</v>
      </c>
      <c r="AX213" s="14" t="s">
        <v>75</v>
      </c>
      <c r="AY213" s="180" t="s">
        <v>205</v>
      </c>
    </row>
    <row r="214" spans="2:51" s="12" customFormat="1">
      <c r="B214" s="164"/>
      <c r="D214" s="165" t="s">
        <v>219</v>
      </c>
      <c r="E214" s="166" t="s">
        <v>1</v>
      </c>
      <c r="F214" s="167" t="s">
        <v>5039</v>
      </c>
      <c r="H214" s="168">
        <v>27</v>
      </c>
      <c r="I214" s="169"/>
      <c r="L214" s="164"/>
      <c r="M214" s="170"/>
      <c r="T214" s="171"/>
      <c r="AT214" s="166" t="s">
        <v>219</v>
      </c>
      <c r="AU214" s="166" t="s">
        <v>88</v>
      </c>
      <c r="AV214" s="12" t="s">
        <v>88</v>
      </c>
      <c r="AW214" s="12" t="s">
        <v>31</v>
      </c>
      <c r="AX214" s="12" t="s">
        <v>75</v>
      </c>
      <c r="AY214" s="166" t="s">
        <v>205</v>
      </c>
    </row>
    <row r="215" spans="2:51" s="12" customFormat="1">
      <c r="B215" s="164"/>
      <c r="D215" s="165" t="s">
        <v>219</v>
      </c>
      <c r="E215" s="166" t="s">
        <v>1</v>
      </c>
      <c r="F215" s="167" t="s">
        <v>5040</v>
      </c>
      <c r="H215" s="168">
        <v>1</v>
      </c>
      <c r="I215" s="169"/>
      <c r="L215" s="164"/>
      <c r="M215" s="170"/>
      <c r="T215" s="171"/>
      <c r="AT215" s="166" t="s">
        <v>219</v>
      </c>
      <c r="AU215" s="166" t="s">
        <v>88</v>
      </c>
      <c r="AV215" s="12" t="s">
        <v>88</v>
      </c>
      <c r="AW215" s="12" t="s">
        <v>31</v>
      </c>
      <c r="AX215" s="12" t="s">
        <v>75</v>
      </c>
      <c r="AY215" s="166" t="s">
        <v>205</v>
      </c>
    </row>
    <row r="216" spans="2:51" s="12" customFormat="1">
      <c r="B216" s="164"/>
      <c r="D216" s="165" t="s">
        <v>219</v>
      </c>
      <c r="E216" s="166" t="s">
        <v>1</v>
      </c>
      <c r="F216" s="167" t="s">
        <v>5041</v>
      </c>
      <c r="H216" s="168">
        <v>9</v>
      </c>
      <c r="I216" s="169"/>
      <c r="L216" s="164"/>
      <c r="M216" s="170"/>
      <c r="T216" s="171"/>
      <c r="AT216" s="166" t="s">
        <v>219</v>
      </c>
      <c r="AU216" s="166" t="s">
        <v>88</v>
      </c>
      <c r="AV216" s="12" t="s">
        <v>88</v>
      </c>
      <c r="AW216" s="12" t="s">
        <v>31</v>
      </c>
      <c r="AX216" s="12" t="s">
        <v>75</v>
      </c>
      <c r="AY216" s="166" t="s">
        <v>205</v>
      </c>
    </row>
    <row r="217" spans="2:51" s="12" customFormat="1">
      <c r="B217" s="164"/>
      <c r="D217" s="165" t="s">
        <v>219</v>
      </c>
      <c r="E217" s="166" t="s">
        <v>1</v>
      </c>
      <c r="F217" s="167" t="s">
        <v>5042</v>
      </c>
      <c r="H217" s="168">
        <v>9</v>
      </c>
      <c r="I217" s="169"/>
      <c r="L217" s="164"/>
      <c r="M217" s="170"/>
      <c r="T217" s="171"/>
      <c r="AT217" s="166" t="s">
        <v>219</v>
      </c>
      <c r="AU217" s="166" t="s">
        <v>88</v>
      </c>
      <c r="AV217" s="12" t="s">
        <v>88</v>
      </c>
      <c r="AW217" s="12" t="s">
        <v>31</v>
      </c>
      <c r="AX217" s="12" t="s">
        <v>75</v>
      </c>
      <c r="AY217" s="166" t="s">
        <v>205</v>
      </c>
    </row>
    <row r="218" spans="2:51" s="15" customFormat="1">
      <c r="B218" s="185"/>
      <c r="D218" s="165" t="s">
        <v>219</v>
      </c>
      <c r="E218" s="186" t="s">
        <v>1</v>
      </c>
      <c r="F218" s="187" t="s">
        <v>404</v>
      </c>
      <c r="H218" s="188">
        <v>46</v>
      </c>
      <c r="I218" s="189"/>
      <c r="L218" s="185"/>
      <c r="M218" s="190"/>
      <c r="T218" s="191"/>
      <c r="AT218" s="186" t="s">
        <v>219</v>
      </c>
      <c r="AU218" s="186" t="s">
        <v>88</v>
      </c>
      <c r="AV218" s="15" t="s">
        <v>222</v>
      </c>
      <c r="AW218" s="15" t="s">
        <v>31</v>
      </c>
      <c r="AX218" s="15" t="s">
        <v>75</v>
      </c>
      <c r="AY218" s="186" t="s">
        <v>205</v>
      </c>
    </row>
    <row r="219" spans="2:51" s="14" customFormat="1">
      <c r="B219" s="179"/>
      <c r="D219" s="165" t="s">
        <v>219</v>
      </c>
      <c r="E219" s="180" t="s">
        <v>1</v>
      </c>
      <c r="F219" s="181" t="s">
        <v>5043</v>
      </c>
      <c r="H219" s="180" t="s">
        <v>1</v>
      </c>
      <c r="I219" s="182"/>
      <c r="L219" s="179"/>
      <c r="M219" s="183"/>
      <c r="T219" s="184"/>
      <c r="AT219" s="180" t="s">
        <v>219</v>
      </c>
      <c r="AU219" s="180" t="s">
        <v>88</v>
      </c>
      <c r="AV219" s="14" t="s">
        <v>82</v>
      </c>
      <c r="AW219" s="14" t="s">
        <v>31</v>
      </c>
      <c r="AX219" s="14" t="s">
        <v>75</v>
      </c>
      <c r="AY219" s="180" t="s">
        <v>205</v>
      </c>
    </row>
    <row r="220" spans="2:51" s="12" customFormat="1">
      <c r="B220" s="164"/>
      <c r="D220" s="165" t="s">
        <v>219</v>
      </c>
      <c r="E220" s="166" t="s">
        <v>1</v>
      </c>
      <c r="F220" s="167" t="s">
        <v>5044</v>
      </c>
      <c r="H220" s="168">
        <v>1</v>
      </c>
      <c r="I220" s="169"/>
      <c r="L220" s="164"/>
      <c r="M220" s="170"/>
      <c r="T220" s="171"/>
      <c r="AT220" s="166" t="s">
        <v>219</v>
      </c>
      <c r="AU220" s="166" t="s">
        <v>88</v>
      </c>
      <c r="AV220" s="12" t="s">
        <v>88</v>
      </c>
      <c r="AW220" s="12" t="s">
        <v>31</v>
      </c>
      <c r="AX220" s="12" t="s">
        <v>75</v>
      </c>
      <c r="AY220" s="166" t="s">
        <v>205</v>
      </c>
    </row>
    <row r="221" spans="2:51" s="12" customFormat="1">
      <c r="B221" s="164"/>
      <c r="D221" s="165" t="s">
        <v>219</v>
      </c>
      <c r="E221" s="166" t="s">
        <v>1</v>
      </c>
      <c r="F221" s="167" t="s">
        <v>5045</v>
      </c>
      <c r="H221" s="168">
        <v>1</v>
      </c>
      <c r="I221" s="169"/>
      <c r="L221" s="164"/>
      <c r="M221" s="170"/>
      <c r="T221" s="171"/>
      <c r="AT221" s="166" t="s">
        <v>219</v>
      </c>
      <c r="AU221" s="166" t="s">
        <v>88</v>
      </c>
      <c r="AV221" s="12" t="s">
        <v>88</v>
      </c>
      <c r="AW221" s="12" t="s">
        <v>31</v>
      </c>
      <c r="AX221" s="12" t="s">
        <v>75</v>
      </c>
      <c r="AY221" s="166" t="s">
        <v>205</v>
      </c>
    </row>
    <row r="222" spans="2:51" s="14" customFormat="1">
      <c r="B222" s="179"/>
      <c r="D222" s="165" t="s">
        <v>219</v>
      </c>
      <c r="E222" s="180" t="s">
        <v>1</v>
      </c>
      <c r="F222" s="181" t="s">
        <v>5046</v>
      </c>
      <c r="H222" s="180" t="s">
        <v>1</v>
      </c>
      <c r="I222" s="182"/>
      <c r="L222" s="179"/>
      <c r="M222" s="183"/>
      <c r="T222" s="184"/>
      <c r="AT222" s="180" t="s">
        <v>219</v>
      </c>
      <c r="AU222" s="180" t="s">
        <v>88</v>
      </c>
      <c r="AV222" s="14" t="s">
        <v>82</v>
      </c>
      <c r="AW222" s="14" t="s">
        <v>31</v>
      </c>
      <c r="AX222" s="14" t="s">
        <v>75</v>
      </c>
      <c r="AY222" s="180" t="s">
        <v>205</v>
      </c>
    </row>
    <row r="223" spans="2:51" s="12" customFormat="1">
      <c r="B223" s="164"/>
      <c r="D223" s="165" t="s">
        <v>219</v>
      </c>
      <c r="E223" s="166" t="s">
        <v>1</v>
      </c>
      <c r="F223" s="167" t="s">
        <v>5047</v>
      </c>
      <c r="H223" s="168">
        <v>1</v>
      </c>
      <c r="I223" s="169"/>
      <c r="L223" s="164"/>
      <c r="M223" s="170"/>
      <c r="T223" s="171"/>
      <c r="AT223" s="166" t="s">
        <v>219</v>
      </c>
      <c r="AU223" s="166" t="s">
        <v>88</v>
      </c>
      <c r="AV223" s="12" t="s">
        <v>88</v>
      </c>
      <c r="AW223" s="12" t="s">
        <v>31</v>
      </c>
      <c r="AX223" s="12" t="s">
        <v>75</v>
      </c>
      <c r="AY223" s="166" t="s">
        <v>205</v>
      </c>
    </row>
    <row r="224" spans="2:51" s="15" customFormat="1">
      <c r="B224" s="185"/>
      <c r="D224" s="165" t="s">
        <v>219</v>
      </c>
      <c r="E224" s="186" t="s">
        <v>1</v>
      </c>
      <c r="F224" s="187" t="s">
        <v>404</v>
      </c>
      <c r="H224" s="188">
        <v>3</v>
      </c>
      <c r="I224" s="189"/>
      <c r="L224" s="185"/>
      <c r="M224" s="190"/>
      <c r="T224" s="191"/>
      <c r="AT224" s="186" t="s">
        <v>219</v>
      </c>
      <c r="AU224" s="186" t="s">
        <v>88</v>
      </c>
      <c r="AV224" s="15" t="s">
        <v>222</v>
      </c>
      <c r="AW224" s="15" t="s">
        <v>31</v>
      </c>
      <c r="AX224" s="15" t="s">
        <v>75</v>
      </c>
      <c r="AY224" s="186" t="s">
        <v>205</v>
      </c>
    </row>
    <row r="225" spans="2:65" s="13" customFormat="1">
      <c r="B225" s="172"/>
      <c r="D225" s="165" t="s">
        <v>219</v>
      </c>
      <c r="E225" s="173" t="s">
        <v>1</v>
      </c>
      <c r="F225" s="174" t="s">
        <v>5048</v>
      </c>
      <c r="H225" s="175">
        <v>85</v>
      </c>
      <c r="I225" s="176"/>
      <c r="L225" s="172"/>
      <c r="M225" s="177"/>
      <c r="T225" s="178"/>
      <c r="AT225" s="173" t="s">
        <v>219</v>
      </c>
      <c r="AU225" s="173" t="s">
        <v>88</v>
      </c>
      <c r="AV225" s="13" t="s">
        <v>210</v>
      </c>
      <c r="AW225" s="13" t="s">
        <v>31</v>
      </c>
      <c r="AX225" s="13" t="s">
        <v>82</v>
      </c>
      <c r="AY225" s="173" t="s">
        <v>205</v>
      </c>
    </row>
    <row r="226" spans="2:65" s="1" customFormat="1" ht="16.5" customHeight="1">
      <c r="B226" s="136"/>
      <c r="C226" s="137" t="s">
        <v>313</v>
      </c>
      <c r="D226" s="137" t="s">
        <v>206</v>
      </c>
      <c r="E226" s="138" t="s">
        <v>5049</v>
      </c>
      <c r="F226" s="139" t="s">
        <v>5050</v>
      </c>
      <c r="G226" s="140" t="s">
        <v>592</v>
      </c>
      <c r="H226" s="141">
        <v>83</v>
      </c>
      <c r="I226" s="142"/>
      <c r="J226" s="143">
        <f>ROUND(I226*H226,2)</f>
        <v>0</v>
      </c>
      <c r="K226" s="144"/>
      <c r="L226" s="145"/>
      <c r="M226" s="146" t="s">
        <v>1</v>
      </c>
      <c r="N226" s="147" t="s">
        <v>41</v>
      </c>
      <c r="P226" s="148">
        <f>O226*H226</f>
        <v>0</v>
      </c>
      <c r="Q226" s="148">
        <v>2.1319999999999999E-2</v>
      </c>
      <c r="R226" s="148">
        <f>Q226*H226</f>
        <v>1.7695599999999998</v>
      </c>
      <c r="S226" s="148">
        <v>0</v>
      </c>
      <c r="T226" s="149">
        <f>S226*H226</f>
        <v>0</v>
      </c>
      <c r="AR226" s="150" t="s">
        <v>258</v>
      </c>
      <c r="AT226" s="150" t="s">
        <v>206</v>
      </c>
      <c r="AU226" s="150" t="s">
        <v>88</v>
      </c>
      <c r="AY226" s="17" t="s">
        <v>205</v>
      </c>
      <c r="BE226" s="151">
        <f>IF(N226="základná",J226,0)</f>
        <v>0</v>
      </c>
      <c r="BF226" s="151">
        <f>IF(N226="znížená",J226,0)</f>
        <v>0</v>
      </c>
      <c r="BG226" s="151">
        <f>IF(N226="zákl. prenesená",J226,0)</f>
        <v>0</v>
      </c>
      <c r="BH226" s="151">
        <f>IF(N226="zníž. prenesená",J226,0)</f>
        <v>0</v>
      </c>
      <c r="BI226" s="151">
        <f>IF(N226="nulová",J226,0)</f>
        <v>0</v>
      </c>
      <c r="BJ226" s="17" t="s">
        <v>88</v>
      </c>
      <c r="BK226" s="151">
        <f>ROUND(I226*H226,2)</f>
        <v>0</v>
      </c>
      <c r="BL226" s="17" t="s">
        <v>233</v>
      </c>
      <c r="BM226" s="150" t="s">
        <v>5051</v>
      </c>
    </row>
    <row r="227" spans="2:65" s="14" customFormat="1">
      <c r="B227" s="179"/>
      <c r="D227" s="165" t="s">
        <v>219</v>
      </c>
      <c r="E227" s="180" t="s">
        <v>1</v>
      </c>
      <c r="F227" s="181" t="s">
        <v>5052</v>
      </c>
      <c r="H227" s="180" t="s">
        <v>1</v>
      </c>
      <c r="I227" s="182"/>
      <c r="L227" s="179"/>
      <c r="M227" s="183"/>
      <c r="T227" s="184"/>
      <c r="AT227" s="180" t="s">
        <v>219</v>
      </c>
      <c r="AU227" s="180" t="s">
        <v>88</v>
      </c>
      <c r="AV227" s="14" t="s">
        <v>82</v>
      </c>
      <c r="AW227" s="14" t="s">
        <v>31</v>
      </c>
      <c r="AX227" s="14" t="s">
        <v>75</v>
      </c>
      <c r="AY227" s="180" t="s">
        <v>205</v>
      </c>
    </row>
    <row r="228" spans="2:65" s="14" customFormat="1">
      <c r="B228" s="179"/>
      <c r="D228" s="165" t="s">
        <v>219</v>
      </c>
      <c r="E228" s="180" t="s">
        <v>1</v>
      </c>
      <c r="F228" s="181" t="s">
        <v>5034</v>
      </c>
      <c r="H228" s="180" t="s">
        <v>1</v>
      </c>
      <c r="I228" s="182"/>
      <c r="L228" s="179"/>
      <c r="M228" s="183"/>
      <c r="T228" s="184"/>
      <c r="AT228" s="180" t="s">
        <v>219</v>
      </c>
      <c r="AU228" s="180" t="s">
        <v>88</v>
      </c>
      <c r="AV228" s="14" t="s">
        <v>82</v>
      </c>
      <c r="AW228" s="14" t="s">
        <v>31</v>
      </c>
      <c r="AX228" s="14" t="s">
        <v>75</v>
      </c>
      <c r="AY228" s="180" t="s">
        <v>205</v>
      </c>
    </row>
    <row r="229" spans="2:65" s="14" customFormat="1">
      <c r="B229" s="179"/>
      <c r="D229" s="165" t="s">
        <v>219</v>
      </c>
      <c r="E229" s="180" t="s">
        <v>1</v>
      </c>
      <c r="F229" s="181" t="s">
        <v>5035</v>
      </c>
      <c r="H229" s="180" t="s">
        <v>1</v>
      </c>
      <c r="I229" s="182"/>
      <c r="L229" s="179"/>
      <c r="M229" s="183"/>
      <c r="T229" s="184"/>
      <c r="AT229" s="180" t="s">
        <v>219</v>
      </c>
      <c r="AU229" s="180" t="s">
        <v>88</v>
      </c>
      <c r="AV229" s="14" t="s">
        <v>82</v>
      </c>
      <c r="AW229" s="14" t="s">
        <v>31</v>
      </c>
      <c r="AX229" s="14" t="s">
        <v>75</v>
      </c>
      <c r="AY229" s="180" t="s">
        <v>205</v>
      </c>
    </row>
    <row r="230" spans="2:65" s="12" customFormat="1">
      <c r="B230" s="164"/>
      <c r="D230" s="165" t="s">
        <v>219</v>
      </c>
      <c r="E230" s="166" t="s">
        <v>1</v>
      </c>
      <c r="F230" s="167" t="s">
        <v>5036</v>
      </c>
      <c r="H230" s="168">
        <v>36</v>
      </c>
      <c r="I230" s="169"/>
      <c r="L230" s="164"/>
      <c r="M230" s="170"/>
      <c r="T230" s="171"/>
      <c r="AT230" s="166" t="s">
        <v>219</v>
      </c>
      <c r="AU230" s="166" t="s">
        <v>88</v>
      </c>
      <c r="AV230" s="12" t="s">
        <v>88</v>
      </c>
      <c r="AW230" s="12" t="s">
        <v>31</v>
      </c>
      <c r="AX230" s="12" t="s">
        <v>75</v>
      </c>
      <c r="AY230" s="166" t="s">
        <v>205</v>
      </c>
    </row>
    <row r="231" spans="2:65" s="15" customFormat="1">
      <c r="B231" s="185"/>
      <c r="D231" s="165" t="s">
        <v>219</v>
      </c>
      <c r="E231" s="186" t="s">
        <v>1</v>
      </c>
      <c r="F231" s="187" t="s">
        <v>404</v>
      </c>
      <c r="H231" s="188">
        <v>36</v>
      </c>
      <c r="I231" s="189"/>
      <c r="L231" s="185"/>
      <c r="M231" s="190"/>
      <c r="T231" s="191"/>
      <c r="AT231" s="186" t="s">
        <v>219</v>
      </c>
      <c r="AU231" s="186" t="s">
        <v>88</v>
      </c>
      <c r="AV231" s="15" t="s">
        <v>222</v>
      </c>
      <c r="AW231" s="15" t="s">
        <v>31</v>
      </c>
      <c r="AX231" s="15" t="s">
        <v>75</v>
      </c>
      <c r="AY231" s="186" t="s">
        <v>205</v>
      </c>
    </row>
    <row r="232" spans="2:65" s="14" customFormat="1">
      <c r="B232" s="179"/>
      <c r="D232" s="165" t="s">
        <v>219</v>
      </c>
      <c r="E232" s="180" t="s">
        <v>1</v>
      </c>
      <c r="F232" s="181" t="s">
        <v>5037</v>
      </c>
      <c r="H232" s="180" t="s">
        <v>1</v>
      </c>
      <c r="I232" s="182"/>
      <c r="L232" s="179"/>
      <c r="M232" s="183"/>
      <c r="T232" s="184"/>
      <c r="AT232" s="180" t="s">
        <v>219</v>
      </c>
      <c r="AU232" s="180" t="s">
        <v>88</v>
      </c>
      <c r="AV232" s="14" t="s">
        <v>82</v>
      </c>
      <c r="AW232" s="14" t="s">
        <v>31</v>
      </c>
      <c r="AX232" s="14" t="s">
        <v>75</v>
      </c>
      <c r="AY232" s="180" t="s">
        <v>205</v>
      </c>
    </row>
    <row r="233" spans="2:65" s="14" customFormat="1">
      <c r="B233" s="179"/>
      <c r="D233" s="165" t="s">
        <v>219</v>
      </c>
      <c r="E233" s="180" t="s">
        <v>1</v>
      </c>
      <c r="F233" s="181" t="s">
        <v>5038</v>
      </c>
      <c r="H233" s="180" t="s">
        <v>1</v>
      </c>
      <c r="I233" s="182"/>
      <c r="L233" s="179"/>
      <c r="M233" s="183"/>
      <c r="T233" s="184"/>
      <c r="AT233" s="180" t="s">
        <v>219</v>
      </c>
      <c r="AU233" s="180" t="s">
        <v>88</v>
      </c>
      <c r="AV233" s="14" t="s">
        <v>82</v>
      </c>
      <c r="AW233" s="14" t="s">
        <v>31</v>
      </c>
      <c r="AX233" s="14" t="s">
        <v>75</v>
      </c>
      <c r="AY233" s="180" t="s">
        <v>205</v>
      </c>
    </row>
    <row r="234" spans="2:65" s="12" customFormat="1">
      <c r="B234" s="164"/>
      <c r="D234" s="165" t="s">
        <v>219</v>
      </c>
      <c r="E234" s="166" t="s">
        <v>1</v>
      </c>
      <c r="F234" s="167" t="s">
        <v>5039</v>
      </c>
      <c r="H234" s="168">
        <v>27</v>
      </c>
      <c r="I234" s="169"/>
      <c r="L234" s="164"/>
      <c r="M234" s="170"/>
      <c r="T234" s="171"/>
      <c r="AT234" s="166" t="s">
        <v>219</v>
      </c>
      <c r="AU234" s="166" t="s">
        <v>88</v>
      </c>
      <c r="AV234" s="12" t="s">
        <v>88</v>
      </c>
      <c r="AW234" s="12" t="s">
        <v>31</v>
      </c>
      <c r="AX234" s="12" t="s">
        <v>75</v>
      </c>
      <c r="AY234" s="166" t="s">
        <v>205</v>
      </c>
    </row>
    <row r="235" spans="2:65" s="12" customFormat="1">
      <c r="B235" s="164"/>
      <c r="D235" s="165" t="s">
        <v>219</v>
      </c>
      <c r="E235" s="166" t="s">
        <v>1</v>
      </c>
      <c r="F235" s="167" t="s">
        <v>5040</v>
      </c>
      <c r="H235" s="168">
        <v>1</v>
      </c>
      <c r="I235" s="169"/>
      <c r="L235" s="164"/>
      <c r="M235" s="170"/>
      <c r="T235" s="171"/>
      <c r="AT235" s="166" t="s">
        <v>219</v>
      </c>
      <c r="AU235" s="166" t="s">
        <v>88</v>
      </c>
      <c r="AV235" s="12" t="s">
        <v>88</v>
      </c>
      <c r="AW235" s="12" t="s">
        <v>31</v>
      </c>
      <c r="AX235" s="12" t="s">
        <v>75</v>
      </c>
      <c r="AY235" s="166" t="s">
        <v>205</v>
      </c>
    </row>
    <row r="236" spans="2:65" s="12" customFormat="1">
      <c r="B236" s="164"/>
      <c r="D236" s="165" t="s">
        <v>219</v>
      </c>
      <c r="E236" s="166" t="s">
        <v>1</v>
      </c>
      <c r="F236" s="167" t="s">
        <v>5041</v>
      </c>
      <c r="H236" s="168">
        <v>9</v>
      </c>
      <c r="I236" s="169"/>
      <c r="L236" s="164"/>
      <c r="M236" s="170"/>
      <c r="T236" s="171"/>
      <c r="AT236" s="166" t="s">
        <v>219</v>
      </c>
      <c r="AU236" s="166" t="s">
        <v>88</v>
      </c>
      <c r="AV236" s="12" t="s">
        <v>88</v>
      </c>
      <c r="AW236" s="12" t="s">
        <v>31</v>
      </c>
      <c r="AX236" s="12" t="s">
        <v>75</v>
      </c>
      <c r="AY236" s="166" t="s">
        <v>205</v>
      </c>
    </row>
    <row r="237" spans="2:65" s="12" customFormat="1">
      <c r="B237" s="164"/>
      <c r="D237" s="165" t="s">
        <v>219</v>
      </c>
      <c r="E237" s="166" t="s">
        <v>1</v>
      </c>
      <c r="F237" s="167" t="s">
        <v>5042</v>
      </c>
      <c r="H237" s="168">
        <v>9</v>
      </c>
      <c r="I237" s="169"/>
      <c r="L237" s="164"/>
      <c r="M237" s="170"/>
      <c r="T237" s="171"/>
      <c r="AT237" s="166" t="s">
        <v>219</v>
      </c>
      <c r="AU237" s="166" t="s">
        <v>88</v>
      </c>
      <c r="AV237" s="12" t="s">
        <v>88</v>
      </c>
      <c r="AW237" s="12" t="s">
        <v>31</v>
      </c>
      <c r="AX237" s="12" t="s">
        <v>75</v>
      </c>
      <c r="AY237" s="166" t="s">
        <v>205</v>
      </c>
    </row>
    <row r="238" spans="2:65" s="14" customFormat="1">
      <c r="B238" s="179"/>
      <c r="D238" s="165" t="s">
        <v>219</v>
      </c>
      <c r="E238" s="180" t="s">
        <v>1</v>
      </c>
      <c r="F238" s="181" t="s">
        <v>5043</v>
      </c>
      <c r="H238" s="180" t="s">
        <v>1</v>
      </c>
      <c r="I238" s="182"/>
      <c r="L238" s="179"/>
      <c r="M238" s="183"/>
      <c r="T238" s="184"/>
      <c r="AT238" s="180" t="s">
        <v>219</v>
      </c>
      <c r="AU238" s="180" t="s">
        <v>88</v>
      </c>
      <c r="AV238" s="14" t="s">
        <v>82</v>
      </c>
      <c r="AW238" s="14" t="s">
        <v>31</v>
      </c>
      <c r="AX238" s="14" t="s">
        <v>75</v>
      </c>
      <c r="AY238" s="180" t="s">
        <v>205</v>
      </c>
    </row>
    <row r="239" spans="2:65" s="12" customFormat="1">
      <c r="B239" s="164"/>
      <c r="D239" s="165" t="s">
        <v>219</v>
      </c>
      <c r="E239" s="166" t="s">
        <v>1</v>
      </c>
      <c r="F239" s="167" t="s">
        <v>5045</v>
      </c>
      <c r="H239" s="168">
        <v>1</v>
      </c>
      <c r="I239" s="169"/>
      <c r="L239" s="164"/>
      <c r="M239" s="170"/>
      <c r="T239" s="171"/>
      <c r="AT239" s="166" t="s">
        <v>219</v>
      </c>
      <c r="AU239" s="166" t="s">
        <v>88</v>
      </c>
      <c r="AV239" s="12" t="s">
        <v>88</v>
      </c>
      <c r="AW239" s="12" t="s">
        <v>31</v>
      </c>
      <c r="AX239" s="12" t="s">
        <v>75</v>
      </c>
      <c r="AY239" s="166" t="s">
        <v>205</v>
      </c>
    </row>
    <row r="240" spans="2:65" s="15" customFormat="1">
      <c r="B240" s="185"/>
      <c r="D240" s="165" t="s">
        <v>219</v>
      </c>
      <c r="E240" s="186" t="s">
        <v>1</v>
      </c>
      <c r="F240" s="187" t="s">
        <v>404</v>
      </c>
      <c r="H240" s="188">
        <v>47</v>
      </c>
      <c r="I240" s="189"/>
      <c r="L240" s="185"/>
      <c r="M240" s="190"/>
      <c r="T240" s="191"/>
      <c r="AT240" s="186" t="s">
        <v>219</v>
      </c>
      <c r="AU240" s="186" t="s">
        <v>88</v>
      </c>
      <c r="AV240" s="15" t="s">
        <v>222</v>
      </c>
      <c r="AW240" s="15" t="s">
        <v>31</v>
      </c>
      <c r="AX240" s="15" t="s">
        <v>75</v>
      </c>
      <c r="AY240" s="186" t="s">
        <v>205</v>
      </c>
    </row>
    <row r="241" spans="2:65" s="13" customFormat="1">
      <c r="B241" s="172"/>
      <c r="D241" s="165" t="s">
        <v>219</v>
      </c>
      <c r="E241" s="173" t="s">
        <v>1</v>
      </c>
      <c r="F241" s="174" t="s">
        <v>221</v>
      </c>
      <c r="H241" s="175">
        <v>83</v>
      </c>
      <c r="I241" s="176"/>
      <c r="L241" s="172"/>
      <c r="M241" s="177"/>
      <c r="T241" s="178"/>
      <c r="AT241" s="173" t="s">
        <v>219</v>
      </c>
      <c r="AU241" s="173" t="s">
        <v>88</v>
      </c>
      <c r="AV241" s="13" t="s">
        <v>210</v>
      </c>
      <c r="AW241" s="13" t="s">
        <v>31</v>
      </c>
      <c r="AX241" s="13" t="s">
        <v>82</v>
      </c>
      <c r="AY241" s="173" t="s">
        <v>205</v>
      </c>
    </row>
    <row r="242" spans="2:65" s="1" customFormat="1" ht="16.5" customHeight="1">
      <c r="B242" s="136"/>
      <c r="C242" s="137" t="s">
        <v>317</v>
      </c>
      <c r="D242" s="137" t="s">
        <v>206</v>
      </c>
      <c r="E242" s="138" t="s">
        <v>5053</v>
      </c>
      <c r="F242" s="139" t="s">
        <v>5054</v>
      </c>
      <c r="G242" s="140" t="s">
        <v>592</v>
      </c>
      <c r="H242" s="141">
        <v>2</v>
      </c>
      <c r="I242" s="142"/>
      <c r="J242" s="143">
        <f>ROUND(I242*H242,2)</f>
        <v>0</v>
      </c>
      <c r="K242" s="144"/>
      <c r="L242" s="145"/>
      <c r="M242" s="146" t="s">
        <v>1</v>
      </c>
      <c r="N242" s="147" t="s">
        <v>41</v>
      </c>
      <c r="P242" s="148">
        <f>O242*H242</f>
        <v>0</v>
      </c>
      <c r="Q242" s="148">
        <v>5.1909999999999998E-2</v>
      </c>
      <c r="R242" s="148">
        <f>Q242*H242</f>
        <v>0.10382</v>
      </c>
      <c r="S242" s="148">
        <v>0</v>
      </c>
      <c r="T242" s="149">
        <f>S242*H242</f>
        <v>0</v>
      </c>
      <c r="AR242" s="150" t="s">
        <v>258</v>
      </c>
      <c r="AT242" s="150" t="s">
        <v>206</v>
      </c>
      <c r="AU242" s="150" t="s">
        <v>88</v>
      </c>
      <c r="AY242" s="17" t="s">
        <v>205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7" t="s">
        <v>88</v>
      </c>
      <c r="BK242" s="151">
        <f>ROUND(I242*H242,2)</f>
        <v>0</v>
      </c>
      <c r="BL242" s="17" t="s">
        <v>233</v>
      </c>
      <c r="BM242" s="150" t="s">
        <v>5055</v>
      </c>
    </row>
    <row r="243" spans="2:65" s="14" customFormat="1">
      <c r="B243" s="179"/>
      <c r="D243" s="165" t="s">
        <v>219</v>
      </c>
      <c r="E243" s="180" t="s">
        <v>1</v>
      </c>
      <c r="F243" s="181" t="s">
        <v>5056</v>
      </c>
      <c r="H243" s="180" t="s">
        <v>1</v>
      </c>
      <c r="I243" s="182"/>
      <c r="L243" s="179"/>
      <c r="M243" s="183"/>
      <c r="T243" s="184"/>
      <c r="AT243" s="180" t="s">
        <v>219</v>
      </c>
      <c r="AU243" s="180" t="s">
        <v>88</v>
      </c>
      <c r="AV243" s="14" t="s">
        <v>82</v>
      </c>
      <c r="AW243" s="14" t="s">
        <v>31</v>
      </c>
      <c r="AX243" s="14" t="s">
        <v>75</v>
      </c>
      <c r="AY243" s="180" t="s">
        <v>205</v>
      </c>
    </row>
    <row r="244" spans="2:65" s="12" customFormat="1">
      <c r="B244" s="164"/>
      <c r="D244" s="165" t="s">
        <v>219</v>
      </c>
      <c r="E244" s="166" t="s">
        <v>1</v>
      </c>
      <c r="F244" s="167" t="s">
        <v>5057</v>
      </c>
      <c r="H244" s="168">
        <v>1</v>
      </c>
      <c r="I244" s="169"/>
      <c r="L244" s="164"/>
      <c r="M244" s="170"/>
      <c r="T244" s="171"/>
      <c r="AT244" s="166" t="s">
        <v>219</v>
      </c>
      <c r="AU244" s="166" t="s">
        <v>88</v>
      </c>
      <c r="AV244" s="12" t="s">
        <v>88</v>
      </c>
      <c r="AW244" s="12" t="s">
        <v>31</v>
      </c>
      <c r="AX244" s="12" t="s">
        <v>75</v>
      </c>
      <c r="AY244" s="166" t="s">
        <v>205</v>
      </c>
    </row>
    <row r="245" spans="2:65" s="12" customFormat="1">
      <c r="B245" s="164"/>
      <c r="D245" s="165" t="s">
        <v>219</v>
      </c>
      <c r="E245" s="166" t="s">
        <v>1</v>
      </c>
      <c r="F245" s="167" t="s">
        <v>5058</v>
      </c>
      <c r="H245" s="168">
        <v>1</v>
      </c>
      <c r="I245" s="169"/>
      <c r="L245" s="164"/>
      <c r="M245" s="170"/>
      <c r="T245" s="171"/>
      <c r="AT245" s="166" t="s">
        <v>219</v>
      </c>
      <c r="AU245" s="166" t="s">
        <v>88</v>
      </c>
      <c r="AV245" s="12" t="s">
        <v>88</v>
      </c>
      <c r="AW245" s="12" t="s">
        <v>31</v>
      </c>
      <c r="AX245" s="12" t="s">
        <v>75</v>
      </c>
      <c r="AY245" s="166" t="s">
        <v>205</v>
      </c>
    </row>
    <row r="246" spans="2:65" s="13" customFormat="1">
      <c r="B246" s="172"/>
      <c r="D246" s="165" t="s">
        <v>219</v>
      </c>
      <c r="E246" s="173" t="s">
        <v>1</v>
      </c>
      <c r="F246" s="174" t="s">
        <v>221</v>
      </c>
      <c r="H246" s="175">
        <v>2</v>
      </c>
      <c r="I246" s="176"/>
      <c r="L246" s="172"/>
      <c r="M246" s="177"/>
      <c r="T246" s="178"/>
      <c r="AT246" s="173" t="s">
        <v>219</v>
      </c>
      <c r="AU246" s="173" t="s">
        <v>88</v>
      </c>
      <c r="AV246" s="13" t="s">
        <v>210</v>
      </c>
      <c r="AW246" s="13" t="s">
        <v>31</v>
      </c>
      <c r="AX246" s="13" t="s">
        <v>82</v>
      </c>
      <c r="AY246" s="173" t="s">
        <v>205</v>
      </c>
    </row>
    <row r="247" spans="2:65" s="1" customFormat="1" ht="16.5" customHeight="1">
      <c r="B247" s="136"/>
      <c r="C247" s="137" t="s">
        <v>322</v>
      </c>
      <c r="D247" s="137" t="s">
        <v>206</v>
      </c>
      <c r="E247" s="138" t="s">
        <v>5059</v>
      </c>
      <c r="F247" s="139" t="s">
        <v>5060</v>
      </c>
      <c r="G247" s="140" t="s">
        <v>592</v>
      </c>
      <c r="H247" s="141">
        <v>85</v>
      </c>
      <c r="I247" s="142"/>
      <c r="J247" s="143">
        <f>ROUND(I247*H247,2)</f>
        <v>0</v>
      </c>
      <c r="K247" s="144"/>
      <c r="L247" s="145"/>
      <c r="M247" s="146" t="s">
        <v>1</v>
      </c>
      <c r="N247" s="147" t="s">
        <v>41</v>
      </c>
      <c r="P247" s="148">
        <f>O247*H247</f>
        <v>0</v>
      </c>
      <c r="Q247" s="148">
        <v>3.0710000000000001E-2</v>
      </c>
      <c r="R247" s="148">
        <f>Q247*H247</f>
        <v>2.6103499999999999</v>
      </c>
      <c r="S247" s="148">
        <v>0</v>
      </c>
      <c r="T247" s="149">
        <f>S247*H247</f>
        <v>0</v>
      </c>
      <c r="AR247" s="150" t="s">
        <v>258</v>
      </c>
      <c r="AT247" s="150" t="s">
        <v>206</v>
      </c>
      <c r="AU247" s="150" t="s">
        <v>88</v>
      </c>
      <c r="AY247" s="17" t="s">
        <v>205</v>
      </c>
      <c r="BE247" s="151">
        <f>IF(N247="základná",J247,0)</f>
        <v>0</v>
      </c>
      <c r="BF247" s="151">
        <f>IF(N247="znížená",J247,0)</f>
        <v>0</v>
      </c>
      <c r="BG247" s="151">
        <f>IF(N247="zákl. prenesená",J247,0)</f>
        <v>0</v>
      </c>
      <c r="BH247" s="151">
        <f>IF(N247="zníž. prenesená",J247,0)</f>
        <v>0</v>
      </c>
      <c r="BI247" s="151">
        <f>IF(N247="nulová",J247,0)</f>
        <v>0</v>
      </c>
      <c r="BJ247" s="17" t="s">
        <v>88</v>
      </c>
      <c r="BK247" s="151">
        <f>ROUND(I247*H247,2)</f>
        <v>0</v>
      </c>
      <c r="BL247" s="17" t="s">
        <v>233</v>
      </c>
      <c r="BM247" s="150" t="s">
        <v>5061</v>
      </c>
    </row>
    <row r="248" spans="2:65" s="12" customFormat="1">
      <c r="B248" s="164"/>
      <c r="D248" s="165" t="s">
        <v>219</v>
      </c>
      <c r="E248" s="166" t="s">
        <v>1</v>
      </c>
      <c r="F248" s="167" t="s">
        <v>1186</v>
      </c>
      <c r="H248" s="168">
        <v>85</v>
      </c>
      <c r="I248" s="169"/>
      <c r="L248" s="164"/>
      <c r="M248" s="170"/>
      <c r="T248" s="171"/>
      <c r="AT248" s="166" t="s">
        <v>219</v>
      </c>
      <c r="AU248" s="166" t="s">
        <v>88</v>
      </c>
      <c r="AV248" s="12" t="s">
        <v>88</v>
      </c>
      <c r="AW248" s="12" t="s">
        <v>31</v>
      </c>
      <c r="AX248" s="12" t="s">
        <v>82</v>
      </c>
      <c r="AY248" s="166" t="s">
        <v>205</v>
      </c>
    </row>
    <row r="249" spans="2:65" s="1" customFormat="1" ht="16.5" customHeight="1">
      <c r="B249" s="136"/>
      <c r="C249" s="154" t="s">
        <v>326</v>
      </c>
      <c r="D249" s="154" t="s">
        <v>214</v>
      </c>
      <c r="E249" s="155" t="s">
        <v>5062</v>
      </c>
      <c r="F249" s="156" t="s">
        <v>5063</v>
      </c>
      <c r="G249" s="157" t="s">
        <v>592</v>
      </c>
      <c r="H249" s="158">
        <v>100</v>
      </c>
      <c r="I249" s="159"/>
      <c r="J249" s="160">
        <f>ROUND(I249*H249,2)</f>
        <v>0</v>
      </c>
      <c r="K249" s="161"/>
      <c r="L249" s="32"/>
      <c r="M249" s="162" t="s">
        <v>1</v>
      </c>
      <c r="N249" s="163" t="s">
        <v>41</v>
      </c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50" t="s">
        <v>233</v>
      </c>
      <c r="AT249" s="150" t="s">
        <v>214</v>
      </c>
      <c r="AU249" s="150" t="s">
        <v>88</v>
      </c>
      <c r="AY249" s="17" t="s">
        <v>205</v>
      </c>
      <c r="BE249" s="151">
        <f>IF(N249="základná",J249,0)</f>
        <v>0</v>
      </c>
      <c r="BF249" s="151">
        <f>IF(N249="znížená",J249,0)</f>
        <v>0</v>
      </c>
      <c r="BG249" s="151">
        <f>IF(N249="zákl. prenesená",J249,0)</f>
        <v>0</v>
      </c>
      <c r="BH249" s="151">
        <f>IF(N249="zníž. prenesená",J249,0)</f>
        <v>0</v>
      </c>
      <c r="BI249" s="151">
        <f>IF(N249="nulová",J249,0)</f>
        <v>0</v>
      </c>
      <c r="BJ249" s="17" t="s">
        <v>88</v>
      </c>
      <c r="BK249" s="151">
        <f>ROUND(I249*H249,2)</f>
        <v>0</v>
      </c>
      <c r="BL249" s="17" t="s">
        <v>233</v>
      </c>
      <c r="BM249" s="150" t="s">
        <v>5064</v>
      </c>
    </row>
    <row r="250" spans="2:65" s="14" customFormat="1">
      <c r="B250" s="179"/>
      <c r="D250" s="165" t="s">
        <v>219</v>
      </c>
      <c r="E250" s="180" t="s">
        <v>1</v>
      </c>
      <c r="F250" s="181" t="s">
        <v>5065</v>
      </c>
      <c r="H250" s="180" t="s">
        <v>1</v>
      </c>
      <c r="I250" s="182"/>
      <c r="L250" s="179"/>
      <c r="M250" s="183"/>
      <c r="T250" s="184"/>
      <c r="AT250" s="180" t="s">
        <v>219</v>
      </c>
      <c r="AU250" s="180" t="s">
        <v>88</v>
      </c>
      <c r="AV250" s="14" t="s">
        <v>82</v>
      </c>
      <c r="AW250" s="14" t="s">
        <v>31</v>
      </c>
      <c r="AX250" s="14" t="s">
        <v>75</v>
      </c>
      <c r="AY250" s="180" t="s">
        <v>205</v>
      </c>
    </row>
    <row r="251" spans="2:65" s="12" customFormat="1">
      <c r="B251" s="164"/>
      <c r="D251" s="165" t="s">
        <v>219</v>
      </c>
      <c r="E251" s="166" t="s">
        <v>1</v>
      </c>
      <c r="F251" s="167" t="s">
        <v>1229</v>
      </c>
      <c r="H251" s="168">
        <v>100</v>
      </c>
      <c r="I251" s="169"/>
      <c r="L251" s="164"/>
      <c r="M251" s="170"/>
      <c r="T251" s="171"/>
      <c r="AT251" s="166" t="s">
        <v>219</v>
      </c>
      <c r="AU251" s="166" t="s">
        <v>88</v>
      </c>
      <c r="AV251" s="12" t="s">
        <v>88</v>
      </c>
      <c r="AW251" s="12" t="s">
        <v>31</v>
      </c>
      <c r="AX251" s="12" t="s">
        <v>75</v>
      </c>
      <c r="AY251" s="166" t="s">
        <v>205</v>
      </c>
    </row>
    <row r="252" spans="2:65" s="13" customFormat="1">
      <c r="B252" s="172"/>
      <c r="D252" s="165" t="s">
        <v>219</v>
      </c>
      <c r="E252" s="173" t="s">
        <v>1</v>
      </c>
      <c r="F252" s="174" t="s">
        <v>221</v>
      </c>
      <c r="H252" s="175">
        <v>100</v>
      </c>
      <c r="I252" s="176"/>
      <c r="L252" s="172"/>
      <c r="M252" s="177"/>
      <c r="T252" s="178"/>
      <c r="AT252" s="173" t="s">
        <v>219</v>
      </c>
      <c r="AU252" s="173" t="s">
        <v>88</v>
      </c>
      <c r="AV252" s="13" t="s">
        <v>210</v>
      </c>
      <c r="AW252" s="13" t="s">
        <v>31</v>
      </c>
      <c r="AX252" s="13" t="s">
        <v>82</v>
      </c>
      <c r="AY252" s="173" t="s">
        <v>205</v>
      </c>
    </row>
    <row r="253" spans="2:65" s="1" customFormat="1" ht="24.2" customHeight="1">
      <c r="B253" s="136"/>
      <c r="C253" s="154" t="s">
        <v>330</v>
      </c>
      <c r="D253" s="154" t="s">
        <v>214</v>
      </c>
      <c r="E253" s="155" t="s">
        <v>5066</v>
      </c>
      <c r="F253" s="156" t="s">
        <v>5067</v>
      </c>
      <c r="G253" s="157" t="s">
        <v>270</v>
      </c>
      <c r="H253" s="158">
        <v>4.484</v>
      </c>
      <c r="I253" s="159"/>
      <c r="J253" s="160">
        <f>ROUND(I253*H253,2)</f>
        <v>0</v>
      </c>
      <c r="K253" s="161"/>
      <c r="L253" s="32"/>
      <c r="M253" s="162" t="s">
        <v>1</v>
      </c>
      <c r="N253" s="163" t="s">
        <v>41</v>
      </c>
      <c r="P253" s="148">
        <f>O253*H253</f>
        <v>0</v>
      </c>
      <c r="Q253" s="148">
        <v>0</v>
      </c>
      <c r="R253" s="148">
        <f>Q253*H253</f>
        <v>0</v>
      </c>
      <c r="S253" s="148">
        <v>0</v>
      </c>
      <c r="T253" s="149">
        <f>S253*H253</f>
        <v>0</v>
      </c>
      <c r="AR253" s="150" t="s">
        <v>233</v>
      </c>
      <c r="AT253" s="150" t="s">
        <v>214</v>
      </c>
      <c r="AU253" s="150" t="s">
        <v>88</v>
      </c>
      <c r="AY253" s="17" t="s">
        <v>205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7" t="s">
        <v>88</v>
      </c>
      <c r="BK253" s="151">
        <f>ROUND(I253*H253,2)</f>
        <v>0</v>
      </c>
      <c r="BL253" s="17" t="s">
        <v>233</v>
      </c>
      <c r="BM253" s="150" t="s">
        <v>5068</v>
      </c>
    </row>
    <row r="254" spans="2:65" s="1" customFormat="1" ht="24.2" customHeight="1">
      <c r="B254" s="136"/>
      <c r="C254" s="154" t="s">
        <v>233</v>
      </c>
      <c r="D254" s="154" t="s">
        <v>214</v>
      </c>
      <c r="E254" s="155" t="s">
        <v>5069</v>
      </c>
      <c r="F254" s="156" t="s">
        <v>5070</v>
      </c>
      <c r="G254" s="157" t="s">
        <v>270</v>
      </c>
      <c r="H254" s="158">
        <v>4.484</v>
      </c>
      <c r="I254" s="159"/>
      <c r="J254" s="160">
        <f>ROUND(I254*H254,2)</f>
        <v>0</v>
      </c>
      <c r="K254" s="161"/>
      <c r="L254" s="32"/>
      <c r="M254" s="192" t="s">
        <v>1</v>
      </c>
      <c r="N254" s="193" t="s">
        <v>41</v>
      </c>
      <c r="O254" s="194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AR254" s="150" t="s">
        <v>233</v>
      </c>
      <c r="AT254" s="150" t="s">
        <v>214</v>
      </c>
      <c r="AU254" s="150" t="s">
        <v>88</v>
      </c>
      <c r="AY254" s="17" t="s">
        <v>205</v>
      </c>
      <c r="BE254" s="151">
        <f>IF(N254="základná",J254,0)</f>
        <v>0</v>
      </c>
      <c r="BF254" s="151">
        <f>IF(N254="znížená",J254,0)</f>
        <v>0</v>
      </c>
      <c r="BG254" s="151">
        <f>IF(N254="zákl. prenesená",J254,0)</f>
        <v>0</v>
      </c>
      <c r="BH254" s="151">
        <f>IF(N254="zníž. prenesená",J254,0)</f>
        <v>0</v>
      </c>
      <c r="BI254" s="151">
        <f>IF(N254="nulová",J254,0)</f>
        <v>0</v>
      </c>
      <c r="BJ254" s="17" t="s">
        <v>88</v>
      </c>
      <c r="BK254" s="151">
        <f>ROUND(I254*H254,2)</f>
        <v>0</v>
      </c>
      <c r="BL254" s="17" t="s">
        <v>233</v>
      </c>
      <c r="BM254" s="150" t="s">
        <v>5071</v>
      </c>
    </row>
    <row r="255" spans="2:65" s="1" customFormat="1" ht="6.95" customHeight="1"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32"/>
    </row>
  </sheetData>
  <autoFilter ref="C124:K254" xr:uid="{00000000-0009-0000-0000-000010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22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140</v>
      </c>
      <c r="AZ2" s="90" t="s">
        <v>5072</v>
      </c>
      <c r="BA2" s="90" t="s">
        <v>5073</v>
      </c>
      <c r="BB2" s="90" t="s">
        <v>165</v>
      </c>
      <c r="BC2" s="90" t="s">
        <v>5074</v>
      </c>
      <c r="BD2" s="90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5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56" ht="12" customHeight="1">
      <c r="B8" s="20"/>
      <c r="D8" s="27" t="s">
        <v>171</v>
      </c>
      <c r="L8" s="20"/>
    </row>
    <row r="9" spans="2:5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56" s="1" customFormat="1" ht="12" customHeight="1">
      <c r="B10" s="32"/>
      <c r="D10" s="27" t="s">
        <v>173</v>
      </c>
      <c r="L10" s="32"/>
    </row>
    <row r="11" spans="2:56" s="1" customFormat="1" ht="16.5" customHeight="1">
      <c r="B11" s="32"/>
      <c r="E11" s="225" t="s">
        <v>5075</v>
      </c>
      <c r="F11" s="269"/>
      <c r="G11" s="269"/>
      <c r="H11" s="269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5076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ROUND((SUM(BE127:BE226)),  2)</f>
        <v>0</v>
      </c>
      <c r="G35" s="95"/>
      <c r="H35" s="95"/>
      <c r="I35" s="96">
        <v>0.2</v>
      </c>
      <c r="J35" s="94">
        <f>ROUND(((SUM(BE127:BE226))*I35),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ROUND((SUM(BF127:BF226)),  2)</f>
        <v>0</v>
      </c>
      <c r="G36" s="95"/>
      <c r="H36" s="95"/>
      <c r="I36" s="96">
        <v>0.2</v>
      </c>
      <c r="J36" s="94">
        <f>ROUND(((SUM(BF127:BF226))*I36),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ROUND((SUM(BG127:BG226)),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ROUND((SUM(BH127:BH226)),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ROUND((SUM(BI127:BI226)),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E1.3 - E1.3 Statika A, B,C  v.č.S01,S02,S03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K.Šinská , Ing.Bridová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J127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47" s="9" customFormat="1" ht="19.899999999999999" customHeight="1">
      <c r="B100" s="113"/>
      <c r="D100" s="114" t="s">
        <v>3273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47" s="9" customFormat="1" ht="19.899999999999999" customHeight="1">
      <c r="B101" s="113"/>
      <c r="D101" s="114" t="s">
        <v>5077</v>
      </c>
      <c r="E101" s="115"/>
      <c r="F101" s="115"/>
      <c r="G101" s="115"/>
      <c r="H101" s="115"/>
      <c r="I101" s="115"/>
      <c r="J101" s="116">
        <f>J187</f>
        <v>0</v>
      </c>
      <c r="L101" s="113"/>
    </row>
    <row r="102" spans="2:47" s="9" customFormat="1" ht="19.899999999999999" customHeight="1">
      <c r="B102" s="113"/>
      <c r="D102" s="114" t="s">
        <v>754</v>
      </c>
      <c r="E102" s="115"/>
      <c r="F102" s="115"/>
      <c r="G102" s="115"/>
      <c r="H102" s="115"/>
      <c r="I102" s="115"/>
      <c r="J102" s="116">
        <f>J214</f>
        <v>0</v>
      </c>
      <c r="L102" s="113"/>
    </row>
    <row r="103" spans="2:47" s="9" customFormat="1" ht="19.899999999999999" customHeight="1">
      <c r="B103" s="113"/>
      <c r="D103" s="114" t="s">
        <v>423</v>
      </c>
      <c r="E103" s="115"/>
      <c r="F103" s="115"/>
      <c r="G103" s="115"/>
      <c r="H103" s="115"/>
      <c r="I103" s="115"/>
      <c r="J103" s="116">
        <f>J218</f>
        <v>0</v>
      </c>
      <c r="L103" s="113"/>
    </row>
    <row r="104" spans="2:47" s="8" customFormat="1" ht="24.95" customHeight="1">
      <c r="B104" s="109"/>
      <c r="D104" s="110" t="s">
        <v>186</v>
      </c>
      <c r="E104" s="111"/>
      <c r="F104" s="111"/>
      <c r="G104" s="111"/>
      <c r="H104" s="111"/>
      <c r="I104" s="111"/>
      <c r="J104" s="112">
        <f>J220</f>
        <v>0</v>
      </c>
      <c r="L104" s="109"/>
    </row>
    <row r="105" spans="2:47" s="9" customFormat="1" ht="19.899999999999999" customHeight="1">
      <c r="B105" s="113"/>
      <c r="D105" s="114" t="s">
        <v>632</v>
      </c>
      <c r="E105" s="115"/>
      <c r="F105" s="115"/>
      <c r="G105" s="115"/>
      <c r="H105" s="115"/>
      <c r="I105" s="115"/>
      <c r="J105" s="116">
        <f>J221</f>
        <v>0</v>
      </c>
      <c r="L105" s="113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191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26.25" customHeight="1">
      <c r="B115" s="32"/>
      <c r="E115" s="270" t="str">
        <f>E7</f>
        <v>PD PRE MODERNIZÁCIU A STAVEBNÉ ÚPRAVY-  ŠD NOVÁ DOBA  PRI SPU V NITRE</v>
      </c>
      <c r="F115" s="271"/>
      <c r="G115" s="271"/>
      <c r="H115" s="271"/>
      <c r="L115" s="32"/>
    </row>
    <row r="116" spans="2:63" ht="12" customHeight="1">
      <c r="B116" s="20"/>
      <c r="C116" s="27" t="s">
        <v>171</v>
      </c>
      <c r="L116" s="20"/>
    </row>
    <row r="117" spans="2:63" s="1" customFormat="1" ht="16.5" customHeight="1">
      <c r="B117" s="32"/>
      <c r="E117" s="270" t="s">
        <v>1978</v>
      </c>
      <c r="F117" s="269"/>
      <c r="G117" s="269"/>
      <c r="H117" s="269"/>
      <c r="L117" s="32"/>
    </row>
    <row r="118" spans="2:63" s="1" customFormat="1" ht="12" customHeight="1">
      <c r="B118" s="32"/>
      <c r="C118" s="27" t="s">
        <v>173</v>
      </c>
      <c r="L118" s="32"/>
    </row>
    <row r="119" spans="2:63" s="1" customFormat="1" ht="16.5" customHeight="1">
      <c r="B119" s="32"/>
      <c r="E119" s="225" t="str">
        <f>E11</f>
        <v>E1.3 - E1.3 Statika A, B,C  v.č.S01,S02,S03</v>
      </c>
      <c r="F119" s="269"/>
      <c r="G119" s="269"/>
      <c r="H119" s="269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>Nitra</v>
      </c>
      <c r="I121" s="27" t="s">
        <v>21</v>
      </c>
      <c r="J121" s="55" t="str">
        <f>IF(J14="","",J14)</f>
        <v>6. 6. 2024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23</v>
      </c>
      <c r="F123" s="25" t="str">
        <f>E17</f>
        <v>SPU v NITRE , A.Hlinku č.2 , 94901 NITRA</v>
      </c>
      <c r="I123" s="27" t="s">
        <v>29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27</v>
      </c>
      <c r="F124" s="25" t="str">
        <f>IF(E20="","",E20)</f>
        <v>Vyplň údaj</v>
      </c>
      <c r="I124" s="27" t="s">
        <v>32</v>
      </c>
      <c r="J124" s="30" t="str">
        <f>E26</f>
        <v>K.Šinská , Ing.Bridová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7"/>
      <c r="C126" s="118" t="s">
        <v>192</v>
      </c>
      <c r="D126" s="119" t="s">
        <v>60</v>
      </c>
      <c r="E126" s="119" t="s">
        <v>56</v>
      </c>
      <c r="F126" s="119" t="s">
        <v>57</v>
      </c>
      <c r="G126" s="119" t="s">
        <v>193</v>
      </c>
      <c r="H126" s="119" t="s">
        <v>194</v>
      </c>
      <c r="I126" s="119" t="s">
        <v>195</v>
      </c>
      <c r="J126" s="120" t="s">
        <v>181</v>
      </c>
      <c r="K126" s="121" t="s">
        <v>196</v>
      </c>
      <c r="L126" s="117"/>
      <c r="M126" s="62" t="s">
        <v>1</v>
      </c>
      <c r="N126" s="63" t="s">
        <v>39</v>
      </c>
      <c r="O126" s="63" t="s">
        <v>197</v>
      </c>
      <c r="P126" s="63" t="s">
        <v>198</v>
      </c>
      <c r="Q126" s="63" t="s">
        <v>199</v>
      </c>
      <c r="R126" s="63" t="s">
        <v>200</v>
      </c>
      <c r="S126" s="63" t="s">
        <v>201</v>
      </c>
      <c r="T126" s="64" t="s">
        <v>202</v>
      </c>
    </row>
    <row r="127" spans="2:63" s="1" customFormat="1" ht="22.9" customHeight="1">
      <c r="B127" s="32"/>
      <c r="C127" s="67" t="s">
        <v>182</v>
      </c>
      <c r="J127" s="122">
        <f>BK127</f>
        <v>0</v>
      </c>
      <c r="L127" s="32"/>
      <c r="M127" s="65"/>
      <c r="N127" s="56"/>
      <c r="O127" s="56"/>
      <c r="P127" s="123">
        <f>P128+P220</f>
        <v>0</v>
      </c>
      <c r="Q127" s="56"/>
      <c r="R127" s="123">
        <f>R128+R220</f>
        <v>12.110824408399999</v>
      </c>
      <c r="S127" s="56"/>
      <c r="T127" s="124">
        <f>T128+T220</f>
        <v>0</v>
      </c>
      <c r="AT127" s="17" t="s">
        <v>74</v>
      </c>
      <c r="AU127" s="17" t="s">
        <v>183</v>
      </c>
      <c r="BK127" s="125">
        <f>BK128+BK220</f>
        <v>0</v>
      </c>
    </row>
    <row r="128" spans="2:63" s="11" customFormat="1" ht="25.9" customHeight="1">
      <c r="B128" s="126"/>
      <c r="D128" s="127" t="s">
        <v>74</v>
      </c>
      <c r="E128" s="128" t="s">
        <v>203</v>
      </c>
      <c r="F128" s="128" t="s">
        <v>204</v>
      </c>
      <c r="I128" s="129"/>
      <c r="J128" s="130">
        <f>BK128</f>
        <v>0</v>
      </c>
      <c r="L128" s="126"/>
      <c r="M128" s="131"/>
      <c r="P128" s="132">
        <f>P129+P187+P214+P218</f>
        <v>0</v>
      </c>
      <c r="R128" s="132">
        <f>R129+R187+R214+R218</f>
        <v>12.06824078</v>
      </c>
      <c r="T128" s="133">
        <f>T129+T187+T214+T218</f>
        <v>0</v>
      </c>
      <c r="AR128" s="127" t="s">
        <v>82</v>
      </c>
      <c r="AT128" s="134" t="s">
        <v>74</v>
      </c>
      <c r="AU128" s="134" t="s">
        <v>75</v>
      </c>
      <c r="AY128" s="127" t="s">
        <v>205</v>
      </c>
      <c r="BK128" s="135">
        <f>BK129+BK187+BK214+BK218</f>
        <v>0</v>
      </c>
    </row>
    <row r="129" spans="2:65" s="11" customFormat="1" ht="22.9" customHeight="1">
      <c r="B129" s="126"/>
      <c r="D129" s="127" t="s">
        <v>74</v>
      </c>
      <c r="E129" s="152" t="s">
        <v>222</v>
      </c>
      <c r="F129" s="152" t="s">
        <v>3278</v>
      </c>
      <c r="I129" s="129"/>
      <c r="J129" s="153">
        <f>BK129</f>
        <v>0</v>
      </c>
      <c r="L129" s="126"/>
      <c r="M129" s="131"/>
      <c r="P129" s="132">
        <f>SUM(P130:P186)</f>
        <v>0</v>
      </c>
      <c r="R129" s="132">
        <f>SUM(R130:R186)</f>
        <v>2.149794</v>
      </c>
      <c r="T129" s="133">
        <f>SUM(T130:T186)</f>
        <v>0</v>
      </c>
      <c r="AR129" s="127" t="s">
        <v>82</v>
      </c>
      <c r="AT129" s="134" t="s">
        <v>74</v>
      </c>
      <c r="AU129" s="134" t="s">
        <v>82</v>
      </c>
      <c r="AY129" s="127" t="s">
        <v>205</v>
      </c>
      <c r="BK129" s="135">
        <f>SUM(BK130:BK186)</f>
        <v>0</v>
      </c>
    </row>
    <row r="130" spans="2:65" s="1" customFormat="1" ht="21.75" customHeight="1">
      <c r="B130" s="136"/>
      <c r="C130" s="154" t="s">
        <v>82</v>
      </c>
      <c r="D130" s="154" t="s">
        <v>214</v>
      </c>
      <c r="E130" s="155" t="s">
        <v>5078</v>
      </c>
      <c r="F130" s="156" t="s">
        <v>5079</v>
      </c>
      <c r="G130" s="157" t="s">
        <v>520</v>
      </c>
      <c r="H130" s="158">
        <v>1921.8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41</v>
      </c>
      <c r="P130" s="148">
        <f>O130*H130</f>
        <v>0</v>
      </c>
      <c r="Q130" s="148">
        <v>5.0000000000000002E-5</v>
      </c>
      <c r="R130" s="148">
        <f>Q130*H130</f>
        <v>9.6090000000000009E-2</v>
      </c>
      <c r="S130" s="148">
        <v>0</v>
      </c>
      <c r="T130" s="149">
        <f>S130*H130</f>
        <v>0</v>
      </c>
      <c r="AR130" s="150" t="s">
        <v>210</v>
      </c>
      <c r="AT130" s="150" t="s">
        <v>214</v>
      </c>
      <c r="AU130" s="150" t="s">
        <v>88</v>
      </c>
      <c r="AY130" s="17" t="s">
        <v>205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88</v>
      </c>
      <c r="BK130" s="151">
        <f>ROUND(I130*H130,2)</f>
        <v>0</v>
      </c>
      <c r="BL130" s="17" t="s">
        <v>210</v>
      </c>
      <c r="BM130" s="150" t="s">
        <v>5080</v>
      </c>
    </row>
    <row r="131" spans="2:65" s="14" customFormat="1">
      <c r="B131" s="179"/>
      <c r="D131" s="165" t="s">
        <v>219</v>
      </c>
      <c r="E131" s="180" t="s">
        <v>1</v>
      </c>
      <c r="F131" s="181" t="s">
        <v>5081</v>
      </c>
      <c r="H131" s="180" t="s">
        <v>1</v>
      </c>
      <c r="I131" s="182"/>
      <c r="L131" s="179"/>
      <c r="M131" s="183"/>
      <c r="T131" s="184"/>
      <c r="AT131" s="180" t="s">
        <v>219</v>
      </c>
      <c r="AU131" s="180" t="s">
        <v>88</v>
      </c>
      <c r="AV131" s="14" t="s">
        <v>82</v>
      </c>
      <c r="AW131" s="14" t="s">
        <v>31</v>
      </c>
      <c r="AX131" s="14" t="s">
        <v>75</v>
      </c>
      <c r="AY131" s="180" t="s">
        <v>205</v>
      </c>
    </row>
    <row r="132" spans="2:65" s="14" customFormat="1" ht="22.5">
      <c r="B132" s="179"/>
      <c r="D132" s="165" t="s">
        <v>219</v>
      </c>
      <c r="E132" s="180" t="s">
        <v>1</v>
      </c>
      <c r="F132" s="181" t="s">
        <v>5082</v>
      </c>
      <c r="H132" s="180" t="s">
        <v>1</v>
      </c>
      <c r="I132" s="182"/>
      <c r="L132" s="179"/>
      <c r="M132" s="183"/>
      <c r="T132" s="184"/>
      <c r="AT132" s="180" t="s">
        <v>219</v>
      </c>
      <c r="AU132" s="180" t="s">
        <v>88</v>
      </c>
      <c r="AV132" s="14" t="s">
        <v>82</v>
      </c>
      <c r="AW132" s="14" t="s">
        <v>31</v>
      </c>
      <c r="AX132" s="14" t="s">
        <v>75</v>
      </c>
      <c r="AY132" s="180" t="s">
        <v>205</v>
      </c>
    </row>
    <row r="133" spans="2:65" s="14" customFormat="1" ht="22.5">
      <c r="B133" s="179"/>
      <c r="D133" s="165" t="s">
        <v>219</v>
      </c>
      <c r="E133" s="180" t="s">
        <v>1</v>
      </c>
      <c r="F133" s="181" t="s">
        <v>5083</v>
      </c>
      <c r="H133" s="180" t="s">
        <v>1</v>
      </c>
      <c r="I133" s="182"/>
      <c r="L133" s="179"/>
      <c r="M133" s="183"/>
      <c r="T133" s="184"/>
      <c r="AT133" s="180" t="s">
        <v>219</v>
      </c>
      <c r="AU133" s="180" t="s">
        <v>88</v>
      </c>
      <c r="AV133" s="14" t="s">
        <v>82</v>
      </c>
      <c r="AW133" s="14" t="s">
        <v>31</v>
      </c>
      <c r="AX133" s="14" t="s">
        <v>75</v>
      </c>
      <c r="AY133" s="180" t="s">
        <v>205</v>
      </c>
    </row>
    <row r="134" spans="2:65" s="14" customFormat="1" ht="22.5">
      <c r="B134" s="179"/>
      <c r="D134" s="165" t="s">
        <v>219</v>
      </c>
      <c r="E134" s="180" t="s">
        <v>1</v>
      </c>
      <c r="F134" s="181" t="s">
        <v>5084</v>
      </c>
      <c r="H134" s="180" t="s">
        <v>1</v>
      </c>
      <c r="I134" s="182"/>
      <c r="L134" s="179"/>
      <c r="M134" s="183"/>
      <c r="T134" s="184"/>
      <c r="AT134" s="180" t="s">
        <v>219</v>
      </c>
      <c r="AU134" s="180" t="s">
        <v>88</v>
      </c>
      <c r="AV134" s="14" t="s">
        <v>82</v>
      </c>
      <c r="AW134" s="14" t="s">
        <v>31</v>
      </c>
      <c r="AX134" s="14" t="s">
        <v>75</v>
      </c>
      <c r="AY134" s="180" t="s">
        <v>205</v>
      </c>
    </row>
    <row r="135" spans="2:65" s="14" customFormat="1" ht="22.5">
      <c r="B135" s="179"/>
      <c r="D135" s="165" t="s">
        <v>219</v>
      </c>
      <c r="E135" s="180" t="s">
        <v>1</v>
      </c>
      <c r="F135" s="181" t="s">
        <v>5085</v>
      </c>
      <c r="H135" s="180" t="s">
        <v>1</v>
      </c>
      <c r="I135" s="182"/>
      <c r="L135" s="179"/>
      <c r="M135" s="183"/>
      <c r="T135" s="184"/>
      <c r="AT135" s="180" t="s">
        <v>219</v>
      </c>
      <c r="AU135" s="180" t="s">
        <v>88</v>
      </c>
      <c r="AV135" s="14" t="s">
        <v>82</v>
      </c>
      <c r="AW135" s="14" t="s">
        <v>31</v>
      </c>
      <c r="AX135" s="14" t="s">
        <v>75</v>
      </c>
      <c r="AY135" s="180" t="s">
        <v>205</v>
      </c>
    </row>
    <row r="136" spans="2:65" s="14" customFormat="1">
      <c r="B136" s="179"/>
      <c r="D136" s="165" t="s">
        <v>219</v>
      </c>
      <c r="E136" s="180" t="s">
        <v>1</v>
      </c>
      <c r="F136" s="181" t="s">
        <v>5086</v>
      </c>
      <c r="H136" s="180" t="s">
        <v>1</v>
      </c>
      <c r="I136" s="182"/>
      <c r="L136" s="179"/>
      <c r="M136" s="183"/>
      <c r="T136" s="184"/>
      <c r="AT136" s="180" t="s">
        <v>219</v>
      </c>
      <c r="AU136" s="180" t="s">
        <v>88</v>
      </c>
      <c r="AV136" s="14" t="s">
        <v>82</v>
      </c>
      <c r="AW136" s="14" t="s">
        <v>31</v>
      </c>
      <c r="AX136" s="14" t="s">
        <v>75</v>
      </c>
      <c r="AY136" s="180" t="s">
        <v>205</v>
      </c>
    </row>
    <row r="137" spans="2:65" s="14" customFormat="1">
      <c r="B137" s="179"/>
      <c r="D137" s="165" t="s">
        <v>219</v>
      </c>
      <c r="E137" s="180" t="s">
        <v>1</v>
      </c>
      <c r="F137" s="181" t="s">
        <v>5087</v>
      </c>
      <c r="H137" s="180" t="s">
        <v>1</v>
      </c>
      <c r="I137" s="182"/>
      <c r="L137" s="179"/>
      <c r="M137" s="183"/>
      <c r="T137" s="184"/>
      <c r="AT137" s="180" t="s">
        <v>219</v>
      </c>
      <c r="AU137" s="180" t="s">
        <v>88</v>
      </c>
      <c r="AV137" s="14" t="s">
        <v>82</v>
      </c>
      <c r="AW137" s="14" t="s">
        <v>31</v>
      </c>
      <c r="AX137" s="14" t="s">
        <v>75</v>
      </c>
      <c r="AY137" s="180" t="s">
        <v>205</v>
      </c>
    </row>
    <row r="138" spans="2:65" s="14" customFormat="1">
      <c r="B138" s="179"/>
      <c r="D138" s="165" t="s">
        <v>219</v>
      </c>
      <c r="E138" s="180" t="s">
        <v>1</v>
      </c>
      <c r="F138" s="181" t="s">
        <v>5088</v>
      </c>
      <c r="H138" s="180" t="s">
        <v>1</v>
      </c>
      <c r="I138" s="182"/>
      <c r="L138" s="179"/>
      <c r="M138" s="183"/>
      <c r="T138" s="184"/>
      <c r="AT138" s="180" t="s">
        <v>219</v>
      </c>
      <c r="AU138" s="180" t="s">
        <v>88</v>
      </c>
      <c r="AV138" s="14" t="s">
        <v>82</v>
      </c>
      <c r="AW138" s="14" t="s">
        <v>31</v>
      </c>
      <c r="AX138" s="14" t="s">
        <v>75</v>
      </c>
      <c r="AY138" s="180" t="s">
        <v>205</v>
      </c>
    </row>
    <row r="139" spans="2:65" s="14" customFormat="1">
      <c r="B139" s="179"/>
      <c r="D139" s="165" t="s">
        <v>219</v>
      </c>
      <c r="E139" s="180" t="s">
        <v>1</v>
      </c>
      <c r="F139" s="181" t="s">
        <v>5089</v>
      </c>
      <c r="H139" s="180" t="s">
        <v>1</v>
      </c>
      <c r="I139" s="182"/>
      <c r="L139" s="179"/>
      <c r="M139" s="183"/>
      <c r="T139" s="184"/>
      <c r="AT139" s="180" t="s">
        <v>219</v>
      </c>
      <c r="AU139" s="180" t="s">
        <v>88</v>
      </c>
      <c r="AV139" s="14" t="s">
        <v>82</v>
      </c>
      <c r="AW139" s="14" t="s">
        <v>31</v>
      </c>
      <c r="AX139" s="14" t="s">
        <v>75</v>
      </c>
      <c r="AY139" s="180" t="s">
        <v>205</v>
      </c>
    </row>
    <row r="140" spans="2:65" s="12" customFormat="1">
      <c r="B140" s="164"/>
      <c r="D140" s="165" t="s">
        <v>219</v>
      </c>
      <c r="E140" s="166" t="s">
        <v>1</v>
      </c>
      <c r="F140" s="167" t="s">
        <v>5090</v>
      </c>
      <c r="H140" s="168">
        <v>1443.7</v>
      </c>
      <c r="I140" s="169"/>
      <c r="L140" s="164"/>
      <c r="M140" s="170"/>
      <c r="T140" s="171"/>
      <c r="AT140" s="166" t="s">
        <v>219</v>
      </c>
      <c r="AU140" s="166" t="s">
        <v>88</v>
      </c>
      <c r="AV140" s="12" t="s">
        <v>88</v>
      </c>
      <c r="AW140" s="12" t="s">
        <v>31</v>
      </c>
      <c r="AX140" s="12" t="s">
        <v>75</v>
      </c>
      <c r="AY140" s="166" t="s">
        <v>205</v>
      </c>
    </row>
    <row r="141" spans="2:65" s="15" customFormat="1">
      <c r="B141" s="185"/>
      <c r="D141" s="165" t="s">
        <v>219</v>
      </c>
      <c r="E141" s="186" t="s">
        <v>1</v>
      </c>
      <c r="F141" s="187" t="s">
        <v>5091</v>
      </c>
      <c r="H141" s="188">
        <v>1443.7</v>
      </c>
      <c r="I141" s="189"/>
      <c r="L141" s="185"/>
      <c r="M141" s="190"/>
      <c r="T141" s="191"/>
      <c r="AT141" s="186" t="s">
        <v>219</v>
      </c>
      <c r="AU141" s="186" t="s">
        <v>88</v>
      </c>
      <c r="AV141" s="15" t="s">
        <v>222</v>
      </c>
      <c r="AW141" s="15" t="s">
        <v>31</v>
      </c>
      <c r="AX141" s="15" t="s">
        <v>75</v>
      </c>
      <c r="AY141" s="186" t="s">
        <v>205</v>
      </c>
    </row>
    <row r="142" spans="2:65" s="14" customFormat="1">
      <c r="B142" s="179"/>
      <c r="D142" s="165" t="s">
        <v>219</v>
      </c>
      <c r="E142" s="180" t="s">
        <v>1</v>
      </c>
      <c r="F142" s="181" t="s">
        <v>5092</v>
      </c>
      <c r="H142" s="180" t="s">
        <v>1</v>
      </c>
      <c r="I142" s="182"/>
      <c r="L142" s="179"/>
      <c r="M142" s="183"/>
      <c r="T142" s="184"/>
      <c r="AT142" s="180" t="s">
        <v>219</v>
      </c>
      <c r="AU142" s="180" t="s">
        <v>88</v>
      </c>
      <c r="AV142" s="14" t="s">
        <v>82</v>
      </c>
      <c r="AW142" s="14" t="s">
        <v>31</v>
      </c>
      <c r="AX142" s="14" t="s">
        <v>75</v>
      </c>
      <c r="AY142" s="180" t="s">
        <v>205</v>
      </c>
    </row>
    <row r="143" spans="2:65" s="14" customFormat="1">
      <c r="B143" s="179"/>
      <c r="D143" s="165" t="s">
        <v>219</v>
      </c>
      <c r="E143" s="180" t="s">
        <v>1</v>
      </c>
      <c r="F143" s="181" t="s">
        <v>5093</v>
      </c>
      <c r="H143" s="180" t="s">
        <v>1</v>
      </c>
      <c r="I143" s="182"/>
      <c r="L143" s="179"/>
      <c r="M143" s="183"/>
      <c r="T143" s="184"/>
      <c r="AT143" s="180" t="s">
        <v>219</v>
      </c>
      <c r="AU143" s="180" t="s">
        <v>88</v>
      </c>
      <c r="AV143" s="14" t="s">
        <v>82</v>
      </c>
      <c r="AW143" s="14" t="s">
        <v>31</v>
      </c>
      <c r="AX143" s="14" t="s">
        <v>75</v>
      </c>
      <c r="AY143" s="180" t="s">
        <v>205</v>
      </c>
    </row>
    <row r="144" spans="2:65" s="14" customFormat="1" ht="22.5">
      <c r="B144" s="179"/>
      <c r="D144" s="165" t="s">
        <v>219</v>
      </c>
      <c r="E144" s="180" t="s">
        <v>1</v>
      </c>
      <c r="F144" s="181" t="s">
        <v>5094</v>
      </c>
      <c r="H144" s="180" t="s">
        <v>1</v>
      </c>
      <c r="I144" s="182"/>
      <c r="L144" s="179"/>
      <c r="M144" s="183"/>
      <c r="T144" s="184"/>
      <c r="AT144" s="180" t="s">
        <v>219</v>
      </c>
      <c r="AU144" s="180" t="s">
        <v>88</v>
      </c>
      <c r="AV144" s="14" t="s">
        <v>82</v>
      </c>
      <c r="AW144" s="14" t="s">
        <v>31</v>
      </c>
      <c r="AX144" s="14" t="s">
        <v>75</v>
      </c>
      <c r="AY144" s="180" t="s">
        <v>205</v>
      </c>
    </row>
    <row r="145" spans="2:65" s="14" customFormat="1" ht="22.5">
      <c r="B145" s="179"/>
      <c r="D145" s="165" t="s">
        <v>219</v>
      </c>
      <c r="E145" s="180" t="s">
        <v>1</v>
      </c>
      <c r="F145" s="181" t="s">
        <v>5095</v>
      </c>
      <c r="H145" s="180" t="s">
        <v>1</v>
      </c>
      <c r="I145" s="182"/>
      <c r="L145" s="179"/>
      <c r="M145" s="183"/>
      <c r="T145" s="184"/>
      <c r="AT145" s="180" t="s">
        <v>219</v>
      </c>
      <c r="AU145" s="180" t="s">
        <v>88</v>
      </c>
      <c r="AV145" s="14" t="s">
        <v>82</v>
      </c>
      <c r="AW145" s="14" t="s">
        <v>31</v>
      </c>
      <c r="AX145" s="14" t="s">
        <v>75</v>
      </c>
      <c r="AY145" s="180" t="s">
        <v>205</v>
      </c>
    </row>
    <row r="146" spans="2:65" s="14" customFormat="1" ht="22.5">
      <c r="B146" s="179"/>
      <c r="D146" s="165" t="s">
        <v>219</v>
      </c>
      <c r="E146" s="180" t="s">
        <v>1</v>
      </c>
      <c r="F146" s="181" t="s">
        <v>5096</v>
      </c>
      <c r="H146" s="180" t="s">
        <v>1</v>
      </c>
      <c r="I146" s="182"/>
      <c r="L146" s="179"/>
      <c r="M146" s="183"/>
      <c r="T146" s="184"/>
      <c r="AT146" s="180" t="s">
        <v>219</v>
      </c>
      <c r="AU146" s="180" t="s">
        <v>88</v>
      </c>
      <c r="AV146" s="14" t="s">
        <v>82</v>
      </c>
      <c r="AW146" s="14" t="s">
        <v>31</v>
      </c>
      <c r="AX146" s="14" t="s">
        <v>75</v>
      </c>
      <c r="AY146" s="180" t="s">
        <v>205</v>
      </c>
    </row>
    <row r="147" spans="2:65" s="12" customFormat="1">
      <c r="B147" s="164"/>
      <c r="D147" s="165" t="s">
        <v>219</v>
      </c>
      <c r="E147" s="166" t="s">
        <v>1</v>
      </c>
      <c r="F147" s="167" t="s">
        <v>5097</v>
      </c>
      <c r="H147" s="168">
        <v>281.89999999999998</v>
      </c>
      <c r="I147" s="169"/>
      <c r="L147" s="164"/>
      <c r="M147" s="170"/>
      <c r="T147" s="171"/>
      <c r="AT147" s="166" t="s">
        <v>219</v>
      </c>
      <c r="AU147" s="166" t="s">
        <v>88</v>
      </c>
      <c r="AV147" s="12" t="s">
        <v>88</v>
      </c>
      <c r="AW147" s="12" t="s">
        <v>31</v>
      </c>
      <c r="AX147" s="12" t="s">
        <v>75</v>
      </c>
      <c r="AY147" s="166" t="s">
        <v>205</v>
      </c>
    </row>
    <row r="148" spans="2:65" s="15" customFormat="1">
      <c r="B148" s="185"/>
      <c r="D148" s="165" t="s">
        <v>219</v>
      </c>
      <c r="E148" s="186" t="s">
        <v>1</v>
      </c>
      <c r="F148" s="187" t="s">
        <v>5098</v>
      </c>
      <c r="H148" s="188">
        <v>281.89999999999998</v>
      </c>
      <c r="I148" s="189"/>
      <c r="L148" s="185"/>
      <c r="M148" s="190"/>
      <c r="T148" s="191"/>
      <c r="AT148" s="186" t="s">
        <v>219</v>
      </c>
      <c r="AU148" s="186" t="s">
        <v>88</v>
      </c>
      <c r="AV148" s="15" t="s">
        <v>222</v>
      </c>
      <c r="AW148" s="15" t="s">
        <v>31</v>
      </c>
      <c r="AX148" s="15" t="s">
        <v>75</v>
      </c>
      <c r="AY148" s="186" t="s">
        <v>205</v>
      </c>
    </row>
    <row r="149" spans="2:65" s="14" customFormat="1">
      <c r="B149" s="179"/>
      <c r="D149" s="165" t="s">
        <v>219</v>
      </c>
      <c r="E149" s="180" t="s">
        <v>1</v>
      </c>
      <c r="F149" s="181" t="s">
        <v>5092</v>
      </c>
      <c r="H149" s="180" t="s">
        <v>1</v>
      </c>
      <c r="I149" s="182"/>
      <c r="L149" s="179"/>
      <c r="M149" s="183"/>
      <c r="T149" s="184"/>
      <c r="AT149" s="180" t="s">
        <v>219</v>
      </c>
      <c r="AU149" s="180" t="s">
        <v>88</v>
      </c>
      <c r="AV149" s="14" t="s">
        <v>82</v>
      </c>
      <c r="AW149" s="14" t="s">
        <v>31</v>
      </c>
      <c r="AX149" s="14" t="s">
        <v>75</v>
      </c>
      <c r="AY149" s="180" t="s">
        <v>205</v>
      </c>
    </row>
    <row r="150" spans="2:65" s="14" customFormat="1">
      <c r="B150" s="179"/>
      <c r="D150" s="165" t="s">
        <v>219</v>
      </c>
      <c r="E150" s="180" t="s">
        <v>1</v>
      </c>
      <c r="F150" s="181" t="s">
        <v>5099</v>
      </c>
      <c r="H150" s="180" t="s">
        <v>1</v>
      </c>
      <c r="I150" s="182"/>
      <c r="L150" s="179"/>
      <c r="M150" s="183"/>
      <c r="T150" s="184"/>
      <c r="AT150" s="180" t="s">
        <v>219</v>
      </c>
      <c r="AU150" s="180" t="s">
        <v>88</v>
      </c>
      <c r="AV150" s="14" t="s">
        <v>82</v>
      </c>
      <c r="AW150" s="14" t="s">
        <v>31</v>
      </c>
      <c r="AX150" s="14" t="s">
        <v>75</v>
      </c>
      <c r="AY150" s="180" t="s">
        <v>205</v>
      </c>
    </row>
    <row r="151" spans="2:65" s="14" customFormat="1" ht="22.5">
      <c r="B151" s="179"/>
      <c r="D151" s="165" t="s">
        <v>219</v>
      </c>
      <c r="E151" s="180" t="s">
        <v>1</v>
      </c>
      <c r="F151" s="181" t="s">
        <v>5100</v>
      </c>
      <c r="H151" s="180" t="s">
        <v>1</v>
      </c>
      <c r="I151" s="182"/>
      <c r="L151" s="179"/>
      <c r="M151" s="183"/>
      <c r="T151" s="184"/>
      <c r="AT151" s="180" t="s">
        <v>219</v>
      </c>
      <c r="AU151" s="180" t="s">
        <v>88</v>
      </c>
      <c r="AV151" s="14" t="s">
        <v>82</v>
      </c>
      <c r="AW151" s="14" t="s">
        <v>31</v>
      </c>
      <c r="AX151" s="14" t="s">
        <v>75</v>
      </c>
      <c r="AY151" s="180" t="s">
        <v>205</v>
      </c>
    </row>
    <row r="152" spans="2:65" s="14" customFormat="1" ht="22.5">
      <c r="B152" s="179"/>
      <c r="D152" s="165" t="s">
        <v>219</v>
      </c>
      <c r="E152" s="180" t="s">
        <v>1</v>
      </c>
      <c r="F152" s="181" t="s">
        <v>5101</v>
      </c>
      <c r="H152" s="180" t="s">
        <v>1</v>
      </c>
      <c r="I152" s="182"/>
      <c r="L152" s="179"/>
      <c r="M152" s="183"/>
      <c r="T152" s="184"/>
      <c r="AT152" s="180" t="s">
        <v>219</v>
      </c>
      <c r="AU152" s="180" t="s">
        <v>88</v>
      </c>
      <c r="AV152" s="14" t="s">
        <v>82</v>
      </c>
      <c r="AW152" s="14" t="s">
        <v>31</v>
      </c>
      <c r="AX152" s="14" t="s">
        <v>75</v>
      </c>
      <c r="AY152" s="180" t="s">
        <v>205</v>
      </c>
    </row>
    <row r="153" spans="2:65" s="14" customFormat="1" ht="22.5">
      <c r="B153" s="179"/>
      <c r="D153" s="165" t="s">
        <v>219</v>
      </c>
      <c r="E153" s="180" t="s">
        <v>1</v>
      </c>
      <c r="F153" s="181" t="s">
        <v>5102</v>
      </c>
      <c r="H153" s="180" t="s">
        <v>1</v>
      </c>
      <c r="I153" s="182"/>
      <c r="L153" s="179"/>
      <c r="M153" s="183"/>
      <c r="T153" s="184"/>
      <c r="AT153" s="180" t="s">
        <v>219</v>
      </c>
      <c r="AU153" s="180" t="s">
        <v>88</v>
      </c>
      <c r="AV153" s="14" t="s">
        <v>82</v>
      </c>
      <c r="AW153" s="14" t="s">
        <v>31</v>
      </c>
      <c r="AX153" s="14" t="s">
        <v>75</v>
      </c>
      <c r="AY153" s="180" t="s">
        <v>205</v>
      </c>
    </row>
    <row r="154" spans="2:65" s="12" customFormat="1">
      <c r="B154" s="164"/>
      <c r="D154" s="165" t="s">
        <v>219</v>
      </c>
      <c r="E154" s="166" t="s">
        <v>1</v>
      </c>
      <c r="F154" s="167" t="s">
        <v>5103</v>
      </c>
      <c r="H154" s="168">
        <v>196.2</v>
      </c>
      <c r="I154" s="169"/>
      <c r="L154" s="164"/>
      <c r="M154" s="170"/>
      <c r="T154" s="171"/>
      <c r="AT154" s="166" t="s">
        <v>219</v>
      </c>
      <c r="AU154" s="166" t="s">
        <v>88</v>
      </c>
      <c r="AV154" s="12" t="s">
        <v>88</v>
      </c>
      <c r="AW154" s="12" t="s">
        <v>31</v>
      </c>
      <c r="AX154" s="12" t="s">
        <v>75</v>
      </c>
      <c r="AY154" s="166" t="s">
        <v>205</v>
      </c>
    </row>
    <row r="155" spans="2:65" s="15" customFormat="1">
      <c r="B155" s="185"/>
      <c r="D155" s="165" t="s">
        <v>219</v>
      </c>
      <c r="E155" s="186" t="s">
        <v>1</v>
      </c>
      <c r="F155" s="187" t="s">
        <v>404</v>
      </c>
      <c r="H155" s="188">
        <v>196.2</v>
      </c>
      <c r="I155" s="189"/>
      <c r="L155" s="185"/>
      <c r="M155" s="190"/>
      <c r="T155" s="191"/>
      <c r="AT155" s="186" t="s">
        <v>219</v>
      </c>
      <c r="AU155" s="186" t="s">
        <v>88</v>
      </c>
      <c r="AV155" s="15" t="s">
        <v>222</v>
      </c>
      <c r="AW155" s="15" t="s">
        <v>31</v>
      </c>
      <c r="AX155" s="15" t="s">
        <v>75</v>
      </c>
      <c r="AY155" s="186" t="s">
        <v>205</v>
      </c>
    </row>
    <row r="156" spans="2:65" s="13" customFormat="1">
      <c r="B156" s="172"/>
      <c r="D156" s="165" t="s">
        <v>219</v>
      </c>
      <c r="E156" s="173" t="s">
        <v>1</v>
      </c>
      <c r="F156" s="174" t="s">
        <v>221</v>
      </c>
      <c r="H156" s="175">
        <v>1921.8</v>
      </c>
      <c r="I156" s="176"/>
      <c r="L156" s="172"/>
      <c r="M156" s="177"/>
      <c r="T156" s="178"/>
      <c r="AT156" s="173" t="s">
        <v>219</v>
      </c>
      <c r="AU156" s="173" t="s">
        <v>88</v>
      </c>
      <c r="AV156" s="13" t="s">
        <v>210</v>
      </c>
      <c r="AW156" s="13" t="s">
        <v>31</v>
      </c>
      <c r="AX156" s="13" t="s">
        <v>82</v>
      </c>
      <c r="AY156" s="173" t="s">
        <v>205</v>
      </c>
    </row>
    <row r="157" spans="2:65" s="1" customFormat="1" ht="21.75" customHeight="1">
      <c r="B157" s="136"/>
      <c r="C157" s="137" t="s">
        <v>88</v>
      </c>
      <c r="D157" s="137" t="s">
        <v>206</v>
      </c>
      <c r="E157" s="138" t="s">
        <v>5104</v>
      </c>
      <c r="F157" s="139" t="s">
        <v>5105</v>
      </c>
      <c r="G157" s="140" t="s">
        <v>520</v>
      </c>
      <c r="H157" s="141">
        <v>1575.604</v>
      </c>
      <c r="I157" s="142"/>
      <c r="J157" s="143">
        <f>ROUND(I157*H157,2)</f>
        <v>0</v>
      </c>
      <c r="K157" s="144"/>
      <c r="L157" s="145"/>
      <c r="M157" s="146" t="s">
        <v>1</v>
      </c>
      <c r="N157" s="147" t="s">
        <v>41</v>
      </c>
      <c r="P157" s="148">
        <f>O157*H157</f>
        <v>0</v>
      </c>
      <c r="Q157" s="148">
        <v>1E-3</v>
      </c>
      <c r="R157" s="148">
        <f>Q157*H157</f>
        <v>1.575604</v>
      </c>
      <c r="S157" s="148">
        <v>0</v>
      </c>
      <c r="T157" s="149">
        <f>S157*H157</f>
        <v>0</v>
      </c>
      <c r="AR157" s="150" t="s">
        <v>209</v>
      </c>
      <c r="AT157" s="150" t="s">
        <v>206</v>
      </c>
      <c r="AU157" s="150" t="s">
        <v>88</v>
      </c>
      <c r="AY157" s="17" t="s">
        <v>205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7" t="s">
        <v>88</v>
      </c>
      <c r="BK157" s="151">
        <f>ROUND(I157*H157,2)</f>
        <v>0</v>
      </c>
      <c r="BL157" s="17" t="s">
        <v>210</v>
      </c>
      <c r="BM157" s="150" t="s">
        <v>5106</v>
      </c>
    </row>
    <row r="158" spans="2:65" s="14" customFormat="1">
      <c r="B158" s="179"/>
      <c r="D158" s="165" t="s">
        <v>219</v>
      </c>
      <c r="E158" s="180" t="s">
        <v>1</v>
      </c>
      <c r="F158" s="181" t="s">
        <v>5107</v>
      </c>
      <c r="H158" s="180" t="s">
        <v>1</v>
      </c>
      <c r="I158" s="182"/>
      <c r="L158" s="179"/>
      <c r="M158" s="183"/>
      <c r="T158" s="184"/>
      <c r="AT158" s="180" t="s">
        <v>219</v>
      </c>
      <c r="AU158" s="180" t="s">
        <v>88</v>
      </c>
      <c r="AV158" s="14" t="s">
        <v>82</v>
      </c>
      <c r="AW158" s="14" t="s">
        <v>31</v>
      </c>
      <c r="AX158" s="14" t="s">
        <v>75</v>
      </c>
      <c r="AY158" s="180" t="s">
        <v>205</v>
      </c>
    </row>
    <row r="159" spans="2:65" s="12" customFormat="1">
      <c r="B159" s="164"/>
      <c r="D159" s="165" t="s">
        <v>219</v>
      </c>
      <c r="E159" s="166" t="s">
        <v>1</v>
      </c>
      <c r="F159" s="167" t="s">
        <v>5108</v>
      </c>
      <c r="H159" s="168">
        <v>258</v>
      </c>
      <c r="I159" s="169"/>
      <c r="L159" s="164"/>
      <c r="M159" s="170"/>
      <c r="T159" s="171"/>
      <c r="AT159" s="166" t="s">
        <v>219</v>
      </c>
      <c r="AU159" s="166" t="s">
        <v>88</v>
      </c>
      <c r="AV159" s="12" t="s">
        <v>88</v>
      </c>
      <c r="AW159" s="12" t="s">
        <v>31</v>
      </c>
      <c r="AX159" s="12" t="s">
        <v>75</v>
      </c>
      <c r="AY159" s="166" t="s">
        <v>205</v>
      </c>
    </row>
    <row r="160" spans="2:65" s="15" customFormat="1">
      <c r="B160" s="185"/>
      <c r="D160" s="165" t="s">
        <v>219</v>
      </c>
      <c r="E160" s="186" t="s">
        <v>1</v>
      </c>
      <c r="F160" s="187" t="s">
        <v>404</v>
      </c>
      <c r="H160" s="188">
        <v>258</v>
      </c>
      <c r="I160" s="189"/>
      <c r="L160" s="185"/>
      <c r="M160" s="190"/>
      <c r="T160" s="191"/>
      <c r="AT160" s="186" t="s">
        <v>219</v>
      </c>
      <c r="AU160" s="186" t="s">
        <v>88</v>
      </c>
      <c r="AV160" s="15" t="s">
        <v>222</v>
      </c>
      <c r="AW160" s="15" t="s">
        <v>31</v>
      </c>
      <c r="AX160" s="15" t="s">
        <v>75</v>
      </c>
      <c r="AY160" s="186" t="s">
        <v>205</v>
      </c>
    </row>
    <row r="161" spans="2:65" s="14" customFormat="1">
      <c r="B161" s="179"/>
      <c r="D161" s="165" t="s">
        <v>219</v>
      </c>
      <c r="E161" s="180" t="s">
        <v>1</v>
      </c>
      <c r="F161" s="181" t="s">
        <v>5109</v>
      </c>
      <c r="H161" s="180" t="s">
        <v>1</v>
      </c>
      <c r="I161" s="182"/>
      <c r="L161" s="179"/>
      <c r="M161" s="183"/>
      <c r="T161" s="184"/>
      <c r="AT161" s="180" t="s">
        <v>219</v>
      </c>
      <c r="AU161" s="180" t="s">
        <v>88</v>
      </c>
      <c r="AV161" s="14" t="s">
        <v>82</v>
      </c>
      <c r="AW161" s="14" t="s">
        <v>31</v>
      </c>
      <c r="AX161" s="14" t="s">
        <v>75</v>
      </c>
      <c r="AY161" s="180" t="s">
        <v>205</v>
      </c>
    </row>
    <row r="162" spans="2:65" s="12" customFormat="1">
      <c r="B162" s="164"/>
      <c r="D162" s="165" t="s">
        <v>219</v>
      </c>
      <c r="E162" s="166" t="s">
        <v>1</v>
      </c>
      <c r="F162" s="167" t="s">
        <v>5110</v>
      </c>
      <c r="H162" s="168">
        <v>1092</v>
      </c>
      <c r="I162" s="169"/>
      <c r="L162" s="164"/>
      <c r="M162" s="170"/>
      <c r="T162" s="171"/>
      <c r="AT162" s="166" t="s">
        <v>219</v>
      </c>
      <c r="AU162" s="166" t="s">
        <v>88</v>
      </c>
      <c r="AV162" s="12" t="s">
        <v>88</v>
      </c>
      <c r="AW162" s="12" t="s">
        <v>31</v>
      </c>
      <c r="AX162" s="12" t="s">
        <v>75</v>
      </c>
      <c r="AY162" s="166" t="s">
        <v>205</v>
      </c>
    </row>
    <row r="163" spans="2:65" s="15" customFormat="1">
      <c r="B163" s="185"/>
      <c r="D163" s="165" t="s">
        <v>219</v>
      </c>
      <c r="E163" s="186" t="s">
        <v>1</v>
      </c>
      <c r="F163" s="187" t="s">
        <v>404</v>
      </c>
      <c r="H163" s="188">
        <v>1092</v>
      </c>
      <c r="I163" s="189"/>
      <c r="L163" s="185"/>
      <c r="M163" s="190"/>
      <c r="T163" s="191"/>
      <c r="AT163" s="186" t="s">
        <v>219</v>
      </c>
      <c r="AU163" s="186" t="s">
        <v>88</v>
      </c>
      <c r="AV163" s="15" t="s">
        <v>222</v>
      </c>
      <c r="AW163" s="15" t="s">
        <v>31</v>
      </c>
      <c r="AX163" s="15" t="s">
        <v>75</v>
      </c>
      <c r="AY163" s="186" t="s">
        <v>205</v>
      </c>
    </row>
    <row r="164" spans="2:65" s="14" customFormat="1">
      <c r="B164" s="179"/>
      <c r="D164" s="165" t="s">
        <v>219</v>
      </c>
      <c r="E164" s="180" t="s">
        <v>1</v>
      </c>
      <c r="F164" s="181" t="s">
        <v>5111</v>
      </c>
      <c r="H164" s="180" t="s">
        <v>1</v>
      </c>
      <c r="I164" s="182"/>
      <c r="L164" s="179"/>
      <c r="M164" s="183"/>
      <c r="T164" s="184"/>
      <c r="AT164" s="180" t="s">
        <v>219</v>
      </c>
      <c r="AU164" s="180" t="s">
        <v>88</v>
      </c>
      <c r="AV164" s="14" t="s">
        <v>82</v>
      </c>
      <c r="AW164" s="14" t="s">
        <v>31</v>
      </c>
      <c r="AX164" s="14" t="s">
        <v>75</v>
      </c>
      <c r="AY164" s="180" t="s">
        <v>205</v>
      </c>
    </row>
    <row r="165" spans="2:65" s="12" customFormat="1">
      <c r="B165" s="164"/>
      <c r="D165" s="165" t="s">
        <v>219</v>
      </c>
      <c r="E165" s="166" t="s">
        <v>1</v>
      </c>
      <c r="F165" s="167" t="s">
        <v>5112</v>
      </c>
      <c r="H165" s="168">
        <v>82.4</v>
      </c>
      <c r="I165" s="169"/>
      <c r="L165" s="164"/>
      <c r="M165" s="170"/>
      <c r="T165" s="171"/>
      <c r="AT165" s="166" t="s">
        <v>219</v>
      </c>
      <c r="AU165" s="166" t="s">
        <v>88</v>
      </c>
      <c r="AV165" s="12" t="s">
        <v>88</v>
      </c>
      <c r="AW165" s="12" t="s">
        <v>31</v>
      </c>
      <c r="AX165" s="12" t="s">
        <v>75</v>
      </c>
      <c r="AY165" s="166" t="s">
        <v>205</v>
      </c>
    </row>
    <row r="166" spans="2:65" s="15" customFormat="1">
      <c r="B166" s="185"/>
      <c r="D166" s="165" t="s">
        <v>219</v>
      </c>
      <c r="E166" s="186" t="s">
        <v>1</v>
      </c>
      <c r="F166" s="187" t="s">
        <v>404</v>
      </c>
      <c r="H166" s="188">
        <v>82.4</v>
      </c>
      <c r="I166" s="189"/>
      <c r="L166" s="185"/>
      <c r="M166" s="190"/>
      <c r="T166" s="191"/>
      <c r="AT166" s="186" t="s">
        <v>219</v>
      </c>
      <c r="AU166" s="186" t="s">
        <v>88</v>
      </c>
      <c r="AV166" s="15" t="s">
        <v>222</v>
      </c>
      <c r="AW166" s="15" t="s">
        <v>31</v>
      </c>
      <c r="AX166" s="15" t="s">
        <v>75</v>
      </c>
      <c r="AY166" s="186" t="s">
        <v>205</v>
      </c>
    </row>
    <row r="167" spans="2:65" s="12" customFormat="1">
      <c r="B167" s="164"/>
      <c r="D167" s="165" t="s">
        <v>219</v>
      </c>
      <c r="E167" s="166" t="s">
        <v>1</v>
      </c>
      <c r="F167" s="167" t="s">
        <v>5113</v>
      </c>
      <c r="H167" s="168">
        <v>143.20400000000001</v>
      </c>
      <c r="I167" s="169"/>
      <c r="L167" s="164"/>
      <c r="M167" s="170"/>
      <c r="T167" s="171"/>
      <c r="AT167" s="166" t="s">
        <v>219</v>
      </c>
      <c r="AU167" s="166" t="s">
        <v>88</v>
      </c>
      <c r="AV167" s="12" t="s">
        <v>88</v>
      </c>
      <c r="AW167" s="12" t="s">
        <v>31</v>
      </c>
      <c r="AX167" s="12" t="s">
        <v>75</v>
      </c>
      <c r="AY167" s="166" t="s">
        <v>205</v>
      </c>
    </row>
    <row r="168" spans="2:65" s="13" customFormat="1">
      <c r="B168" s="172"/>
      <c r="D168" s="165" t="s">
        <v>219</v>
      </c>
      <c r="E168" s="173" t="s">
        <v>1</v>
      </c>
      <c r="F168" s="174" t="s">
        <v>5114</v>
      </c>
      <c r="H168" s="175">
        <v>1575.604</v>
      </c>
      <c r="I168" s="176"/>
      <c r="L168" s="172"/>
      <c r="M168" s="177"/>
      <c r="T168" s="178"/>
      <c r="AT168" s="173" t="s">
        <v>219</v>
      </c>
      <c r="AU168" s="173" t="s">
        <v>88</v>
      </c>
      <c r="AV168" s="13" t="s">
        <v>210</v>
      </c>
      <c r="AW168" s="13" t="s">
        <v>31</v>
      </c>
      <c r="AX168" s="13" t="s">
        <v>82</v>
      </c>
      <c r="AY168" s="173" t="s">
        <v>205</v>
      </c>
    </row>
    <row r="169" spans="2:65" s="1" customFormat="1" ht="21.75" customHeight="1">
      <c r="B169" s="136"/>
      <c r="C169" s="137" t="s">
        <v>222</v>
      </c>
      <c r="D169" s="137" t="s">
        <v>206</v>
      </c>
      <c r="E169" s="138" t="s">
        <v>5115</v>
      </c>
      <c r="F169" s="139" t="s">
        <v>5116</v>
      </c>
      <c r="G169" s="140" t="s">
        <v>520</v>
      </c>
      <c r="H169" s="141">
        <v>281.89999999999998</v>
      </c>
      <c r="I169" s="142"/>
      <c r="J169" s="143">
        <f>ROUND(I169*H169,2)</f>
        <v>0</v>
      </c>
      <c r="K169" s="144"/>
      <c r="L169" s="145"/>
      <c r="M169" s="146" t="s">
        <v>1</v>
      </c>
      <c r="N169" s="147" t="s">
        <v>41</v>
      </c>
      <c r="P169" s="148">
        <f>O169*H169</f>
        <v>0</v>
      </c>
      <c r="Q169" s="148">
        <v>1E-3</v>
      </c>
      <c r="R169" s="148">
        <f>Q169*H169</f>
        <v>0.28189999999999998</v>
      </c>
      <c r="S169" s="148">
        <v>0</v>
      </c>
      <c r="T169" s="149">
        <f>S169*H169</f>
        <v>0</v>
      </c>
      <c r="AR169" s="150" t="s">
        <v>209</v>
      </c>
      <c r="AT169" s="150" t="s">
        <v>206</v>
      </c>
      <c r="AU169" s="150" t="s">
        <v>88</v>
      </c>
      <c r="AY169" s="17" t="s">
        <v>205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7" t="s">
        <v>88</v>
      </c>
      <c r="BK169" s="151">
        <f>ROUND(I169*H169,2)</f>
        <v>0</v>
      </c>
      <c r="BL169" s="17" t="s">
        <v>210</v>
      </c>
      <c r="BM169" s="150" t="s">
        <v>5117</v>
      </c>
    </row>
    <row r="170" spans="2:65" s="14" customFormat="1">
      <c r="B170" s="179"/>
      <c r="D170" s="165" t="s">
        <v>219</v>
      </c>
      <c r="E170" s="180" t="s">
        <v>1</v>
      </c>
      <c r="F170" s="181" t="s">
        <v>5092</v>
      </c>
      <c r="H170" s="180" t="s">
        <v>1</v>
      </c>
      <c r="I170" s="182"/>
      <c r="L170" s="179"/>
      <c r="M170" s="183"/>
      <c r="T170" s="184"/>
      <c r="AT170" s="180" t="s">
        <v>219</v>
      </c>
      <c r="AU170" s="180" t="s">
        <v>88</v>
      </c>
      <c r="AV170" s="14" t="s">
        <v>82</v>
      </c>
      <c r="AW170" s="14" t="s">
        <v>31</v>
      </c>
      <c r="AX170" s="14" t="s">
        <v>75</v>
      </c>
      <c r="AY170" s="180" t="s">
        <v>205</v>
      </c>
    </row>
    <row r="171" spans="2:65" s="14" customFormat="1">
      <c r="B171" s="179"/>
      <c r="D171" s="165" t="s">
        <v>219</v>
      </c>
      <c r="E171" s="180" t="s">
        <v>1</v>
      </c>
      <c r="F171" s="181" t="s">
        <v>5093</v>
      </c>
      <c r="H171" s="180" t="s">
        <v>1</v>
      </c>
      <c r="I171" s="182"/>
      <c r="L171" s="179"/>
      <c r="M171" s="183"/>
      <c r="T171" s="184"/>
      <c r="AT171" s="180" t="s">
        <v>219</v>
      </c>
      <c r="AU171" s="180" t="s">
        <v>88</v>
      </c>
      <c r="AV171" s="14" t="s">
        <v>82</v>
      </c>
      <c r="AW171" s="14" t="s">
        <v>31</v>
      </c>
      <c r="AX171" s="14" t="s">
        <v>75</v>
      </c>
      <c r="AY171" s="180" t="s">
        <v>205</v>
      </c>
    </row>
    <row r="172" spans="2:65" s="14" customFormat="1" ht="22.5">
      <c r="B172" s="179"/>
      <c r="D172" s="165" t="s">
        <v>219</v>
      </c>
      <c r="E172" s="180" t="s">
        <v>1</v>
      </c>
      <c r="F172" s="181" t="s">
        <v>5094</v>
      </c>
      <c r="H172" s="180" t="s">
        <v>1</v>
      </c>
      <c r="I172" s="182"/>
      <c r="L172" s="179"/>
      <c r="M172" s="183"/>
      <c r="T172" s="184"/>
      <c r="AT172" s="180" t="s">
        <v>219</v>
      </c>
      <c r="AU172" s="180" t="s">
        <v>88</v>
      </c>
      <c r="AV172" s="14" t="s">
        <v>82</v>
      </c>
      <c r="AW172" s="14" t="s">
        <v>31</v>
      </c>
      <c r="AX172" s="14" t="s">
        <v>75</v>
      </c>
      <c r="AY172" s="180" t="s">
        <v>205</v>
      </c>
    </row>
    <row r="173" spans="2:65" s="14" customFormat="1" ht="22.5">
      <c r="B173" s="179"/>
      <c r="D173" s="165" t="s">
        <v>219</v>
      </c>
      <c r="E173" s="180" t="s">
        <v>1</v>
      </c>
      <c r="F173" s="181" t="s">
        <v>5095</v>
      </c>
      <c r="H173" s="180" t="s">
        <v>1</v>
      </c>
      <c r="I173" s="182"/>
      <c r="L173" s="179"/>
      <c r="M173" s="183"/>
      <c r="T173" s="184"/>
      <c r="AT173" s="180" t="s">
        <v>219</v>
      </c>
      <c r="AU173" s="180" t="s">
        <v>88</v>
      </c>
      <c r="AV173" s="14" t="s">
        <v>82</v>
      </c>
      <c r="AW173" s="14" t="s">
        <v>31</v>
      </c>
      <c r="AX173" s="14" t="s">
        <v>75</v>
      </c>
      <c r="AY173" s="180" t="s">
        <v>205</v>
      </c>
    </row>
    <row r="174" spans="2:65" s="14" customFormat="1" ht="22.5">
      <c r="B174" s="179"/>
      <c r="D174" s="165" t="s">
        <v>219</v>
      </c>
      <c r="E174" s="180" t="s">
        <v>1</v>
      </c>
      <c r="F174" s="181" t="s">
        <v>5096</v>
      </c>
      <c r="H174" s="180" t="s">
        <v>1</v>
      </c>
      <c r="I174" s="182"/>
      <c r="L174" s="179"/>
      <c r="M174" s="183"/>
      <c r="T174" s="184"/>
      <c r="AT174" s="180" t="s">
        <v>219</v>
      </c>
      <c r="AU174" s="180" t="s">
        <v>88</v>
      </c>
      <c r="AV174" s="14" t="s">
        <v>82</v>
      </c>
      <c r="AW174" s="14" t="s">
        <v>31</v>
      </c>
      <c r="AX174" s="14" t="s">
        <v>75</v>
      </c>
      <c r="AY174" s="180" t="s">
        <v>205</v>
      </c>
    </row>
    <row r="175" spans="2:65" s="12" customFormat="1">
      <c r="B175" s="164"/>
      <c r="D175" s="165" t="s">
        <v>219</v>
      </c>
      <c r="E175" s="166" t="s">
        <v>1</v>
      </c>
      <c r="F175" s="167" t="s">
        <v>5097</v>
      </c>
      <c r="H175" s="168">
        <v>281.89999999999998</v>
      </c>
      <c r="I175" s="169"/>
      <c r="L175" s="164"/>
      <c r="M175" s="170"/>
      <c r="T175" s="171"/>
      <c r="AT175" s="166" t="s">
        <v>219</v>
      </c>
      <c r="AU175" s="166" t="s">
        <v>88</v>
      </c>
      <c r="AV175" s="12" t="s">
        <v>88</v>
      </c>
      <c r="AW175" s="12" t="s">
        <v>31</v>
      </c>
      <c r="AX175" s="12" t="s">
        <v>75</v>
      </c>
      <c r="AY175" s="166" t="s">
        <v>205</v>
      </c>
    </row>
    <row r="176" spans="2:65" s="15" customFormat="1">
      <c r="B176" s="185"/>
      <c r="D176" s="165" t="s">
        <v>219</v>
      </c>
      <c r="E176" s="186" t="s">
        <v>1</v>
      </c>
      <c r="F176" s="187" t="s">
        <v>5098</v>
      </c>
      <c r="H176" s="188">
        <v>281.89999999999998</v>
      </c>
      <c r="I176" s="189"/>
      <c r="L176" s="185"/>
      <c r="M176" s="190"/>
      <c r="T176" s="191"/>
      <c r="AT176" s="186" t="s">
        <v>219</v>
      </c>
      <c r="AU176" s="186" t="s">
        <v>88</v>
      </c>
      <c r="AV176" s="15" t="s">
        <v>222</v>
      </c>
      <c r="AW176" s="15" t="s">
        <v>31</v>
      </c>
      <c r="AX176" s="15" t="s">
        <v>75</v>
      </c>
      <c r="AY176" s="186" t="s">
        <v>205</v>
      </c>
    </row>
    <row r="177" spans="2:65" s="13" customFormat="1">
      <c r="B177" s="172"/>
      <c r="D177" s="165" t="s">
        <v>219</v>
      </c>
      <c r="E177" s="173" t="s">
        <v>1</v>
      </c>
      <c r="F177" s="174" t="s">
        <v>221</v>
      </c>
      <c r="H177" s="175">
        <v>281.89999999999998</v>
      </c>
      <c r="I177" s="176"/>
      <c r="L177" s="172"/>
      <c r="M177" s="177"/>
      <c r="T177" s="178"/>
      <c r="AT177" s="173" t="s">
        <v>219</v>
      </c>
      <c r="AU177" s="173" t="s">
        <v>88</v>
      </c>
      <c r="AV177" s="13" t="s">
        <v>210</v>
      </c>
      <c r="AW177" s="13" t="s">
        <v>31</v>
      </c>
      <c r="AX177" s="13" t="s">
        <v>82</v>
      </c>
      <c r="AY177" s="173" t="s">
        <v>205</v>
      </c>
    </row>
    <row r="178" spans="2:65" s="1" customFormat="1" ht="21.75" customHeight="1">
      <c r="B178" s="136"/>
      <c r="C178" s="137" t="s">
        <v>210</v>
      </c>
      <c r="D178" s="137" t="s">
        <v>206</v>
      </c>
      <c r="E178" s="138" t="s">
        <v>5118</v>
      </c>
      <c r="F178" s="139" t="s">
        <v>5119</v>
      </c>
      <c r="G178" s="140" t="s">
        <v>520</v>
      </c>
      <c r="H178" s="141">
        <v>196.2</v>
      </c>
      <c r="I178" s="142"/>
      <c r="J178" s="143">
        <f>ROUND(I178*H178,2)</f>
        <v>0</v>
      </c>
      <c r="K178" s="144"/>
      <c r="L178" s="145"/>
      <c r="M178" s="146" t="s">
        <v>1</v>
      </c>
      <c r="N178" s="147" t="s">
        <v>41</v>
      </c>
      <c r="P178" s="148">
        <f>O178*H178</f>
        <v>0</v>
      </c>
      <c r="Q178" s="148">
        <v>1E-3</v>
      </c>
      <c r="R178" s="148">
        <f>Q178*H178</f>
        <v>0.19619999999999999</v>
      </c>
      <c r="S178" s="148">
        <v>0</v>
      </c>
      <c r="T178" s="149">
        <f>S178*H178</f>
        <v>0</v>
      </c>
      <c r="AR178" s="150" t="s">
        <v>209</v>
      </c>
      <c r="AT178" s="150" t="s">
        <v>206</v>
      </c>
      <c r="AU178" s="150" t="s">
        <v>88</v>
      </c>
      <c r="AY178" s="17" t="s">
        <v>205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88</v>
      </c>
      <c r="BK178" s="151">
        <f>ROUND(I178*H178,2)</f>
        <v>0</v>
      </c>
      <c r="BL178" s="17" t="s">
        <v>210</v>
      </c>
      <c r="BM178" s="150" t="s">
        <v>5120</v>
      </c>
    </row>
    <row r="179" spans="2:65" s="14" customFormat="1">
      <c r="B179" s="179"/>
      <c r="D179" s="165" t="s">
        <v>219</v>
      </c>
      <c r="E179" s="180" t="s">
        <v>1</v>
      </c>
      <c r="F179" s="181" t="s">
        <v>5092</v>
      </c>
      <c r="H179" s="180" t="s">
        <v>1</v>
      </c>
      <c r="I179" s="182"/>
      <c r="L179" s="179"/>
      <c r="M179" s="183"/>
      <c r="T179" s="184"/>
      <c r="AT179" s="180" t="s">
        <v>219</v>
      </c>
      <c r="AU179" s="180" t="s">
        <v>88</v>
      </c>
      <c r="AV179" s="14" t="s">
        <v>82</v>
      </c>
      <c r="AW179" s="14" t="s">
        <v>31</v>
      </c>
      <c r="AX179" s="14" t="s">
        <v>75</v>
      </c>
      <c r="AY179" s="180" t="s">
        <v>205</v>
      </c>
    </row>
    <row r="180" spans="2:65" s="14" customFormat="1">
      <c r="B180" s="179"/>
      <c r="D180" s="165" t="s">
        <v>219</v>
      </c>
      <c r="E180" s="180" t="s">
        <v>1</v>
      </c>
      <c r="F180" s="181" t="s">
        <v>5099</v>
      </c>
      <c r="H180" s="180" t="s">
        <v>1</v>
      </c>
      <c r="I180" s="182"/>
      <c r="L180" s="179"/>
      <c r="M180" s="183"/>
      <c r="T180" s="184"/>
      <c r="AT180" s="180" t="s">
        <v>219</v>
      </c>
      <c r="AU180" s="180" t="s">
        <v>88</v>
      </c>
      <c r="AV180" s="14" t="s">
        <v>82</v>
      </c>
      <c r="AW180" s="14" t="s">
        <v>31</v>
      </c>
      <c r="AX180" s="14" t="s">
        <v>75</v>
      </c>
      <c r="AY180" s="180" t="s">
        <v>205</v>
      </c>
    </row>
    <row r="181" spans="2:65" s="14" customFormat="1" ht="22.5">
      <c r="B181" s="179"/>
      <c r="D181" s="165" t="s">
        <v>219</v>
      </c>
      <c r="E181" s="180" t="s">
        <v>1</v>
      </c>
      <c r="F181" s="181" t="s">
        <v>5100</v>
      </c>
      <c r="H181" s="180" t="s">
        <v>1</v>
      </c>
      <c r="I181" s="182"/>
      <c r="L181" s="179"/>
      <c r="M181" s="183"/>
      <c r="T181" s="184"/>
      <c r="AT181" s="180" t="s">
        <v>219</v>
      </c>
      <c r="AU181" s="180" t="s">
        <v>88</v>
      </c>
      <c r="AV181" s="14" t="s">
        <v>82</v>
      </c>
      <c r="AW181" s="14" t="s">
        <v>31</v>
      </c>
      <c r="AX181" s="14" t="s">
        <v>75</v>
      </c>
      <c r="AY181" s="180" t="s">
        <v>205</v>
      </c>
    </row>
    <row r="182" spans="2:65" s="14" customFormat="1" ht="22.5">
      <c r="B182" s="179"/>
      <c r="D182" s="165" t="s">
        <v>219</v>
      </c>
      <c r="E182" s="180" t="s">
        <v>1</v>
      </c>
      <c r="F182" s="181" t="s">
        <v>5101</v>
      </c>
      <c r="H182" s="180" t="s">
        <v>1</v>
      </c>
      <c r="I182" s="182"/>
      <c r="L182" s="179"/>
      <c r="M182" s="183"/>
      <c r="T182" s="184"/>
      <c r="AT182" s="180" t="s">
        <v>219</v>
      </c>
      <c r="AU182" s="180" t="s">
        <v>88</v>
      </c>
      <c r="AV182" s="14" t="s">
        <v>82</v>
      </c>
      <c r="AW182" s="14" t="s">
        <v>31</v>
      </c>
      <c r="AX182" s="14" t="s">
        <v>75</v>
      </c>
      <c r="AY182" s="180" t="s">
        <v>205</v>
      </c>
    </row>
    <row r="183" spans="2:65" s="14" customFormat="1" ht="22.5">
      <c r="B183" s="179"/>
      <c r="D183" s="165" t="s">
        <v>219</v>
      </c>
      <c r="E183" s="180" t="s">
        <v>1</v>
      </c>
      <c r="F183" s="181" t="s">
        <v>5102</v>
      </c>
      <c r="H183" s="180" t="s">
        <v>1</v>
      </c>
      <c r="I183" s="182"/>
      <c r="L183" s="179"/>
      <c r="M183" s="183"/>
      <c r="T183" s="184"/>
      <c r="AT183" s="180" t="s">
        <v>219</v>
      </c>
      <c r="AU183" s="180" t="s">
        <v>88</v>
      </c>
      <c r="AV183" s="14" t="s">
        <v>82</v>
      </c>
      <c r="AW183" s="14" t="s">
        <v>31</v>
      </c>
      <c r="AX183" s="14" t="s">
        <v>75</v>
      </c>
      <c r="AY183" s="180" t="s">
        <v>205</v>
      </c>
    </row>
    <row r="184" spans="2:65" s="12" customFormat="1">
      <c r="B184" s="164"/>
      <c r="D184" s="165" t="s">
        <v>219</v>
      </c>
      <c r="E184" s="166" t="s">
        <v>1</v>
      </c>
      <c r="F184" s="167" t="s">
        <v>5103</v>
      </c>
      <c r="H184" s="168">
        <v>196.2</v>
      </c>
      <c r="I184" s="169"/>
      <c r="L184" s="164"/>
      <c r="M184" s="170"/>
      <c r="T184" s="171"/>
      <c r="AT184" s="166" t="s">
        <v>219</v>
      </c>
      <c r="AU184" s="166" t="s">
        <v>88</v>
      </c>
      <c r="AV184" s="12" t="s">
        <v>88</v>
      </c>
      <c r="AW184" s="12" t="s">
        <v>31</v>
      </c>
      <c r="AX184" s="12" t="s">
        <v>75</v>
      </c>
      <c r="AY184" s="166" t="s">
        <v>205</v>
      </c>
    </row>
    <row r="185" spans="2:65" s="15" customFormat="1">
      <c r="B185" s="185"/>
      <c r="D185" s="165" t="s">
        <v>219</v>
      </c>
      <c r="E185" s="186" t="s">
        <v>1</v>
      </c>
      <c r="F185" s="187" t="s">
        <v>404</v>
      </c>
      <c r="H185" s="188">
        <v>196.2</v>
      </c>
      <c r="I185" s="189"/>
      <c r="L185" s="185"/>
      <c r="M185" s="190"/>
      <c r="T185" s="191"/>
      <c r="AT185" s="186" t="s">
        <v>219</v>
      </c>
      <c r="AU185" s="186" t="s">
        <v>88</v>
      </c>
      <c r="AV185" s="15" t="s">
        <v>222</v>
      </c>
      <c r="AW185" s="15" t="s">
        <v>31</v>
      </c>
      <c r="AX185" s="15" t="s">
        <v>75</v>
      </c>
      <c r="AY185" s="186" t="s">
        <v>205</v>
      </c>
    </row>
    <row r="186" spans="2:65" s="13" customFormat="1">
      <c r="B186" s="172"/>
      <c r="D186" s="165" t="s">
        <v>219</v>
      </c>
      <c r="E186" s="173" t="s">
        <v>1</v>
      </c>
      <c r="F186" s="174" t="s">
        <v>221</v>
      </c>
      <c r="H186" s="175">
        <v>196.2</v>
      </c>
      <c r="I186" s="176"/>
      <c r="L186" s="172"/>
      <c r="M186" s="177"/>
      <c r="T186" s="178"/>
      <c r="AT186" s="173" t="s">
        <v>219</v>
      </c>
      <c r="AU186" s="173" t="s">
        <v>88</v>
      </c>
      <c r="AV186" s="13" t="s">
        <v>210</v>
      </c>
      <c r="AW186" s="13" t="s">
        <v>31</v>
      </c>
      <c r="AX186" s="13" t="s">
        <v>82</v>
      </c>
      <c r="AY186" s="173" t="s">
        <v>205</v>
      </c>
    </row>
    <row r="187" spans="2:65" s="11" customFormat="1" ht="22.9" customHeight="1">
      <c r="B187" s="126"/>
      <c r="D187" s="127" t="s">
        <v>74</v>
      </c>
      <c r="E187" s="152" t="s">
        <v>210</v>
      </c>
      <c r="F187" s="152" t="s">
        <v>5121</v>
      </c>
      <c r="I187" s="129"/>
      <c r="J187" s="153">
        <f>BK187</f>
        <v>0</v>
      </c>
      <c r="L187" s="126"/>
      <c r="M187" s="131"/>
      <c r="P187" s="132">
        <f>SUM(P188:P213)</f>
        <v>0</v>
      </c>
      <c r="R187" s="132">
        <f>SUM(R188:R213)</f>
        <v>9.91844678</v>
      </c>
      <c r="T187" s="133">
        <f>SUM(T188:T213)</f>
        <v>0</v>
      </c>
      <c r="AR187" s="127" t="s">
        <v>82</v>
      </c>
      <c r="AT187" s="134" t="s">
        <v>74</v>
      </c>
      <c r="AU187" s="134" t="s">
        <v>82</v>
      </c>
      <c r="AY187" s="127" t="s">
        <v>205</v>
      </c>
      <c r="BK187" s="135">
        <f>SUM(BK188:BK213)</f>
        <v>0</v>
      </c>
    </row>
    <row r="188" spans="2:65" s="1" customFormat="1" ht="24.2" customHeight="1">
      <c r="B188" s="136"/>
      <c r="C188" s="154" t="s">
        <v>220</v>
      </c>
      <c r="D188" s="154" t="s">
        <v>214</v>
      </c>
      <c r="E188" s="155" t="s">
        <v>5122</v>
      </c>
      <c r="F188" s="156" t="s">
        <v>5123</v>
      </c>
      <c r="G188" s="157" t="s">
        <v>2027</v>
      </c>
      <c r="H188" s="158">
        <v>3.8660000000000001</v>
      </c>
      <c r="I188" s="159"/>
      <c r="J188" s="160">
        <f>ROUND(I188*H188,2)</f>
        <v>0</v>
      </c>
      <c r="K188" s="161"/>
      <c r="L188" s="32"/>
      <c r="M188" s="162" t="s">
        <v>1</v>
      </c>
      <c r="N188" s="163" t="s">
        <v>41</v>
      </c>
      <c r="P188" s="148">
        <f>O188*H188</f>
        <v>0</v>
      </c>
      <c r="Q188" s="148">
        <v>2.4018299999999999</v>
      </c>
      <c r="R188" s="148">
        <f>Q188*H188</f>
        <v>9.2854747799999995</v>
      </c>
      <c r="S188" s="148">
        <v>0</v>
      </c>
      <c r="T188" s="149">
        <f>S188*H188</f>
        <v>0</v>
      </c>
      <c r="AR188" s="150" t="s">
        <v>210</v>
      </c>
      <c r="AT188" s="150" t="s">
        <v>214</v>
      </c>
      <c r="AU188" s="150" t="s">
        <v>88</v>
      </c>
      <c r="AY188" s="17" t="s">
        <v>205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7" t="s">
        <v>88</v>
      </c>
      <c r="BK188" s="151">
        <f>ROUND(I188*H188,2)</f>
        <v>0</v>
      </c>
      <c r="BL188" s="17" t="s">
        <v>210</v>
      </c>
      <c r="BM188" s="150" t="s">
        <v>5124</v>
      </c>
    </row>
    <row r="189" spans="2:65" s="14" customFormat="1">
      <c r="B189" s="179"/>
      <c r="D189" s="165" t="s">
        <v>219</v>
      </c>
      <c r="E189" s="180" t="s">
        <v>1</v>
      </c>
      <c r="F189" s="181" t="s">
        <v>290</v>
      </c>
      <c r="H189" s="180" t="s">
        <v>1</v>
      </c>
      <c r="I189" s="182"/>
      <c r="L189" s="179"/>
      <c r="M189" s="183"/>
      <c r="T189" s="184"/>
      <c r="AT189" s="180" t="s">
        <v>219</v>
      </c>
      <c r="AU189" s="180" t="s">
        <v>88</v>
      </c>
      <c r="AV189" s="14" t="s">
        <v>82</v>
      </c>
      <c r="AW189" s="14" t="s">
        <v>31</v>
      </c>
      <c r="AX189" s="14" t="s">
        <v>75</v>
      </c>
      <c r="AY189" s="180" t="s">
        <v>205</v>
      </c>
    </row>
    <row r="190" spans="2:65" s="12" customFormat="1">
      <c r="B190" s="164"/>
      <c r="D190" s="165" t="s">
        <v>219</v>
      </c>
      <c r="E190" s="166" t="s">
        <v>1</v>
      </c>
      <c r="F190" s="167" t="s">
        <v>5125</v>
      </c>
      <c r="H190" s="168">
        <v>1.2390000000000001</v>
      </c>
      <c r="I190" s="169"/>
      <c r="L190" s="164"/>
      <c r="M190" s="170"/>
      <c r="T190" s="171"/>
      <c r="AT190" s="166" t="s">
        <v>219</v>
      </c>
      <c r="AU190" s="166" t="s">
        <v>88</v>
      </c>
      <c r="AV190" s="12" t="s">
        <v>88</v>
      </c>
      <c r="AW190" s="12" t="s">
        <v>31</v>
      </c>
      <c r="AX190" s="12" t="s">
        <v>75</v>
      </c>
      <c r="AY190" s="166" t="s">
        <v>205</v>
      </c>
    </row>
    <row r="191" spans="2:65" s="14" customFormat="1">
      <c r="B191" s="179"/>
      <c r="D191" s="165" t="s">
        <v>219</v>
      </c>
      <c r="E191" s="180" t="s">
        <v>1</v>
      </c>
      <c r="F191" s="181" t="s">
        <v>5126</v>
      </c>
      <c r="H191" s="180" t="s">
        <v>1</v>
      </c>
      <c r="I191" s="182"/>
      <c r="L191" s="179"/>
      <c r="M191" s="183"/>
      <c r="T191" s="184"/>
      <c r="AT191" s="180" t="s">
        <v>219</v>
      </c>
      <c r="AU191" s="180" t="s">
        <v>88</v>
      </c>
      <c r="AV191" s="14" t="s">
        <v>82</v>
      </c>
      <c r="AW191" s="14" t="s">
        <v>31</v>
      </c>
      <c r="AX191" s="14" t="s">
        <v>75</v>
      </c>
      <c r="AY191" s="180" t="s">
        <v>205</v>
      </c>
    </row>
    <row r="192" spans="2:65" s="12" customFormat="1">
      <c r="B192" s="164"/>
      <c r="D192" s="165" t="s">
        <v>219</v>
      </c>
      <c r="E192" s="166" t="s">
        <v>1</v>
      </c>
      <c r="F192" s="167" t="s">
        <v>5127</v>
      </c>
      <c r="H192" s="168">
        <v>1.296</v>
      </c>
      <c r="I192" s="169"/>
      <c r="L192" s="164"/>
      <c r="M192" s="170"/>
      <c r="T192" s="171"/>
      <c r="AT192" s="166" t="s">
        <v>219</v>
      </c>
      <c r="AU192" s="166" t="s">
        <v>88</v>
      </c>
      <c r="AV192" s="12" t="s">
        <v>88</v>
      </c>
      <c r="AW192" s="12" t="s">
        <v>31</v>
      </c>
      <c r="AX192" s="12" t="s">
        <v>75</v>
      </c>
      <c r="AY192" s="166" t="s">
        <v>205</v>
      </c>
    </row>
    <row r="193" spans="2:65" s="15" customFormat="1">
      <c r="B193" s="185"/>
      <c r="D193" s="165" t="s">
        <v>219</v>
      </c>
      <c r="E193" s="186" t="s">
        <v>1</v>
      </c>
      <c r="F193" s="187" t="s">
        <v>294</v>
      </c>
      <c r="H193" s="188">
        <v>2.5350000000000001</v>
      </c>
      <c r="I193" s="189"/>
      <c r="L193" s="185"/>
      <c r="M193" s="190"/>
      <c r="T193" s="191"/>
      <c r="AT193" s="186" t="s">
        <v>219</v>
      </c>
      <c r="AU193" s="186" t="s">
        <v>88</v>
      </c>
      <c r="AV193" s="15" t="s">
        <v>222</v>
      </c>
      <c r="AW193" s="15" t="s">
        <v>31</v>
      </c>
      <c r="AX193" s="15" t="s">
        <v>75</v>
      </c>
      <c r="AY193" s="186" t="s">
        <v>205</v>
      </c>
    </row>
    <row r="194" spans="2:65" s="14" customFormat="1">
      <c r="B194" s="179"/>
      <c r="D194" s="165" t="s">
        <v>219</v>
      </c>
      <c r="E194" s="180" t="s">
        <v>1</v>
      </c>
      <c r="F194" s="181" t="s">
        <v>295</v>
      </c>
      <c r="H194" s="180" t="s">
        <v>1</v>
      </c>
      <c r="I194" s="182"/>
      <c r="L194" s="179"/>
      <c r="M194" s="183"/>
      <c r="T194" s="184"/>
      <c r="AT194" s="180" t="s">
        <v>219</v>
      </c>
      <c r="AU194" s="180" t="s">
        <v>88</v>
      </c>
      <c r="AV194" s="14" t="s">
        <v>82</v>
      </c>
      <c r="AW194" s="14" t="s">
        <v>31</v>
      </c>
      <c r="AX194" s="14" t="s">
        <v>75</v>
      </c>
      <c r="AY194" s="180" t="s">
        <v>205</v>
      </c>
    </row>
    <row r="195" spans="2:65" s="12" customFormat="1">
      <c r="B195" s="164"/>
      <c r="D195" s="165" t="s">
        <v>219</v>
      </c>
      <c r="E195" s="166" t="s">
        <v>1</v>
      </c>
      <c r="F195" s="167" t="s">
        <v>5128</v>
      </c>
      <c r="H195" s="168">
        <v>0.76100000000000001</v>
      </c>
      <c r="I195" s="169"/>
      <c r="L195" s="164"/>
      <c r="M195" s="170"/>
      <c r="T195" s="171"/>
      <c r="AT195" s="166" t="s">
        <v>219</v>
      </c>
      <c r="AU195" s="166" t="s">
        <v>88</v>
      </c>
      <c r="AV195" s="12" t="s">
        <v>88</v>
      </c>
      <c r="AW195" s="12" t="s">
        <v>31</v>
      </c>
      <c r="AX195" s="12" t="s">
        <v>75</v>
      </c>
      <c r="AY195" s="166" t="s">
        <v>205</v>
      </c>
    </row>
    <row r="196" spans="2:65" s="14" customFormat="1">
      <c r="B196" s="179"/>
      <c r="D196" s="165" t="s">
        <v>219</v>
      </c>
      <c r="E196" s="180" t="s">
        <v>1</v>
      </c>
      <c r="F196" s="181" t="s">
        <v>5126</v>
      </c>
      <c r="H196" s="180" t="s">
        <v>1</v>
      </c>
      <c r="I196" s="182"/>
      <c r="L196" s="179"/>
      <c r="M196" s="183"/>
      <c r="T196" s="184"/>
      <c r="AT196" s="180" t="s">
        <v>219</v>
      </c>
      <c r="AU196" s="180" t="s">
        <v>88</v>
      </c>
      <c r="AV196" s="14" t="s">
        <v>82</v>
      </c>
      <c r="AW196" s="14" t="s">
        <v>31</v>
      </c>
      <c r="AX196" s="14" t="s">
        <v>75</v>
      </c>
      <c r="AY196" s="180" t="s">
        <v>205</v>
      </c>
    </row>
    <row r="197" spans="2:65" s="12" customFormat="1">
      <c r="B197" s="164"/>
      <c r="D197" s="165" t="s">
        <v>219</v>
      </c>
      <c r="E197" s="166" t="s">
        <v>1</v>
      </c>
      <c r="F197" s="167" t="s">
        <v>5129</v>
      </c>
      <c r="H197" s="168">
        <v>0.56999999999999995</v>
      </c>
      <c r="I197" s="169"/>
      <c r="L197" s="164"/>
      <c r="M197" s="170"/>
      <c r="T197" s="171"/>
      <c r="AT197" s="166" t="s">
        <v>219</v>
      </c>
      <c r="AU197" s="166" t="s">
        <v>88</v>
      </c>
      <c r="AV197" s="12" t="s">
        <v>88</v>
      </c>
      <c r="AW197" s="12" t="s">
        <v>31</v>
      </c>
      <c r="AX197" s="12" t="s">
        <v>75</v>
      </c>
      <c r="AY197" s="166" t="s">
        <v>205</v>
      </c>
    </row>
    <row r="198" spans="2:65" s="15" customFormat="1">
      <c r="B198" s="185"/>
      <c r="D198" s="165" t="s">
        <v>219</v>
      </c>
      <c r="E198" s="186" t="s">
        <v>1</v>
      </c>
      <c r="F198" s="187" t="s">
        <v>299</v>
      </c>
      <c r="H198" s="188">
        <v>1.331</v>
      </c>
      <c r="I198" s="189"/>
      <c r="L198" s="185"/>
      <c r="M198" s="190"/>
      <c r="T198" s="191"/>
      <c r="AT198" s="186" t="s">
        <v>219</v>
      </c>
      <c r="AU198" s="186" t="s">
        <v>88</v>
      </c>
      <c r="AV198" s="15" t="s">
        <v>222</v>
      </c>
      <c r="AW198" s="15" t="s">
        <v>31</v>
      </c>
      <c r="AX198" s="15" t="s">
        <v>75</v>
      </c>
      <c r="AY198" s="186" t="s">
        <v>205</v>
      </c>
    </row>
    <row r="199" spans="2:65" s="13" customFormat="1">
      <c r="B199" s="172"/>
      <c r="D199" s="165" t="s">
        <v>219</v>
      </c>
      <c r="E199" s="173" t="s">
        <v>1</v>
      </c>
      <c r="F199" s="174" t="s">
        <v>5130</v>
      </c>
      <c r="H199" s="175">
        <v>3.8660000000000001</v>
      </c>
      <c r="I199" s="176"/>
      <c r="L199" s="172"/>
      <c r="M199" s="177"/>
      <c r="T199" s="178"/>
      <c r="AT199" s="173" t="s">
        <v>219</v>
      </c>
      <c r="AU199" s="173" t="s">
        <v>88</v>
      </c>
      <c r="AV199" s="13" t="s">
        <v>210</v>
      </c>
      <c r="AW199" s="13" t="s">
        <v>31</v>
      </c>
      <c r="AX199" s="13" t="s">
        <v>82</v>
      </c>
      <c r="AY199" s="173" t="s">
        <v>205</v>
      </c>
    </row>
    <row r="200" spans="2:65" s="1" customFormat="1" ht="24.2" customHeight="1">
      <c r="B200" s="136"/>
      <c r="C200" s="154" t="s">
        <v>260</v>
      </c>
      <c r="D200" s="154" t="s">
        <v>214</v>
      </c>
      <c r="E200" s="155" t="s">
        <v>5131</v>
      </c>
      <c r="F200" s="156" t="s">
        <v>5132</v>
      </c>
      <c r="G200" s="157" t="s">
        <v>165</v>
      </c>
      <c r="H200" s="158">
        <v>6.17</v>
      </c>
      <c r="I200" s="159"/>
      <c r="J200" s="160">
        <f>ROUND(I200*H200,2)</f>
        <v>0</v>
      </c>
      <c r="K200" s="161"/>
      <c r="L200" s="32"/>
      <c r="M200" s="162" t="s">
        <v>1</v>
      </c>
      <c r="N200" s="163" t="s">
        <v>41</v>
      </c>
      <c r="P200" s="148">
        <f>O200*H200</f>
        <v>0</v>
      </c>
      <c r="Q200" s="148">
        <v>1.66E-2</v>
      </c>
      <c r="R200" s="148">
        <f>Q200*H200</f>
        <v>0.102422</v>
      </c>
      <c r="S200" s="148">
        <v>0</v>
      </c>
      <c r="T200" s="149">
        <f>S200*H200</f>
        <v>0</v>
      </c>
      <c r="AR200" s="150" t="s">
        <v>210</v>
      </c>
      <c r="AT200" s="150" t="s">
        <v>214</v>
      </c>
      <c r="AU200" s="150" t="s">
        <v>88</v>
      </c>
      <c r="AY200" s="17" t="s">
        <v>205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7" t="s">
        <v>88</v>
      </c>
      <c r="BK200" s="151">
        <f>ROUND(I200*H200,2)</f>
        <v>0</v>
      </c>
      <c r="BL200" s="17" t="s">
        <v>210</v>
      </c>
      <c r="BM200" s="150" t="s">
        <v>5133</v>
      </c>
    </row>
    <row r="201" spans="2:65" s="12" customFormat="1">
      <c r="B201" s="164"/>
      <c r="D201" s="165" t="s">
        <v>219</v>
      </c>
      <c r="E201" s="166" t="s">
        <v>1</v>
      </c>
      <c r="F201" s="167" t="s">
        <v>5134</v>
      </c>
      <c r="H201" s="168">
        <v>3.92</v>
      </c>
      <c r="I201" s="169"/>
      <c r="L201" s="164"/>
      <c r="M201" s="170"/>
      <c r="T201" s="171"/>
      <c r="AT201" s="166" t="s">
        <v>219</v>
      </c>
      <c r="AU201" s="166" t="s">
        <v>88</v>
      </c>
      <c r="AV201" s="12" t="s">
        <v>88</v>
      </c>
      <c r="AW201" s="12" t="s">
        <v>31</v>
      </c>
      <c r="AX201" s="12" t="s">
        <v>75</v>
      </c>
      <c r="AY201" s="166" t="s">
        <v>205</v>
      </c>
    </row>
    <row r="202" spans="2:65" s="12" customFormat="1">
      <c r="B202" s="164"/>
      <c r="D202" s="165" t="s">
        <v>219</v>
      </c>
      <c r="E202" s="166" t="s">
        <v>1</v>
      </c>
      <c r="F202" s="167" t="s">
        <v>5135</v>
      </c>
      <c r="H202" s="168">
        <v>2.25</v>
      </c>
      <c r="I202" s="169"/>
      <c r="L202" s="164"/>
      <c r="M202" s="170"/>
      <c r="T202" s="171"/>
      <c r="AT202" s="166" t="s">
        <v>219</v>
      </c>
      <c r="AU202" s="166" t="s">
        <v>88</v>
      </c>
      <c r="AV202" s="12" t="s">
        <v>88</v>
      </c>
      <c r="AW202" s="12" t="s">
        <v>31</v>
      </c>
      <c r="AX202" s="12" t="s">
        <v>75</v>
      </c>
      <c r="AY202" s="166" t="s">
        <v>205</v>
      </c>
    </row>
    <row r="203" spans="2:65" s="13" customFormat="1">
      <c r="B203" s="172"/>
      <c r="D203" s="165" t="s">
        <v>219</v>
      </c>
      <c r="E203" s="173" t="s">
        <v>5072</v>
      </c>
      <c r="F203" s="174" t="s">
        <v>221</v>
      </c>
      <c r="H203" s="175">
        <v>6.17</v>
      </c>
      <c r="I203" s="176"/>
      <c r="L203" s="172"/>
      <c r="M203" s="177"/>
      <c r="T203" s="178"/>
      <c r="AT203" s="173" t="s">
        <v>219</v>
      </c>
      <c r="AU203" s="173" t="s">
        <v>88</v>
      </c>
      <c r="AV203" s="13" t="s">
        <v>210</v>
      </c>
      <c r="AW203" s="13" t="s">
        <v>31</v>
      </c>
      <c r="AX203" s="13" t="s">
        <v>82</v>
      </c>
      <c r="AY203" s="173" t="s">
        <v>205</v>
      </c>
    </row>
    <row r="204" spans="2:65" s="1" customFormat="1" ht="24.2" customHeight="1">
      <c r="B204" s="136"/>
      <c r="C204" s="154" t="s">
        <v>267</v>
      </c>
      <c r="D204" s="154" t="s">
        <v>214</v>
      </c>
      <c r="E204" s="155" t="s">
        <v>5136</v>
      </c>
      <c r="F204" s="156" t="s">
        <v>5137</v>
      </c>
      <c r="G204" s="157" t="s">
        <v>165</v>
      </c>
      <c r="H204" s="158">
        <v>6.17</v>
      </c>
      <c r="I204" s="159"/>
      <c r="J204" s="160">
        <f>ROUND(I204*H204,2)</f>
        <v>0</v>
      </c>
      <c r="K204" s="161"/>
      <c r="L204" s="32"/>
      <c r="M204" s="162" t="s">
        <v>1</v>
      </c>
      <c r="N204" s="163" t="s">
        <v>41</v>
      </c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AR204" s="150" t="s">
        <v>210</v>
      </c>
      <c r="AT204" s="150" t="s">
        <v>214</v>
      </c>
      <c r="AU204" s="150" t="s">
        <v>88</v>
      </c>
      <c r="AY204" s="17" t="s">
        <v>205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7" t="s">
        <v>88</v>
      </c>
      <c r="BK204" s="151">
        <f>ROUND(I204*H204,2)</f>
        <v>0</v>
      </c>
      <c r="BL204" s="17" t="s">
        <v>210</v>
      </c>
      <c r="BM204" s="150" t="s">
        <v>5138</v>
      </c>
    </row>
    <row r="205" spans="2:65" s="12" customFormat="1">
      <c r="B205" s="164"/>
      <c r="D205" s="165" t="s">
        <v>219</v>
      </c>
      <c r="E205" s="166" t="s">
        <v>1</v>
      </c>
      <c r="F205" s="167" t="s">
        <v>5072</v>
      </c>
      <c r="H205" s="168">
        <v>6.17</v>
      </c>
      <c r="I205" s="169"/>
      <c r="L205" s="164"/>
      <c r="M205" s="170"/>
      <c r="T205" s="171"/>
      <c r="AT205" s="166" t="s">
        <v>219</v>
      </c>
      <c r="AU205" s="166" t="s">
        <v>88</v>
      </c>
      <c r="AV205" s="12" t="s">
        <v>88</v>
      </c>
      <c r="AW205" s="12" t="s">
        <v>31</v>
      </c>
      <c r="AX205" s="12" t="s">
        <v>82</v>
      </c>
      <c r="AY205" s="166" t="s">
        <v>205</v>
      </c>
    </row>
    <row r="206" spans="2:65" s="1" customFormat="1" ht="33" customHeight="1">
      <c r="B206" s="136"/>
      <c r="C206" s="154" t="s">
        <v>209</v>
      </c>
      <c r="D206" s="154" t="s">
        <v>214</v>
      </c>
      <c r="E206" s="155" t="s">
        <v>5139</v>
      </c>
      <c r="F206" s="156" t="s">
        <v>5140</v>
      </c>
      <c r="G206" s="157" t="s">
        <v>165</v>
      </c>
      <c r="H206" s="158">
        <v>6.17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41</v>
      </c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AR206" s="150" t="s">
        <v>210</v>
      </c>
      <c r="AT206" s="150" t="s">
        <v>214</v>
      </c>
      <c r="AU206" s="150" t="s">
        <v>88</v>
      </c>
      <c r="AY206" s="17" t="s">
        <v>205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7" t="s">
        <v>88</v>
      </c>
      <c r="BK206" s="151">
        <f>ROUND(I206*H206,2)</f>
        <v>0</v>
      </c>
      <c r="BL206" s="17" t="s">
        <v>210</v>
      </c>
      <c r="BM206" s="150" t="s">
        <v>5141</v>
      </c>
    </row>
    <row r="207" spans="2:65" s="12" customFormat="1">
      <c r="B207" s="164"/>
      <c r="D207" s="165" t="s">
        <v>219</v>
      </c>
      <c r="E207" s="166" t="s">
        <v>1</v>
      </c>
      <c r="F207" s="167" t="s">
        <v>5072</v>
      </c>
      <c r="H207" s="168">
        <v>6.17</v>
      </c>
      <c r="I207" s="169"/>
      <c r="L207" s="164"/>
      <c r="M207" s="170"/>
      <c r="T207" s="171"/>
      <c r="AT207" s="166" t="s">
        <v>219</v>
      </c>
      <c r="AU207" s="166" t="s">
        <v>88</v>
      </c>
      <c r="AV207" s="12" t="s">
        <v>88</v>
      </c>
      <c r="AW207" s="12" t="s">
        <v>31</v>
      </c>
      <c r="AX207" s="12" t="s">
        <v>82</v>
      </c>
      <c r="AY207" s="166" t="s">
        <v>205</v>
      </c>
    </row>
    <row r="208" spans="2:65" s="1" customFormat="1" ht="24.2" customHeight="1">
      <c r="B208" s="136"/>
      <c r="C208" s="154" t="s">
        <v>277</v>
      </c>
      <c r="D208" s="154" t="s">
        <v>214</v>
      </c>
      <c r="E208" s="155" t="s">
        <v>5142</v>
      </c>
      <c r="F208" s="156" t="s">
        <v>5143</v>
      </c>
      <c r="G208" s="157" t="s">
        <v>270</v>
      </c>
      <c r="H208" s="158">
        <v>0.52400000000000002</v>
      </c>
      <c r="I208" s="159"/>
      <c r="J208" s="160">
        <f>ROUND(I208*H208,2)</f>
        <v>0</v>
      </c>
      <c r="K208" s="161"/>
      <c r="L208" s="32"/>
      <c r="M208" s="162" t="s">
        <v>1</v>
      </c>
      <c r="N208" s="163" t="s">
        <v>41</v>
      </c>
      <c r="P208" s="148">
        <f>O208*H208</f>
        <v>0</v>
      </c>
      <c r="Q208" s="148">
        <v>1.0125</v>
      </c>
      <c r="R208" s="148">
        <f>Q208*H208</f>
        <v>0.53054999999999997</v>
      </c>
      <c r="S208" s="148">
        <v>0</v>
      </c>
      <c r="T208" s="149">
        <f>S208*H208</f>
        <v>0</v>
      </c>
      <c r="AR208" s="150" t="s">
        <v>210</v>
      </c>
      <c r="AT208" s="150" t="s">
        <v>214</v>
      </c>
      <c r="AU208" s="150" t="s">
        <v>88</v>
      </c>
      <c r="AY208" s="17" t="s">
        <v>205</v>
      </c>
      <c r="BE208" s="151">
        <f>IF(N208="základná",J208,0)</f>
        <v>0</v>
      </c>
      <c r="BF208" s="151">
        <f>IF(N208="znížená",J208,0)</f>
        <v>0</v>
      </c>
      <c r="BG208" s="151">
        <f>IF(N208="zákl. prenesená",J208,0)</f>
        <v>0</v>
      </c>
      <c r="BH208" s="151">
        <f>IF(N208="zníž. prenesená",J208,0)</f>
        <v>0</v>
      </c>
      <c r="BI208" s="151">
        <f>IF(N208="nulová",J208,0)</f>
        <v>0</v>
      </c>
      <c r="BJ208" s="17" t="s">
        <v>88</v>
      </c>
      <c r="BK208" s="151">
        <f>ROUND(I208*H208,2)</f>
        <v>0</v>
      </c>
      <c r="BL208" s="17" t="s">
        <v>210</v>
      </c>
      <c r="BM208" s="150" t="s">
        <v>5144</v>
      </c>
    </row>
    <row r="209" spans="2:65" s="12" customFormat="1">
      <c r="B209" s="164"/>
      <c r="D209" s="165" t="s">
        <v>219</v>
      </c>
      <c r="E209" s="166" t="s">
        <v>1</v>
      </c>
      <c r="F209" s="167" t="s">
        <v>5145</v>
      </c>
      <c r="H209" s="168">
        <v>0.33700000000000002</v>
      </c>
      <c r="I209" s="169"/>
      <c r="L209" s="164"/>
      <c r="M209" s="170"/>
      <c r="T209" s="171"/>
      <c r="AT209" s="166" t="s">
        <v>219</v>
      </c>
      <c r="AU209" s="166" t="s">
        <v>88</v>
      </c>
      <c r="AV209" s="12" t="s">
        <v>88</v>
      </c>
      <c r="AW209" s="12" t="s">
        <v>31</v>
      </c>
      <c r="AX209" s="12" t="s">
        <v>75</v>
      </c>
      <c r="AY209" s="166" t="s">
        <v>205</v>
      </c>
    </row>
    <row r="210" spans="2:65" s="15" customFormat="1">
      <c r="B210" s="185"/>
      <c r="D210" s="165" t="s">
        <v>219</v>
      </c>
      <c r="E210" s="186" t="s">
        <v>1</v>
      </c>
      <c r="F210" s="187" t="s">
        <v>5146</v>
      </c>
      <c r="H210" s="188">
        <v>0.33700000000000002</v>
      </c>
      <c r="I210" s="189"/>
      <c r="L210" s="185"/>
      <c r="M210" s="190"/>
      <c r="T210" s="191"/>
      <c r="AT210" s="186" t="s">
        <v>219</v>
      </c>
      <c r="AU210" s="186" t="s">
        <v>88</v>
      </c>
      <c r="AV210" s="15" t="s">
        <v>222</v>
      </c>
      <c r="AW210" s="15" t="s">
        <v>31</v>
      </c>
      <c r="AX210" s="15" t="s">
        <v>75</v>
      </c>
      <c r="AY210" s="186" t="s">
        <v>205</v>
      </c>
    </row>
    <row r="211" spans="2:65" s="12" customFormat="1">
      <c r="B211" s="164"/>
      <c r="D211" s="165" t="s">
        <v>219</v>
      </c>
      <c r="E211" s="166" t="s">
        <v>1</v>
      </c>
      <c r="F211" s="167" t="s">
        <v>5147</v>
      </c>
      <c r="H211" s="168">
        <v>0.187</v>
      </c>
      <c r="I211" s="169"/>
      <c r="L211" s="164"/>
      <c r="M211" s="170"/>
      <c r="T211" s="171"/>
      <c r="AT211" s="166" t="s">
        <v>219</v>
      </c>
      <c r="AU211" s="166" t="s">
        <v>88</v>
      </c>
      <c r="AV211" s="12" t="s">
        <v>88</v>
      </c>
      <c r="AW211" s="12" t="s">
        <v>31</v>
      </c>
      <c r="AX211" s="12" t="s">
        <v>75</v>
      </c>
      <c r="AY211" s="166" t="s">
        <v>205</v>
      </c>
    </row>
    <row r="212" spans="2:65" s="15" customFormat="1">
      <c r="B212" s="185"/>
      <c r="D212" s="165" t="s">
        <v>219</v>
      </c>
      <c r="E212" s="186" t="s">
        <v>1</v>
      </c>
      <c r="F212" s="187" t="s">
        <v>299</v>
      </c>
      <c r="H212" s="188">
        <v>0.187</v>
      </c>
      <c r="I212" s="189"/>
      <c r="L212" s="185"/>
      <c r="M212" s="190"/>
      <c r="T212" s="191"/>
      <c r="AT212" s="186" t="s">
        <v>219</v>
      </c>
      <c r="AU212" s="186" t="s">
        <v>88</v>
      </c>
      <c r="AV212" s="15" t="s">
        <v>222</v>
      </c>
      <c r="AW212" s="15" t="s">
        <v>31</v>
      </c>
      <c r="AX212" s="15" t="s">
        <v>75</v>
      </c>
      <c r="AY212" s="186" t="s">
        <v>205</v>
      </c>
    </row>
    <row r="213" spans="2:65" s="13" customFormat="1">
      <c r="B213" s="172"/>
      <c r="D213" s="165" t="s">
        <v>219</v>
      </c>
      <c r="E213" s="173" t="s">
        <v>1</v>
      </c>
      <c r="F213" s="174" t="s">
        <v>5148</v>
      </c>
      <c r="H213" s="175">
        <v>0.52400000000000002</v>
      </c>
      <c r="I213" s="176"/>
      <c r="L213" s="172"/>
      <c r="M213" s="177"/>
      <c r="T213" s="178"/>
      <c r="AT213" s="173" t="s">
        <v>219</v>
      </c>
      <c r="AU213" s="173" t="s">
        <v>88</v>
      </c>
      <c r="AV213" s="13" t="s">
        <v>210</v>
      </c>
      <c r="AW213" s="13" t="s">
        <v>31</v>
      </c>
      <c r="AX213" s="13" t="s">
        <v>82</v>
      </c>
      <c r="AY213" s="173" t="s">
        <v>205</v>
      </c>
    </row>
    <row r="214" spans="2:65" s="11" customFormat="1" ht="22.9" customHeight="1">
      <c r="B214" s="126"/>
      <c r="D214" s="127" t="s">
        <v>74</v>
      </c>
      <c r="E214" s="152" t="s">
        <v>277</v>
      </c>
      <c r="F214" s="152" t="s">
        <v>765</v>
      </c>
      <c r="I214" s="129"/>
      <c r="J214" s="153">
        <f>BK214</f>
        <v>0</v>
      </c>
      <c r="L214" s="126"/>
      <c r="M214" s="131"/>
      <c r="P214" s="132">
        <f>SUM(P215:P217)</f>
        <v>0</v>
      </c>
      <c r="R214" s="132">
        <f>SUM(R215:R217)</f>
        <v>0</v>
      </c>
      <c r="T214" s="133">
        <f>SUM(T215:T217)</f>
        <v>0</v>
      </c>
      <c r="AR214" s="127" t="s">
        <v>82</v>
      </c>
      <c r="AT214" s="134" t="s">
        <v>74</v>
      </c>
      <c r="AU214" s="134" t="s">
        <v>82</v>
      </c>
      <c r="AY214" s="127" t="s">
        <v>205</v>
      </c>
      <c r="BK214" s="135">
        <f>SUM(BK215:BK217)</f>
        <v>0</v>
      </c>
    </row>
    <row r="215" spans="2:65" s="1" customFormat="1" ht="24.2" customHeight="1">
      <c r="B215" s="136"/>
      <c r="C215" s="154" t="s">
        <v>309</v>
      </c>
      <c r="D215" s="154" t="s">
        <v>214</v>
      </c>
      <c r="E215" s="155" t="s">
        <v>5149</v>
      </c>
      <c r="F215" s="156" t="s">
        <v>5150</v>
      </c>
      <c r="G215" s="157" t="s">
        <v>5151</v>
      </c>
      <c r="H215" s="158">
        <v>2</v>
      </c>
      <c r="I215" s="159"/>
      <c r="J215" s="160">
        <f>ROUND(I215*H215,2)</f>
        <v>0</v>
      </c>
      <c r="K215" s="161"/>
      <c r="L215" s="32"/>
      <c r="M215" s="162" t="s">
        <v>1</v>
      </c>
      <c r="N215" s="163" t="s">
        <v>41</v>
      </c>
      <c r="P215" s="148">
        <f>O215*H215</f>
        <v>0</v>
      </c>
      <c r="Q215" s="148">
        <v>0</v>
      </c>
      <c r="R215" s="148">
        <f>Q215*H215</f>
        <v>0</v>
      </c>
      <c r="S215" s="148">
        <v>0</v>
      </c>
      <c r="T215" s="149">
        <f>S215*H215</f>
        <v>0</v>
      </c>
      <c r="AR215" s="150" t="s">
        <v>210</v>
      </c>
      <c r="AT215" s="150" t="s">
        <v>214</v>
      </c>
      <c r="AU215" s="150" t="s">
        <v>88</v>
      </c>
      <c r="AY215" s="17" t="s">
        <v>205</v>
      </c>
      <c r="BE215" s="151">
        <f>IF(N215="základná",J215,0)</f>
        <v>0</v>
      </c>
      <c r="BF215" s="151">
        <f>IF(N215="znížená",J215,0)</f>
        <v>0</v>
      </c>
      <c r="BG215" s="151">
        <f>IF(N215="zákl. prenesená",J215,0)</f>
        <v>0</v>
      </c>
      <c r="BH215" s="151">
        <f>IF(N215="zníž. prenesená",J215,0)</f>
        <v>0</v>
      </c>
      <c r="BI215" s="151">
        <f>IF(N215="nulová",J215,0)</f>
        <v>0</v>
      </c>
      <c r="BJ215" s="17" t="s">
        <v>88</v>
      </c>
      <c r="BK215" s="151">
        <f>ROUND(I215*H215,2)</f>
        <v>0</v>
      </c>
      <c r="BL215" s="17" t="s">
        <v>210</v>
      </c>
      <c r="BM215" s="150" t="s">
        <v>5152</v>
      </c>
    </row>
    <row r="216" spans="2:65" s="12" customFormat="1">
      <c r="B216" s="164"/>
      <c r="D216" s="165" t="s">
        <v>219</v>
      </c>
      <c r="E216" s="166" t="s">
        <v>1</v>
      </c>
      <c r="F216" s="167" t="s">
        <v>88</v>
      </c>
      <c r="H216" s="168">
        <v>2</v>
      </c>
      <c r="I216" s="169"/>
      <c r="L216" s="164"/>
      <c r="M216" s="170"/>
      <c r="T216" s="171"/>
      <c r="AT216" s="166" t="s">
        <v>219</v>
      </c>
      <c r="AU216" s="166" t="s">
        <v>88</v>
      </c>
      <c r="AV216" s="12" t="s">
        <v>88</v>
      </c>
      <c r="AW216" s="12" t="s">
        <v>31</v>
      </c>
      <c r="AX216" s="12" t="s">
        <v>75</v>
      </c>
      <c r="AY216" s="166" t="s">
        <v>205</v>
      </c>
    </row>
    <row r="217" spans="2:65" s="13" customFormat="1">
      <c r="B217" s="172"/>
      <c r="D217" s="165" t="s">
        <v>219</v>
      </c>
      <c r="E217" s="173" t="s">
        <v>1</v>
      </c>
      <c r="F217" s="174" t="s">
        <v>221</v>
      </c>
      <c r="H217" s="175">
        <v>2</v>
      </c>
      <c r="I217" s="176"/>
      <c r="L217" s="172"/>
      <c r="M217" s="177"/>
      <c r="T217" s="178"/>
      <c r="AT217" s="173" t="s">
        <v>219</v>
      </c>
      <c r="AU217" s="173" t="s">
        <v>88</v>
      </c>
      <c r="AV217" s="13" t="s">
        <v>210</v>
      </c>
      <c r="AW217" s="13" t="s">
        <v>31</v>
      </c>
      <c r="AX217" s="13" t="s">
        <v>82</v>
      </c>
      <c r="AY217" s="173" t="s">
        <v>205</v>
      </c>
    </row>
    <row r="218" spans="2:65" s="11" customFormat="1" ht="22.9" customHeight="1">
      <c r="B218" s="126"/>
      <c r="D218" s="127" t="s">
        <v>74</v>
      </c>
      <c r="E218" s="152" t="s">
        <v>478</v>
      </c>
      <c r="F218" s="152" t="s">
        <v>479</v>
      </c>
      <c r="I218" s="129"/>
      <c r="J218" s="153">
        <f>BK218</f>
        <v>0</v>
      </c>
      <c r="L218" s="126"/>
      <c r="M218" s="131"/>
      <c r="P218" s="132">
        <f>P219</f>
        <v>0</v>
      </c>
      <c r="R218" s="132">
        <f>R219</f>
        <v>0</v>
      </c>
      <c r="T218" s="133">
        <f>T219</f>
        <v>0</v>
      </c>
      <c r="AR218" s="127" t="s">
        <v>82</v>
      </c>
      <c r="AT218" s="134" t="s">
        <v>74</v>
      </c>
      <c r="AU218" s="134" t="s">
        <v>82</v>
      </c>
      <c r="AY218" s="127" t="s">
        <v>205</v>
      </c>
      <c r="BK218" s="135">
        <f>BK219</f>
        <v>0</v>
      </c>
    </row>
    <row r="219" spans="2:65" s="1" customFormat="1" ht="24.2" customHeight="1">
      <c r="B219" s="136"/>
      <c r="C219" s="154" t="s">
        <v>313</v>
      </c>
      <c r="D219" s="154" t="s">
        <v>214</v>
      </c>
      <c r="E219" s="155" t="s">
        <v>480</v>
      </c>
      <c r="F219" s="156" t="s">
        <v>481</v>
      </c>
      <c r="G219" s="157" t="s">
        <v>270</v>
      </c>
      <c r="H219" s="158">
        <v>12.068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41</v>
      </c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AR219" s="150" t="s">
        <v>210</v>
      </c>
      <c r="AT219" s="150" t="s">
        <v>214</v>
      </c>
      <c r="AU219" s="150" t="s">
        <v>88</v>
      </c>
      <c r="AY219" s="17" t="s">
        <v>205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7" t="s">
        <v>88</v>
      </c>
      <c r="BK219" s="151">
        <f>ROUND(I219*H219,2)</f>
        <v>0</v>
      </c>
      <c r="BL219" s="17" t="s">
        <v>210</v>
      </c>
      <c r="BM219" s="150" t="s">
        <v>5153</v>
      </c>
    </row>
    <row r="220" spans="2:65" s="11" customFormat="1" ht="25.9" customHeight="1">
      <c r="B220" s="126"/>
      <c r="D220" s="127" t="s">
        <v>74</v>
      </c>
      <c r="E220" s="128" t="s">
        <v>227</v>
      </c>
      <c r="F220" s="128" t="s">
        <v>228</v>
      </c>
      <c r="I220" s="129"/>
      <c r="J220" s="130">
        <f>BK220</f>
        <v>0</v>
      </c>
      <c r="L220" s="126"/>
      <c r="M220" s="131"/>
      <c r="P220" s="132">
        <f>P221</f>
        <v>0</v>
      </c>
      <c r="R220" s="132">
        <f>R221</f>
        <v>4.2583628399999997E-2</v>
      </c>
      <c r="T220" s="133">
        <f>T221</f>
        <v>0</v>
      </c>
      <c r="AR220" s="127" t="s">
        <v>88</v>
      </c>
      <c r="AT220" s="134" t="s">
        <v>74</v>
      </c>
      <c r="AU220" s="134" t="s">
        <v>75</v>
      </c>
      <c r="AY220" s="127" t="s">
        <v>205</v>
      </c>
      <c r="BK220" s="135">
        <f>BK221</f>
        <v>0</v>
      </c>
    </row>
    <row r="221" spans="2:65" s="11" customFormat="1" ht="22.9" customHeight="1">
      <c r="B221" s="126"/>
      <c r="D221" s="127" t="s">
        <v>74</v>
      </c>
      <c r="E221" s="152" t="s">
        <v>727</v>
      </c>
      <c r="F221" s="152" t="s">
        <v>728</v>
      </c>
      <c r="I221" s="129"/>
      <c r="J221" s="153">
        <f>BK221</f>
        <v>0</v>
      </c>
      <c r="L221" s="126"/>
      <c r="M221" s="131"/>
      <c r="P221" s="132">
        <f>SUM(P222:P226)</f>
        <v>0</v>
      </c>
      <c r="R221" s="132">
        <f>SUM(R222:R226)</f>
        <v>4.2583628399999997E-2</v>
      </c>
      <c r="T221" s="133">
        <f>SUM(T222:T226)</f>
        <v>0</v>
      </c>
      <c r="AR221" s="127" t="s">
        <v>88</v>
      </c>
      <c r="AT221" s="134" t="s">
        <v>74</v>
      </c>
      <c r="AU221" s="134" t="s">
        <v>82</v>
      </c>
      <c r="AY221" s="127" t="s">
        <v>205</v>
      </c>
      <c r="BK221" s="135">
        <f>SUM(BK222:BK226)</f>
        <v>0</v>
      </c>
    </row>
    <row r="222" spans="2:65" s="1" customFormat="1" ht="33" customHeight="1">
      <c r="B222" s="136"/>
      <c r="C222" s="154" t="s">
        <v>317</v>
      </c>
      <c r="D222" s="154" t="s">
        <v>214</v>
      </c>
      <c r="E222" s="155" t="s">
        <v>5154</v>
      </c>
      <c r="F222" s="156" t="s">
        <v>5155</v>
      </c>
      <c r="G222" s="157" t="s">
        <v>165</v>
      </c>
      <c r="H222" s="158">
        <v>49.665999999999997</v>
      </c>
      <c r="I222" s="159"/>
      <c r="J222" s="160">
        <f>ROUND(I222*H222,2)</f>
        <v>0</v>
      </c>
      <c r="K222" s="161"/>
      <c r="L222" s="32"/>
      <c r="M222" s="162" t="s">
        <v>1</v>
      </c>
      <c r="N222" s="163" t="s">
        <v>41</v>
      </c>
      <c r="P222" s="148">
        <f>O222*H222</f>
        <v>0</v>
      </c>
      <c r="Q222" s="148">
        <v>8.5740000000000002E-4</v>
      </c>
      <c r="R222" s="148">
        <f>Q222*H222</f>
        <v>4.2583628399999997E-2</v>
      </c>
      <c r="S222" s="148">
        <v>0</v>
      </c>
      <c r="T222" s="149">
        <f>S222*H222</f>
        <v>0</v>
      </c>
      <c r="AR222" s="150" t="s">
        <v>233</v>
      </c>
      <c r="AT222" s="150" t="s">
        <v>214</v>
      </c>
      <c r="AU222" s="150" t="s">
        <v>88</v>
      </c>
      <c r="AY222" s="17" t="s">
        <v>205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7" t="s">
        <v>88</v>
      </c>
      <c r="BK222" s="151">
        <f>ROUND(I222*H222,2)</f>
        <v>0</v>
      </c>
      <c r="BL222" s="17" t="s">
        <v>233</v>
      </c>
      <c r="BM222" s="150" t="s">
        <v>5156</v>
      </c>
    </row>
    <row r="223" spans="2:65" s="14" customFormat="1">
      <c r="B223" s="179"/>
      <c r="D223" s="165" t="s">
        <v>219</v>
      </c>
      <c r="E223" s="180" t="s">
        <v>1</v>
      </c>
      <c r="F223" s="181" t="s">
        <v>5157</v>
      </c>
      <c r="H223" s="180" t="s">
        <v>1</v>
      </c>
      <c r="I223" s="182"/>
      <c r="L223" s="179"/>
      <c r="M223" s="183"/>
      <c r="T223" s="184"/>
      <c r="AT223" s="180" t="s">
        <v>219</v>
      </c>
      <c r="AU223" s="180" t="s">
        <v>88</v>
      </c>
      <c r="AV223" s="14" t="s">
        <v>82</v>
      </c>
      <c r="AW223" s="14" t="s">
        <v>31</v>
      </c>
      <c r="AX223" s="14" t="s">
        <v>75</v>
      </c>
      <c r="AY223" s="180" t="s">
        <v>205</v>
      </c>
    </row>
    <row r="224" spans="2:65" s="12" customFormat="1">
      <c r="B224" s="164"/>
      <c r="D224" s="165" t="s">
        <v>219</v>
      </c>
      <c r="E224" s="166" t="s">
        <v>1</v>
      </c>
      <c r="F224" s="167" t="s">
        <v>5158</v>
      </c>
      <c r="H224" s="168">
        <v>39.677</v>
      </c>
      <c r="I224" s="169"/>
      <c r="L224" s="164"/>
      <c r="M224" s="170"/>
      <c r="T224" s="171"/>
      <c r="AT224" s="166" t="s">
        <v>219</v>
      </c>
      <c r="AU224" s="166" t="s">
        <v>88</v>
      </c>
      <c r="AV224" s="12" t="s">
        <v>88</v>
      </c>
      <c r="AW224" s="12" t="s">
        <v>31</v>
      </c>
      <c r="AX224" s="12" t="s">
        <v>75</v>
      </c>
      <c r="AY224" s="166" t="s">
        <v>205</v>
      </c>
    </row>
    <row r="225" spans="2:51" s="12" customFormat="1">
      <c r="B225" s="164"/>
      <c r="D225" s="165" t="s">
        <v>219</v>
      </c>
      <c r="E225" s="166" t="s">
        <v>1</v>
      </c>
      <c r="F225" s="167" t="s">
        <v>5159</v>
      </c>
      <c r="H225" s="168">
        <v>9.9890000000000008</v>
      </c>
      <c r="I225" s="169"/>
      <c r="L225" s="164"/>
      <c r="M225" s="170"/>
      <c r="T225" s="171"/>
      <c r="AT225" s="166" t="s">
        <v>219</v>
      </c>
      <c r="AU225" s="166" t="s">
        <v>88</v>
      </c>
      <c r="AV225" s="12" t="s">
        <v>88</v>
      </c>
      <c r="AW225" s="12" t="s">
        <v>31</v>
      </c>
      <c r="AX225" s="12" t="s">
        <v>75</v>
      </c>
      <c r="AY225" s="166" t="s">
        <v>205</v>
      </c>
    </row>
    <row r="226" spans="2:51" s="13" customFormat="1">
      <c r="B226" s="172"/>
      <c r="D226" s="165" t="s">
        <v>219</v>
      </c>
      <c r="E226" s="173" t="s">
        <v>1</v>
      </c>
      <c r="F226" s="174" t="s">
        <v>221</v>
      </c>
      <c r="H226" s="175">
        <v>49.665999999999997</v>
      </c>
      <c r="I226" s="176"/>
      <c r="L226" s="172"/>
      <c r="M226" s="197"/>
      <c r="N226" s="198"/>
      <c r="O226" s="198"/>
      <c r="P226" s="198"/>
      <c r="Q226" s="198"/>
      <c r="R226" s="198"/>
      <c r="S226" s="198"/>
      <c r="T226" s="199"/>
      <c r="AT226" s="173" t="s">
        <v>219</v>
      </c>
      <c r="AU226" s="173" t="s">
        <v>88</v>
      </c>
      <c r="AV226" s="13" t="s">
        <v>210</v>
      </c>
      <c r="AW226" s="13" t="s">
        <v>31</v>
      </c>
      <c r="AX226" s="13" t="s">
        <v>82</v>
      </c>
      <c r="AY226" s="173" t="s">
        <v>205</v>
      </c>
    </row>
    <row r="227" spans="2:51" s="1" customFormat="1" ht="6.95" customHeight="1"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32"/>
    </row>
  </sheetData>
  <autoFilter ref="C126:K226" xr:uid="{00000000-0009-0000-0000-000011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73"/>
  <sheetViews>
    <sheetView showGridLines="0" topLeftCell="A35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143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5160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5161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ROUND((SUM(BE127:BE272)),  2)</f>
        <v>0</v>
      </c>
      <c r="G35" s="95"/>
      <c r="H35" s="95"/>
      <c r="I35" s="96">
        <v>0.2</v>
      </c>
      <c r="J35" s="94">
        <f>ROUND(((SUM(BE127:BE272))*I35),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ROUND((SUM(BF127:BF272)),  2)</f>
        <v>0</v>
      </c>
      <c r="G36" s="95"/>
      <c r="H36" s="95"/>
      <c r="I36" s="96">
        <v>0.2</v>
      </c>
      <c r="J36" s="94">
        <f>ROUND(((SUM(BF127:BF272))*I36),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ROUND((SUM(BG127:BG272)),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ROUND((SUM(BH127:BH272)),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ROUND((SUM(BI127:BI272)),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E1.4 - E1.4 Zdravotechnika A,B,C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Ing.Pálfy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J127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186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47" s="9" customFormat="1" ht="19.899999999999999" customHeight="1">
      <c r="B100" s="113"/>
      <c r="D100" s="114" t="s">
        <v>190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47" s="9" customFormat="1" ht="19.899999999999999" customHeight="1">
      <c r="B101" s="113"/>
      <c r="D101" s="114" t="s">
        <v>5162</v>
      </c>
      <c r="E101" s="115"/>
      <c r="F101" s="115"/>
      <c r="G101" s="115"/>
      <c r="H101" s="115"/>
      <c r="I101" s="115"/>
      <c r="J101" s="116">
        <f>J150</f>
        <v>0</v>
      </c>
      <c r="L101" s="113"/>
    </row>
    <row r="102" spans="2:47" s="9" customFormat="1" ht="19.899999999999999" customHeight="1">
      <c r="B102" s="113"/>
      <c r="D102" s="114" t="s">
        <v>4952</v>
      </c>
      <c r="E102" s="115"/>
      <c r="F102" s="115"/>
      <c r="G102" s="115"/>
      <c r="H102" s="115"/>
      <c r="I102" s="115"/>
      <c r="J102" s="116">
        <f>J170</f>
        <v>0</v>
      </c>
      <c r="L102" s="113"/>
    </row>
    <row r="103" spans="2:47" s="9" customFormat="1" ht="19.899999999999999" customHeight="1">
      <c r="B103" s="113"/>
      <c r="D103" s="114" t="s">
        <v>5163</v>
      </c>
      <c r="E103" s="115"/>
      <c r="F103" s="115"/>
      <c r="G103" s="115"/>
      <c r="H103" s="115"/>
      <c r="I103" s="115"/>
      <c r="J103" s="116">
        <f>J227</f>
        <v>0</v>
      </c>
      <c r="L103" s="113"/>
    </row>
    <row r="104" spans="2:47" s="9" customFormat="1" ht="19.899999999999999" customHeight="1">
      <c r="B104" s="113"/>
      <c r="D104" s="114" t="s">
        <v>5164</v>
      </c>
      <c r="E104" s="115"/>
      <c r="F104" s="115"/>
      <c r="G104" s="115"/>
      <c r="H104" s="115"/>
      <c r="I104" s="115"/>
      <c r="J104" s="116">
        <f>J264</f>
        <v>0</v>
      </c>
      <c r="L104" s="113"/>
    </row>
    <row r="105" spans="2:47" s="9" customFormat="1" ht="19.899999999999999" customHeight="1">
      <c r="B105" s="113"/>
      <c r="D105" s="114" t="s">
        <v>5165</v>
      </c>
      <c r="E105" s="115"/>
      <c r="F105" s="115"/>
      <c r="G105" s="115"/>
      <c r="H105" s="115"/>
      <c r="I105" s="115"/>
      <c r="J105" s="116">
        <f>J271</f>
        <v>0</v>
      </c>
      <c r="L105" s="113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191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26.25" customHeight="1">
      <c r="B115" s="32"/>
      <c r="E115" s="270" t="str">
        <f>E7</f>
        <v>PD PRE MODERNIZÁCIU A STAVEBNÉ ÚPRAVY-  ŠD NOVÁ DOBA  PRI SPU V NITRE</v>
      </c>
      <c r="F115" s="271"/>
      <c r="G115" s="271"/>
      <c r="H115" s="271"/>
      <c r="L115" s="32"/>
    </row>
    <row r="116" spans="2:63" ht="12" customHeight="1">
      <c r="B116" s="20"/>
      <c r="C116" s="27" t="s">
        <v>171</v>
      </c>
      <c r="L116" s="20"/>
    </row>
    <row r="117" spans="2:63" s="1" customFormat="1" ht="16.5" customHeight="1">
      <c r="B117" s="32"/>
      <c r="E117" s="270" t="s">
        <v>1978</v>
      </c>
      <c r="F117" s="269"/>
      <c r="G117" s="269"/>
      <c r="H117" s="269"/>
      <c r="L117" s="32"/>
    </row>
    <row r="118" spans="2:63" s="1" customFormat="1" ht="12" customHeight="1">
      <c r="B118" s="32"/>
      <c r="C118" s="27" t="s">
        <v>173</v>
      </c>
      <c r="L118" s="32"/>
    </row>
    <row r="119" spans="2:63" s="1" customFormat="1" ht="16.5" customHeight="1">
      <c r="B119" s="32"/>
      <c r="E119" s="225" t="str">
        <f>E11</f>
        <v>E1.4 - E1.4 Zdravotechnika A,B,C</v>
      </c>
      <c r="F119" s="269"/>
      <c r="G119" s="269"/>
      <c r="H119" s="269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>Nitra</v>
      </c>
      <c r="I121" s="27" t="s">
        <v>21</v>
      </c>
      <c r="J121" s="55" t="str">
        <f>IF(J14="","",J14)</f>
        <v>6. 6. 2024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23</v>
      </c>
      <c r="F123" s="25" t="str">
        <f>E17</f>
        <v>SPU v NITRE , A.Hlinku č.2 , 94901 NITRA</v>
      </c>
      <c r="I123" s="27" t="s">
        <v>29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27</v>
      </c>
      <c r="F124" s="25" t="str">
        <f>IF(E20="","",E20)</f>
        <v>Vyplň údaj</v>
      </c>
      <c r="I124" s="27" t="s">
        <v>32</v>
      </c>
      <c r="J124" s="30" t="str">
        <f>E26</f>
        <v>Ing.Pálfy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7"/>
      <c r="C126" s="118" t="s">
        <v>192</v>
      </c>
      <c r="D126" s="119" t="s">
        <v>60</v>
      </c>
      <c r="E126" s="119" t="s">
        <v>56</v>
      </c>
      <c r="F126" s="119" t="s">
        <v>57</v>
      </c>
      <c r="G126" s="119" t="s">
        <v>193</v>
      </c>
      <c r="H126" s="119" t="s">
        <v>194</v>
      </c>
      <c r="I126" s="119" t="s">
        <v>195</v>
      </c>
      <c r="J126" s="120" t="s">
        <v>181</v>
      </c>
      <c r="K126" s="121" t="s">
        <v>196</v>
      </c>
      <c r="L126" s="117"/>
      <c r="M126" s="62" t="s">
        <v>1</v>
      </c>
      <c r="N126" s="63" t="s">
        <v>39</v>
      </c>
      <c r="O126" s="63" t="s">
        <v>197</v>
      </c>
      <c r="P126" s="63" t="s">
        <v>198</v>
      </c>
      <c r="Q126" s="63" t="s">
        <v>199</v>
      </c>
      <c r="R126" s="63" t="s">
        <v>200</v>
      </c>
      <c r="S126" s="63" t="s">
        <v>201</v>
      </c>
      <c r="T126" s="64" t="s">
        <v>202</v>
      </c>
    </row>
    <row r="127" spans="2:63" s="1" customFormat="1" ht="22.9" customHeight="1">
      <c r="B127" s="32"/>
      <c r="C127" s="67" t="s">
        <v>182</v>
      </c>
      <c r="J127" s="122">
        <f>BK127</f>
        <v>0</v>
      </c>
      <c r="L127" s="32"/>
      <c r="M127" s="65"/>
      <c r="N127" s="56"/>
      <c r="O127" s="56"/>
      <c r="P127" s="123">
        <f>P128</f>
        <v>0</v>
      </c>
      <c r="Q127" s="56"/>
      <c r="R127" s="123">
        <f>R128</f>
        <v>59.062889999999996</v>
      </c>
      <c r="S127" s="56"/>
      <c r="T127" s="124">
        <f>T128</f>
        <v>0</v>
      </c>
      <c r="AT127" s="17" t="s">
        <v>74</v>
      </c>
      <c r="AU127" s="17" t="s">
        <v>183</v>
      </c>
      <c r="BK127" s="125">
        <f>BK128</f>
        <v>0</v>
      </c>
    </row>
    <row r="128" spans="2:63" s="11" customFormat="1" ht="25.9" customHeight="1">
      <c r="B128" s="126"/>
      <c r="D128" s="127" t="s">
        <v>74</v>
      </c>
      <c r="E128" s="128" t="s">
        <v>227</v>
      </c>
      <c r="F128" s="128" t="s">
        <v>228</v>
      </c>
      <c r="I128" s="129"/>
      <c r="J128" s="130">
        <f>BK128</f>
        <v>0</v>
      </c>
      <c r="L128" s="126"/>
      <c r="M128" s="131"/>
      <c r="P128" s="132">
        <f>P129+P130+P150+P170+P227+P264+P271</f>
        <v>0</v>
      </c>
      <c r="R128" s="132">
        <f>R129+R130+R150+R170+R227+R264+R271</f>
        <v>59.062889999999996</v>
      </c>
      <c r="T128" s="133">
        <f>T129+T130+T150+T170+T227+T264+T271</f>
        <v>0</v>
      </c>
      <c r="AR128" s="127" t="s">
        <v>88</v>
      </c>
      <c r="AT128" s="134" t="s">
        <v>74</v>
      </c>
      <c r="AU128" s="134" t="s">
        <v>75</v>
      </c>
      <c r="AY128" s="127" t="s">
        <v>205</v>
      </c>
      <c r="BK128" s="135">
        <f>BK129+BK130+BK150+BK170+BK227+BK264+BK271</f>
        <v>0</v>
      </c>
    </row>
    <row r="129" spans="2:65" s="1" customFormat="1" ht="66.75" customHeight="1">
      <c r="B129" s="136"/>
      <c r="C129" s="137" t="s">
        <v>82</v>
      </c>
      <c r="D129" s="137" t="s">
        <v>206</v>
      </c>
      <c r="E129" s="138" t="s">
        <v>207</v>
      </c>
      <c r="F129" s="139" t="s">
        <v>208</v>
      </c>
      <c r="G129" s="140" t="s">
        <v>1</v>
      </c>
      <c r="H129" s="141">
        <v>0</v>
      </c>
      <c r="I129" s="142"/>
      <c r="J129" s="143">
        <f>ROUND(I129*H129,2)</f>
        <v>0</v>
      </c>
      <c r="K129" s="144"/>
      <c r="L129" s="145"/>
      <c r="M129" s="146" t="s">
        <v>1</v>
      </c>
      <c r="N129" s="147" t="s">
        <v>41</v>
      </c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AR129" s="150" t="s">
        <v>209</v>
      </c>
      <c r="AT129" s="150" t="s">
        <v>206</v>
      </c>
      <c r="AU129" s="150" t="s">
        <v>82</v>
      </c>
      <c r="AY129" s="17" t="s">
        <v>205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7" t="s">
        <v>88</v>
      </c>
      <c r="BK129" s="151">
        <f>ROUND(I129*H129,2)</f>
        <v>0</v>
      </c>
      <c r="BL129" s="17" t="s">
        <v>210</v>
      </c>
      <c r="BM129" s="150" t="s">
        <v>5166</v>
      </c>
    </row>
    <row r="130" spans="2:65" s="11" customFormat="1" ht="22.9" customHeight="1">
      <c r="B130" s="126"/>
      <c r="D130" s="127" t="s">
        <v>74</v>
      </c>
      <c r="E130" s="152" t="s">
        <v>384</v>
      </c>
      <c r="F130" s="152" t="s">
        <v>385</v>
      </c>
      <c r="I130" s="129"/>
      <c r="J130" s="153">
        <f>BK130</f>
        <v>0</v>
      </c>
      <c r="L130" s="126"/>
      <c r="M130" s="131"/>
      <c r="P130" s="132">
        <f>SUM(P131:P149)</f>
        <v>0</v>
      </c>
      <c r="R130" s="132">
        <f>SUM(R131:R149)</f>
        <v>0.98130000000000006</v>
      </c>
      <c r="T130" s="133">
        <f>SUM(T131:T149)</f>
        <v>0</v>
      </c>
      <c r="AR130" s="127" t="s">
        <v>88</v>
      </c>
      <c r="AT130" s="134" t="s">
        <v>74</v>
      </c>
      <c r="AU130" s="134" t="s">
        <v>82</v>
      </c>
      <c r="AY130" s="127" t="s">
        <v>205</v>
      </c>
      <c r="BK130" s="135">
        <f>SUM(BK131:BK149)</f>
        <v>0</v>
      </c>
    </row>
    <row r="131" spans="2:65" s="1" customFormat="1" ht="21.75" customHeight="1">
      <c r="B131" s="136"/>
      <c r="C131" s="154" t="s">
        <v>88</v>
      </c>
      <c r="D131" s="154" t="s">
        <v>214</v>
      </c>
      <c r="E131" s="155" t="s">
        <v>777</v>
      </c>
      <c r="F131" s="156" t="s">
        <v>5167</v>
      </c>
      <c r="G131" s="157" t="s">
        <v>370</v>
      </c>
      <c r="H131" s="158">
        <v>2392</v>
      </c>
      <c r="I131" s="159"/>
      <c r="J131" s="160">
        <f t="shared" ref="J131:J149" si="0">ROUND(I131*H131,2)</f>
        <v>0</v>
      </c>
      <c r="K131" s="161"/>
      <c r="L131" s="32"/>
      <c r="M131" s="162" t="s">
        <v>1</v>
      </c>
      <c r="N131" s="163" t="s">
        <v>41</v>
      </c>
      <c r="P131" s="148">
        <f t="shared" ref="P131:P149" si="1">O131*H131</f>
        <v>0</v>
      </c>
      <c r="Q131" s="148">
        <v>0</v>
      </c>
      <c r="R131" s="148">
        <f t="shared" ref="R131:R149" si="2">Q131*H131</f>
        <v>0</v>
      </c>
      <c r="S131" s="148">
        <v>0</v>
      </c>
      <c r="T131" s="149">
        <f t="shared" ref="T131:T149" si="3">S131*H131</f>
        <v>0</v>
      </c>
      <c r="AR131" s="150" t="s">
        <v>233</v>
      </c>
      <c r="AT131" s="150" t="s">
        <v>214</v>
      </c>
      <c r="AU131" s="150" t="s">
        <v>88</v>
      </c>
      <c r="AY131" s="17" t="s">
        <v>205</v>
      </c>
      <c r="BE131" s="151">
        <f t="shared" ref="BE131:BE149" si="4">IF(N131="základná",J131,0)</f>
        <v>0</v>
      </c>
      <c r="BF131" s="151">
        <f t="shared" ref="BF131:BF149" si="5">IF(N131="znížená",J131,0)</f>
        <v>0</v>
      </c>
      <c r="BG131" s="151">
        <f t="shared" ref="BG131:BG149" si="6">IF(N131="zákl. prenesená",J131,0)</f>
        <v>0</v>
      </c>
      <c r="BH131" s="151">
        <f t="shared" ref="BH131:BH149" si="7">IF(N131="zníž. prenesená",J131,0)</f>
        <v>0</v>
      </c>
      <c r="BI131" s="151">
        <f t="shared" ref="BI131:BI149" si="8">IF(N131="nulová",J131,0)</f>
        <v>0</v>
      </c>
      <c r="BJ131" s="17" t="s">
        <v>88</v>
      </c>
      <c r="BK131" s="151">
        <f t="shared" ref="BK131:BK149" si="9">ROUND(I131*H131,2)</f>
        <v>0</v>
      </c>
      <c r="BL131" s="17" t="s">
        <v>233</v>
      </c>
      <c r="BM131" s="150" t="s">
        <v>5168</v>
      </c>
    </row>
    <row r="132" spans="2:65" s="1" customFormat="1" ht="24.2" customHeight="1">
      <c r="B132" s="136"/>
      <c r="C132" s="154" t="s">
        <v>222</v>
      </c>
      <c r="D132" s="154" t="s">
        <v>214</v>
      </c>
      <c r="E132" s="155" t="s">
        <v>5169</v>
      </c>
      <c r="F132" s="156" t="s">
        <v>5170</v>
      </c>
      <c r="G132" s="157" t="s">
        <v>370</v>
      </c>
      <c r="H132" s="158">
        <v>1010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41</v>
      </c>
      <c r="P132" s="148">
        <f t="shared" si="1"/>
        <v>0</v>
      </c>
      <c r="Q132" s="148">
        <v>2.9999999999999997E-4</v>
      </c>
      <c r="R132" s="148">
        <f t="shared" si="2"/>
        <v>0.30299999999999999</v>
      </c>
      <c r="S132" s="148">
        <v>0</v>
      </c>
      <c r="T132" s="149">
        <f t="shared" si="3"/>
        <v>0</v>
      </c>
      <c r="AR132" s="150" t="s">
        <v>233</v>
      </c>
      <c r="AT132" s="150" t="s">
        <v>214</v>
      </c>
      <c r="AU132" s="150" t="s">
        <v>88</v>
      </c>
      <c r="AY132" s="17" t="s">
        <v>205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88</v>
      </c>
      <c r="BK132" s="151">
        <f t="shared" si="9"/>
        <v>0</v>
      </c>
      <c r="BL132" s="17" t="s">
        <v>233</v>
      </c>
      <c r="BM132" s="150" t="s">
        <v>5171</v>
      </c>
    </row>
    <row r="133" spans="2:65" s="1" customFormat="1" ht="24.2" customHeight="1">
      <c r="B133" s="136"/>
      <c r="C133" s="154" t="s">
        <v>210</v>
      </c>
      <c r="D133" s="154" t="s">
        <v>214</v>
      </c>
      <c r="E133" s="155" t="s">
        <v>5172</v>
      </c>
      <c r="F133" s="156" t="s">
        <v>5173</v>
      </c>
      <c r="G133" s="157" t="s">
        <v>370</v>
      </c>
      <c r="H133" s="158">
        <v>990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41</v>
      </c>
      <c r="P133" s="148">
        <f t="shared" si="1"/>
        <v>0</v>
      </c>
      <c r="Q133" s="148">
        <v>2.9999999999999997E-4</v>
      </c>
      <c r="R133" s="148">
        <f t="shared" si="2"/>
        <v>0.29699999999999999</v>
      </c>
      <c r="S133" s="148">
        <v>0</v>
      </c>
      <c r="T133" s="149">
        <f t="shared" si="3"/>
        <v>0</v>
      </c>
      <c r="AR133" s="150" t="s">
        <v>233</v>
      </c>
      <c r="AT133" s="150" t="s">
        <v>214</v>
      </c>
      <c r="AU133" s="150" t="s">
        <v>88</v>
      </c>
      <c r="AY133" s="17" t="s">
        <v>205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88</v>
      </c>
      <c r="BK133" s="151">
        <f t="shared" si="9"/>
        <v>0</v>
      </c>
      <c r="BL133" s="17" t="s">
        <v>233</v>
      </c>
      <c r="BM133" s="150" t="s">
        <v>5174</v>
      </c>
    </row>
    <row r="134" spans="2:65" s="1" customFormat="1" ht="24.2" customHeight="1">
      <c r="B134" s="136"/>
      <c r="C134" s="154" t="s">
        <v>220</v>
      </c>
      <c r="D134" s="154" t="s">
        <v>214</v>
      </c>
      <c r="E134" s="155" t="s">
        <v>5175</v>
      </c>
      <c r="F134" s="156" t="s">
        <v>5176</v>
      </c>
      <c r="G134" s="157" t="s">
        <v>370</v>
      </c>
      <c r="H134" s="158">
        <v>20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41</v>
      </c>
      <c r="P134" s="148">
        <f t="shared" si="1"/>
        <v>0</v>
      </c>
      <c r="Q134" s="148">
        <v>2.9999999999999997E-4</v>
      </c>
      <c r="R134" s="148">
        <f t="shared" si="2"/>
        <v>5.9999999999999993E-3</v>
      </c>
      <c r="S134" s="148">
        <v>0</v>
      </c>
      <c r="T134" s="149">
        <f t="shared" si="3"/>
        <v>0</v>
      </c>
      <c r="AR134" s="150" t="s">
        <v>233</v>
      </c>
      <c r="AT134" s="150" t="s">
        <v>214</v>
      </c>
      <c r="AU134" s="150" t="s">
        <v>88</v>
      </c>
      <c r="AY134" s="17" t="s">
        <v>205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88</v>
      </c>
      <c r="BK134" s="151">
        <f t="shared" si="9"/>
        <v>0</v>
      </c>
      <c r="BL134" s="17" t="s">
        <v>233</v>
      </c>
      <c r="BM134" s="150" t="s">
        <v>5177</v>
      </c>
    </row>
    <row r="135" spans="2:65" s="1" customFormat="1" ht="24.2" customHeight="1">
      <c r="B135" s="136"/>
      <c r="C135" s="154" t="s">
        <v>260</v>
      </c>
      <c r="D135" s="154" t="s">
        <v>214</v>
      </c>
      <c r="E135" s="155" t="s">
        <v>5178</v>
      </c>
      <c r="F135" s="156" t="s">
        <v>5179</v>
      </c>
      <c r="G135" s="157" t="s">
        <v>370</v>
      </c>
      <c r="H135" s="158">
        <v>360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41</v>
      </c>
      <c r="P135" s="148">
        <f t="shared" si="1"/>
        <v>0</v>
      </c>
      <c r="Q135" s="148">
        <v>2.9999999999999997E-4</v>
      </c>
      <c r="R135" s="148">
        <f t="shared" si="2"/>
        <v>0.10799999999999998</v>
      </c>
      <c r="S135" s="148">
        <v>0</v>
      </c>
      <c r="T135" s="149">
        <f t="shared" si="3"/>
        <v>0</v>
      </c>
      <c r="AR135" s="150" t="s">
        <v>233</v>
      </c>
      <c r="AT135" s="150" t="s">
        <v>214</v>
      </c>
      <c r="AU135" s="150" t="s">
        <v>88</v>
      </c>
      <c r="AY135" s="17" t="s">
        <v>205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88</v>
      </c>
      <c r="BK135" s="151">
        <f t="shared" si="9"/>
        <v>0</v>
      </c>
      <c r="BL135" s="17" t="s">
        <v>233</v>
      </c>
      <c r="BM135" s="150" t="s">
        <v>5180</v>
      </c>
    </row>
    <row r="136" spans="2:65" s="1" customFormat="1" ht="16.5" customHeight="1">
      <c r="B136" s="136"/>
      <c r="C136" s="154" t="s">
        <v>267</v>
      </c>
      <c r="D136" s="154" t="s">
        <v>214</v>
      </c>
      <c r="E136" s="155" t="s">
        <v>5181</v>
      </c>
      <c r="F136" s="156" t="s">
        <v>5182</v>
      </c>
      <c r="G136" s="157" t="s">
        <v>370</v>
      </c>
      <c r="H136" s="158">
        <v>10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41</v>
      </c>
      <c r="P136" s="148">
        <f t="shared" si="1"/>
        <v>0</v>
      </c>
      <c r="Q136" s="148">
        <v>2.9999999999999997E-4</v>
      </c>
      <c r="R136" s="148">
        <f t="shared" si="2"/>
        <v>2.9999999999999996E-3</v>
      </c>
      <c r="S136" s="148">
        <v>0</v>
      </c>
      <c r="T136" s="149">
        <f t="shared" si="3"/>
        <v>0</v>
      </c>
      <c r="AR136" s="150" t="s">
        <v>233</v>
      </c>
      <c r="AT136" s="150" t="s">
        <v>214</v>
      </c>
      <c r="AU136" s="150" t="s">
        <v>88</v>
      </c>
      <c r="AY136" s="17" t="s">
        <v>205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88</v>
      </c>
      <c r="BK136" s="151">
        <f t="shared" si="9"/>
        <v>0</v>
      </c>
      <c r="BL136" s="17" t="s">
        <v>233</v>
      </c>
      <c r="BM136" s="150" t="s">
        <v>5183</v>
      </c>
    </row>
    <row r="137" spans="2:65" s="1" customFormat="1" ht="16.5" customHeight="1">
      <c r="B137" s="136"/>
      <c r="C137" s="154" t="s">
        <v>209</v>
      </c>
      <c r="D137" s="154" t="s">
        <v>214</v>
      </c>
      <c r="E137" s="155" t="s">
        <v>5184</v>
      </c>
      <c r="F137" s="156" t="s">
        <v>5185</v>
      </c>
      <c r="G137" s="157" t="s">
        <v>370</v>
      </c>
      <c r="H137" s="158">
        <v>2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41</v>
      </c>
      <c r="P137" s="148">
        <f t="shared" si="1"/>
        <v>0</v>
      </c>
      <c r="Q137" s="148">
        <v>2.9999999999999997E-4</v>
      </c>
      <c r="R137" s="148">
        <f t="shared" si="2"/>
        <v>5.9999999999999995E-4</v>
      </c>
      <c r="S137" s="148">
        <v>0</v>
      </c>
      <c r="T137" s="149">
        <f t="shared" si="3"/>
        <v>0</v>
      </c>
      <c r="AR137" s="150" t="s">
        <v>233</v>
      </c>
      <c r="AT137" s="150" t="s">
        <v>214</v>
      </c>
      <c r="AU137" s="150" t="s">
        <v>88</v>
      </c>
      <c r="AY137" s="17" t="s">
        <v>205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88</v>
      </c>
      <c r="BK137" s="151">
        <f t="shared" si="9"/>
        <v>0</v>
      </c>
      <c r="BL137" s="17" t="s">
        <v>233</v>
      </c>
      <c r="BM137" s="150" t="s">
        <v>5186</v>
      </c>
    </row>
    <row r="138" spans="2:65" s="1" customFormat="1" ht="16.5" customHeight="1">
      <c r="B138" s="136"/>
      <c r="C138" s="154" t="s">
        <v>277</v>
      </c>
      <c r="D138" s="154" t="s">
        <v>214</v>
      </c>
      <c r="E138" s="155" t="s">
        <v>5187</v>
      </c>
      <c r="F138" s="156" t="s">
        <v>5188</v>
      </c>
      <c r="G138" s="157" t="s">
        <v>370</v>
      </c>
      <c r="H138" s="158">
        <v>578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41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233</v>
      </c>
      <c r="AT138" s="150" t="s">
        <v>214</v>
      </c>
      <c r="AU138" s="150" t="s">
        <v>88</v>
      </c>
      <c r="AY138" s="17" t="s">
        <v>205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88</v>
      </c>
      <c r="BK138" s="151">
        <f t="shared" si="9"/>
        <v>0</v>
      </c>
      <c r="BL138" s="17" t="s">
        <v>233</v>
      </c>
      <c r="BM138" s="150" t="s">
        <v>5189</v>
      </c>
    </row>
    <row r="139" spans="2:65" s="1" customFormat="1" ht="21.75" customHeight="1">
      <c r="B139" s="136"/>
      <c r="C139" s="137" t="s">
        <v>309</v>
      </c>
      <c r="D139" s="137" t="s">
        <v>206</v>
      </c>
      <c r="E139" s="138" t="s">
        <v>5190</v>
      </c>
      <c r="F139" s="139" t="s">
        <v>5191</v>
      </c>
      <c r="G139" s="140" t="s">
        <v>370</v>
      </c>
      <c r="H139" s="141">
        <v>58</v>
      </c>
      <c r="I139" s="142"/>
      <c r="J139" s="143">
        <f t="shared" si="0"/>
        <v>0</v>
      </c>
      <c r="K139" s="144"/>
      <c r="L139" s="145"/>
      <c r="M139" s="146" t="s">
        <v>1</v>
      </c>
      <c r="N139" s="147" t="s">
        <v>41</v>
      </c>
      <c r="P139" s="148">
        <f t="shared" si="1"/>
        <v>0</v>
      </c>
      <c r="Q139" s="148">
        <v>2.9999999999999997E-4</v>
      </c>
      <c r="R139" s="148">
        <f t="shared" si="2"/>
        <v>1.7399999999999999E-2</v>
      </c>
      <c r="S139" s="148">
        <v>0</v>
      </c>
      <c r="T139" s="149">
        <f t="shared" si="3"/>
        <v>0</v>
      </c>
      <c r="AR139" s="150" t="s">
        <v>258</v>
      </c>
      <c r="AT139" s="150" t="s">
        <v>206</v>
      </c>
      <c r="AU139" s="150" t="s">
        <v>88</v>
      </c>
      <c r="AY139" s="17" t="s">
        <v>205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88</v>
      </c>
      <c r="BK139" s="151">
        <f t="shared" si="9"/>
        <v>0</v>
      </c>
      <c r="BL139" s="17" t="s">
        <v>233</v>
      </c>
      <c r="BM139" s="150" t="s">
        <v>5192</v>
      </c>
    </row>
    <row r="140" spans="2:65" s="1" customFormat="1" ht="21.75" customHeight="1">
      <c r="B140" s="136"/>
      <c r="C140" s="137" t="s">
        <v>313</v>
      </c>
      <c r="D140" s="137" t="s">
        <v>206</v>
      </c>
      <c r="E140" s="138" t="s">
        <v>5193</v>
      </c>
      <c r="F140" s="139" t="s">
        <v>5194</v>
      </c>
      <c r="G140" s="140" t="s">
        <v>370</v>
      </c>
      <c r="H140" s="141">
        <v>391</v>
      </c>
      <c r="I140" s="142"/>
      <c r="J140" s="143">
        <f t="shared" si="0"/>
        <v>0</v>
      </c>
      <c r="K140" s="144"/>
      <c r="L140" s="145"/>
      <c r="M140" s="146" t="s">
        <v>1</v>
      </c>
      <c r="N140" s="147" t="s">
        <v>41</v>
      </c>
      <c r="P140" s="148">
        <f t="shared" si="1"/>
        <v>0</v>
      </c>
      <c r="Q140" s="148">
        <v>2.9999999999999997E-4</v>
      </c>
      <c r="R140" s="148">
        <f t="shared" si="2"/>
        <v>0.11729999999999999</v>
      </c>
      <c r="S140" s="148">
        <v>0</v>
      </c>
      <c r="T140" s="149">
        <f t="shared" si="3"/>
        <v>0</v>
      </c>
      <c r="AR140" s="150" t="s">
        <v>258</v>
      </c>
      <c r="AT140" s="150" t="s">
        <v>206</v>
      </c>
      <c r="AU140" s="150" t="s">
        <v>88</v>
      </c>
      <c r="AY140" s="17" t="s">
        <v>205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88</v>
      </c>
      <c r="BK140" s="151">
        <f t="shared" si="9"/>
        <v>0</v>
      </c>
      <c r="BL140" s="17" t="s">
        <v>233</v>
      </c>
      <c r="BM140" s="150" t="s">
        <v>5195</v>
      </c>
    </row>
    <row r="141" spans="2:65" s="1" customFormat="1" ht="21.75" customHeight="1">
      <c r="B141" s="136"/>
      <c r="C141" s="137" t="s">
        <v>317</v>
      </c>
      <c r="D141" s="137" t="s">
        <v>206</v>
      </c>
      <c r="E141" s="138" t="s">
        <v>5196</v>
      </c>
      <c r="F141" s="139" t="s">
        <v>5197</v>
      </c>
      <c r="G141" s="140" t="s">
        <v>370</v>
      </c>
      <c r="H141" s="141">
        <v>15</v>
      </c>
      <c r="I141" s="142"/>
      <c r="J141" s="143">
        <f t="shared" si="0"/>
        <v>0</v>
      </c>
      <c r="K141" s="144"/>
      <c r="L141" s="145"/>
      <c r="M141" s="146" t="s">
        <v>1</v>
      </c>
      <c r="N141" s="147" t="s">
        <v>41</v>
      </c>
      <c r="P141" s="148">
        <f t="shared" si="1"/>
        <v>0</v>
      </c>
      <c r="Q141" s="148">
        <v>1E-3</v>
      </c>
      <c r="R141" s="148">
        <f t="shared" si="2"/>
        <v>1.4999999999999999E-2</v>
      </c>
      <c r="S141" s="148">
        <v>0</v>
      </c>
      <c r="T141" s="149">
        <f t="shared" si="3"/>
        <v>0</v>
      </c>
      <c r="AR141" s="150" t="s">
        <v>258</v>
      </c>
      <c r="AT141" s="150" t="s">
        <v>206</v>
      </c>
      <c r="AU141" s="150" t="s">
        <v>88</v>
      </c>
      <c r="AY141" s="17" t="s">
        <v>205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88</v>
      </c>
      <c r="BK141" s="151">
        <f t="shared" si="9"/>
        <v>0</v>
      </c>
      <c r="BL141" s="17" t="s">
        <v>233</v>
      </c>
      <c r="BM141" s="150" t="s">
        <v>5198</v>
      </c>
    </row>
    <row r="142" spans="2:65" s="1" customFormat="1" ht="21.75" customHeight="1">
      <c r="B142" s="136"/>
      <c r="C142" s="137" t="s">
        <v>322</v>
      </c>
      <c r="D142" s="137" t="s">
        <v>206</v>
      </c>
      <c r="E142" s="138" t="s">
        <v>5199</v>
      </c>
      <c r="F142" s="139" t="s">
        <v>5200</v>
      </c>
      <c r="G142" s="140" t="s">
        <v>370</v>
      </c>
      <c r="H142" s="141">
        <v>20</v>
      </c>
      <c r="I142" s="142"/>
      <c r="J142" s="143">
        <f t="shared" si="0"/>
        <v>0</v>
      </c>
      <c r="K142" s="144"/>
      <c r="L142" s="145"/>
      <c r="M142" s="146" t="s">
        <v>1</v>
      </c>
      <c r="N142" s="147" t="s">
        <v>41</v>
      </c>
      <c r="P142" s="148">
        <f t="shared" si="1"/>
        <v>0</v>
      </c>
      <c r="Q142" s="148">
        <v>1E-3</v>
      </c>
      <c r="R142" s="148">
        <f t="shared" si="2"/>
        <v>0.02</v>
      </c>
      <c r="S142" s="148">
        <v>0</v>
      </c>
      <c r="T142" s="149">
        <f t="shared" si="3"/>
        <v>0</v>
      </c>
      <c r="AR142" s="150" t="s">
        <v>258</v>
      </c>
      <c r="AT142" s="150" t="s">
        <v>206</v>
      </c>
      <c r="AU142" s="150" t="s">
        <v>88</v>
      </c>
      <c r="AY142" s="17" t="s">
        <v>205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88</v>
      </c>
      <c r="BK142" s="151">
        <f t="shared" si="9"/>
        <v>0</v>
      </c>
      <c r="BL142" s="17" t="s">
        <v>233</v>
      </c>
      <c r="BM142" s="150" t="s">
        <v>5201</v>
      </c>
    </row>
    <row r="143" spans="2:65" s="1" customFormat="1" ht="21.75" customHeight="1">
      <c r="B143" s="136"/>
      <c r="C143" s="137" t="s">
        <v>326</v>
      </c>
      <c r="D143" s="137" t="s">
        <v>206</v>
      </c>
      <c r="E143" s="138" t="s">
        <v>5202</v>
      </c>
      <c r="F143" s="139" t="s">
        <v>5203</v>
      </c>
      <c r="G143" s="140" t="s">
        <v>370</v>
      </c>
      <c r="H143" s="141">
        <v>40</v>
      </c>
      <c r="I143" s="142"/>
      <c r="J143" s="143">
        <f t="shared" si="0"/>
        <v>0</v>
      </c>
      <c r="K143" s="144"/>
      <c r="L143" s="145"/>
      <c r="M143" s="146" t="s">
        <v>1</v>
      </c>
      <c r="N143" s="147" t="s">
        <v>41</v>
      </c>
      <c r="P143" s="148">
        <f t="shared" si="1"/>
        <v>0</v>
      </c>
      <c r="Q143" s="148">
        <v>1E-3</v>
      </c>
      <c r="R143" s="148">
        <f t="shared" si="2"/>
        <v>0.04</v>
      </c>
      <c r="S143" s="148">
        <v>0</v>
      </c>
      <c r="T143" s="149">
        <f t="shared" si="3"/>
        <v>0</v>
      </c>
      <c r="AR143" s="150" t="s">
        <v>258</v>
      </c>
      <c r="AT143" s="150" t="s">
        <v>206</v>
      </c>
      <c r="AU143" s="150" t="s">
        <v>88</v>
      </c>
      <c r="AY143" s="17" t="s">
        <v>205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88</v>
      </c>
      <c r="BK143" s="151">
        <f t="shared" si="9"/>
        <v>0</v>
      </c>
      <c r="BL143" s="17" t="s">
        <v>233</v>
      </c>
      <c r="BM143" s="150" t="s">
        <v>5204</v>
      </c>
    </row>
    <row r="144" spans="2:65" s="1" customFormat="1" ht="21.75" customHeight="1">
      <c r="B144" s="136"/>
      <c r="C144" s="137" t="s">
        <v>330</v>
      </c>
      <c r="D144" s="137" t="s">
        <v>206</v>
      </c>
      <c r="E144" s="138" t="s">
        <v>5205</v>
      </c>
      <c r="F144" s="139" t="s">
        <v>5206</v>
      </c>
      <c r="G144" s="140" t="s">
        <v>370</v>
      </c>
      <c r="H144" s="141">
        <v>45</v>
      </c>
      <c r="I144" s="142"/>
      <c r="J144" s="143">
        <f t="shared" si="0"/>
        <v>0</v>
      </c>
      <c r="K144" s="144"/>
      <c r="L144" s="145"/>
      <c r="M144" s="146" t="s">
        <v>1</v>
      </c>
      <c r="N144" s="147" t="s">
        <v>41</v>
      </c>
      <c r="P144" s="148">
        <f t="shared" si="1"/>
        <v>0</v>
      </c>
      <c r="Q144" s="148">
        <v>1E-3</v>
      </c>
      <c r="R144" s="148">
        <f t="shared" si="2"/>
        <v>4.4999999999999998E-2</v>
      </c>
      <c r="S144" s="148">
        <v>0</v>
      </c>
      <c r="T144" s="149">
        <f t="shared" si="3"/>
        <v>0</v>
      </c>
      <c r="AR144" s="150" t="s">
        <v>258</v>
      </c>
      <c r="AT144" s="150" t="s">
        <v>206</v>
      </c>
      <c r="AU144" s="150" t="s">
        <v>88</v>
      </c>
      <c r="AY144" s="17" t="s">
        <v>205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88</v>
      </c>
      <c r="BK144" s="151">
        <f t="shared" si="9"/>
        <v>0</v>
      </c>
      <c r="BL144" s="17" t="s">
        <v>233</v>
      </c>
      <c r="BM144" s="150" t="s">
        <v>5207</v>
      </c>
    </row>
    <row r="145" spans="2:65" s="1" customFormat="1" ht="21.75" customHeight="1">
      <c r="B145" s="136"/>
      <c r="C145" s="137" t="s">
        <v>233</v>
      </c>
      <c r="D145" s="137" t="s">
        <v>206</v>
      </c>
      <c r="E145" s="138" t="s">
        <v>5208</v>
      </c>
      <c r="F145" s="139" t="s">
        <v>5209</v>
      </c>
      <c r="G145" s="140" t="s">
        <v>370</v>
      </c>
      <c r="H145" s="141">
        <v>9</v>
      </c>
      <c r="I145" s="142"/>
      <c r="J145" s="143">
        <f t="shared" si="0"/>
        <v>0</v>
      </c>
      <c r="K145" s="144"/>
      <c r="L145" s="145"/>
      <c r="M145" s="146" t="s">
        <v>1</v>
      </c>
      <c r="N145" s="147" t="s">
        <v>41</v>
      </c>
      <c r="P145" s="148">
        <f t="shared" si="1"/>
        <v>0</v>
      </c>
      <c r="Q145" s="148">
        <v>1E-3</v>
      </c>
      <c r="R145" s="148">
        <f t="shared" si="2"/>
        <v>9.0000000000000011E-3</v>
      </c>
      <c r="S145" s="148">
        <v>0</v>
      </c>
      <c r="T145" s="149">
        <f t="shared" si="3"/>
        <v>0</v>
      </c>
      <c r="AR145" s="150" t="s">
        <v>258</v>
      </c>
      <c r="AT145" s="150" t="s">
        <v>206</v>
      </c>
      <c r="AU145" s="150" t="s">
        <v>88</v>
      </c>
      <c r="AY145" s="17" t="s">
        <v>205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88</v>
      </c>
      <c r="BK145" s="151">
        <f t="shared" si="9"/>
        <v>0</v>
      </c>
      <c r="BL145" s="17" t="s">
        <v>233</v>
      </c>
      <c r="BM145" s="150" t="s">
        <v>5210</v>
      </c>
    </row>
    <row r="146" spans="2:65" s="1" customFormat="1" ht="16.5" customHeight="1">
      <c r="B146" s="136"/>
      <c r="C146" s="137" t="s">
        <v>340</v>
      </c>
      <c r="D146" s="137" t="s">
        <v>206</v>
      </c>
      <c r="E146" s="138" t="s">
        <v>5211</v>
      </c>
      <c r="F146" s="139" t="s">
        <v>5212</v>
      </c>
      <c r="G146" s="140" t="s">
        <v>592</v>
      </c>
      <c r="H146" s="141">
        <v>12</v>
      </c>
      <c r="I146" s="142"/>
      <c r="J146" s="143">
        <f t="shared" si="0"/>
        <v>0</v>
      </c>
      <c r="K146" s="144"/>
      <c r="L146" s="145"/>
      <c r="M146" s="146" t="s">
        <v>1</v>
      </c>
      <c r="N146" s="147" t="s">
        <v>41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258</v>
      </c>
      <c r="AT146" s="150" t="s">
        <v>206</v>
      </c>
      <c r="AU146" s="150" t="s">
        <v>88</v>
      </c>
      <c r="AY146" s="17" t="s">
        <v>205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88</v>
      </c>
      <c r="BK146" s="151">
        <f t="shared" si="9"/>
        <v>0</v>
      </c>
      <c r="BL146" s="17" t="s">
        <v>233</v>
      </c>
      <c r="BM146" s="150" t="s">
        <v>5213</v>
      </c>
    </row>
    <row r="147" spans="2:65" s="1" customFormat="1" ht="16.5" customHeight="1">
      <c r="B147" s="136"/>
      <c r="C147" s="137" t="s">
        <v>344</v>
      </c>
      <c r="D147" s="137" t="s">
        <v>206</v>
      </c>
      <c r="E147" s="138" t="s">
        <v>5214</v>
      </c>
      <c r="F147" s="139" t="s">
        <v>5215</v>
      </c>
      <c r="G147" s="140" t="s">
        <v>370</v>
      </c>
      <c r="H147" s="141">
        <v>250</v>
      </c>
      <c r="I147" s="142"/>
      <c r="J147" s="143">
        <f t="shared" si="0"/>
        <v>0</v>
      </c>
      <c r="K147" s="144"/>
      <c r="L147" s="145"/>
      <c r="M147" s="146" t="s">
        <v>1</v>
      </c>
      <c r="N147" s="147" t="s">
        <v>41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258</v>
      </c>
      <c r="AT147" s="150" t="s">
        <v>206</v>
      </c>
      <c r="AU147" s="150" t="s">
        <v>88</v>
      </c>
      <c r="AY147" s="17" t="s">
        <v>205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88</v>
      </c>
      <c r="BK147" s="151">
        <f t="shared" si="9"/>
        <v>0</v>
      </c>
      <c r="BL147" s="17" t="s">
        <v>233</v>
      </c>
      <c r="BM147" s="150" t="s">
        <v>5216</v>
      </c>
    </row>
    <row r="148" spans="2:65" s="1" customFormat="1" ht="24.2" customHeight="1">
      <c r="B148" s="136"/>
      <c r="C148" s="154" t="s">
        <v>348</v>
      </c>
      <c r="D148" s="154" t="s">
        <v>214</v>
      </c>
      <c r="E148" s="155" t="s">
        <v>539</v>
      </c>
      <c r="F148" s="156" t="s">
        <v>540</v>
      </c>
      <c r="G148" s="157" t="s">
        <v>270</v>
      </c>
      <c r="H148" s="158">
        <v>0.98099999999999998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41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233</v>
      </c>
      <c r="AT148" s="150" t="s">
        <v>214</v>
      </c>
      <c r="AU148" s="150" t="s">
        <v>88</v>
      </c>
      <c r="AY148" s="17" t="s">
        <v>205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88</v>
      </c>
      <c r="BK148" s="151">
        <f t="shared" si="9"/>
        <v>0</v>
      </c>
      <c r="BL148" s="17" t="s">
        <v>233</v>
      </c>
      <c r="BM148" s="150" t="s">
        <v>5217</v>
      </c>
    </row>
    <row r="149" spans="2:65" s="1" customFormat="1" ht="24.2" customHeight="1">
      <c r="B149" s="136"/>
      <c r="C149" s="154" t="s">
        <v>7</v>
      </c>
      <c r="D149" s="154" t="s">
        <v>214</v>
      </c>
      <c r="E149" s="155" t="s">
        <v>410</v>
      </c>
      <c r="F149" s="156" t="s">
        <v>411</v>
      </c>
      <c r="G149" s="157" t="s">
        <v>270</v>
      </c>
      <c r="H149" s="158">
        <v>0.98099999999999998</v>
      </c>
      <c r="I149" s="159"/>
      <c r="J149" s="160">
        <f t="shared" si="0"/>
        <v>0</v>
      </c>
      <c r="K149" s="161"/>
      <c r="L149" s="32"/>
      <c r="M149" s="162" t="s">
        <v>1</v>
      </c>
      <c r="N149" s="163" t="s">
        <v>41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233</v>
      </c>
      <c r="AT149" s="150" t="s">
        <v>214</v>
      </c>
      <c r="AU149" s="150" t="s">
        <v>88</v>
      </c>
      <c r="AY149" s="17" t="s">
        <v>205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88</v>
      </c>
      <c r="BK149" s="151">
        <f t="shared" si="9"/>
        <v>0</v>
      </c>
      <c r="BL149" s="17" t="s">
        <v>233</v>
      </c>
      <c r="BM149" s="150" t="s">
        <v>5218</v>
      </c>
    </row>
    <row r="150" spans="2:65" s="11" customFormat="1" ht="22.9" customHeight="1">
      <c r="B150" s="126"/>
      <c r="D150" s="127" t="s">
        <v>74</v>
      </c>
      <c r="E150" s="152" t="s">
        <v>5219</v>
      </c>
      <c r="F150" s="152" t="s">
        <v>5220</v>
      </c>
      <c r="I150" s="129"/>
      <c r="J150" s="153">
        <f>BK150</f>
        <v>0</v>
      </c>
      <c r="L150" s="126"/>
      <c r="M150" s="131"/>
      <c r="P150" s="132">
        <f>SUM(P151:P169)</f>
        <v>0</v>
      </c>
      <c r="R150" s="132">
        <f>SUM(R151:R169)</f>
        <v>3.8561999999999999</v>
      </c>
      <c r="T150" s="133">
        <f>SUM(T151:T169)</f>
        <v>0</v>
      </c>
      <c r="AR150" s="127" t="s">
        <v>88</v>
      </c>
      <c r="AT150" s="134" t="s">
        <v>74</v>
      </c>
      <c r="AU150" s="134" t="s">
        <v>82</v>
      </c>
      <c r="AY150" s="127" t="s">
        <v>205</v>
      </c>
      <c r="BK150" s="135">
        <f>SUM(BK151:BK169)</f>
        <v>0</v>
      </c>
    </row>
    <row r="151" spans="2:65" s="1" customFormat="1" ht="24.2" customHeight="1">
      <c r="B151" s="136"/>
      <c r="C151" s="154" t="s">
        <v>362</v>
      </c>
      <c r="D151" s="154" t="s">
        <v>214</v>
      </c>
      <c r="E151" s="155" t="s">
        <v>5221</v>
      </c>
      <c r="F151" s="156" t="s">
        <v>5222</v>
      </c>
      <c r="G151" s="157" t="s">
        <v>206</v>
      </c>
      <c r="H151" s="158">
        <v>460</v>
      </c>
      <c r="I151" s="159"/>
      <c r="J151" s="160">
        <f t="shared" ref="J151:J169" si="10">ROUND(I151*H151,2)</f>
        <v>0</v>
      </c>
      <c r="K151" s="161"/>
      <c r="L151" s="32"/>
      <c r="M151" s="162" t="s">
        <v>1</v>
      </c>
      <c r="N151" s="163" t="s">
        <v>41</v>
      </c>
      <c r="P151" s="148">
        <f t="shared" ref="P151:P169" si="11">O151*H151</f>
        <v>0</v>
      </c>
      <c r="Q151" s="148">
        <v>4.0000000000000001E-3</v>
      </c>
      <c r="R151" s="148">
        <f t="shared" ref="R151:R169" si="12">Q151*H151</f>
        <v>1.84</v>
      </c>
      <c r="S151" s="148">
        <v>0</v>
      </c>
      <c r="T151" s="149">
        <f t="shared" ref="T151:T169" si="13">S151*H151</f>
        <v>0</v>
      </c>
      <c r="AR151" s="150" t="s">
        <v>233</v>
      </c>
      <c r="AT151" s="150" t="s">
        <v>214</v>
      </c>
      <c r="AU151" s="150" t="s">
        <v>88</v>
      </c>
      <c r="AY151" s="17" t="s">
        <v>205</v>
      </c>
      <c r="BE151" s="151">
        <f t="shared" ref="BE151:BE169" si="14">IF(N151="základná",J151,0)</f>
        <v>0</v>
      </c>
      <c r="BF151" s="151">
        <f t="shared" ref="BF151:BF169" si="15">IF(N151="znížená",J151,0)</f>
        <v>0</v>
      </c>
      <c r="BG151" s="151">
        <f t="shared" ref="BG151:BG169" si="16">IF(N151="zákl. prenesená",J151,0)</f>
        <v>0</v>
      </c>
      <c r="BH151" s="151">
        <f t="shared" ref="BH151:BH169" si="17">IF(N151="zníž. prenesená",J151,0)</f>
        <v>0</v>
      </c>
      <c r="BI151" s="151">
        <f t="shared" ref="BI151:BI169" si="18">IF(N151="nulová",J151,0)</f>
        <v>0</v>
      </c>
      <c r="BJ151" s="17" t="s">
        <v>88</v>
      </c>
      <c r="BK151" s="151">
        <f t="shared" ref="BK151:BK169" si="19">ROUND(I151*H151,2)</f>
        <v>0</v>
      </c>
      <c r="BL151" s="17" t="s">
        <v>233</v>
      </c>
      <c r="BM151" s="150" t="s">
        <v>5223</v>
      </c>
    </row>
    <row r="152" spans="2:65" s="1" customFormat="1" ht="24.2" customHeight="1">
      <c r="B152" s="136"/>
      <c r="C152" s="154" t="s">
        <v>364</v>
      </c>
      <c r="D152" s="154" t="s">
        <v>214</v>
      </c>
      <c r="E152" s="155" t="s">
        <v>5224</v>
      </c>
      <c r="F152" s="156" t="s">
        <v>5225</v>
      </c>
      <c r="G152" s="157" t="s">
        <v>206</v>
      </c>
      <c r="H152" s="158">
        <v>18</v>
      </c>
      <c r="I152" s="159"/>
      <c r="J152" s="160">
        <f t="shared" si="10"/>
        <v>0</v>
      </c>
      <c r="K152" s="161"/>
      <c r="L152" s="32"/>
      <c r="M152" s="162" t="s">
        <v>1</v>
      </c>
      <c r="N152" s="163" t="s">
        <v>41</v>
      </c>
      <c r="P152" s="148">
        <f t="shared" si="11"/>
        <v>0</v>
      </c>
      <c r="Q152" s="148">
        <v>6.0000000000000001E-3</v>
      </c>
      <c r="R152" s="148">
        <f t="shared" si="12"/>
        <v>0.108</v>
      </c>
      <c r="S152" s="148">
        <v>0</v>
      </c>
      <c r="T152" s="149">
        <f t="shared" si="13"/>
        <v>0</v>
      </c>
      <c r="AR152" s="150" t="s">
        <v>233</v>
      </c>
      <c r="AT152" s="150" t="s">
        <v>214</v>
      </c>
      <c r="AU152" s="150" t="s">
        <v>88</v>
      </c>
      <c r="AY152" s="17" t="s">
        <v>205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7" t="s">
        <v>88</v>
      </c>
      <c r="BK152" s="151">
        <f t="shared" si="19"/>
        <v>0</v>
      </c>
      <c r="BL152" s="17" t="s">
        <v>233</v>
      </c>
      <c r="BM152" s="150" t="s">
        <v>5226</v>
      </c>
    </row>
    <row r="153" spans="2:65" s="1" customFormat="1" ht="24.2" customHeight="1">
      <c r="B153" s="136"/>
      <c r="C153" s="154" t="s">
        <v>367</v>
      </c>
      <c r="D153" s="154" t="s">
        <v>214</v>
      </c>
      <c r="E153" s="155" t="s">
        <v>5227</v>
      </c>
      <c r="F153" s="156" t="s">
        <v>5228</v>
      </c>
      <c r="G153" s="157" t="s">
        <v>206</v>
      </c>
      <c r="H153" s="158">
        <v>46</v>
      </c>
      <c r="I153" s="159"/>
      <c r="J153" s="160">
        <f t="shared" si="10"/>
        <v>0</v>
      </c>
      <c r="K153" s="161"/>
      <c r="L153" s="32"/>
      <c r="M153" s="162" t="s">
        <v>1</v>
      </c>
      <c r="N153" s="163" t="s">
        <v>41</v>
      </c>
      <c r="P153" s="148">
        <f t="shared" si="11"/>
        <v>0</v>
      </c>
      <c r="Q153" s="148">
        <v>8.0000000000000002E-3</v>
      </c>
      <c r="R153" s="148">
        <f t="shared" si="12"/>
        <v>0.36799999999999999</v>
      </c>
      <c r="S153" s="148">
        <v>0</v>
      </c>
      <c r="T153" s="149">
        <f t="shared" si="13"/>
        <v>0</v>
      </c>
      <c r="AR153" s="150" t="s">
        <v>233</v>
      </c>
      <c r="AT153" s="150" t="s">
        <v>214</v>
      </c>
      <c r="AU153" s="150" t="s">
        <v>88</v>
      </c>
      <c r="AY153" s="17" t="s">
        <v>205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88</v>
      </c>
      <c r="BK153" s="151">
        <f t="shared" si="19"/>
        <v>0</v>
      </c>
      <c r="BL153" s="17" t="s">
        <v>233</v>
      </c>
      <c r="BM153" s="150" t="s">
        <v>5229</v>
      </c>
    </row>
    <row r="154" spans="2:65" s="1" customFormat="1" ht="24.2" customHeight="1">
      <c r="B154" s="136"/>
      <c r="C154" s="154" t="s">
        <v>374</v>
      </c>
      <c r="D154" s="154" t="s">
        <v>214</v>
      </c>
      <c r="E154" s="155" t="s">
        <v>5230</v>
      </c>
      <c r="F154" s="156" t="s">
        <v>5231</v>
      </c>
      <c r="G154" s="157" t="s">
        <v>206</v>
      </c>
      <c r="H154" s="158">
        <v>396</v>
      </c>
      <c r="I154" s="159"/>
      <c r="J154" s="160">
        <f t="shared" si="10"/>
        <v>0</v>
      </c>
      <c r="K154" s="161"/>
      <c r="L154" s="32"/>
      <c r="M154" s="162" t="s">
        <v>1</v>
      </c>
      <c r="N154" s="163" t="s">
        <v>41</v>
      </c>
      <c r="P154" s="148">
        <f t="shared" si="11"/>
        <v>0</v>
      </c>
      <c r="Q154" s="148">
        <v>6.3000000000000003E-4</v>
      </c>
      <c r="R154" s="148">
        <f t="shared" si="12"/>
        <v>0.24948000000000001</v>
      </c>
      <c r="S154" s="148">
        <v>0</v>
      </c>
      <c r="T154" s="149">
        <f t="shared" si="13"/>
        <v>0</v>
      </c>
      <c r="AR154" s="150" t="s">
        <v>233</v>
      </c>
      <c r="AT154" s="150" t="s">
        <v>214</v>
      </c>
      <c r="AU154" s="150" t="s">
        <v>88</v>
      </c>
      <c r="AY154" s="17" t="s">
        <v>205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88</v>
      </c>
      <c r="BK154" s="151">
        <f t="shared" si="19"/>
        <v>0</v>
      </c>
      <c r="BL154" s="17" t="s">
        <v>233</v>
      </c>
      <c r="BM154" s="150" t="s">
        <v>5232</v>
      </c>
    </row>
    <row r="155" spans="2:65" s="1" customFormat="1" ht="21.75" customHeight="1">
      <c r="B155" s="136"/>
      <c r="C155" s="154" t="s">
        <v>380</v>
      </c>
      <c r="D155" s="154" t="s">
        <v>214</v>
      </c>
      <c r="E155" s="155" t="s">
        <v>5233</v>
      </c>
      <c r="F155" s="156" t="s">
        <v>5234</v>
      </c>
      <c r="G155" s="157" t="s">
        <v>5235</v>
      </c>
      <c r="H155" s="158">
        <v>320</v>
      </c>
      <c r="I155" s="159"/>
      <c r="J155" s="160">
        <f t="shared" si="10"/>
        <v>0</v>
      </c>
      <c r="K155" s="161"/>
      <c r="L155" s="32"/>
      <c r="M155" s="162" t="s">
        <v>1</v>
      </c>
      <c r="N155" s="163" t="s">
        <v>41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233</v>
      </c>
      <c r="AT155" s="150" t="s">
        <v>214</v>
      </c>
      <c r="AU155" s="150" t="s">
        <v>88</v>
      </c>
      <c r="AY155" s="17" t="s">
        <v>205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88</v>
      </c>
      <c r="BK155" s="151">
        <f t="shared" si="19"/>
        <v>0</v>
      </c>
      <c r="BL155" s="17" t="s">
        <v>233</v>
      </c>
      <c r="BM155" s="150" t="s">
        <v>5236</v>
      </c>
    </row>
    <row r="156" spans="2:65" s="1" customFormat="1" ht="21.75" customHeight="1">
      <c r="B156" s="136"/>
      <c r="C156" s="154" t="s">
        <v>382</v>
      </c>
      <c r="D156" s="154" t="s">
        <v>214</v>
      </c>
      <c r="E156" s="155" t="s">
        <v>5237</v>
      </c>
      <c r="F156" s="156" t="s">
        <v>5238</v>
      </c>
      <c r="G156" s="157" t="s">
        <v>5235</v>
      </c>
      <c r="H156" s="158">
        <v>117</v>
      </c>
      <c r="I156" s="159"/>
      <c r="J156" s="160">
        <f t="shared" si="10"/>
        <v>0</v>
      </c>
      <c r="K156" s="161"/>
      <c r="L156" s="32"/>
      <c r="M156" s="162" t="s">
        <v>1</v>
      </c>
      <c r="N156" s="163" t="s">
        <v>41</v>
      </c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AR156" s="150" t="s">
        <v>233</v>
      </c>
      <c r="AT156" s="150" t="s">
        <v>214</v>
      </c>
      <c r="AU156" s="150" t="s">
        <v>88</v>
      </c>
      <c r="AY156" s="17" t="s">
        <v>205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7" t="s">
        <v>88</v>
      </c>
      <c r="BK156" s="151">
        <f t="shared" si="19"/>
        <v>0</v>
      </c>
      <c r="BL156" s="17" t="s">
        <v>233</v>
      </c>
      <c r="BM156" s="150" t="s">
        <v>5239</v>
      </c>
    </row>
    <row r="157" spans="2:65" s="1" customFormat="1" ht="21.75" customHeight="1">
      <c r="B157" s="136"/>
      <c r="C157" s="137" t="s">
        <v>386</v>
      </c>
      <c r="D157" s="137" t="s">
        <v>206</v>
      </c>
      <c r="E157" s="138" t="s">
        <v>5240</v>
      </c>
      <c r="F157" s="139" t="s">
        <v>5241</v>
      </c>
      <c r="G157" s="140" t="s">
        <v>5235</v>
      </c>
      <c r="H157" s="141">
        <v>14</v>
      </c>
      <c r="I157" s="142"/>
      <c r="J157" s="143">
        <f t="shared" si="10"/>
        <v>0</v>
      </c>
      <c r="K157" s="144"/>
      <c r="L157" s="145"/>
      <c r="M157" s="146" t="s">
        <v>1</v>
      </c>
      <c r="N157" s="147" t="s">
        <v>41</v>
      </c>
      <c r="P157" s="148">
        <f t="shared" si="11"/>
        <v>0</v>
      </c>
      <c r="Q157" s="148">
        <v>2.128E-2</v>
      </c>
      <c r="R157" s="148">
        <f t="shared" si="12"/>
        <v>0.29792000000000002</v>
      </c>
      <c r="S157" s="148">
        <v>0</v>
      </c>
      <c r="T157" s="149">
        <f t="shared" si="13"/>
        <v>0</v>
      </c>
      <c r="AR157" s="150" t="s">
        <v>258</v>
      </c>
      <c r="AT157" s="150" t="s">
        <v>206</v>
      </c>
      <c r="AU157" s="150" t="s">
        <v>88</v>
      </c>
      <c r="AY157" s="17" t="s">
        <v>205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7" t="s">
        <v>88</v>
      </c>
      <c r="BK157" s="151">
        <f t="shared" si="19"/>
        <v>0</v>
      </c>
      <c r="BL157" s="17" t="s">
        <v>233</v>
      </c>
      <c r="BM157" s="150" t="s">
        <v>5242</v>
      </c>
    </row>
    <row r="158" spans="2:65" s="1" customFormat="1" ht="21.75" customHeight="1">
      <c r="B158" s="136"/>
      <c r="C158" s="154" t="s">
        <v>391</v>
      </c>
      <c r="D158" s="154" t="s">
        <v>214</v>
      </c>
      <c r="E158" s="155" t="s">
        <v>5243</v>
      </c>
      <c r="F158" s="156" t="s">
        <v>5244</v>
      </c>
      <c r="G158" s="157" t="s">
        <v>5245</v>
      </c>
      <c r="H158" s="158">
        <v>14</v>
      </c>
      <c r="I158" s="159"/>
      <c r="J158" s="160">
        <f t="shared" si="10"/>
        <v>0</v>
      </c>
      <c r="K158" s="161"/>
      <c r="L158" s="32"/>
      <c r="M158" s="162" t="s">
        <v>1</v>
      </c>
      <c r="N158" s="163" t="s">
        <v>41</v>
      </c>
      <c r="P158" s="148">
        <f t="shared" si="11"/>
        <v>0</v>
      </c>
      <c r="Q158" s="148">
        <v>2.128E-2</v>
      </c>
      <c r="R158" s="148">
        <f t="shared" si="12"/>
        <v>0.29792000000000002</v>
      </c>
      <c r="S158" s="148">
        <v>0</v>
      </c>
      <c r="T158" s="149">
        <f t="shared" si="13"/>
        <v>0</v>
      </c>
      <c r="AR158" s="150" t="s">
        <v>233</v>
      </c>
      <c r="AT158" s="150" t="s">
        <v>214</v>
      </c>
      <c r="AU158" s="150" t="s">
        <v>88</v>
      </c>
      <c r="AY158" s="17" t="s">
        <v>205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7" t="s">
        <v>88</v>
      </c>
      <c r="BK158" s="151">
        <f t="shared" si="19"/>
        <v>0</v>
      </c>
      <c r="BL158" s="17" t="s">
        <v>233</v>
      </c>
      <c r="BM158" s="150" t="s">
        <v>5246</v>
      </c>
    </row>
    <row r="159" spans="2:65" s="1" customFormat="1" ht="21.75" customHeight="1">
      <c r="B159" s="136"/>
      <c r="C159" s="137" t="s">
        <v>398</v>
      </c>
      <c r="D159" s="137" t="s">
        <v>206</v>
      </c>
      <c r="E159" s="138" t="s">
        <v>5247</v>
      </c>
      <c r="F159" s="139" t="s">
        <v>5248</v>
      </c>
      <c r="G159" s="140" t="s">
        <v>5245</v>
      </c>
      <c r="H159" s="141">
        <v>14</v>
      </c>
      <c r="I159" s="142"/>
      <c r="J159" s="143">
        <f t="shared" si="10"/>
        <v>0</v>
      </c>
      <c r="K159" s="144"/>
      <c r="L159" s="145"/>
      <c r="M159" s="146" t="s">
        <v>1</v>
      </c>
      <c r="N159" s="147" t="s">
        <v>41</v>
      </c>
      <c r="P159" s="148">
        <f t="shared" si="11"/>
        <v>0</v>
      </c>
      <c r="Q159" s="148">
        <v>5.0000000000000001E-3</v>
      </c>
      <c r="R159" s="148">
        <f t="shared" si="12"/>
        <v>7.0000000000000007E-2</v>
      </c>
      <c r="S159" s="148">
        <v>0</v>
      </c>
      <c r="T159" s="149">
        <f t="shared" si="13"/>
        <v>0</v>
      </c>
      <c r="AR159" s="150" t="s">
        <v>258</v>
      </c>
      <c r="AT159" s="150" t="s">
        <v>206</v>
      </c>
      <c r="AU159" s="150" t="s">
        <v>88</v>
      </c>
      <c r="AY159" s="17" t="s">
        <v>205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7" t="s">
        <v>88</v>
      </c>
      <c r="BK159" s="151">
        <f t="shared" si="19"/>
        <v>0</v>
      </c>
      <c r="BL159" s="17" t="s">
        <v>233</v>
      </c>
      <c r="BM159" s="150" t="s">
        <v>5249</v>
      </c>
    </row>
    <row r="160" spans="2:65" s="1" customFormat="1" ht="21.75" customHeight="1">
      <c r="B160" s="136"/>
      <c r="C160" s="154" t="s">
        <v>405</v>
      </c>
      <c r="D160" s="154" t="s">
        <v>214</v>
      </c>
      <c r="E160" s="155" t="s">
        <v>5247</v>
      </c>
      <c r="F160" s="156" t="s">
        <v>5250</v>
      </c>
      <c r="G160" s="157" t="s">
        <v>5245</v>
      </c>
      <c r="H160" s="158">
        <v>112</v>
      </c>
      <c r="I160" s="159"/>
      <c r="J160" s="160">
        <f t="shared" si="10"/>
        <v>0</v>
      </c>
      <c r="K160" s="161"/>
      <c r="L160" s="32"/>
      <c r="M160" s="162" t="s">
        <v>1</v>
      </c>
      <c r="N160" s="163" t="s">
        <v>41</v>
      </c>
      <c r="P160" s="148">
        <f t="shared" si="11"/>
        <v>0</v>
      </c>
      <c r="Q160" s="148">
        <v>0</v>
      </c>
      <c r="R160" s="148">
        <f t="shared" si="12"/>
        <v>0</v>
      </c>
      <c r="S160" s="148">
        <v>0</v>
      </c>
      <c r="T160" s="149">
        <f t="shared" si="13"/>
        <v>0</v>
      </c>
      <c r="AR160" s="150" t="s">
        <v>233</v>
      </c>
      <c r="AT160" s="150" t="s">
        <v>214</v>
      </c>
      <c r="AU160" s="150" t="s">
        <v>88</v>
      </c>
      <c r="AY160" s="17" t="s">
        <v>205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7" t="s">
        <v>88</v>
      </c>
      <c r="BK160" s="151">
        <f t="shared" si="19"/>
        <v>0</v>
      </c>
      <c r="BL160" s="17" t="s">
        <v>233</v>
      </c>
      <c r="BM160" s="150" t="s">
        <v>5251</v>
      </c>
    </row>
    <row r="161" spans="2:65" s="1" customFormat="1" ht="24.2" customHeight="1">
      <c r="B161" s="136"/>
      <c r="C161" s="137" t="s">
        <v>409</v>
      </c>
      <c r="D161" s="137" t="s">
        <v>206</v>
      </c>
      <c r="E161" s="138" t="s">
        <v>5252</v>
      </c>
      <c r="F161" s="139" t="s">
        <v>5253</v>
      </c>
      <c r="G161" s="140" t="s">
        <v>5245</v>
      </c>
      <c r="H161" s="141">
        <v>56</v>
      </c>
      <c r="I161" s="142"/>
      <c r="J161" s="143">
        <f t="shared" si="10"/>
        <v>0</v>
      </c>
      <c r="K161" s="144"/>
      <c r="L161" s="145"/>
      <c r="M161" s="146" t="s">
        <v>1</v>
      </c>
      <c r="N161" s="147" t="s">
        <v>41</v>
      </c>
      <c r="P161" s="148">
        <f t="shared" si="11"/>
        <v>0</v>
      </c>
      <c r="Q161" s="148">
        <v>9.7999999999999997E-4</v>
      </c>
      <c r="R161" s="148">
        <f t="shared" si="12"/>
        <v>5.4879999999999998E-2</v>
      </c>
      <c r="S161" s="148">
        <v>0</v>
      </c>
      <c r="T161" s="149">
        <f t="shared" si="13"/>
        <v>0</v>
      </c>
      <c r="AR161" s="150" t="s">
        <v>258</v>
      </c>
      <c r="AT161" s="150" t="s">
        <v>206</v>
      </c>
      <c r="AU161" s="150" t="s">
        <v>88</v>
      </c>
      <c r="AY161" s="17" t="s">
        <v>205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7" t="s">
        <v>88</v>
      </c>
      <c r="BK161" s="151">
        <f t="shared" si="19"/>
        <v>0</v>
      </c>
      <c r="BL161" s="17" t="s">
        <v>233</v>
      </c>
      <c r="BM161" s="150" t="s">
        <v>5254</v>
      </c>
    </row>
    <row r="162" spans="2:65" s="1" customFormat="1" ht="16.5" customHeight="1">
      <c r="B162" s="136"/>
      <c r="C162" s="137" t="s">
        <v>258</v>
      </c>
      <c r="D162" s="137" t="s">
        <v>206</v>
      </c>
      <c r="E162" s="138" t="s">
        <v>5255</v>
      </c>
      <c r="F162" s="139" t="s">
        <v>5256</v>
      </c>
      <c r="G162" s="140" t="s">
        <v>5245</v>
      </c>
      <c r="H162" s="141">
        <v>23</v>
      </c>
      <c r="I162" s="142"/>
      <c r="J162" s="143">
        <f t="shared" si="10"/>
        <v>0</v>
      </c>
      <c r="K162" s="144"/>
      <c r="L162" s="145"/>
      <c r="M162" s="146" t="s">
        <v>1</v>
      </c>
      <c r="N162" s="147" t="s">
        <v>41</v>
      </c>
      <c r="P162" s="148">
        <f t="shared" si="11"/>
        <v>0</v>
      </c>
      <c r="Q162" s="148">
        <v>5.0000000000000001E-3</v>
      </c>
      <c r="R162" s="148">
        <f t="shared" si="12"/>
        <v>0.115</v>
      </c>
      <c r="S162" s="148">
        <v>0</v>
      </c>
      <c r="T162" s="149">
        <f t="shared" si="13"/>
        <v>0</v>
      </c>
      <c r="AR162" s="150" t="s">
        <v>258</v>
      </c>
      <c r="AT162" s="150" t="s">
        <v>206</v>
      </c>
      <c r="AU162" s="150" t="s">
        <v>88</v>
      </c>
      <c r="AY162" s="17" t="s">
        <v>205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7" t="s">
        <v>88</v>
      </c>
      <c r="BK162" s="151">
        <f t="shared" si="19"/>
        <v>0</v>
      </c>
      <c r="BL162" s="17" t="s">
        <v>233</v>
      </c>
      <c r="BM162" s="150" t="s">
        <v>5257</v>
      </c>
    </row>
    <row r="163" spans="2:65" s="1" customFormat="1" ht="16.5" customHeight="1">
      <c r="B163" s="136"/>
      <c r="C163" s="154" t="s">
        <v>619</v>
      </c>
      <c r="D163" s="154" t="s">
        <v>214</v>
      </c>
      <c r="E163" s="155" t="s">
        <v>5258</v>
      </c>
      <c r="F163" s="156" t="s">
        <v>5259</v>
      </c>
      <c r="G163" s="157" t="s">
        <v>5245</v>
      </c>
      <c r="H163" s="158">
        <v>2</v>
      </c>
      <c r="I163" s="159"/>
      <c r="J163" s="160">
        <f t="shared" si="10"/>
        <v>0</v>
      </c>
      <c r="K163" s="161"/>
      <c r="L163" s="32"/>
      <c r="M163" s="162" t="s">
        <v>1</v>
      </c>
      <c r="N163" s="163" t="s">
        <v>41</v>
      </c>
      <c r="P163" s="148">
        <f t="shared" si="11"/>
        <v>0</v>
      </c>
      <c r="Q163" s="148">
        <v>5.0000000000000001E-3</v>
      </c>
      <c r="R163" s="148">
        <f t="shared" si="12"/>
        <v>0.01</v>
      </c>
      <c r="S163" s="148">
        <v>0</v>
      </c>
      <c r="T163" s="149">
        <f t="shared" si="13"/>
        <v>0</v>
      </c>
      <c r="AR163" s="150" t="s">
        <v>233</v>
      </c>
      <c r="AT163" s="150" t="s">
        <v>214</v>
      </c>
      <c r="AU163" s="150" t="s">
        <v>88</v>
      </c>
      <c r="AY163" s="17" t="s">
        <v>205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7" t="s">
        <v>88</v>
      </c>
      <c r="BK163" s="151">
        <f t="shared" si="19"/>
        <v>0</v>
      </c>
      <c r="BL163" s="17" t="s">
        <v>233</v>
      </c>
      <c r="BM163" s="150" t="s">
        <v>5260</v>
      </c>
    </row>
    <row r="164" spans="2:65" s="1" customFormat="1" ht="16.5" customHeight="1">
      <c r="B164" s="136"/>
      <c r="C164" s="137" t="s">
        <v>624</v>
      </c>
      <c r="D164" s="137" t="s">
        <v>206</v>
      </c>
      <c r="E164" s="138" t="s">
        <v>5261</v>
      </c>
      <c r="F164" s="139" t="s">
        <v>5262</v>
      </c>
      <c r="G164" s="140" t="s">
        <v>592</v>
      </c>
      <c r="H164" s="141">
        <v>88</v>
      </c>
      <c r="I164" s="142"/>
      <c r="J164" s="143">
        <f t="shared" si="10"/>
        <v>0</v>
      </c>
      <c r="K164" s="144"/>
      <c r="L164" s="145"/>
      <c r="M164" s="146" t="s">
        <v>1</v>
      </c>
      <c r="N164" s="147" t="s">
        <v>41</v>
      </c>
      <c r="P164" s="148">
        <f t="shared" si="11"/>
        <v>0</v>
      </c>
      <c r="Q164" s="148">
        <v>5.0000000000000001E-3</v>
      </c>
      <c r="R164" s="148">
        <f t="shared" si="12"/>
        <v>0.44</v>
      </c>
      <c r="S164" s="148">
        <v>0</v>
      </c>
      <c r="T164" s="149">
        <f t="shared" si="13"/>
        <v>0</v>
      </c>
      <c r="AR164" s="150" t="s">
        <v>258</v>
      </c>
      <c r="AT164" s="150" t="s">
        <v>206</v>
      </c>
      <c r="AU164" s="150" t="s">
        <v>88</v>
      </c>
      <c r="AY164" s="17" t="s">
        <v>205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88</v>
      </c>
      <c r="BK164" s="151">
        <f t="shared" si="19"/>
        <v>0</v>
      </c>
      <c r="BL164" s="17" t="s">
        <v>233</v>
      </c>
      <c r="BM164" s="150" t="s">
        <v>5263</v>
      </c>
    </row>
    <row r="165" spans="2:65" s="1" customFormat="1" ht="16.5" customHeight="1">
      <c r="B165" s="136"/>
      <c r="C165" s="154" t="s">
        <v>870</v>
      </c>
      <c r="D165" s="154" t="s">
        <v>214</v>
      </c>
      <c r="E165" s="155" t="s">
        <v>5255</v>
      </c>
      <c r="F165" s="156" t="s">
        <v>5264</v>
      </c>
      <c r="G165" s="157" t="s">
        <v>5265</v>
      </c>
      <c r="H165" s="158">
        <v>1</v>
      </c>
      <c r="I165" s="159"/>
      <c r="J165" s="160">
        <f t="shared" si="10"/>
        <v>0</v>
      </c>
      <c r="K165" s="161"/>
      <c r="L165" s="32"/>
      <c r="M165" s="162" t="s">
        <v>1</v>
      </c>
      <c r="N165" s="163" t="s">
        <v>41</v>
      </c>
      <c r="P165" s="148">
        <f t="shared" si="11"/>
        <v>0</v>
      </c>
      <c r="Q165" s="148">
        <v>5.0000000000000001E-3</v>
      </c>
      <c r="R165" s="148">
        <f t="shared" si="12"/>
        <v>5.0000000000000001E-3</v>
      </c>
      <c r="S165" s="148">
        <v>0</v>
      </c>
      <c r="T165" s="149">
        <f t="shared" si="13"/>
        <v>0</v>
      </c>
      <c r="AR165" s="150" t="s">
        <v>233</v>
      </c>
      <c r="AT165" s="150" t="s">
        <v>214</v>
      </c>
      <c r="AU165" s="150" t="s">
        <v>88</v>
      </c>
      <c r="AY165" s="17" t="s">
        <v>205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88</v>
      </c>
      <c r="BK165" s="151">
        <f t="shared" si="19"/>
        <v>0</v>
      </c>
      <c r="BL165" s="17" t="s">
        <v>233</v>
      </c>
      <c r="BM165" s="150" t="s">
        <v>5266</v>
      </c>
    </row>
    <row r="166" spans="2:65" s="1" customFormat="1" ht="24.2" customHeight="1">
      <c r="B166" s="136"/>
      <c r="C166" s="154" t="s">
        <v>874</v>
      </c>
      <c r="D166" s="154" t="s">
        <v>214</v>
      </c>
      <c r="E166" s="155" t="s">
        <v>5267</v>
      </c>
      <c r="F166" s="156" t="s">
        <v>5268</v>
      </c>
      <c r="G166" s="157" t="s">
        <v>206</v>
      </c>
      <c r="H166" s="158">
        <v>874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41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233</v>
      </c>
      <c r="AT166" s="150" t="s">
        <v>214</v>
      </c>
      <c r="AU166" s="150" t="s">
        <v>88</v>
      </c>
      <c r="AY166" s="17" t="s">
        <v>205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88</v>
      </c>
      <c r="BK166" s="151">
        <f t="shared" si="19"/>
        <v>0</v>
      </c>
      <c r="BL166" s="17" t="s">
        <v>233</v>
      </c>
      <c r="BM166" s="150" t="s">
        <v>5269</v>
      </c>
    </row>
    <row r="167" spans="2:65" s="1" customFormat="1" ht="24.2" customHeight="1">
      <c r="B167" s="136"/>
      <c r="C167" s="154" t="s">
        <v>876</v>
      </c>
      <c r="D167" s="154" t="s">
        <v>214</v>
      </c>
      <c r="E167" s="155" t="s">
        <v>5270</v>
      </c>
      <c r="F167" s="156" t="s">
        <v>5271</v>
      </c>
      <c r="G167" s="157" t="s">
        <v>206</v>
      </c>
      <c r="H167" s="158">
        <v>46</v>
      </c>
      <c r="I167" s="159"/>
      <c r="J167" s="160">
        <f t="shared" si="10"/>
        <v>0</v>
      </c>
      <c r="K167" s="161"/>
      <c r="L167" s="32"/>
      <c r="M167" s="162" t="s">
        <v>1</v>
      </c>
      <c r="N167" s="163" t="s">
        <v>41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233</v>
      </c>
      <c r="AT167" s="150" t="s">
        <v>214</v>
      </c>
      <c r="AU167" s="150" t="s">
        <v>88</v>
      </c>
      <c r="AY167" s="17" t="s">
        <v>205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88</v>
      </c>
      <c r="BK167" s="151">
        <f t="shared" si="19"/>
        <v>0</v>
      </c>
      <c r="BL167" s="17" t="s">
        <v>233</v>
      </c>
      <c r="BM167" s="150" t="s">
        <v>5272</v>
      </c>
    </row>
    <row r="168" spans="2:65" s="1" customFormat="1" ht="24.2" customHeight="1">
      <c r="B168" s="136"/>
      <c r="C168" s="154" t="s">
        <v>879</v>
      </c>
      <c r="D168" s="154" t="s">
        <v>214</v>
      </c>
      <c r="E168" s="155" t="s">
        <v>5273</v>
      </c>
      <c r="F168" s="156" t="s">
        <v>5274</v>
      </c>
      <c r="G168" s="157" t="s">
        <v>270</v>
      </c>
      <c r="H168" s="158">
        <v>3.8559999999999999</v>
      </c>
      <c r="I168" s="159"/>
      <c r="J168" s="160">
        <f t="shared" si="10"/>
        <v>0</v>
      </c>
      <c r="K168" s="161"/>
      <c r="L168" s="32"/>
      <c r="M168" s="162" t="s">
        <v>1</v>
      </c>
      <c r="N168" s="163" t="s">
        <v>41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233</v>
      </c>
      <c r="AT168" s="150" t="s">
        <v>214</v>
      </c>
      <c r="AU168" s="150" t="s">
        <v>88</v>
      </c>
      <c r="AY168" s="17" t="s">
        <v>205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88</v>
      </c>
      <c r="BK168" s="151">
        <f t="shared" si="19"/>
        <v>0</v>
      </c>
      <c r="BL168" s="17" t="s">
        <v>233</v>
      </c>
      <c r="BM168" s="150" t="s">
        <v>5275</v>
      </c>
    </row>
    <row r="169" spans="2:65" s="1" customFormat="1" ht="24.2" customHeight="1">
      <c r="B169" s="136"/>
      <c r="C169" s="154" t="s">
        <v>883</v>
      </c>
      <c r="D169" s="154" t="s">
        <v>214</v>
      </c>
      <c r="E169" s="155" t="s">
        <v>5276</v>
      </c>
      <c r="F169" s="156" t="s">
        <v>5277</v>
      </c>
      <c r="G169" s="157" t="s">
        <v>270</v>
      </c>
      <c r="H169" s="158">
        <v>3.8559999999999999</v>
      </c>
      <c r="I169" s="159"/>
      <c r="J169" s="160">
        <f t="shared" si="10"/>
        <v>0</v>
      </c>
      <c r="K169" s="161"/>
      <c r="L169" s="32"/>
      <c r="M169" s="162" t="s">
        <v>1</v>
      </c>
      <c r="N169" s="163" t="s">
        <v>41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233</v>
      </c>
      <c r="AT169" s="150" t="s">
        <v>214</v>
      </c>
      <c r="AU169" s="150" t="s">
        <v>88</v>
      </c>
      <c r="AY169" s="17" t="s">
        <v>205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88</v>
      </c>
      <c r="BK169" s="151">
        <f t="shared" si="19"/>
        <v>0</v>
      </c>
      <c r="BL169" s="17" t="s">
        <v>233</v>
      </c>
      <c r="BM169" s="150" t="s">
        <v>5278</v>
      </c>
    </row>
    <row r="170" spans="2:65" s="11" customFormat="1" ht="22.9" customHeight="1">
      <c r="B170" s="126"/>
      <c r="D170" s="127" t="s">
        <v>74</v>
      </c>
      <c r="E170" s="152" t="s">
        <v>5029</v>
      </c>
      <c r="F170" s="152" t="s">
        <v>5030</v>
      </c>
      <c r="I170" s="129"/>
      <c r="J170" s="153">
        <f>BK170</f>
        <v>0</v>
      </c>
      <c r="L170" s="126"/>
      <c r="M170" s="131"/>
      <c r="P170" s="132">
        <f>SUM(P171:P226)</f>
        <v>0</v>
      </c>
      <c r="R170" s="132">
        <f>SUM(R171:R226)</f>
        <v>17.215080000000011</v>
      </c>
      <c r="T170" s="133">
        <f>SUM(T171:T226)</f>
        <v>0</v>
      </c>
      <c r="AR170" s="127" t="s">
        <v>88</v>
      </c>
      <c r="AT170" s="134" t="s">
        <v>74</v>
      </c>
      <c r="AU170" s="134" t="s">
        <v>82</v>
      </c>
      <c r="AY170" s="127" t="s">
        <v>205</v>
      </c>
      <c r="BK170" s="135">
        <f>SUM(BK171:BK226)</f>
        <v>0</v>
      </c>
    </row>
    <row r="171" spans="2:65" s="1" customFormat="1" ht="21.75" customHeight="1">
      <c r="B171" s="136"/>
      <c r="C171" s="154" t="s">
        <v>887</v>
      </c>
      <c r="D171" s="154" t="s">
        <v>214</v>
      </c>
      <c r="E171" s="155" t="s">
        <v>5279</v>
      </c>
      <c r="F171" s="156" t="s">
        <v>5280</v>
      </c>
      <c r="G171" s="157" t="s">
        <v>206</v>
      </c>
      <c r="H171" s="158">
        <v>30</v>
      </c>
      <c r="I171" s="159"/>
      <c r="J171" s="160">
        <f t="shared" ref="J171:J202" si="20">ROUND(I171*H171,2)</f>
        <v>0</v>
      </c>
      <c r="K171" s="161"/>
      <c r="L171" s="32"/>
      <c r="M171" s="162" t="s">
        <v>1</v>
      </c>
      <c r="N171" s="163" t="s">
        <v>41</v>
      </c>
      <c r="P171" s="148">
        <f t="shared" ref="P171:P202" si="21">O171*H171</f>
        <v>0</v>
      </c>
      <c r="Q171" s="148">
        <v>6.0000000000000001E-3</v>
      </c>
      <c r="R171" s="148">
        <f t="shared" ref="R171:R202" si="22">Q171*H171</f>
        <v>0.18</v>
      </c>
      <c r="S171" s="148">
        <v>0</v>
      </c>
      <c r="T171" s="149">
        <f t="shared" ref="T171:T202" si="23">S171*H171</f>
        <v>0</v>
      </c>
      <c r="AR171" s="150" t="s">
        <v>233</v>
      </c>
      <c r="AT171" s="150" t="s">
        <v>214</v>
      </c>
      <c r="AU171" s="150" t="s">
        <v>88</v>
      </c>
      <c r="AY171" s="17" t="s">
        <v>205</v>
      </c>
      <c r="BE171" s="151">
        <f t="shared" ref="BE171:BE202" si="24">IF(N171="základná",J171,0)</f>
        <v>0</v>
      </c>
      <c r="BF171" s="151">
        <f t="shared" ref="BF171:BF202" si="25">IF(N171="znížená",J171,0)</f>
        <v>0</v>
      </c>
      <c r="BG171" s="151">
        <f t="shared" ref="BG171:BG202" si="26">IF(N171="zákl. prenesená",J171,0)</f>
        <v>0</v>
      </c>
      <c r="BH171" s="151">
        <f t="shared" ref="BH171:BH202" si="27">IF(N171="zníž. prenesená",J171,0)</f>
        <v>0</v>
      </c>
      <c r="BI171" s="151">
        <f t="shared" ref="BI171:BI202" si="28">IF(N171="nulová",J171,0)</f>
        <v>0</v>
      </c>
      <c r="BJ171" s="17" t="s">
        <v>88</v>
      </c>
      <c r="BK171" s="151">
        <f t="shared" ref="BK171:BK202" si="29">ROUND(I171*H171,2)</f>
        <v>0</v>
      </c>
      <c r="BL171" s="17" t="s">
        <v>233</v>
      </c>
      <c r="BM171" s="150" t="s">
        <v>5281</v>
      </c>
    </row>
    <row r="172" spans="2:65" s="1" customFormat="1" ht="21.75" customHeight="1">
      <c r="B172" s="136"/>
      <c r="C172" s="154" t="s">
        <v>893</v>
      </c>
      <c r="D172" s="154" t="s">
        <v>214</v>
      </c>
      <c r="E172" s="155" t="s">
        <v>5282</v>
      </c>
      <c r="F172" s="156" t="s">
        <v>5283</v>
      </c>
      <c r="G172" s="157" t="s">
        <v>206</v>
      </c>
      <c r="H172" s="158">
        <v>2</v>
      </c>
      <c r="I172" s="159"/>
      <c r="J172" s="160">
        <f t="shared" si="20"/>
        <v>0</v>
      </c>
      <c r="K172" s="161"/>
      <c r="L172" s="32"/>
      <c r="M172" s="162" t="s">
        <v>1</v>
      </c>
      <c r="N172" s="163" t="s">
        <v>41</v>
      </c>
      <c r="P172" s="148">
        <f t="shared" si="21"/>
        <v>0</v>
      </c>
      <c r="Q172" s="148">
        <v>8.0999999999999996E-3</v>
      </c>
      <c r="R172" s="148">
        <f t="shared" si="22"/>
        <v>1.6199999999999999E-2</v>
      </c>
      <c r="S172" s="148">
        <v>0</v>
      </c>
      <c r="T172" s="149">
        <f t="shared" si="23"/>
        <v>0</v>
      </c>
      <c r="AR172" s="150" t="s">
        <v>233</v>
      </c>
      <c r="AT172" s="150" t="s">
        <v>214</v>
      </c>
      <c r="AU172" s="150" t="s">
        <v>88</v>
      </c>
      <c r="AY172" s="17" t="s">
        <v>205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7" t="s">
        <v>88</v>
      </c>
      <c r="BK172" s="151">
        <f t="shared" si="29"/>
        <v>0</v>
      </c>
      <c r="BL172" s="17" t="s">
        <v>233</v>
      </c>
      <c r="BM172" s="150" t="s">
        <v>5284</v>
      </c>
    </row>
    <row r="173" spans="2:65" s="1" customFormat="1" ht="21.75" customHeight="1">
      <c r="B173" s="136"/>
      <c r="C173" s="154" t="s">
        <v>897</v>
      </c>
      <c r="D173" s="154" t="s">
        <v>214</v>
      </c>
      <c r="E173" s="155" t="s">
        <v>5285</v>
      </c>
      <c r="F173" s="156" t="s">
        <v>5286</v>
      </c>
      <c r="G173" s="157" t="s">
        <v>206</v>
      </c>
      <c r="H173" s="158">
        <v>10</v>
      </c>
      <c r="I173" s="159"/>
      <c r="J173" s="160">
        <f t="shared" si="20"/>
        <v>0</v>
      </c>
      <c r="K173" s="161"/>
      <c r="L173" s="32"/>
      <c r="M173" s="162" t="s">
        <v>1</v>
      </c>
      <c r="N173" s="163" t="s">
        <v>41</v>
      </c>
      <c r="P173" s="148">
        <f t="shared" si="21"/>
        <v>0</v>
      </c>
      <c r="Q173" s="148">
        <v>0.01</v>
      </c>
      <c r="R173" s="148">
        <f t="shared" si="22"/>
        <v>0.1</v>
      </c>
      <c r="S173" s="148">
        <v>0</v>
      </c>
      <c r="T173" s="149">
        <f t="shared" si="23"/>
        <v>0</v>
      </c>
      <c r="AR173" s="150" t="s">
        <v>233</v>
      </c>
      <c r="AT173" s="150" t="s">
        <v>214</v>
      </c>
      <c r="AU173" s="150" t="s">
        <v>88</v>
      </c>
      <c r="AY173" s="17" t="s">
        <v>205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7" t="s">
        <v>88</v>
      </c>
      <c r="BK173" s="151">
        <f t="shared" si="29"/>
        <v>0</v>
      </c>
      <c r="BL173" s="17" t="s">
        <v>233</v>
      </c>
      <c r="BM173" s="150" t="s">
        <v>5287</v>
      </c>
    </row>
    <row r="174" spans="2:65" s="1" customFormat="1" ht="21.75" customHeight="1">
      <c r="B174" s="136"/>
      <c r="C174" s="154" t="s">
        <v>901</v>
      </c>
      <c r="D174" s="154" t="s">
        <v>214</v>
      </c>
      <c r="E174" s="155" t="s">
        <v>5288</v>
      </c>
      <c r="F174" s="156" t="s">
        <v>5289</v>
      </c>
      <c r="G174" s="157" t="s">
        <v>206</v>
      </c>
      <c r="H174" s="158">
        <v>377</v>
      </c>
      <c r="I174" s="159"/>
      <c r="J174" s="160">
        <f t="shared" si="20"/>
        <v>0</v>
      </c>
      <c r="K174" s="161"/>
      <c r="L174" s="32"/>
      <c r="M174" s="162" t="s">
        <v>1</v>
      </c>
      <c r="N174" s="163" t="s">
        <v>41</v>
      </c>
      <c r="P174" s="148">
        <f t="shared" si="21"/>
        <v>0</v>
      </c>
      <c r="Q174" s="148">
        <v>1.2370000000000001E-2</v>
      </c>
      <c r="R174" s="148">
        <f t="shared" si="22"/>
        <v>4.6634900000000004</v>
      </c>
      <c r="S174" s="148">
        <v>0</v>
      </c>
      <c r="T174" s="149">
        <f t="shared" si="23"/>
        <v>0</v>
      </c>
      <c r="AR174" s="150" t="s">
        <v>233</v>
      </c>
      <c r="AT174" s="150" t="s">
        <v>214</v>
      </c>
      <c r="AU174" s="150" t="s">
        <v>88</v>
      </c>
      <c r="AY174" s="17" t="s">
        <v>205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7" t="s">
        <v>88</v>
      </c>
      <c r="BK174" s="151">
        <f t="shared" si="29"/>
        <v>0</v>
      </c>
      <c r="BL174" s="17" t="s">
        <v>233</v>
      </c>
      <c r="BM174" s="150" t="s">
        <v>5290</v>
      </c>
    </row>
    <row r="175" spans="2:65" s="1" customFormat="1" ht="21.75" customHeight="1">
      <c r="B175" s="136"/>
      <c r="C175" s="154" t="s">
        <v>905</v>
      </c>
      <c r="D175" s="154" t="s">
        <v>214</v>
      </c>
      <c r="E175" s="155" t="s">
        <v>5291</v>
      </c>
      <c r="F175" s="156" t="s">
        <v>5292</v>
      </c>
      <c r="G175" s="157" t="s">
        <v>206</v>
      </c>
      <c r="H175" s="158">
        <v>54</v>
      </c>
      <c r="I175" s="159"/>
      <c r="J175" s="160">
        <f t="shared" si="20"/>
        <v>0</v>
      </c>
      <c r="K175" s="161"/>
      <c r="L175" s="32"/>
      <c r="M175" s="162" t="s">
        <v>1</v>
      </c>
      <c r="N175" s="163" t="s">
        <v>41</v>
      </c>
      <c r="P175" s="148">
        <f t="shared" si="21"/>
        <v>0</v>
      </c>
      <c r="Q175" s="148">
        <v>1.4E-2</v>
      </c>
      <c r="R175" s="148">
        <f t="shared" si="22"/>
        <v>0.75600000000000001</v>
      </c>
      <c r="S175" s="148">
        <v>0</v>
      </c>
      <c r="T175" s="149">
        <f t="shared" si="23"/>
        <v>0</v>
      </c>
      <c r="AR175" s="150" t="s">
        <v>233</v>
      </c>
      <c r="AT175" s="150" t="s">
        <v>214</v>
      </c>
      <c r="AU175" s="150" t="s">
        <v>88</v>
      </c>
      <c r="AY175" s="17" t="s">
        <v>205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7" t="s">
        <v>88</v>
      </c>
      <c r="BK175" s="151">
        <f t="shared" si="29"/>
        <v>0</v>
      </c>
      <c r="BL175" s="17" t="s">
        <v>233</v>
      </c>
      <c r="BM175" s="150" t="s">
        <v>5293</v>
      </c>
    </row>
    <row r="176" spans="2:65" s="1" customFormat="1" ht="21.75" customHeight="1">
      <c r="B176" s="136"/>
      <c r="C176" s="154" t="s">
        <v>909</v>
      </c>
      <c r="D176" s="154" t="s">
        <v>214</v>
      </c>
      <c r="E176" s="155" t="s">
        <v>5294</v>
      </c>
      <c r="F176" s="156" t="s">
        <v>5295</v>
      </c>
      <c r="G176" s="157" t="s">
        <v>206</v>
      </c>
      <c r="H176" s="158">
        <v>15</v>
      </c>
      <c r="I176" s="159"/>
      <c r="J176" s="160">
        <f t="shared" si="20"/>
        <v>0</v>
      </c>
      <c r="K176" s="161"/>
      <c r="L176" s="32"/>
      <c r="M176" s="162" t="s">
        <v>1</v>
      </c>
      <c r="N176" s="163" t="s">
        <v>41</v>
      </c>
      <c r="P176" s="148">
        <f t="shared" si="21"/>
        <v>0</v>
      </c>
      <c r="Q176" s="148">
        <v>1.7000000000000001E-2</v>
      </c>
      <c r="R176" s="148">
        <f t="shared" si="22"/>
        <v>0.255</v>
      </c>
      <c r="S176" s="148">
        <v>0</v>
      </c>
      <c r="T176" s="149">
        <f t="shared" si="23"/>
        <v>0</v>
      </c>
      <c r="AR176" s="150" t="s">
        <v>233</v>
      </c>
      <c r="AT176" s="150" t="s">
        <v>214</v>
      </c>
      <c r="AU176" s="150" t="s">
        <v>88</v>
      </c>
      <c r="AY176" s="17" t="s">
        <v>205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7" t="s">
        <v>88</v>
      </c>
      <c r="BK176" s="151">
        <f t="shared" si="29"/>
        <v>0</v>
      </c>
      <c r="BL176" s="17" t="s">
        <v>233</v>
      </c>
      <c r="BM176" s="150" t="s">
        <v>5296</v>
      </c>
    </row>
    <row r="177" spans="2:65" s="1" customFormat="1" ht="21.75" customHeight="1">
      <c r="B177" s="136"/>
      <c r="C177" s="154" t="s">
        <v>913</v>
      </c>
      <c r="D177" s="154" t="s">
        <v>214</v>
      </c>
      <c r="E177" s="155" t="s">
        <v>5297</v>
      </c>
      <c r="F177" s="156" t="s">
        <v>5298</v>
      </c>
      <c r="G177" s="157" t="s">
        <v>206</v>
      </c>
      <c r="H177" s="158">
        <v>40</v>
      </c>
      <c r="I177" s="159"/>
      <c r="J177" s="160">
        <f t="shared" si="20"/>
        <v>0</v>
      </c>
      <c r="K177" s="161"/>
      <c r="L177" s="32"/>
      <c r="M177" s="162" t="s">
        <v>1</v>
      </c>
      <c r="N177" s="163" t="s">
        <v>41</v>
      </c>
      <c r="P177" s="148">
        <f t="shared" si="21"/>
        <v>0</v>
      </c>
      <c r="Q177" s="148">
        <v>2.4E-2</v>
      </c>
      <c r="R177" s="148">
        <f t="shared" si="22"/>
        <v>0.96</v>
      </c>
      <c r="S177" s="148">
        <v>0</v>
      </c>
      <c r="T177" s="149">
        <f t="shared" si="23"/>
        <v>0</v>
      </c>
      <c r="AR177" s="150" t="s">
        <v>233</v>
      </c>
      <c r="AT177" s="150" t="s">
        <v>214</v>
      </c>
      <c r="AU177" s="150" t="s">
        <v>88</v>
      </c>
      <c r="AY177" s="17" t="s">
        <v>205</v>
      </c>
      <c r="BE177" s="151">
        <f t="shared" si="24"/>
        <v>0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7" t="s">
        <v>88</v>
      </c>
      <c r="BK177" s="151">
        <f t="shared" si="29"/>
        <v>0</v>
      </c>
      <c r="BL177" s="17" t="s">
        <v>233</v>
      </c>
      <c r="BM177" s="150" t="s">
        <v>5299</v>
      </c>
    </row>
    <row r="178" spans="2:65" s="1" customFormat="1" ht="21.75" customHeight="1">
      <c r="B178" s="136"/>
      <c r="C178" s="154" t="s">
        <v>917</v>
      </c>
      <c r="D178" s="154" t="s">
        <v>214</v>
      </c>
      <c r="E178" s="155" t="s">
        <v>5300</v>
      </c>
      <c r="F178" s="156" t="s">
        <v>5301</v>
      </c>
      <c r="G178" s="157" t="s">
        <v>206</v>
      </c>
      <c r="H178" s="158">
        <v>9</v>
      </c>
      <c r="I178" s="159"/>
      <c r="J178" s="160">
        <f t="shared" si="20"/>
        <v>0</v>
      </c>
      <c r="K178" s="161"/>
      <c r="L178" s="32"/>
      <c r="M178" s="162" t="s">
        <v>1</v>
      </c>
      <c r="N178" s="163" t="s">
        <v>41</v>
      </c>
      <c r="P178" s="148">
        <f t="shared" si="21"/>
        <v>0</v>
      </c>
      <c r="Q178" s="148">
        <v>1.7000000000000001E-2</v>
      </c>
      <c r="R178" s="148">
        <f t="shared" si="22"/>
        <v>0.15300000000000002</v>
      </c>
      <c r="S178" s="148">
        <v>0</v>
      </c>
      <c r="T178" s="149">
        <f t="shared" si="23"/>
        <v>0</v>
      </c>
      <c r="AR178" s="150" t="s">
        <v>233</v>
      </c>
      <c r="AT178" s="150" t="s">
        <v>214</v>
      </c>
      <c r="AU178" s="150" t="s">
        <v>88</v>
      </c>
      <c r="AY178" s="17" t="s">
        <v>205</v>
      </c>
      <c r="BE178" s="151">
        <f t="shared" si="24"/>
        <v>0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7" t="s">
        <v>88</v>
      </c>
      <c r="BK178" s="151">
        <f t="shared" si="29"/>
        <v>0</v>
      </c>
      <c r="BL178" s="17" t="s">
        <v>233</v>
      </c>
      <c r="BM178" s="150" t="s">
        <v>5302</v>
      </c>
    </row>
    <row r="179" spans="2:65" s="1" customFormat="1" ht="16.5" customHeight="1">
      <c r="B179" s="136"/>
      <c r="C179" s="154" t="s">
        <v>921</v>
      </c>
      <c r="D179" s="154" t="s">
        <v>214</v>
      </c>
      <c r="E179" s="155" t="s">
        <v>5303</v>
      </c>
      <c r="F179" s="156" t="s">
        <v>5304</v>
      </c>
      <c r="G179" s="157" t="s">
        <v>206</v>
      </c>
      <c r="H179" s="158">
        <v>1600</v>
      </c>
      <c r="I179" s="159"/>
      <c r="J179" s="160">
        <f t="shared" si="20"/>
        <v>0</v>
      </c>
      <c r="K179" s="161"/>
      <c r="L179" s="32"/>
      <c r="M179" s="162" t="s">
        <v>1</v>
      </c>
      <c r="N179" s="163" t="s">
        <v>41</v>
      </c>
      <c r="P179" s="148">
        <f t="shared" si="21"/>
        <v>0</v>
      </c>
      <c r="Q179" s="148">
        <v>2E-3</v>
      </c>
      <c r="R179" s="148">
        <f t="shared" si="22"/>
        <v>3.2</v>
      </c>
      <c r="S179" s="148">
        <v>0</v>
      </c>
      <c r="T179" s="149">
        <f t="shared" si="23"/>
        <v>0</v>
      </c>
      <c r="AR179" s="150" t="s">
        <v>233</v>
      </c>
      <c r="AT179" s="150" t="s">
        <v>214</v>
      </c>
      <c r="AU179" s="150" t="s">
        <v>88</v>
      </c>
      <c r="AY179" s="17" t="s">
        <v>205</v>
      </c>
      <c r="BE179" s="151">
        <f t="shared" si="24"/>
        <v>0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7" t="s">
        <v>88</v>
      </c>
      <c r="BK179" s="151">
        <f t="shared" si="29"/>
        <v>0</v>
      </c>
      <c r="BL179" s="17" t="s">
        <v>233</v>
      </c>
      <c r="BM179" s="150" t="s">
        <v>5305</v>
      </c>
    </row>
    <row r="180" spans="2:65" s="1" customFormat="1" ht="16.5" customHeight="1">
      <c r="B180" s="136"/>
      <c r="C180" s="154" t="s">
        <v>927</v>
      </c>
      <c r="D180" s="154" t="s">
        <v>214</v>
      </c>
      <c r="E180" s="155" t="s">
        <v>5306</v>
      </c>
      <c r="F180" s="156" t="s">
        <v>5307</v>
      </c>
      <c r="G180" s="157" t="s">
        <v>206</v>
      </c>
      <c r="H180" s="158">
        <v>380</v>
      </c>
      <c r="I180" s="159"/>
      <c r="J180" s="160">
        <f t="shared" si="20"/>
        <v>0</v>
      </c>
      <c r="K180" s="161"/>
      <c r="L180" s="32"/>
      <c r="M180" s="162" t="s">
        <v>1</v>
      </c>
      <c r="N180" s="163" t="s">
        <v>41</v>
      </c>
      <c r="P180" s="148">
        <f t="shared" si="21"/>
        <v>0</v>
      </c>
      <c r="Q180" s="148">
        <v>2E-3</v>
      </c>
      <c r="R180" s="148">
        <f t="shared" si="22"/>
        <v>0.76</v>
      </c>
      <c r="S180" s="148">
        <v>0</v>
      </c>
      <c r="T180" s="149">
        <f t="shared" si="23"/>
        <v>0</v>
      </c>
      <c r="AR180" s="150" t="s">
        <v>233</v>
      </c>
      <c r="AT180" s="150" t="s">
        <v>214</v>
      </c>
      <c r="AU180" s="150" t="s">
        <v>88</v>
      </c>
      <c r="AY180" s="17" t="s">
        <v>205</v>
      </c>
      <c r="BE180" s="151">
        <f t="shared" si="24"/>
        <v>0</v>
      </c>
      <c r="BF180" s="151">
        <f t="shared" si="25"/>
        <v>0</v>
      </c>
      <c r="BG180" s="151">
        <f t="shared" si="26"/>
        <v>0</v>
      </c>
      <c r="BH180" s="151">
        <f t="shared" si="27"/>
        <v>0</v>
      </c>
      <c r="BI180" s="151">
        <f t="shared" si="28"/>
        <v>0</v>
      </c>
      <c r="BJ180" s="17" t="s">
        <v>88</v>
      </c>
      <c r="BK180" s="151">
        <f t="shared" si="29"/>
        <v>0</v>
      </c>
      <c r="BL180" s="17" t="s">
        <v>233</v>
      </c>
      <c r="BM180" s="150" t="s">
        <v>5308</v>
      </c>
    </row>
    <row r="181" spans="2:65" s="1" customFormat="1" ht="21.75" customHeight="1">
      <c r="B181" s="136"/>
      <c r="C181" s="154" t="s">
        <v>932</v>
      </c>
      <c r="D181" s="154" t="s">
        <v>214</v>
      </c>
      <c r="E181" s="155" t="s">
        <v>5309</v>
      </c>
      <c r="F181" s="156" t="s">
        <v>5310</v>
      </c>
      <c r="G181" s="157" t="s">
        <v>206</v>
      </c>
      <c r="H181" s="158">
        <v>2</v>
      </c>
      <c r="I181" s="159"/>
      <c r="J181" s="160">
        <f t="shared" si="20"/>
        <v>0</v>
      </c>
      <c r="K181" s="161"/>
      <c r="L181" s="32"/>
      <c r="M181" s="162" t="s">
        <v>1</v>
      </c>
      <c r="N181" s="163" t="s">
        <v>41</v>
      </c>
      <c r="P181" s="148">
        <f t="shared" si="21"/>
        <v>0</v>
      </c>
      <c r="Q181" s="148">
        <v>3.0000000000000001E-3</v>
      </c>
      <c r="R181" s="148">
        <f t="shared" si="22"/>
        <v>6.0000000000000001E-3</v>
      </c>
      <c r="S181" s="148">
        <v>0</v>
      </c>
      <c r="T181" s="149">
        <f t="shared" si="23"/>
        <v>0</v>
      </c>
      <c r="AR181" s="150" t="s">
        <v>233</v>
      </c>
      <c r="AT181" s="150" t="s">
        <v>214</v>
      </c>
      <c r="AU181" s="150" t="s">
        <v>88</v>
      </c>
      <c r="AY181" s="17" t="s">
        <v>205</v>
      </c>
      <c r="BE181" s="151">
        <f t="shared" si="24"/>
        <v>0</v>
      </c>
      <c r="BF181" s="151">
        <f t="shared" si="25"/>
        <v>0</v>
      </c>
      <c r="BG181" s="151">
        <f t="shared" si="26"/>
        <v>0</v>
      </c>
      <c r="BH181" s="151">
        <f t="shared" si="27"/>
        <v>0</v>
      </c>
      <c r="BI181" s="151">
        <f t="shared" si="28"/>
        <v>0</v>
      </c>
      <c r="BJ181" s="17" t="s">
        <v>88</v>
      </c>
      <c r="BK181" s="151">
        <f t="shared" si="29"/>
        <v>0</v>
      </c>
      <c r="BL181" s="17" t="s">
        <v>233</v>
      </c>
      <c r="BM181" s="150" t="s">
        <v>5311</v>
      </c>
    </row>
    <row r="182" spans="2:65" s="1" customFormat="1" ht="16.5" customHeight="1">
      <c r="B182" s="136"/>
      <c r="C182" s="154" t="s">
        <v>936</v>
      </c>
      <c r="D182" s="154" t="s">
        <v>214</v>
      </c>
      <c r="E182" s="155" t="s">
        <v>5312</v>
      </c>
      <c r="F182" s="156" t="s">
        <v>5313</v>
      </c>
      <c r="G182" s="157" t="s">
        <v>206</v>
      </c>
      <c r="H182" s="158">
        <v>392</v>
      </c>
      <c r="I182" s="159"/>
      <c r="J182" s="160">
        <f t="shared" si="20"/>
        <v>0</v>
      </c>
      <c r="K182" s="161"/>
      <c r="L182" s="32"/>
      <c r="M182" s="162" t="s">
        <v>1</v>
      </c>
      <c r="N182" s="163" t="s">
        <v>41</v>
      </c>
      <c r="P182" s="148">
        <f t="shared" si="21"/>
        <v>0</v>
      </c>
      <c r="Q182" s="148">
        <v>3.0000000000000001E-3</v>
      </c>
      <c r="R182" s="148">
        <f t="shared" si="22"/>
        <v>1.1759999999999999</v>
      </c>
      <c r="S182" s="148">
        <v>0</v>
      </c>
      <c r="T182" s="149">
        <f t="shared" si="23"/>
        <v>0</v>
      </c>
      <c r="AR182" s="150" t="s">
        <v>233</v>
      </c>
      <c r="AT182" s="150" t="s">
        <v>214</v>
      </c>
      <c r="AU182" s="150" t="s">
        <v>88</v>
      </c>
      <c r="AY182" s="17" t="s">
        <v>205</v>
      </c>
      <c r="BE182" s="151">
        <f t="shared" si="24"/>
        <v>0</v>
      </c>
      <c r="BF182" s="151">
        <f t="shared" si="25"/>
        <v>0</v>
      </c>
      <c r="BG182" s="151">
        <f t="shared" si="26"/>
        <v>0</v>
      </c>
      <c r="BH182" s="151">
        <f t="shared" si="27"/>
        <v>0</v>
      </c>
      <c r="BI182" s="151">
        <f t="shared" si="28"/>
        <v>0</v>
      </c>
      <c r="BJ182" s="17" t="s">
        <v>88</v>
      </c>
      <c r="BK182" s="151">
        <f t="shared" si="29"/>
        <v>0</v>
      </c>
      <c r="BL182" s="17" t="s">
        <v>233</v>
      </c>
      <c r="BM182" s="150" t="s">
        <v>5314</v>
      </c>
    </row>
    <row r="183" spans="2:65" s="1" customFormat="1" ht="16.5" customHeight="1">
      <c r="B183" s="136"/>
      <c r="C183" s="154" t="s">
        <v>1083</v>
      </c>
      <c r="D183" s="154" t="s">
        <v>214</v>
      </c>
      <c r="E183" s="155" t="s">
        <v>5315</v>
      </c>
      <c r="F183" s="156" t="s">
        <v>5316</v>
      </c>
      <c r="G183" s="157" t="s">
        <v>206</v>
      </c>
      <c r="H183" s="158">
        <v>40</v>
      </c>
      <c r="I183" s="159"/>
      <c r="J183" s="160">
        <f t="shared" si="20"/>
        <v>0</v>
      </c>
      <c r="K183" s="161"/>
      <c r="L183" s="32"/>
      <c r="M183" s="162" t="s">
        <v>1</v>
      </c>
      <c r="N183" s="163" t="s">
        <v>41</v>
      </c>
      <c r="P183" s="148">
        <f t="shared" si="21"/>
        <v>0</v>
      </c>
      <c r="Q183" s="148">
        <v>3.0000000000000001E-3</v>
      </c>
      <c r="R183" s="148">
        <f t="shared" si="22"/>
        <v>0.12</v>
      </c>
      <c r="S183" s="148">
        <v>0</v>
      </c>
      <c r="T183" s="149">
        <f t="shared" si="23"/>
        <v>0</v>
      </c>
      <c r="AR183" s="150" t="s">
        <v>233</v>
      </c>
      <c r="AT183" s="150" t="s">
        <v>214</v>
      </c>
      <c r="AU183" s="150" t="s">
        <v>88</v>
      </c>
      <c r="AY183" s="17" t="s">
        <v>205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7" t="s">
        <v>88</v>
      </c>
      <c r="BK183" s="151">
        <f t="shared" si="29"/>
        <v>0</v>
      </c>
      <c r="BL183" s="17" t="s">
        <v>233</v>
      </c>
      <c r="BM183" s="150" t="s">
        <v>5317</v>
      </c>
    </row>
    <row r="184" spans="2:65" s="1" customFormat="1" ht="16.5" customHeight="1">
      <c r="B184" s="136"/>
      <c r="C184" s="154" t="s">
        <v>1086</v>
      </c>
      <c r="D184" s="154" t="s">
        <v>214</v>
      </c>
      <c r="E184" s="155" t="s">
        <v>5318</v>
      </c>
      <c r="F184" s="156" t="s">
        <v>5319</v>
      </c>
      <c r="G184" s="157" t="s">
        <v>206</v>
      </c>
      <c r="H184" s="158">
        <v>20</v>
      </c>
      <c r="I184" s="159"/>
      <c r="J184" s="160">
        <f t="shared" si="20"/>
        <v>0</v>
      </c>
      <c r="K184" s="161"/>
      <c r="L184" s="32"/>
      <c r="M184" s="162" t="s">
        <v>1</v>
      </c>
      <c r="N184" s="163" t="s">
        <v>41</v>
      </c>
      <c r="P184" s="148">
        <f t="shared" si="21"/>
        <v>0</v>
      </c>
      <c r="Q184" s="148">
        <v>4.0000000000000001E-3</v>
      </c>
      <c r="R184" s="148">
        <f t="shared" si="22"/>
        <v>0.08</v>
      </c>
      <c r="S184" s="148">
        <v>0</v>
      </c>
      <c r="T184" s="149">
        <f t="shared" si="23"/>
        <v>0</v>
      </c>
      <c r="AR184" s="150" t="s">
        <v>233</v>
      </c>
      <c r="AT184" s="150" t="s">
        <v>214</v>
      </c>
      <c r="AU184" s="150" t="s">
        <v>88</v>
      </c>
      <c r="AY184" s="17" t="s">
        <v>205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7" t="s">
        <v>88</v>
      </c>
      <c r="BK184" s="151">
        <f t="shared" si="29"/>
        <v>0</v>
      </c>
      <c r="BL184" s="17" t="s">
        <v>233</v>
      </c>
      <c r="BM184" s="150" t="s">
        <v>5320</v>
      </c>
    </row>
    <row r="185" spans="2:65" s="1" customFormat="1" ht="16.5" customHeight="1">
      <c r="B185" s="136"/>
      <c r="C185" s="154" t="s">
        <v>1089</v>
      </c>
      <c r="D185" s="154" t="s">
        <v>214</v>
      </c>
      <c r="E185" s="155" t="s">
        <v>5321</v>
      </c>
      <c r="F185" s="156" t="s">
        <v>5322</v>
      </c>
      <c r="G185" s="157" t="s">
        <v>206</v>
      </c>
      <c r="H185" s="158">
        <v>45</v>
      </c>
      <c r="I185" s="159"/>
      <c r="J185" s="160">
        <f t="shared" si="20"/>
        <v>0</v>
      </c>
      <c r="K185" s="161"/>
      <c r="L185" s="32"/>
      <c r="M185" s="162" t="s">
        <v>1</v>
      </c>
      <c r="N185" s="163" t="s">
        <v>41</v>
      </c>
      <c r="P185" s="148">
        <f t="shared" si="21"/>
        <v>0</v>
      </c>
      <c r="Q185" s="148">
        <v>5.0000000000000001E-3</v>
      </c>
      <c r="R185" s="148">
        <f t="shared" si="22"/>
        <v>0.22500000000000001</v>
      </c>
      <c r="S185" s="148">
        <v>0</v>
      </c>
      <c r="T185" s="149">
        <f t="shared" si="23"/>
        <v>0</v>
      </c>
      <c r="AR185" s="150" t="s">
        <v>233</v>
      </c>
      <c r="AT185" s="150" t="s">
        <v>214</v>
      </c>
      <c r="AU185" s="150" t="s">
        <v>88</v>
      </c>
      <c r="AY185" s="17" t="s">
        <v>205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7" t="s">
        <v>88</v>
      </c>
      <c r="BK185" s="151">
        <f t="shared" si="29"/>
        <v>0</v>
      </c>
      <c r="BL185" s="17" t="s">
        <v>233</v>
      </c>
      <c r="BM185" s="150" t="s">
        <v>5323</v>
      </c>
    </row>
    <row r="186" spans="2:65" s="1" customFormat="1" ht="24.2" customHeight="1">
      <c r="B186" s="136"/>
      <c r="C186" s="154" t="s">
        <v>1093</v>
      </c>
      <c r="D186" s="154" t="s">
        <v>214</v>
      </c>
      <c r="E186" s="155" t="s">
        <v>5324</v>
      </c>
      <c r="F186" s="156" t="s">
        <v>5325</v>
      </c>
      <c r="G186" s="157" t="s">
        <v>5245</v>
      </c>
      <c r="H186" s="158">
        <v>87</v>
      </c>
      <c r="I186" s="159"/>
      <c r="J186" s="160">
        <f t="shared" si="20"/>
        <v>0</v>
      </c>
      <c r="K186" s="161"/>
      <c r="L186" s="32"/>
      <c r="M186" s="162" t="s">
        <v>1</v>
      </c>
      <c r="N186" s="163" t="s">
        <v>41</v>
      </c>
      <c r="P186" s="148">
        <f t="shared" si="21"/>
        <v>0</v>
      </c>
      <c r="Q186" s="148">
        <v>8.3000000000000001E-4</v>
      </c>
      <c r="R186" s="148">
        <f t="shared" si="22"/>
        <v>7.2209999999999996E-2</v>
      </c>
      <c r="S186" s="148">
        <v>0</v>
      </c>
      <c r="T186" s="149">
        <f t="shared" si="23"/>
        <v>0</v>
      </c>
      <c r="AR186" s="150" t="s">
        <v>233</v>
      </c>
      <c r="AT186" s="150" t="s">
        <v>214</v>
      </c>
      <c r="AU186" s="150" t="s">
        <v>88</v>
      </c>
      <c r="AY186" s="17" t="s">
        <v>205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7" t="s">
        <v>88</v>
      </c>
      <c r="BK186" s="151">
        <f t="shared" si="29"/>
        <v>0</v>
      </c>
      <c r="BL186" s="17" t="s">
        <v>233</v>
      </c>
      <c r="BM186" s="150" t="s">
        <v>5326</v>
      </c>
    </row>
    <row r="187" spans="2:65" s="1" customFormat="1" ht="24.2" customHeight="1">
      <c r="B187" s="136"/>
      <c r="C187" s="154" t="s">
        <v>1096</v>
      </c>
      <c r="D187" s="154" t="s">
        <v>214</v>
      </c>
      <c r="E187" s="155" t="s">
        <v>5327</v>
      </c>
      <c r="F187" s="156" t="s">
        <v>5328</v>
      </c>
      <c r="G187" s="157" t="s">
        <v>5329</v>
      </c>
      <c r="H187" s="158">
        <v>178</v>
      </c>
      <c r="I187" s="159"/>
      <c r="J187" s="160">
        <f t="shared" si="20"/>
        <v>0</v>
      </c>
      <c r="K187" s="161"/>
      <c r="L187" s="32"/>
      <c r="M187" s="162" t="s">
        <v>1</v>
      </c>
      <c r="N187" s="163" t="s">
        <v>41</v>
      </c>
      <c r="P187" s="148">
        <f t="shared" si="21"/>
        <v>0</v>
      </c>
      <c r="Q187" s="148">
        <v>1.9599999999999999E-3</v>
      </c>
      <c r="R187" s="148">
        <f t="shared" si="22"/>
        <v>0.34887999999999997</v>
      </c>
      <c r="S187" s="148">
        <v>0</v>
      </c>
      <c r="T187" s="149">
        <f t="shared" si="23"/>
        <v>0</v>
      </c>
      <c r="AR187" s="150" t="s">
        <v>233</v>
      </c>
      <c r="AT187" s="150" t="s">
        <v>214</v>
      </c>
      <c r="AU187" s="150" t="s">
        <v>88</v>
      </c>
      <c r="AY187" s="17" t="s">
        <v>205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7" t="s">
        <v>88</v>
      </c>
      <c r="BK187" s="151">
        <f t="shared" si="29"/>
        <v>0</v>
      </c>
      <c r="BL187" s="17" t="s">
        <v>233</v>
      </c>
      <c r="BM187" s="150" t="s">
        <v>5330</v>
      </c>
    </row>
    <row r="188" spans="2:65" s="1" customFormat="1" ht="21.75" customHeight="1">
      <c r="B188" s="136"/>
      <c r="C188" s="154" t="s">
        <v>1099</v>
      </c>
      <c r="D188" s="154" t="s">
        <v>214</v>
      </c>
      <c r="E188" s="155" t="s">
        <v>5331</v>
      </c>
      <c r="F188" s="156" t="s">
        <v>5332</v>
      </c>
      <c r="G188" s="157" t="s">
        <v>5245</v>
      </c>
      <c r="H188" s="158">
        <v>24</v>
      </c>
      <c r="I188" s="159"/>
      <c r="J188" s="160">
        <f t="shared" si="20"/>
        <v>0</v>
      </c>
      <c r="K188" s="161"/>
      <c r="L188" s="32"/>
      <c r="M188" s="162" t="s">
        <v>1</v>
      </c>
      <c r="N188" s="163" t="s">
        <v>41</v>
      </c>
      <c r="P188" s="148">
        <f t="shared" si="21"/>
        <v>0</v>
      </c>
      <c r="Q188" s="148">
        <v>4.4000000000000002E-4</v>
      </c>
      <c r="R188" s="148">
        <f t="shared" si="22"/>
        <v>1.056E-2</v>
      </c>
      <c r="S188" s="148">
        <v>0</v>
      </c>
      <c r="T188" s="149">
        <f t="shared" si="23"/>
        <v>0</v>
      </c>
      <c r="AR188" s="150" t="s">
        <v>233</v>
      </c>
      <c r="AT188" s="150" t="s">
        <v>214</v>
      </c>
      <c r="AU188" s="150" t="s">
        <v>88</v>
      </c>
      <c r="AY188" s="17" t="s">
        <v>205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7" t="s">
        <v>88</v>
      </c>
      <c r="BK188" s="151">
        <f t="shared" si="29"/>
        <v>0</v>
      </c>
      <c r="BL188" s="17" t="s">
        <v>233</v>
      </c>
      <c r="BM188" s="150" t="s">
        <v>5333</v>
      </c>
    </row>
    <row r="189" spans="2:65" s="1" customFormat="1" ht="21.75" customHeight="1">
      <c r="B189" s="136"/>
      <c r="C189" s="154" t="s">
        <v>1101</v>
      </c>
      <c r="D189" s="154" t="s">
        <v>214</v>
      </c>
      <c r="E189" s="155" t="s">
        <v>5334</v>
      </c>
      <c r="F189" s="156" t="s">
        <v>5335</v>
      </c>
      <c r="G189" s="157" t="s">
        <v>5245</v>
      </c>
      <c r="H189" s="158">
        <v>238</v>
      </c>
      <c r="I189" s="159"/>
      <c r="J189" s="160">
        <f t="shared" si="20"/>
        <v>0</v>
      </c>
      <c r="K189" s="161"/>
      <c r="L189" s="32"/>
      <c r="M189" s="162" t="s">
        <v>1</v>
      </c>
      <c r="N189" s="163" t="s">
        <v>41</v>
      </c>
      <c r="P189" s="148">
        <f t="shared" si="21"/>
        <v>0</v>
      </c>
      <c r="Q189" s="148">
        <v>4.4000000000000002E-4</v>
      </c>
      <c r="R189" s="148">
        <f t="shared" si="22"/>
        <v>0.10472000000000001</v>
      </c>
      <c r="S189" s="148">
        <v>0</v>
      </c>
      <c r="T189" s="149">
        <f t="shared" si="23"/>
        <v>0</v>
      </c>
      <c r="AR189" s="150" t="s">
        <v>233</v>
      </c>
      <c r="AT189" s="150" t="s">
        <v>214</v>
      </c>
      <c r="AU189" s="150" t="s">
        <v>88</v>
      </c>
      <c r="AY189" s="17" t="s">
        <v>205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7" t="s">
        <v>88</v>
      </c>
      <c r="BK189" s="151">
        <f t="shared" si="29"/>
        <v>0</v>
      </c>
      <c r="BL189" s="17" t="s">
        <v>233</v>
      </c>
      <c r="BM189" s="150" t="s">
        <v>5336</v>
      </c>
    </row>
    <row r="190" spans="2:65" s="1" customFormat="1" ht="21.75" customHeight="1">
      <c r="B190" s="136"/>
      <c r="C190" s="154" t="s">
        <v>1103</v>
      </c>
      <c r="D190" s="154" t="s">
        <v>214</v>
      </c>
      <c r="E190" s="155" t="s">
        <v>5337</v>
      </c>
      <c r="F190" s="156" t="s">
        <v>5338</v>
      </c>
      <c r="G190" s="157" t="s">
        <v>5245</v>
      </c>
      <c r="H190" s="158">
        <v>2</v>
      </c>
      <c r="I190" s="159"/>
      <c r="J190" s="160">
        <f t="shared" si="20"/>
        <v>0</v>
      </c>
      <c r="K190" s="161"/>
      <c r="L190" s="32"/>
      <c r="M190" s="162" t="s">
        <v>1</v>
      </c>
      <c r="N190" s="163" t="s">
        <v>41</v>
      </c>
      <c r="P190" s="148">
        <f t="shared" si="21"/>
        <v>0</v>
      </c>
      <c r="Q190" s="148">
        <v>4.4000000000000002E-4</v>
      </c>
      <c r="R190" s="148">
        <f t="shared" si="22"/>
        <v>8.8000000000000003E-4</v>
      </c>
      <c r="S190" s="148">
        <v>0</v>
      </c>
      <c r="T190" s="149">
        <f t="shared" si="23"/>
        <v>0</v>
      </c>
      <c r="AR190" s="150" t="s">
        <v>233</v>
      </c>
      <c r="AT190" s="150" t="s">
        <v>214</v>
      </c>
      <c r="AU190" s="150" t="s">
        <v>88</v>
      </c>
      <c r="AY190" s="17" t="s">
        <v>205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7" t="s">
        <v>88</v>
      </c>
      <c r="BK190" s="151">
        <f t="shared" si="29"/>
        <v>0</v>
      </c>
      <c r="BL190" s="17" t="s">
        <v>233</v>
      </c>
      <c r="BM190" s="150" t="s">
        <v>5339</v>
      </c>
    </row>
    <row r="191" spans="2:65" s="1" customFormat="1" ht="24.2" customHeight="1">
      <c r="B191" s="136"/>
      <c r="C191" s="154" t="s">
        <v>1105</v>
      </c>
      <c r="D191" s="154" t="s">
        <v>214</v>
      </c>
      <c r="E191" s="155" t="s">
        <v>5340</v>
      </c>
      <c r="F191" s="156" t="s">
        <v>5341</v>
      </c>
      <c r="G191" s="157" t="s">
        <v>5245</v>
      </c>
      <c r="H191" s="158">
        <v>28</v>
      </c>
      <c r="I191" s="159"/>
      <c r="J191" s="160">
        <f t="shared" si="20"/>
        <v>0</v>
      </c>
      <c r="K191" s="161"/>
      <c r="L191" s="32"/>
      <c r="M191" s="162" t="s">
        <v>1</v>
      </c>
      <c r="N191" s="163" t="s">
        <v>41</v>
      </c>
      <c r="P191" s="148">
        <f t="shared" si="21"/>
        <v>0</v>
      </c>
      <c r="Q191" s="148">
        <v>4.4000000000000002E-4</v>
      </c>
      <c r="R191" s="148">
        <f t="shared" si="22"/>
        <v>1.2320000000000001E-2</v>
      </c>
      <c r="S191" s="148">
        <v>0</v>
      </c>
      <c r="T191" s="149">
        <f t="shared" si="23"/>
        <v>0</v>
      </c>
      <c r="AR191" s="150" t="s">
        <v>233</v>
      </c>
      <c r="AT191" s="150" t="s">
        <v>214</v>
      </c>
      <c r="AU191" s="150" t="s">
        <v>88</v>
      </c>
      <c r="AY191" s="17" t="s">
        <v>205</v>
      </c>
      <c r="BE191" s="151">
        <f t="shared" si="24"/>
        <v>0</v>
      </c>
      <c r="BF191" s="151">
        <f t="shared" si="25"/>
        <v>0</v>
      </c>
      <c r="BG191" s="151">
        <f t="shared" si="26"/>
        <v>0</v>
      </c>
      <c r="BH191" s="151">
        <f t="shared" si="27"/>
        <v>0</v>
      </c>
      <c r="BI191" s="151">
        <f t="shared" si="28"/>
        <v>0</v>
      </c>
      <c r="BJ191" s="17" t="s">
        <v>88</v>
      </c>
      <c r="BK191" s="151">
        <f t="shared" si="29"/>
        <v>0</v>
      </c>
      <c r="BL191" s="17" t="s">
        <v>233</v>
      </c>
      <c r="BM191" s="150" t="s">
        <v>5342</v>
      </c>
    </row>
    <row r="192" spans="2:65" s="1" customFormat="1" ht="21.75" customHeight="1">
      <c r="B192" s="136"/>
      <c r="C192" s="154" t="s">
        <v>1107</v>
      </c>
      <c r="D192" s="154" t="s">
        <v>214</v>
      </c>
      <c r="E192" s="155" t="s">
        <v>5343</v>
      </c>
      <c r="F192" s="156" t="s">
        <v>5344</v>
      </c>
      <c r="G192" s="157" t="s">
        <v>5245</v>
      </c>
      <c r="H192" s="158">
        <v>2</v>
      </c>
      <c r="I192" s="159"/>
      <c r="J192" s="160">
        <f t="shared" si="20"/>
        <v>0</v>
      </c>
      <c r="K192" s="161"/>
      <c r="L192" s="32"/>
      <c r="M192" s="162" t="s">
        <v>1</v>
      </c>
      <c r="N192" s="163" t="s">
        <v>41</v>
      </c>
      <c r="P192" s="148">
        <f t="shared" si="21"/>
        <v>0</v>
      </c>
      <c r="Q192" s="148">
        <v>4.4000000000000002E-4</v>
      </c>
      <c r="R192" s="148">
        <f t="shared" si="22"/>
        <v>8.8000000000000003E-4</v>
      </c>
      <c r="S192" s="148">
        <v>0</v>
      </c>
      <c r="T192" s="149">
        <f t="shared" si="23"/>
        <v>0</v>
      </c>
      <c r="AR192" s="150" t="s">
        <v>233</v>
      </c>
      <c r="AT192" s="150" t="s">
        <v>214</v>
      </c>
      <c r="AU192" s="150" t="s">
        <v>88</v>
      </c>
      <c r="AY192" s="17" t="s">
        <v>205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7" t="s">
        <v>88</v>
      </c>
      <c r="BK192" s="151">
        <f t="shared" si="29"/>
        <v>0</v>
      </c>
      <c r="BL192" s="17" t="s">
        <v>233</v>
      </c>
      <c r="BM192" s="150" t="s">
        <v>5345</v>
      </c>
    </row>
    <row r="193" spans="2:65" s="1" customFormat="1" ht="21.75" customHeight="1">
      <c r="B193" s="136"/>
      <c r="C193" s="154" t="s">
        <v>1109</v>
      </c>
      <c r="D193" s="154" t="s">
        <v>214</v>
      </c>
      <c r="E193" s="155" t="s">
        <v>5346</v>
      </c>
      <c r="F193" s="156" t="s">
        <v>5347</v>
      </c>
      <c r="G193" s="157" t="s">
        <v>5245</v>
      </c>
      <c r="H193" s="158">
        <v>1</v>
      </c>
      <c r="I193" s="159"/>
      <c r="J193" s="160">
        <f t="shared" si="20"/>
        <v>0</v>
      </c>
      <c r="K193" s="161"/>
      <c r="L193" s="32"/>
      <c r="M193" s="162" t="s">
        <v>1</v>
      </c>
      <c r="N193" s="163" t="s">
        <v>41</v>
      </c>
      <c r="P193" s="148">
        <f t="shared" si="21"/>
        <v>0</v>
      </c>
      <c r="Q193" s="148">
        <v>2E-3</v>
      </c>
      <c r="R193" s="148">
        <f t="shared" si="22"/>
        <v>2E-3</v>
      </c>
      <c r="S193" s="148">
        <v>0</v>
      </c>
      <c r="T193" s="149">
        <f t="shared" si="23"/>
        <v>0</v>
      </c>
      <c r="AR193" s="150" t="s">
        <v>233</v>
      </c>
      <c r="AT193" s="150" t="s">
        <v>214</v>
      </c>
      <c r="AU193" s="150" t="s">
        <v>88</v>
      </c>
      <c r="AY193" s="17" t="s">
        <v>205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7" t="s">
        <v>88</v>
      </c>
      <c r="BK193" s="151">
        <f t="shared" si="29"/>
        <v>0</v>
      </c>
      <c r="BL193" s="17" t="s">
        <v>233</v>
      </c>
      <c r="BM193" s="150" t="s">
        <v>5348</v>
      </c>
    </row>
    <row r="194" spans="2:65" s="1" customFormat="1" ht="21.75" customHeight="1">
      <c r="B194" s="136"/>
      <c r="C194" s="154" t="s">
        <v>1111</v>
      </c>
      <c r="D194" s="154" t="s">
        <v>214</v>
      </c>
      <c r="E194" s="155" t="s">
        <v>5349</v>
      </c>
      <c r="F194" s="156" t="s">
        <v>5350</v>
      </c>
      <c r="G194" s="157" t="s">
        <v>5245</v>
      </c>
      <c r="H194" s="158">
        <v>1</v>
      </c>
      <c r="I194" s="159"/>
      <c r="J194" s="160">
        <f t="shared" si="20"/>
        <v>0</v>
      </c>
      <c r="K194" s="161"/>
      <c r="L194" s="32"/>
      <c r="M194" s="162" t="s">
        <v>1</v>
      </c>
      <c r="N194" s="163" t="s">
        <v>41</v>
      </c>
      <c r="P194" s="148">
        <f t="shared" si="21"/>
        <v>0</v>
      </c>
      <c r="Q194" s="148">
        <v>4.4000000000000003E-3</v>
      </c>
      <c r="R194" s="148">
        <f t="shared" si="22"/>
        <v>4.4000000000000003E-3</v>
      </c>
      <c r="S194" s="148">
        <v>0</v>
      </c>
      <c r="T194" s="149">
        <f t="shared" si="23"/>
        <v>0</v>
      </c>
      <c r="AR194" s="150" t="s">
        <v>233</v>
      </c>
      <c r="AT194" s="150" t="s">
        <v>214</v>
      </c>
      <c r="AU194" s="150" t="s">
        <v>88</v>
      </c>
      <c r="AY194" s="17" t="s">
        <v>205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7" t="s">
        <v>88</v>
      </c>
      <c r="BK194" s="151">
        <f t="shared" si="29"/>
        <v>0</v>
      </c>
      <c r="BL194" s="17" t="s">
        <v>233</v>
      </c>
      <c r="BM194" s="150" t="s">
        <v>5351</v>
      </c>
    </row>
    <row r="195" spans="2:65" s="1" customFormat="1" ht="21.75" customHeight="1">
      <c r="B195" s="136"/>
      <c r="C195" s="154" t="s">
        <v>508</v>
      </c>
      <c r="D195" s="154" t="s">
        <v>214</v>
      </c>
      <c r="E195" s="155" t="s">
        <v>5352</v>
      </c>
      <c r="F195" s="156" t="s">
        <v>5353</v>
      </c>
      <c r="G195" s="157" t="s">
        <v>5245</v>
      </c>
      <c r="H195" s="158">
        <v>1</v>
      </c>
      <c r="I195" s="159"/>
      <c r="J195" s="160">
        <f t="shared" si="20"/>
        <v>0</v>
      </c>
      <c r="K195" s="161"/>
      <c r="L195" s="32"/>
      <c r="M195" s="162" t="s">
        <v>1</v>
      </c>
      <c r="N195" s="163" t="s">
        <v>41</v>
      </c>
      <c r="P195" s="148">
        <f t="shared" si="21"/>
        <v>0</v>
      </c>
      <c r="Q195" s="148">
        <v>5.0000000000000001E-3</v>
      </c>
      <c r="R195" s="148">
        <f t="shared" si="22"/>
        <v>5.0000000000000001E-3</v>
      </c>
      <c r="S195" s="148">
        <v>0</v>
      </c>
      <c r="T195" s="149">
        <f t="shared" si="23"/>
        <v>0</v>
      </c>
      <c r="AR195" s="150" t="s">
        <v>233</v>
      </c>
      <c r="AT195" s="150" t="s">
        <v>214</v>
      </c>
      <c r="AU195" s="150" t="s">
        <v>88</v>
      </c>
      <c r="AY195" s="17" t="s">
        <v>205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7" t="s">
        <v>88</v>
      </c>
      <c r="BK195" s="151">
        <f t="shared" si="29"/>
        <v>0</v>
      </c>
      <c r="BL195" s="17" t="s">
        <v>233</v>
      </c>
      <c r="BM195" s="150" t="s">
        <v>5354</v>
      </c>
    </row>
    <row r="196" spans="2:65" s="1" customFormat="1" ht="24.2" customHeight="1">
      <c r="B196" s="136"/>
      <c r="C196" s="154" t="s">
        <v>1114</v>
      </c>
      <c r="D196" s="154" t="s">
        <v>214</v>
      </c>
      <c r="E196" s="155" t="s">
        <v>5355</v>
      </c>
      <c r="F196" s="156" t="s">
        <v>5356</v>
      </c>
      <c r="G196" s="157" t="s">
        <v>5357</v>
      </c>
      <c r="H196" s="158">
        <v>14</v>
      </c>
      <c r="I196" s="159"/>
      <c r="J196" s="160">
        <f t="shared" si="20"/>
        <v>0</v>
      </c>
      <c r="K196" s="161"/>
      <c r="L196" s="32"/>
      <c r="M196" s="162" t="s">
        <v>1</v>
      </c>
      <c r="N196" s="163" t="s">
        <v>41</v>
      </c>
      <c r="P196" s="148">
        <f t="shared" si="21"/>
        <v>0</v>
      </c>
      <c r="Q196" s="148">
        <v>0.03</v>
      </c>
      <c r="R196" s="148">
        <f t="shared" si="22"/>
        <v>0.42</v>
      </c>
      <c r="S196" s="148">
        <v>0</v>
      </c>
      <c r="T196" s="149">
        <f t="shared" si="23"/>
        <v>0</v>
      </c>
      <c r="AR196" s="150" t="s">
        <v>233</v>
      </c>
      <c r="AT196" s="150" t="s">
        <v>214</v>
      </c>
      <c r="AU196" s="150" t="s">
        <v>88</v>
      </c>
      <c r="AY196" s="17" t="s">
        <v>205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7" t="s">
        <v>88</v>
      </c>
      <c r="BK196" s="151">
        <f t="shared" si="29"/>
        <v>0</v>
      </c>
      <c r="BL196" s="17" t="s">
        <v>233</v>
      </c>
      <c r="BM196" s="150" t="s">
        <v>5358</v>
      </c>
    </row>
    <row r="197" spans="2:65" s="1" customFormat="1" ht="24.2" customHeight="1">
      <c r="B197" s="136"/>
      <c r="C197" s="154" t="s">
        <v>1116</v>
      </c>
      <c r="D197" s="154" t="s">
        <v>214</v>
      </c>
      <c r="E197" s="155" t="s">
        <v>5359</v>
      </c>
      <c r="F197" s="156" t="s">
        <v>5360</v>
      </c>
      <c r="G197" s="157" t="s">
        <v>5357</v>
      </c>
      <c r="H197" s="158">
        <v>3</v>
      </c>
      <c r="I197" s="159"/>
      <c r="J197" s="160">
        <f t="shared" si="20"/>
        <v>0</v>
      </c>
      <c r="K197" s="161"/>
      <c r="L197" s="32"/>
      <c r="M197" s="162" t="s">
        <v>1</v>
      </c>
      <c r="N197" s="163" t="s">
        <v>41</v>
      </c>
      <c r="P197" s="148">
        <f t="shared" si="21"/>
        <v>0</v>
      </c>
      <c r="Q197" s="148">
        <v>1.2999999999999999E-4</v>
      </c>
      <c r="R197" s="148">
        <f t="shared" si="22"/>
        <v>3.8999999999999994E-4</v>
      </c>
      <c r="S197" s="148">
        <v>0</v>
      </c>
      <c r="T197" s="149">
        <f t="shared" si="23"/>
        <v>0</v>
      </c>
      <c r="AR197" s="150" t="s">
        <v>233</v>
      </c>
      <c r="AT197" s="150" t="s">
        <v>214</v>
      </c>
      <c r="AU197" s="150" t="s">
        <v>88</v>
      </c>
      <c r="AY197" s="17" t="s">
        <v>205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7" t="s">
        <v>88</v>
      </c>
      <c r="BK197" s="151">
        <f t="shared" si="29"/>
        <v>0</v>
      </c>
      <c r="BL197" s="17" t="s">
        <v>233</v>
      </c>
      <c r="BM197" s="150" t="s">
        <v>5361</v>
      </c>
    </row>
    <row r="198" spans="2:65" s="1" customFormat="1" ht="24.2" customHeight="1">
      <c r="B198" s="136"/>
      <c r="C198" s="154" t="s">
        <v>1118</v>
      </c>
      <c r="D198" s="154" t="s">
        <v>214</v>
      </c>
      <c r="E198" s="155" t="s">
        <v>5362</v>
      </c>
      <c r="F198" s="156" t="s">
        <v>5363</v>
      </c>
      <c r="G198" s="157" t="s">
        <v>5245</v>
      </c>
      <c r="H198" s="158">
        <v>3</v>
      </c>
      <c r="I198" s="159"/>
      <c r="J198" s="160">
        <f t="shared" si="20"/>
        <v>0</v>
      </c>
      <c r="K198" s="161"/>
      <c r="L198" s="32"/>
      <c r="M198" s="162" t="s">
        <v>1</v>
      </c>
      <c r="N198" s="163" t="s">
        <v>41</v>
      </c>
      <c r="P198" s="148">
        <f t="shared" si="21"/>
        <v>0</v>
      </c>
      <c r="Q198" s="148">
        <v>1.2999999999999999E-4</v>
      </c>
      <c r="R198" s="148">
        <f t="shared" si="22"/>
        <v>3.8999999999999994E-4</v>
      </c>
      <c r="S198" s="148">
        <v>0</v>
      </c>
      <c r="T198" s="149">
        <f t="shared" si="23"/>
        <v>0</v>
      </c>
      <c r="AR198" s="150" t="s">
        <v>233</v>
      </c>
      <c r="AT198" s="150" t="s">
        <v>214</v>
      </c>
      <c r="AU198" s="150" t="s">
        <v>88</v>
      </c>
      <c r="AY198" s="17" t="s">
        <v>205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7" t="s">
        <v>88</v>
      </c>
      <c r="BK198" s="151">
        <f t="shared" si="29"/>
        <v>0</v>
      </c>
      <c r="BL198" s="17" t="s">
        <v>233</v>
      </c>
      <c r="BM198" s="150" t="s">
        <v>5364</v>
      </c>
    </row>
    <row r="199" spans="2:65" s="1" customFormat="1" ht="24.2" customHeight="1">
      <c r="B199" s="136"/>
      <c r="C199" s="154" t="s">
        <v>1120</v>
      </c>
      <c r="D199" s="154" t="s">
        <v>214</v>
      </c>
      <c r="E199" s="155" t="s">
        <v>5365</v>
      </c>
      <c r="F199" s="156" t="s">
        <v>5366</v>
      </c>
      <c r="G199" s="157" t="s">
        <v>5357</v>
      </c>
      <c r="H199" s="158">
        <v>2</v>
      </c>
      <c r="I199" s="159"/>
      <c r="J199" s="160">
        <f t="shared" si="20"/>
        <v>0</v>
      </c>
      <c r="K199" s="161"/>
      <c r="L199" s="32"/>
      <c r="M199" s="162" t="s">
        <v>1</v>
      </c>
      <c r="N199" s="163" t="s">
        <v>41</v>
      </c>
      <c r="P199" s="148">
        <f t="shared" si="21"/>
        <v>0</v>
      </c>
      <c r="Q199" s="148">
        <v>1.2999999999999999E-4</v>
      </c>
      <c r="R199" s="148">
        <f t="shared" si="22"/>
        <v>2.5999999999999998E-4</v>
      </c>
      <c r="S199" s="148">
        <v>0</v>
      </c>
      <c r="T199" s="149">
        <f t="shared" si="23"/>
        <v>0</v>
      </c>
      <c r="AR199" s="150" t="s">
        <v>233</v>
      </c>
      <c r="AT199" s="150" t="s">
        <v>214</v>
      </c>
      <c r="AU199" s="150" t="s">
        <v>88</v>
      </c>
      <c r="AY199" s="17" t="s">
        <v>205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7" t="s">
        <v>88</v>
      </c>
      <c r="BK199" s="151">
        <f t="shared" si="29"/>
        <v>0</v>
      </c>
      <c r="BL199" s="17" t="s">
        <v>233</v>
      </c>
      <c r="BM199" s="150" t="s">
        <v>5367</v>
      </c>
    </row>
    <row r="200" spans="2:65" s="1" customFormat="1" ht="24.2" customHeight="1">
      <c r="B200" s="136"/>
      <c r="C200" s="154" t="s">
        <v>1125</v>
      </c>
      <c r="D200" s="154" t="s">
        <v>214</v>
      </c>
      <c r="E200" s="155" t="s">
        <v>5368</v>
      </c>
      <c r="F200" s="156" t="s">
        <v>5369</v>
      </c>
      <c r="G200" s="157" t="s">
        <v>5245</v>
      </c>
      <c r="H200" s="158">
        <v>2</v>
      </c>
      <c r="I200" s="159"/>
      <c r="J200" s="160">
        <f t="shared" si="20"/>
        <v>0</v>
      </c>
      <c r="K200" s="161"/>
      <c r="L200" s="32"/>
      <c r="M200" s="162" t="s">
        <v>1</v>
      </c>
      <c r="N200" s="163" t="s">
        <v>41</v>
      </c>
      <c r="P200" s="148">
        <f t="shared" si="21"/>
        <v>0</v>
      </c>
      <c r="Q200" s="148">
        <v>1.2999999999999999E-4</v>
      </c>
      <c r="R200" s="148">
        <f t="shared" si="22"/>
        <v>2.5999999999999998E-4</v>
      </c>
      <c r="S200" s="148">
        <v>0</v>
      </c>
      <c r="T200" s="149">
        <f t="shared" si="23"/>
        <v>0</v>
      </c>
      <c r="AR200" s="150" t="s">
        <v>233</v>
      </c>
      <c r="AT200" s="150" t="s">
        <v>214</v>
      </c>
      <c r="AU200" s="150" t="s">
        <v>88</v>
      </c>
      <c r="AY200" s="17" t="s">
        <v>205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7" t="s">
        <v>88</v>
      </c>
      <c r="BK200" s="151">
        <f t="shared" si="29"/>
        <v>0</v>
      </c>
      <c r="BL200" s="17" t="s">
        <v>233</v>
      </c>
      <c r="BM200" s="150" t="s">
        <v>5370</v>
      </c>
    </row>
    <row r="201" spans="2:65" s="1" customFormat="1" ht="24.2" customHeight="1">
      <c r="B201" s="136"/>
      <c r="C201" s="154" t="s">
        <v>1129</v>
      </c>
      <c r="D201" s="154" t="s">
        <v>214</v>
      </c>
      <c r="E201" s="155" t="s">
        <v>5371</v>
      </c>
      <c r="F201" s="156" t="s">
        <v>5372</v>
      </c>
      <c r="G201" s="157" t="s">
        <v>5357</v>
      </c>
      <c r="H201" s="158">
        <v>1</v>
      </c>
      <c r="I201" s="159"/>
      <c r="J201" s="160">
        <f t="shared" si="20"/>
        <v>0</v>
      </c>
      <c r="K201" s="161"/>
      <c r="L201" s="32"/>
      <c r="M201" s="162" t="s">
        <v>1</v>
      </c>
      <c r="N201" s="163" t="s">
        <v>41</v>
      </c>
      <c r="P201" s="148">
        <f t="shared" si="21"/>
        <v>0</v>
      </c>
      <c r="Q201" s="148">
        <v>1.2999999999999999E-4</v>
      </c>
      <c r="R201" s="148">
        <f t="shared" si="22"/>
        <v>1.2999999999999999E-4</v>
      </c>
      <c r="S201" s="148">
        <v>0</v>
      </c>
      <c r="T201" s="149">
        <f t="shared" si="23"/>
        <v>0</v>
      </c>
      <c r="AR201" s="150" t="s">
        <v>233</v>
      </c>
      <c r="AT201" s="150" t="s">
        <v>214</v>
      </c>
      <c r="AU201" s="150" t="s">
        <v>88</v>
      </c>
      <c r="AY201" s="17" t="s">
        <v>205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7" t="s">
        <v>88</v>
      </c>
      <c r="BK201" s="151">
        <f t="shared" si="29"/>
        <v>0</v>
      </c>
      <c r="BL201" s="17" t="s">
        <v>233</v>
      </c>
      <c r="BM201" s="150" t="s">
        <v>5373</v>
      </c>
    </row>
    <row r="202" spans="2:65" s="1" customFormat="1" ht="24.2" customHeight="1">
      <c r="B202" s="136"/>
      <c r="C202" s="154" t="s">
        <v>1133</v>
      </c>
      <c r="D202" s="154" t="s">
        <v>214</v>
      </c>
      <c r="E202" s="155" t="s">
        <v>5374</v>
      </c>
      <c r="F202" s="156" t="s">
        <v>5375</v>
      </c>
      <c r="G202" s="157" t="s">
        <v>5245</v>
      </c>
      <c r="H202" s="158">
        <v>1</v>
      </c>
      <c r="I202" s="159"/>
      <c r="J202" s="160">
        <f t="shared" si="20"/>
        <v>0</v>
      </c>
      <c r="K202" s="161"/>
      <c r="L202" s="32"/>
      <c r="M202" s="162" t="s">
        <v>1</v>
      </c>
      <c r="N202" s="163" t="s">
        <v>41</v>
      </c>
      <c r="P202" s="148">
        <f t="shared" si="21"/>
        <v>0</v>
      </c>
      <c r="Q202" s="148">
        <v>1.2999999999999999E-4</v>
      </c>
      <c r="R202" s="148">
        <f t="shared" si="22"/>
        <v>1.2999999999999999E-4</v>
      </c>
      <c r="S202" s="148">
        <v>0</v>
      </c>
      <c r="T202" s="149">
        <f t="shared" si="23"/>
        <v>0</v>
      </c>
      <c r="AR202" s="150" t="s">
        <v>233</v>
      </c>
      <c r="AT202" s="150" t="s">
        <v>214</v>
      </c>
      <c r="AU202" s="150" t="s">
        <v>88</v>
      </c>
      <c r="AY202" s="17" t="s">
        <v>205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7" t="s">
        <v>88</v>
      </c>
      <c r="BK202" s="151">
        <f t="shared" si="29"/>
        <v>0</v>
      </c>
      <c r="BL202" s="17" t="s">
        <v>233</v>
      </c>
      <c r="BM202" s="150" t="s">
        <v>5376</v>
      </c>
    </row>
    <row r="203" spans="2:65" s="1" customFormat="1" ht="24.2" customHeight="1">
      <c r="B203" s="136"/>
      <c r="C203" s="154" t="s">
        <v>1137</v>
      </c>
      <c r="D203" s="154" t="s">
        <v>214</v>
      </c>
      <c r="E203" s="155" t="s">
        <v>5377</v>
      </c>
      <c r="F203" s="156" t="s">
        <v>5378</v>
      </c>
      <c r="G203" s="157" t="s">
        <v>5357</v>
      </c>
      <c r="H203" s="158">
        <v>1</v>
      </c>
      <c r="I203" s="159"/>
      <c r="J203" s="160">
        <f t="shared" ref="J203:J226" si="30">ROUND(I203*H203,2)</f>
        <v>0</v>
      </c>
      <c r="K203" s="161"/>
      <c r="L203" s="32"/>
      <c r="M203" s="162" t="s">
        <v>1</v>
      </c>
      <c r="N203" s="163" t="s">
        <v>41</v>
      </c>
      <c r="P203" s="148">
        <f t="shared" ref="P203:P226" si="31">O203*H203</f>
        <v>0</v>
      </c>
      <c r="Q203" s="148">
        <v>1.2999999999999999E-4</v>
      </c>
      <c r="R203" s="148">
        <f t="shared" ref="R203:R226" si="32">Q203*H203</f>
        <v>1.2999999999999999E-4</v>
      </c>
      <c r="S203" s="148">
        <v>0</v>
      </c>
      <c r="T203" s="149">
        <f t="shared" ref="T203:T226" si="33">S203*H203</f>
        <v>0</v>
      </c>
      <c r="AR203" s="150" t="s">
        <v>233</v>
      </c>
      <c r="AT203" s="150" t="s">
        <v>214</v>
      </c>
      <c r="AU203" s="150" t="s">
        <v>88</v>
      </c>
      <c r="AY203" s="17" t="s">
        <v>205</v>
      </c>
      <c r="BE203" s="151">
        <f t="shared" ref="BE203:BE226" si="34">IF(N203="základná",J203,0)</f>
        <v>0</v>
      </c>
      <c r="BF203" s="151">
        <f t="shared" ref="BF203:BF226" si="35">IF(N203="znížená",J203,0)</f>
        <v>0</v>
      </c>
      <c r="BG203" s="151">
        <f t="shared" ref="BG203:BG226" si="36">IF(N203="zákl. prenesená",J203,0)</f>
        <v>0</v>
      </c>
      <c r="BH203" s="151">
        <f t="shared" ref="BH203:BH226" si="37">IF(N203="zníž. prenesená",J203,0)</f>
        <v>0</v>
      </c>
      <c r="BI203" s="151">
        <f t="shared" ref="BI203:BI226" si="38">IF(N203="nulová",J203,0)</f>
        <v>0</v>
      </c>
      <c r="BJ203" s="17" t="s">
        <v>88</v>
      </c>
      <c r="BK203" s="151">
        <f t="shared" ref="BK203:BK226" si="39">ROUND(I203*H203,2)</f>
        <v>0</v>
      </c>
      <c r="BL203" s="17" t="s">
        <v>233</v>
      </c>
      <c r="BM203" s="150" t="s">
        <v>5379</v>
      </c>
    </row>
    <row r="204" spans="2:65" s="1" customFormat="1" ht="24.2" customHeight="1">
      <c r="B204" s="136"/>
      <c r="C204" s="154" t="s">
        <v>1141</v>
      </c>
      <c r="D204" s="154" t="s">
        <v>214</v>
      </c>
      <c r="E204" s="155" t="s">
        <v>5380</v>
      </c>
      <c r="F204" s="156" t="s">
        <v>5381</v>
      </c>
      <c r="G204" s="157" t="s">
        <v>5245</v>
      </c>
      <c r="H204" s="158">
        <v>1</v>
      </c>
      <c r="I204" s="159"/>
      <c r="J204" s="160">
        <f t="shared" si="30"/>
        <v>0</v>
      </c>
      <c r="K204" s="161"/>
      <c r="L204" s="32"/>
      <c r="M204" s="162" t="s">
        <v>1</v>
      </c>
      <c r="N204" s="163" t="s">
        <v>41</v>
      </c>
      <c r="P204" s="148">
        <f t="shared" si="31"/>
        <v>0</v>
      </c>
      <c r="Q204" s="148">
        <v>1.2999999999999999E-4</v>
      </c>
      <c r="R204" s="148">
        <f t="shared" si="32"/>
        <v>1.2999999999999999E-4</v>
      </c>
      <c r="S204" s="148">
        <v>0</v>
      </c>
      <c r="T204" s="149">
        <f t="shared" si="33"/>
        <v>0</v>
      </c>
      <c r="AR204" s="150" t="s">
        <v>233</v>
      </c>
      <c r="AT204" s="150" t="s">
        <v>214</v>
      </c>
      <c r="AU204" s="150" t="s">
        <v>88</v>
      </c>
      <c r="AY204" s="17" t="s">
        <v>205</v>
      </c>
      <c r="BE204" s="151">
        <f t="shared" si="34"/>
        <v>0</v>
      </c>
      <c r="BF204" s="151">
        <f t="shared" si="35"/>
        <v>0</v>
      </c>
      <c r="BG204" s="151">
        <f t="shared" si="36"/>
        <v>0</v>
      </c>
      <c r="BH204" s="151">
        <f t="shared" si="37"/>
        <v>0</v>
      </c>
      <c r="BI204" s="151">
        <f t="shared" si="38"/>
        <v>0</v>
      </c>
      <c r="BJ204" s="17" t="s">
        <v>88</v>
      </c>
      <c r="BK204" s="151">
        <f t="shared" si="39"/>
        <v>0</v>
      </c>
      <c r="BL204" s="17" t="s">
        <v>233</v>
      </c>
      <c r="BM204" s="150" t="s">
        <v>5382</v>
      </c>
    </row>
    <row r="205" spans="2:65" s="1" customFormat="1" ht="24.2" customHeight="1">
      <c r="B205" s="136"/>
      <c r="C205" s="154" t="s">
        <v>1145</v>
      </c>
      <c r="D205" s="154" t="s">
        <v>214</v>
      </c>
      <c r="E205" s="155" t="s">
        <v>5383</v>
      </c>
      <c r="F205" s="156" t="s">
        <v>5384</v>
      </c>
      <c r="G205" s="157" t="s">
        <v>5245</v>
      </c>
      <c r="H205" s="158">
        <v>14</v>
      </c>
      <c r="I205" s="159"/>
      <c r="J205" s="160">
        <f t="shared" si="30"/>
        <v>0</v>
      </c>
      <c r="K205" s="161"/>
      <c r="L205" s="32"/>
      <c r="M205" s="162" t="s">
        <v>1</v>
      </c>
      <c r="N205" s="163" t="s">
        <v>41</v>
      </c>
      <c r="P205" s="148">
        <f t="shared" si="31"/>
        <v>0</v>
      </c>
      <c r="Q205" s="148">
        <v>1.2999999999999999E-4</v>
      </c>
      <c r="R205" s="148">
        <f t="shared" si="32"/>
        <v>1.8199999999999998E-3</v>
      </c>
      <c r="S205" s="148">
        <v>0</v>
      </c>
      <c r="T205" s="149">
        <f t="shared" si="33"/>
        <v>0</v>
      </c>
      <c r="AR205" s="150" t="s">
        <v>233</v>
      </c>
      <c r="AT205" s="150" t="s">
        <v>214</v>
      </c>
      <c r="AU205" s="150" t="s">
        <v>88</v>
      </c>
      <c r="AY205" s="17" t="s">
        <v>205</v>
      </c>
      <c r="BE205" s="151">
        <f t="shared" si="34"/>
        <v>0</v>
      </c>
      <c r="BF205" s="151">
        <f t="shared" si="35"/>
        <v>0</v>
      </c>
      <c r="BG205" s="151">
        <f t="shared" si="36"/>
        <v>0</v>
      </c>
      <c r="BH205" s="151">
        <f t="shared" si="37"/>
        <v>0</v>
      </c>
      <c r="BI205" s="151">
        <f t="shared" si="38"/>
        <v>0</v>
      </c>
      <c r="BJ205" s="17" t="s">
        <v>88</v>
      </c>
      <c r="BK205" s="151">
        <f t="shared" si="39"/>
        <v>0</v>
      </c>
      <c r="BL205" s="17" t="s">
        <v>233</v>
      </c>
      <c r="BM205" s="150" t="s">
        <v>5385</v>
      </c>
    </row>
    <row r="206" spans="2:65" s="1" customFormat="1" ht="24.2" customHeight="1">
      <c r="B206" s="136"/>
      <c r="C206" s="154" t="s">
        <v>1149</v>
      </c>
      <c r="D206" s="154" t="s">
        <v>214</v>
      </c>
      <c r="E206" s="155" t="s">
        <v>5386</v>
      </c>
      <c r="F206" s="156" t="s">
        <v>5387</v>
      </c>
      <c r="G206" s="157" t="s">
        <v>5245</v>
      </c>
      <c r="H206" s="158">
        <v>28</v>
      </c>
      <c r="I206" s="159"/>
      <c r="J206" s="160">
        <f t="shared" si="30"/>
        <v>0</v>
      </c>
      <c r="K206" s="161"/>
      <c r="L206" s="32"/>
      <c r="M206" s="162" t="s">
        <v>1</v>
      </c>
      <c r="N206" s="163" t="s">
        <v>41</v>
      </c>
      <c r="P206" s="148">
        <f t="shared" si="31"/>
        <v>0</v>
      </c>
      <c r="Q206" s="148">
        <v>1.2999999999999999E-4</v>
      </c>
      <c r="R206" s="148">
        <f t="shared" si="32"/>
        <v>3.6399999999999996E-3</v>
      </c>
      <c r="S206" s="148">
        <v>0</v>
      </c>
      <c r="T206" s="149">
        <f t="shared" si="33"/>
        <v>0</v>
      </c>
      <c r="AR206" s="150" t="s">
        <v>233</v>
      </c>
      <c r="AT206" s="150" t="s">
        <v>214</v>
      </c>
      <c r="AU206" s="150" t="s">
        <v>88</v>
      </c>
      <c r="AY206" s="17" t="s">
        <v>205</v>
      </c>
      <c r="BE206" s="151">
        <f t="shared" si="34"/>
        <v>0</v>
      </c>
      <c r="BF206" s="151">
        <f t="shared" si="35"/>
        <v>0</v>
      </c>
      <c r="BG206" s="151">
        <f t="shared" si="36"/>
        <v>0</v>
      </c>
      <c r="BH206" s="151">
        <f t="shared" si="37"/>
        <v>0</v>
      </c>
      <c r="BI206" s="151">
        <f t="shared" si="38"/>
        <v>0</v>
      </c>
      <c r="BJ206" s="17" t="s">
        <v>88</v>
      </c>
      <c r="BK206" s="151">
        <f t="shared" si="39"/>
        <v>0</v>
      </c>
      <c r="BL206" s="17" t="s">
        <v>233</v>
      </c>
      <c r="BM206" s="150" t="s">
        <v>5388</v>
      </c>
    </row>
    <row r="207" spans="2:65" s="1" customFormat="1" ht="24.2" customHeight="1">
      <c r="B207" s="136"/>
      <c r="C207" s="154" t="s">
        <v>1152</v>
      </c>
      <c r="D207" s="154" t="s">
        <v>214</v>
      </c>
      <c r="E207" s="155" t="s">
        <v>5389</v>
      </c>
      <c r="F207" s="156" t="s">
        <v>5390</v>
      </c>
      <c r="G207" s="157" t="s">
        <v>5245</v>
      </c>
      <c r="H207" s="158">
        <v>2</v>
      </c>
      <c r="I207" s="159"/>
      <c r="J207" s="160">
        <f t="shared" si="30"/>
        <v>0</v>
      </c>
      <c r="K207" s="161"/>
      <c r="L207" s="32"/>
      <c r="M207" s="162" t="s">
        <v>1</v>
      </c>
      <c r="N207" s="163" t="s">
        <v>41</v>
      </c>
      <c r="P207" s="148">
        <f t="shared" si="31"/>
        <v>0</v>
      </c>
      <c r="Q207" s="148">
        <v>1.2999999999999999E-4</v>
      </c>
      <c r="R207" s="148">
        <f t="shared" si="32"/>
        <v>2.5999999999999998E-4</v>
      </c>
      <c r="S207" s="148">
        <v>0</v>
      </c>
      <c r="T207" s="149">
        <f t="shared" si="33"/>
        <v>0</v>
      </c>
      <c r="AR207" s="150" t="s">
        <v>233</v>
      </c>
      <c r="AT207" s="150" t="s">
        <v>214</v>
      </c>
      <c r="AU207" s="150" t="s">
        <v>88</v>
      </c>
      <c r="AY207" s="17" t="s">
        <v>205</v>
      </c>
      <c r="BE207" s="151">
        <f t="shared" si="34"/>
        <v>0</v>
      </c>
      <c r="BF207" s="151">
        <f t="shared" si="35"/>
        <v>0</v>
      </c>
      <c r="BG207" s="151">
        <f t="shared" si="36"/>
        <v>0</v>
      </c>
      <c r="BH207" s="151">
        <f t="shared" si="37"/>
        <v>0</v>
      </c>
      <c r="BI207" s="151">
        <f t="shared" si="38"/>
        <v>0</v>
      </c>
      <c r="BJ207" s="17" t="s">
        <v>88</v>
      </c>
      <c r="BK207" s="151">
        <f t="shared" si="39"/>
        <v>0</v>
      </c>
      <c r="BL207" s="17" t="s">
        <v>233</v>
      </c>
      <c r="BM207" s="150" t="s">
        <v>5391</v>
      </c>
    </row>
    <row r="208" spans="2:65" s="1" customFormat="1" ht="24.2" customHeight="1">
      <c r="B208" s="136"/>
      <c r="C208" s="154" t="s">
        <v>1155</v>
      </c>
      <c r="D208" s="154" t="s">
        <v>214</v>
      </c>
      <c r="E208" s="155" t="s">
        <v>5392</v>
      </c>
      <c r="F208" s="156" t="s">
        <v>5393</v>
      </c>
      <c r="G208" s="157" t="s">
        <v>5245</v>
      </c>
      <c r="H208" s="158">
        <v>2</v>
      </c>
      <c r="I208" s="159"/>
      <c r="J208" s="160">
        <f t="shared" si="30"/>
        <v>0</v>
      </c>
      <c r="K208" s="161"/>
      <c r="L208" s="32"/>
      <c r="M208" s="162" t="s">
        <v>1</v>
      </c>
      <c r="N208" s="163" t="s">
        <v>41</v>
      </c>
      <c r="P208" s="148">
        <f t="shared" si="31"/>
        <v>0</v>
      </c>
      <c r="Q208" s="148">
        <v>1.2999999999999999E-4</v>
      </c>
      <c r="R208" s="148">
        <f t="shared" si="32"/>
        <v>2.5999999999999998E-4</v>
      </c>
      <c r="S208" s="148">
        <v>0</v>
      </c>
      <c r="T208" s="149">
        <f t="shared" si="33"/>
        <v>0</v>
      </c>
      <c r="AR208" s="150" t="s">
        <v>233</v>
      </c>
      <c r="AT208" s="150" t="s">
        <v>214</v>
      </c>
      <c r="AU208" s="150" t="s">
        <v>88</v>
      </c>
      <c r="AY208" s="17" t="s">
        <v>205</v>
      </c>
      <c r="BE208" s="151">
        <f t="shared" si="34"/>
        <v>0</v>
      </c>
      <c r="BF208" s="151">
        <f t="shared" si="35"/>
        <v>0</v>
      </c>
      <c r="BG208" s="151">
        <f t="shared" si="36"/>
        <v>0</v>
      </c>
      <c r="BH208" s="151">
        <f t="shared" si="37"/>
        <v>0</v>
      </c>
      <c r="BI208" s="151">
        <f t="shared" si="38"/>
        <v>0</v>
      </c>
      <c r="BJ208" s="17" t="s">
        <v>88</v>
      </c>
      <c r="BK208" s="151">
        <f t="shared" si="39"/>
        <v>0</v>
      </c>
      <c r="BL208" s="17" t="s">
        <v>233</v>
      </c>
      <c r="BM208" s="150" t="s">
        <v>5394</v>
      </c>
    </row>
    <row r="209" spans="2:65" s="1" customFormat="1" ht="24.2" customHeight="1">
      <c r="B209" s="136"/>
      <c r="C209" s="154" t="s">
        <v>1167</v>
      </c>
      <c r="D209" s="154" t="s">
        <v>214</v>
      </c>
      <c r="E209" s="155" t="s">
        <v>5395</v>
      </c>
      <c r="F209" s="156" t="s">
        <v>5396</v>
      </c>
      <c r="G209" s="157" t="s">
        <v>5245</v>
      </c>
      <c r="H209" s="158">
        <v>2</v>
      </c>
      <c r="I209" s="159"/>
      <c r="J209" s="160">
        <f t="shared" si="30"/>
        <v>0</v>
      </c>
      <c r="K209" s="161"/>
      <c r="L209" s="32"/>
      <c r="M209" s="162" t="s">
        <v>1</v>
      </c>
      <c r="N209" s="163" t="s">
        <v>41</v>
      </c>
      <c r="P209" s="148">
        <f t="shared" si="31"/>
        <v>0</v>
      </c>
      <c r="Q209" s="148">
        <v>1.2999999999999999E-4</v>
      </c>
      <c r="R209" s="148">
        <f t="shared" si="32"/>
        <v>2.5999999999999998E-4</v>
      </c>
      <c r="S209" s="148">
        <v>0</v>
      </c>
      <c r="T209" s="149">
        <f t="shared" si="33"/>
        <v>0</v>
      </c>
      <c r="AR209" s="150" t="s">
        <v>233</v>
      </c>
      <c r="AT209" s="150" t="s">
        <v>214</v>
      </c>
      <c r="AU209" s="150" t="s">
        <v>88</v>
      </c>
      <c r="AY209" s="17" t="s">
        <v>205</v>
      </c>
      <c r="BE209" s="151">
        <f t="shared" si="34"/>
        <v>0</v>
      </c>
      <c r="BF209" s="151">
        <f t="shared" si="35"/>
        <v>0</v>
      </c>
      <c r="BG209" s="151">
        <f t="shared" si="36"/>
        <v>0</v>
      </c>
      <c r="BH209" s="151">
        <f t="shared" si="37"/>
        <v>0</v>
      </c>
      <c r="BI209" s="151">
        <f t="shared" si="38"/>
        <v>0</v>
      </c>
      <c r="BJ209" s="17" t="s">
        <v>88</v>
      </c>
      <c r="BK209" s="151">
        <f t="shared" si="39"/>
        <v>0</v>
      </c>
      <c r="BL209" s="17" t="s">
        <v>233</v>
      </c>
      <c r="BM209" s="150" t="s">
        <v>5397</v>
      </c>
    </row>
    <row r="210" spans="2:65" s="1" customFormat="1" ht="21.75" customHeight="1">
      <c r="B210" s="136"/>
      <c r="C210" s="154" t="s">
        <v>1169</v>
      </c>
      <c r="D210" s="154" t="s">
        <v>214</v>
      </c>
      <c r="E210" s="155" t="s">
        <v>5398</v>
      </c>
      <c r="F210" s="156" t="s">
        <v>5399</v>
      </c>
      <c r="G210" s="157" t="s">
        <v>370</v>
      </c>
      <c r="H210" s="158">
        <v>2010</v>
      </c>
      <c r="I210" s="159"/>
      <c r="J210" s="160">
        <f t="shared" si="30"/>
        <v>0</v>
      </c>
      <c r="K210" s="161"/>
      <c r="L210" s="32"/>
      <c r="M210" s="162" t="s">
        <v>1</v>
      </c>
      <c r="N210" s="163" t="s">
        <v>41</v>
      </c>
      <c r="P210" s="148">
        <f t="shared" si="31"/>
        <v>0</v>
      </c>
      <c r="Q210" s="148">
        <v>4.4999999999999999E-4</v>
      </c>
      <c r="R210" s="148">
        <f t="shared" si="32"/>
        <v>0.90449999999999997</v>
      </c>
      <c r="S210" s="148">
        <v>0</v>
      </c>
      <c r="T210" s="149">
        <f t="shared" si="33"/>
        <v>0</v>
      </c>
      <c r="AR210" s="150" t="s">
        <v>233</v>
      </c>
      <c r="AT210" s="150" t="s">
        <v>214</v>
      </c>
      <c r="AU210" s="150" t="s">
        <v>88</v>
      </c>
      <c r="AY210" s="17" t="s">
        <v>205</v>
      </c>
      <c r="BE210" s="151">
        <f t="shared" si="34"/>
        <v>0</v>
      </c>
      <c r="BF210" s="151">
        <f t="shared" si="35"/>
        <v>0</v>
      </c>
      <c r="BG210" s="151">
        <f t="shared" si="36"/>
        <v>0</v>
      </c>
      <c r="BH210" s="151">
        <f t="shared" si="37"/>
        <v>0</v>
      </c>
      <c r="BI210" s="151">
        <f t="shared" si="38"/>
        <v>0</v>
      </c>
      <c r="BJ210" s="17" t="s">
        <v>88</v>
      </c>
      <c r="BK210" s="151">
        <f t="shared" si="39"/>
        <v>0</v>
      </c>
      <c r="BL210" s="17" t="s">
        <v>233</v>
      </c>
      <c r="BM210" s="150" t="s">
        <v>5400</v>
      </c>
    </row>
    <row r="211" spans="2:65" s="1" customFormat="1" ht="24.2" customHeight="1">
      <c r="B211" s="136"/>
      <c r="C211" s="154" t="s">
        <v>1171</v>
      </c>
      <c r="D211" s="154" t="s">
        <v>214</v>
      </c>
      <c r="E211" s="155" t="s">
        <v>5401</v>
      </c>
      <c r="F211" s="156" t="s">
        <v>5402</v>
      </c>
      <c r="G211" s="157" t="s">
        <v>206</v>
      </c>
      <c r="H211" s="158">
        <v>1002</v>
      </c>
      <c r="I211" s="159"/>
      <c r="J211" s="160">
        <f t="shared" si="30"/>
        <v>0</v>
      </c>
      <c r="K211" s="161"/>
      <c r="L211" s="32"/>
      <c r="M211" s="162" t="s">
        <v>1</v>
      </c>
      <c r="N211" s="163" t="s">
        <v>41</v>
      </c>
      <c r="P211" s="148">
        <f t="shared" si="31"/>
        <v>0</v>
      </c>
      <c r="Q211" s="148">
        <v>4.4999999999999999E-4</v>
      </c>
      <c r="R211" s="148">
        <f t="shared" si="32"/>
        <v>0.45089999999999997</v>
      </c>
      <c r="S211" s="148">
        <v>0</v>
      </c>
      <c r="T211" s="149">
        <f t="shared" si="33"/>
        <v>0</v>
      </c>
      <c r="AR211" s="150" t="s">
        <v>233</v>
      </c>
      <c r="AT211" s="150" t="s">
        <v>214</v>
      </c>
      <c r="AU211" s="150" t="s">
        <v>88</v>
      </c>
      <c r="AY211" s="17" t="s">
        <v>205</v>
      </c>
      <c r="BE211" s="151">
        <f t="shared" si="34"/>
        <v>0</v>
      </c>
      <c r="BF211" s="151">
        <f t="shared" si="35"/>
        <v>0</v>
      </c>
      <c r="BG211" s="151">
        <f t="shared" si="36"/>
        <v>0</v>
      </c>
      <c r="BH211" s="151">
        <f t="shared" si="37"/>
        <v>0</v>
      </c>
      <c r="BI211" s="151">
        <f t="shared" si="38"/>
        <v>0</v>
      </c>
      <c r="BJ211" s="17" t="s">
        <v>88</v>
      </c>
      <c r="BK211" s="151">
        <f t="shared" si="39"/>
        <v>0</v>
      </c>
      <c r="BL211" s="17" t="s">
        <v>233</v>
      </c>
      <c r="BM211" s="150" t="s">
        <v>5403</v>
      </c>
    </row>
    <row r="212" spans="2:65" s="1" customFormat="1" ht="21.75" customHeight="1">
      <c r="B212" s="136"/>
      <c r="C212" s="154" t="s">
        <v>1173</v>
      </c>
      <c r="D212" s="154" t="s">
        <v>214</v>
      </c>
      <c r="E212" s="155" t="s">
        <v>5404</v>
      </c>
      <c r="F212" s="156" t="s">
        <v>5405</v>
      </c>
      <c r="G212" s="157" t="s">
        <v>592</v>
      </c>
      <c r="H212" s="158">
        <v>336</v>
      </c>
      <c r="I212" s="159"/>
      <c r="J212" s="160">
        <f t="shared" si="30"/>
        <v>0</v>
      </c>
      <c r="K212" s="161"/>
      <c r="L212" s="32"/>
      <c r="M212" s="162" t="s">
        <v>1</v>
      </c>
      <c r="N212" s="163" t="s">
        <v>41</v>
      </c>
      <c r="P212" s="148">
        <f t="shared" si="31"/>
        <v>0</v>
      </c>
      <c r="Q212" s="148">
        <v>4.4999999999999999E-4</v>
      </c>
      <c r="R212" s="148">
        <f t="shared" si="32"/>
        <v>0.1512</v>
      </c>
      <c r="S212" s="148">
        <v>0</v>
      </c>
      <c r="T212" s="149">
        <f t="shared" si="33"/>
        <v>0</v>
      </c>
      <c r="AR212" s="150" t="s">
        <v>233</v>
      </c>
      <c r="AT212" s="150" t="s">
        <v>214</v>
      </c>
      <c r="AU212" s="150" t="s">
        <v>88</v>
      </c>
      <c r="AY212" s="17" t="s">
        <v>205</v>
      </c>
      <c r="BE212" s="151">
        <f t="shared" si="34"/>
        <v>0</v>
      </c>
      <c r="BF212" s="151">
        <f t="shared" si="35"/>
        <v>0</v>
      </c>
      <c r="BG212" s="151">
        <f t="shared" si="36"/>
        <v>0</v>
      </c>
      <c r="BH212" s="151">
        <f t="shared" si="37"/>
        <v>0</v>
      </c>
      <c r="BI212" s="151">
        <f t="shared" si="38"/>
        <v>0</v>
      </c>
      <c r="BJ212" s="17" t="s">
        <v>88</v>
      </c>
      <c r="BK212" s="151">
        <f t="shared" si="39"/>
        <v>0</v>
      </c>
      <c r="BL212" s="17" t="s">
        <v>233</v>
      </c>
      <c r="BM212" s="150" t="s">
        <v>5406</v>
      </c>
    </row>
    <row r="213" spans="2:65" s="1" customFormat="1" ht="24.2" customHeight="1">
      <c r="B213" s="136"/>
      <c r="C213" s="154" t="s">
        <v>1175</v>
      </c>
      <c r="D213" s="154" t="s">
        <v>214</v>
      </c>
      <c r="E213" s="155" t="s">
        <v>5407</v>
      </c>
      <c r="F213" s="156" t="s">
        <v>5408</v>
      </c>
      <c r="G213" s="157" t="s">
        <v>5245</v>
      </c>
      <c r="H213" s="158">
        <v>14</v>
      </c>
      <c r="I213" s="159"/>
      <c r="J213" s="160">
        <f t="shared" si="30"/>
        <v>0</v>
      </c>
      <c r="K213" s="161"/>
      <c r="L213" s="32"/>
      <c r="M213" s="162" t="s">
        <v>1</v>
      </c>
      <c r="N213" s="163" t="s">
        <v>41</v>
      </c>
      <c r="P213" s="148">
        <f t="shared" si="31"/>
        <v>0</v>
      </c>
      <c r="Q213" s="148">
        <v>1.9000000000000001E-4</v>
      </c>
      <c r="R213" s="148">
        <f t="shared" si="32"/>
        <v>2.66E-3</v>
      </c>
      <c r="S213" s="148">
        <v>0</v>
      </c>
      <c r="T213" s="149">
        <f t="shared" si="33"/>
        <v>0</v>
      </c>
      <c r="AR213" s="150" t="s">
        <v>233</v>
      </c>
      <c r="AT213" s="150" t="s">
        <v>214</v>
      </c>
      <c r="AU213" s="150" t="s">
        <v>88</v>
      </c>
      <c r="AY213" s="17" t="s">
        <v>205</v>
      </c>
      <c r="BE213" s="151">
        <f t="shared" si="34"/>
        <v>0</v>
      </c>
      <c r="BF213" s="151">
        <f t="shared" si="35"/>
        <v>0</v>
      </c>
      <c r="BG213" s="151">
        <f t="shared" si="36"/>
        <v>0</v>
      </c>
      <c r="BH213" s="151">
        <f t="shared" si="37"/>
        <v>0</v>
      </c>
      <c r="BI213" s="151">
        <f t="shared" si="38"/>
        <v>0</v>
      </c>
      <c r="BJ213" s="17" t="s">
        <v>88</v>
      </c>
      <c r="BK213" s="151">
        <f t="shared" si="39"/>
        <v>0</v>
      </c>
      <c r="BL213" s="17" t="s">
        <v>233</v>
      </c>
      <c r="BM213" s="150" t="s">
        <v>5409</v>
      </c>
    </row>
    <row r="214" spans="2:65" s="1" customFormat="1" ht="21.75" customHeight="1">
      <c r="B214" s="136"/>
      <c r="C214" s="154" t="s">
        <v>1177</v>
      </c>
      <c r="D214" s="154" t="s">
        <v>214</v>
      </c>
      <c r="E214" s="155" t="s">
        <v>5410</v>
      </c>
      <c r="F214" s="156" t="s">
        <v>5411</v>
      </c>
      <c r="G214" s="157" t="s">
        <v>5245</v>
      </c>
      <c r="H214" s="158">
        <v>14</v>
      </c>
      <c r="I214" s="159"/>
      <c r="J214" s="160">
        <f t="shared" si="30"/>
        <v>0</v>
      </c>
      <c r="K214" s="161"/>
      <c r="L214" s="32"/>
      <c r="M214" s="162" t="s">
        <v>1</v>
      </c>
      <c r="N214" s="163" t="s">
        <v>41</v>
      </c>
      <c r="P214" s="148">
        <f t="shared" si="31"/>
        <v>0</v>
      </c>
      <c r="Q214" s="148">
        <v>1.9000000000000001E-4</v>
      </c>
      <c r="R214" s="148">
        <f t="shared" si="32"/>
        <v>2.66E-3</v>
      </c>
      <c r="S214" s="148">
        <v>0</v>
      </c>
      <c r="T214" s="149">
        <f t="shared" si="33"/>
        <v>0</v>
      </c>
      <c r="AR214" s="150" t="s">
        <v>233</v>
      </c>
      <c r="AT214" s="150" t="s">
        <v>214</v>
      </c>
      <c r="AU214" s="150" t="s">
        <v>88</v>
      </c>
      <c r="AY214" s="17" t="s">
        <v>205</v>
      </c>
      <c r="BE214" s="151">
        <f t="shared" si="34"/>
        <v>0</v>
      </c>
      <c r="BF214" s="151">
        <f t="shared" si="35"/>
        <v>0</v>
      </c>
      <c r="BG214" s="151">
        <f t="shared" si="36"/>
        <v>0</v>
      </c>
      <c r="BH214" s="151">
        <f t="shared" si="37"/>
        <v>0</v>
      </c>
      <c r="BI214" s="151">
        <f t="shared" si="38"/>
        <v>0</v>
      </c>
      <c r="BJ214" s="17" t="s">
        <v>88</v>
      </c>
      <c r="BK214" s="151">
        <f t="shared" si="39"/>
        <v>0</v>
      </c>
      <c r="BL214" s="17" t="s">
        <v>233</v>
      </c>
      <c r="BM214" s="150" t="s">
        <v>5412</v>
      </c>
    </row>
    <row r="215" spans="2:65" s="1" customFormat="1" ht="24.2" customHeight="1">
      <c r="B215" s="136"/>
      <c r="C215" s="154" t="s">
        <v>1182</v>
      </c>
      <c r="D215" s="154" t="s">
        <v>214</v>
      </c>
      <c r="E215" s="155" t="s">
        <v>5413</v>
      </c>
      <c r="F215" s="156" t="s">
        <v>5414</v>
      </c>
      <c r="G215" s="157" t="s">
        <v>2981</v>
      </c>
      <c r="H215" s="158">
        <v>18</v>
      </c>
      <c r="I215" s="159"/>
      <c r="J215" s="160">
        <f t="shared" si="30"/>
        <v>0</v>
      </c>
      <c r="K215" s="161"/>
      <c r="L215" s="32"/>
      <c r="M215" s="162" t="s">
        <v>1</v>
      </c>
      <c r="N215" s="163" t="s">
        <v>41</v>
      </c>
      <c r="P215" s="148">
        <f t="shared" si="31"/>
        <v>0</v>
      </c>
      <c r="Q215" s="148">
        <v>5.0000000000000001E-3</v>
      </c>
      <c r="R215" s="148">
        <f t="shared" si="32"/>
        <v>0.09</v>
      </c>
      <c r="S215" s="148">
        <v>0</v>
      </c>
      <c r="T215" s="149">
        <f t="shared" si="33"/>
        <v>0</v>
      </c>
      <c r="AR215" s="150" t="s">
        <v>233</v>
      </c>
      <c r="AT215" s="150" t="s">
        <v>214</v>
      </c>
      <c r="AU215" s="150" t="s">
        <v>88</v>
      </c>
      <c r="AY215" s="17" t="s">
        <v>205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7" t="s">
        <v>88</v>
      </c>
      <c r="BK215" s="151">
        <f t="shared" si="39"/>
        <v>0</v>
      </c>
      <c r="BL215" s="17" t="s">
        <v>233</v>
      </c>
      <c r="BM215" s="150" t="s">
        <v>5415</v>
      </c>
    </row>
    <row r="216" spans="2:65" s="1" customFormat="1" ht="24.2" customHeight="1">
      <c r="B216" s="136"/>
      <c r="C216" s="154" t="s">
        <v>1186</v>
      </c>
      <c r="D216" s="154" t="s">
        <v>214</v>
      </c>
      <c r="E216" s="155" t="s">
        <v>5416</v>
      </c>
      <c r="F216" s="156" t="s">
        <v>5417</v>
      </c>
      <c r="G216" s="157" t="s">
        <v>5357</v>
      </c>
      <c r="H216" s="158">
        <v>18</v>
      </c>
      <c r="I216" s="159"/>
      <c r="J216" s="160">
        <f t="shared" si="30"/>
        <v>0</v>
      </c>
      <c r="K216" s="161"/>
      <c r="L216" s="32"/>
      <c r="M216" s="162" t="s">
        <v>1</v>
      </c>
      <c r="N216" s="163" t="s">
        <v>41</v>
      </c>
      <c r="P216" s="148">
        <f t="shared" si="31"/>
        <v>0</v>
      </c>
      <c r="Q216" s="148">
        <v>0.05</v>
      </c>
      <c r="R216" s="148">
        <f t="shared" si="32"/>
        <v>0.9</v>
      </c>
      <c r="S216" s="148">
        <v>0</v>
      </c>
      <c r="T216" s="149">
        <f t="shared" si="33"/>
        <v>0</v>
      </c>
      <c r="AR216" s="150" t="s">
        <v>233</v>
      </c>
      <c r="AT216" s="150" t="s">
        <v>214</v>
      </c>
      <c r="AU216" s="150" t="s">
        <v>88</v>
      </c>
      <c r="AY216" s="17" t="s">
        <v>205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7" t="s">
        <v>88</v>
      </c>
      <c r="BK216" s="151">
        <f t="shared" si="39"/>
        <v>0</v>
      </c>
      <c r="BL216" s="17" t="s">
        <v>233</v>
      </c>
      <c r="BM216" s="150" t="s">
        <v>5418</v>
      </c>
    </row>
    <row r="217" spans="2:65" s="1" customFormat="1" ht="24.2" customHeight="1">
      <c r="B217" s="136"/>
      <c r="C217" s="154" t="s">
        <v>1190</v>
      </c>
      <c r="D217" s="154" t="s">
        <v>214</v>
      </c>
      <c r="E217" s="155" t="s">
        <v>5419</v>
      </c>
      <c r="F217" s="156" t="s">
        <v>5420</v>
      </c>
      <c r="G217" s="157" t="s">
        <v>5357</v>
      </c>
      <c r="H217" s="158">
        <v>2</v>
      </c>
      <c r="I217" s="159"/>
      <c r="J217" s="160">
        <f t="shared" si="30"/>
        <v>0</v>
      </c>
      <c r="K217" s="161"/>
      <c r="L217" s="32"/>
      <c r="M217" s="162" t="s">
        <v>1</v>
      </c>
      <c r="N217" s="163" t="s">
        <v>41</v>
      </c>
      <c r="P217" s="148">
        <f t="shared" si="31"/>
        <v>0</v>
      </c>
      <c r="Q217" s="148">
        <v>0.05</v>
      </c>
      <c r="R217" s="148">
        <f t="shared" si="32"/>
        <v>0.1</v>
      </c>
      <c r="S217" s="148">
        <v>0</v>
      </c>
      <c r="T217" s="149">
        <f t="shared" si="33"/>
        <v>0</v>
      </c>
      <c r="AR217" s="150" t="s">
        <v>233</v>
      </c>
      <c r="AT217" s="150" t="s">
        <v>214</v>
      </c>
      <c r="AU217" s="150" t="s">
        <v>88</v>
      </c>
      <c r="AY217" s="17" t="s">
        <v>205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7" t="s">
        <v>88</v>
      </c>
      <c r="BK217" s="151">
        <f t="shared" si="39"/>
        <v>0</v>
      </c>
      <c r="BL217" s="17" t="s">
        <v>233</v>
      </c>
      <c r="BM217" s="150" t="s">
        <v>5421</v>
      </c>
    </row>
    <row r="218" spans="2:65" s="1" customFormat="1" ht="24.2" customHeight="1">
      <c r="B218" s="136"/>
      <c r="C218" s="137" t="s">
        <v>1194</v>
      </c>
      <c r="D218" s="137" t="s">
        <v>206</v>
      </c>
      <c r="E218" s="138" t="s">
        <v>5422</v>
      </c>
      <c r="F218" s="139" t="s">
        <v>5423</v>
      </c>
      <c r="G218" s="140" t="s">
        <v>592</v>
      </c>
      <c r="H218" s="141">
        <v>238</v>
      </c>
      <c r="I218" s="142"/>
      <c r="J218" s="143">
        <f t="shared" si="30"/>
        <v>0</v>
      </c>
      <c r="K218" s="144"/>
      <c r="L218" s="145"/>
      <c r="M218" s="146" t="s">
        <v>1</v>
      </c>
      <c r="N218" s="147" t="s">
        <v>41</v>
      </c>
      <c r="P218" s="148">
        <f t="shared" si="31"/>
        <v>0</v>
      </c>
      <c r="Q218" s="148">
        <v>1.4E-3</v>
      </c>
      <c r="R218" s="148">
        <f t="shared" si="32"/>
        <v>0.3332</v>
      </c>
      <c r="S218" s="148">
        <v>0</v>
      </c>
      <c r="T218" s="149">
        <f t="shared" si="33"/>
        <v>0</v>
      </c>
      <c r="AR218" s="150" t="s">
        <v>258</v>
      </c>
      <c r="AT218" s="150" t="s">
        <v>206</v>
      </c>
      <c r="AU218" s="150" t="s">
        <v>88</v>
      </c>
      <c r="AY218" s="17" t="s">
        <v>205</v>
      </c>
      <c r="BE218" s="151">
        <f t="shared" si="34"/>
        <v>0</v>
      </c>
      <c r="BF218" s="151">
        <f t="shared" si="35"/>
        <v>0</v>
      </c>
      <c r="BG218" s="151">
        <f t="shared" si="36"/>
        <v>0</v>
      </c>
      <c r="BH218" s="151">
        <f t="shared" si="37"/>
        <v>0</v>
      </c>
      <c r="BI218" s="151">
        <f t="shared" si="38"/>
        <v>0</v>
      </c>
      <c r="BJ218" s="17" t="s">
        <v>88</v>
      </c>
      <c r="BK218" s="151">
        <f t="shared" si="39"/>
        <v>0</v>
      </c>
      <c r="BL218" s="17" t="s">
        <v>233</v>
      </c>
      <c r="BM218" s="150" t="s">
        <v>5424</v>
      </c>
    </row>
    <row r="219" spans="2:65" s="1" customFormat="1" ht="24.2" customHeight="1">
      <c r="B219" s="136"/>
      <c r="C219" s="137" t="s">
        <v>1014</v>
      </c>
      <c r="D219" s="137" t="s">
        <v>206</v>
      </c>
      <c r="E219" s="138" t="s">
        <v>5425</v>
      </c>
      <c r="F219" s="139" t="s">
        <v>5426</v>
      </c>
      <c r="G219" s="140" t="s">
        <v>592</v>
      </c>
      <c r="H219" s="141">
        <v>28</v>
      </c>
      <c r="I219" s="142"/>
      <c r="J219" s="143">
        <f t="shared" si="30"/>
        <v>0</v>
      </c>
      <c r="K219" s="144"/>
      <c r="L219" s="145"/>
      <c r="M219" s="146" t="s">
        <v>1</v>
      </c>
      <c r="N219" s="147" t="s">
        <v>41</v>
      </c>
      <c r="P219" s="148">
        <f t="shared" si="31"/>
        <v>0</v>
      </c>
      <c r="Q219" s="148">
        <v>1.4E-3</v>
      </c>
      <c r="R219" s="148">
        <f t="shared" si="32"/>
        <v>3.9199999999999999E-2</v>
      </c>
      <c r="S219" s="148">
        <v>0</v>
      </c>
      <c r="T219" s="149">
        <f t="shared" si="33"/>
        <v>0</v>
      </c>
      <c r="AR219" s="150" t="s">
        <v>258</v>
      </c>
      <c r="AT219" s="150" t="s">
        <v>206</v>
      </c>
      <c r="AU219" s="150" t="s">
        <v>88</v>
      </c>
      <c r="AY219" s="17" t="s">
        <v>205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7" t="s">
        <v>88</v>
      </c>
      <c r="BK219" s="151">
        <f t="shared" si="39"/>
        <v>0</v>
      </c>
      <c r="BL219" s="17" t="s">
        <v>233</v>
      </c>
      <c r="BM219" s="150" t="s">
        <v>5427</v>
      </c>
    </row>
    <row r="220" spans="2:65" s="1" customFormat="1" ht="37.9" customHeight="1">
      <c r="B220" s="136"/>
      <c r="C220" s="137" t="s">
        <v>1201</v>
      </c>
      <c r="D220" s="137" t="s">
        <v>206</v>
      </c>
      <c r="E220" s="138" t="s">
        <v>5428</v>
      </c>
      <c r="F220" s="139" t="s">
        <v>5429</v>
      </c>
      <c r="G220" s="140" t="s">
        <v>592</v>
      </c>
      <c r="H220" s="141">
        <v>2</v>
      </c>
      <c r="I220" s="142"/>
      <c r="J220" s="143">
        <f t="shared" si="30"/>
        <v>0</v>
      </c>
      <c r="K220" s="144"/>
      <c r="L220" s="145"/>
      <c r="M220" s="146" t="s">
        <v>1</v>
      </c>
      <c r="N220" s="147" t="s">
        <v>41</v>
      </c>
      <c r="P220" s="148">
        <f t="shared" si="31"/>
        <v>0</v>
      </c>
      <c r="Q220" s="148">
        <v>1.9000000000000001E-4</v>
      </c>
      <c r="R220" s="148">
        <f t="shared" si="32"/>
        <v>3.8000000000000002E-4</v>
      </c>
      <c r="S220" s="148">
        <v>0</v>
      </c>
      <c r="T220" s="149">
        <f t="shared" si="33"/>
        <v>0</v>
      </c>
      <c r="AR220" s="150" t="s">
        <v>258</v>
      </c>
      <c r="AT220" s="150" t="s">
        <v>206</v>
      </c>
      <c r="AU220" s="150" t="s">
        <v>88</v>
      </c>
      <c r="AY220" s="17" t="s">
        <v>205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7" t="s">
        <v>88</v>
      </c>
      <c r="BK220" s="151">
        <f t="shared" si="39"/>
        <v>0</v>
      </c>
      <c r="BL220" s="17" t="s">
        <v>233</v>
      </c>
      <c r="BM220" s="150" t="s">
        <v>5430</v>
      </c>
    </row>
    <row r="221" spans="2:65" s="1" customFormat="1" ht="37.9" customHeight="1">
      <c r="B221" s="136"/>
      <c r="C221" s="137" t="s">
        <v>1204</v>
      </c>
      <c r="D221" s="137" t="s">
        <v>206</v>
      </c>
      <c r="E221" s="138" t="s">
        <v>5431</v>
      </c>
      <c r="F221" s="139" t="s">
        <v>5432</v>
      </c>
      <c r="G221" s="140" t="s">
        <v>592</v>
      </c>
      <c r="H221" s="141">
        <v>2</v>
      </c>
      <c r="I221" s="142"/>
      <c r="J221" s="143">
        <f t="shared" si="30"/>
        <v>0</v>
      </c>
      <c r="K221" s="144"/>
      <c r="L221" s="145"/>
      <c r="M221" s="146" t="s">
        <v>1</v>
      </c>
      <c r="N221" s="147" t="s">
        <v>41</v>
      </c>
      <c r="P221" s="148">
        <f t="shared" si="31"/>
        <v>0</v>
      </c>
      <c r="Q221" s="148">
        <v>1.9000000000000001E-4</v>
      </c>
      <c r="R221" s="148">
        <f t="shared" si="32"/>
        <v>3.8000000000000002E-4</v>
      </c>
      <c r="S221" s="148">
        <v>0</v>
      </c>
      <c r="T221" s="149">
        <f t="shared" si="33"/>
        <v>0</v>
      </c>
      <c r="AR221" s="150" t="s">
        <v>258</v>
      </c>
      <c r="AT221" s="150" t="s">
        <v>206</v>
      </c>
      <c r="AU221" s="150" t="s">
        <v>88</v>
      </c>
      <c r="AY221" s="17" t="s">
        <v>205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7" t="s">
        <v>88</v>
      </c>
      <c r="BK221" s="151">
        <f t="shared" si="39"/>
        <v>0</v>
      </c>
      <c r="BL221" s="17" t="s">
        <v>233</v>
      </c>
      <c r="BM221" s="150" t="s">
        <v>5433</v>
      </c>
    </row>
    <row r="222" spans="2:65" s="1" customFormat="1" ht="24.2" customHeight="1">
      <c r="B222" s="136"/>
      <c r="C222" s="154" t="s">
        <v>1208</v>
      </c>
      <c r="D222" s="154" t="s">
        <v>214</v>
      </c>
      <c r="E222" s="155" t="s">
        <v>5434</v>
      </c>
      <c r="F222" s="156" t="s">
        <v>5435</v>
      </c>
      <c r="G222" s="157" t="s">
        <v>206</v>
      </c>
      <c r="H222" s="158">
        <v>2866</v>
      </c>
      <c r="I222" s="159"/>
      <c r="J222" s="160">
        <f t="shared" si="30"/>
        <v>0</v>
      </c>
      <c r="K222" s="161"/>
      <c r="L222" s="32"/>
      <c r="M222" s="162" t="s">
        <v>1</v>
      </c>
      <c r="N222" s="163" t="s">
        <v>41</v>
      </c>
      <c r="P222" s="148">
        <f t="shared" si="31"/>
        <v>0</v>
      </c>
      <c r="Q222" s="148">
        <v>1.9000000000000001E-4</v>
      </c>
      <c r="R222" s="148">
        <f t="shared" si="32"/>
        <v>0.54454000000000002</v>
      </c>
      <c r="S222" s="148">
        <v>0</v>
      </c>
      <c r="T222" s="149">
        <f t="shared" si="33"/>
        <v>0</v>
      </c>
      <c r="AR222" s="150" t="s">
        <v>233</v>
      </c>
      <c r="AT222" s="150" t="s">
        <v>214</v>
      </c>
      <c r="AU222" s="150" t="s">
        <v>88</v>
      </c>
      <c r="AY222" s="17" t="s">
        <v>205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7" t="s">
        <v>88</v>
      </c>
      <c r="BK222" s="151">
        <f t="shared" si="39"/>
        <v>0</v>
      </c>
      <c r="BL222" s="17" t="s">
        <v>233</v>
      </c>
      <c r="BM222" s="150" t="s">
        <v>5436</v>
      </c>
    </row>
    <row r="223" spans="2:65" s="1" customFormat="1" ht="24.2" customHeight="1">
      <c r="B223" s="136"/>
      <c r="C223" s="154" t="s">
        <v>1211</v>
      </c>
      <c r="D223" s="154" t="s">
        <v>214</v>
      </c>
      <c r="E223" s="155" t="s">
        <v>5437</v>
      </c>
      <c r="F223" s="156" t="s">
        <v>5438</v>
      </c>
      <c r="G223" s="157" t="s">
        <v>206</v>
      </c>
      <c r="H223" s="158">
        <v>130</v>
      </c>
      <c r="I223" s="159"/>
      <c r="J223" s="160">
        <f t="shared" si="30"/>
        <v>0</v>
      </c>
      <c r="K223" s="161"/>
      <c r="L223" s="32"/>
      <c r="M223" s="162" t="s">
        <v>1</v>
      </c>
      <c r="N223" s="163" t="s">
        <v>41</v>
      </c>
      <c r="P223" s="148">
        <f t="shared" si="31"/>
        <v>0</v>
      </c>
      <c r="Q223" s="148">
        <v>1.9000000000000001E-4</v>
      </c>
      <c r="R223" s="148">
        <f t="shared" si="32"/>
        <v>2.47E-2</v>
      </c>
      <c r="S223" s="148">
        <v>0</v>
      </c>
      <c r="T223" s="149">
        <f t="shared" si="33"/>
        <v>0</v>
      </c>
      <c r="AR223" s="150" t="s">
        <v>233</v>
      </c>
      <c r="AT223" s="150" t="s">
        <v>214</v>
      </c>
      <c r="AU223" s="150" t="s">
        <v>88</v>
      </c>
      <c r="AY223" s="17" t="s">
        <v>205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7" t="s">
        <v>88</v>
      </c>
      <c r="BK223" s="151">
        <f t="shared" si="39"/>
        <v>0</v>
      </c>
      <c r="BL223" s="17" t="s">
        <v>233</v>
      </c>
      <c r="BM223" s="150" t="s">
        <v>5439</v>
      </c>
    </row>
    <row r="224" spans="2:65" s="1" customFormat="1" ht="24.2" customHeight="1">
      <c r="B224" s="136"/>
      <c r="C224" s="154" t="s">
        <v>1215</v>
      </c>
      <c r="D224" s="154" t="s">
        <v>214</v>
      </c>
      <c r="E224" s="155" t="s">
        <v>5440</v>
      </c>
      <c r="F224" s="156" t="s">
        <v>5441</v>
      </c>
      <c r="G224" s="157" t="s">
        <v>206</v>
      </c>
      <c r="H224" s="158">
        <v>3016</v>
      </c>
      <c r="I224" s="159"/>
      <c r="J224" s="160">
        <f t="shared" si="30"/>
        <v>0</v>
      </c>
      <c r="K224" s="161"/>
      <c r="L224" s="32"/>
      <c r="M224" s="162" t="s">
        <v>1</v>
      </c>
      <c r="N224" s="163" t="s">
        <v>41</v>
      </c>
      <c r="P224" s="148">
        <f t="shared" si="31"/>
        <v>0</v>
      </c>
      <c r="Q224" s="148">
        <v>1.0000000000000001E-5</v>
      </c>
      <c r="R224" s="148">
        <f t="shared" si="32"/>
        <v>3.0160000000000003E-2</v>
      </c>
      <c r="S224" s="148">
        <v>0</v>
      </c>
      <c r="T224" s="149">
        <f t="shared" si="33"/>
        <v>0</v>
      </c>
      <c r="AR224" s="150" t="s">
        <v>233</v>
      </c>
      <c r="AT224" s="150" t="s">
        <v>214</v>
      </c>
      <c r="AU224" s="150" t="s">
        <v>88</v>
      </c>
      <c r="AY224" s="17" t="s">
        <v>205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7" t="s">
        <v>88</v>
      </c>
      <c r="BK224" s="151">
        <f t="shared" si="39"/>
        <v>0</v>
      </c>
      <c r="BL224" s="17" t="s">
        <v>233</v>
      </c>
      <c r="BM224" s="150" t="s">
        <v>5442</v>
      </c>
    </row>
    <row r="225" spans="2:65" s="1" customFormat="1" ht="24.2" customHeight="1">
      <c r="B225" s="136"/>
      <c r="C225" s="154" t="s">
        <v>169</v>
      </c>
      <c r="D225" s="154" t="s">
        <v>214</v>
      </c>
      <c r="E225" s="155" t="s">
        <v>5066</v>
      </c>
      <c r="F225" s="156" t="s">
        <v>5067</v>
      </c>
      <c r="G225" s="157" t="s">
        <v>270</v>
      </c>
      <c r="H225" s="158">
        <v>17.215</v>
      </c>
      <c r="I225" s="159"/>
      <c r="J225" s="160">
        <f t="shared" si="30"/>
        <v>0</v>
      </c>
      <c r="K225" s="161"/>
      <c r="L225" s="32"/>
      <c r="M225" s="162" t="s">
        <v>1</v>
      </c>
      <c r="N225" s="163" t="s">
        <v>41</v>
      </c>
      <c r="P225" s="148">
        <f t="shared" si="31"/>
        <v>0</v>
      </c>
      <c r="Q225" s="148">
        <v>0</v>
      </c>
      <c r="R225" s="148">
        <f t="shared" si="32"/>
        <v>0</v>
      </c>
      <c r="S225" s="148">
        <v>0</v>
      </c>
      <c r="T225" s="149">
        <f t="shared" si="33"/>
        <v>0</v>
      </c>
      <c r="AR225" s="150" t="s">
        <v>233</v>
      </c>
      <c r="AT225" s="150" t="s">
        <v>214</v>
      </c>
      <c r="AU225" s="150" t="s">
        <v>88</v>
      </c>
      <c r="AY225" s="17" t="s">
        <v>205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7" t="s">
        <v>88</v>
      </c>
      <c r="BK225" s="151">
        <f t="shared" si="39"/>
        <v>0</v>
      </c>
      <c r="BL225" s="17" t="s">
        <v>233</v>
      </c>
      <c r="BM225" s="150" t="s">
        <v>5443</v>
      </c>
    </row>
    <row r="226" spans="2:65" s="1" customFormat="1" ht="24.2" customHeight="1">
      <c r="B226" s="136"/>
      <c r="C226" s="154" t="s">
        <v>1220</v>
      </c>
      <c r="D226" s="154" t="s">
        <v>214</v>
      </c>
      <c r="E226" s="155" t="s">
        <v>5069</v>
      </c>
      <c r="F226" s="156" t="s">
        <v>5070</v>
      </c>
      <c r="G226" s="157" t="s">
        <v>270</v>
      </c>
      <c r="H226" s="158">
        <v>17.215</v>
      </c>
      <c r="I226" s="159"/>
      <c r="J226" s="160">
        <f t="shared" si="30"/>
        <v>0</v>
      </c>
      <c r="K226" s="161"/>
      <c r="L226" s="32"/>
      <c r="M226" s="162" t="s">
        <v>1</v>
      </c>
      <c r="N226" s="163" t="s">
        <v>41</v>
      </c>
      <c r="P226" s="148">
        <f t="shared" si="31"/>
        <v>0</v>
      </c>
      <c r="Q226" s="148">
        <v>0</v>
      </c>
      <c r="R226" s="148">
        <f t="shared" si="32"/>
        <v>0</v>
      </c>
      <c r="S226" s="148">
        <v>0</v>
      </c>
      <c r="T226" s="149">
        <f t="shared" si="33"/>
        <v>0</v>
      </c>
      <c r="AR226" s="150" t="s">
        <v>233</v>
      </c>
      <c r="AT226" s="150" t="s">
        <v>214</v>
      </c>
      <c r="AU226" s="150" t="s">
        <v>88</v>
      </c>
      <c r="AY226" s="17" t="s">
        <v>205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7" t="s">
        <v>88</v>
      </c>
      <c r="BK226" s="151">
        <f t="shared" si="39"/>
        <v>0</v>
      </c>
      <c r="BL226" s="17" t="s">
        <v>233</v>
      </c>
      <c r="BM226" s="150" t="s">
        <v>5444</v>
      </c>
    </row>
    <row r="227" spans="2:65" s="11" customFormat="1" ht="22.9" customHeight="1">
      <c r="B227" s="126"/>
      <c r="D227" s="127" t="s">
        <v>74</v>
      </c>
      <c r="E227" s="152" t="s">
        <v>2960</v>
      </c>
      <c r="F227" s="152" t="s">
        <v>5445</v>
      </c>
      <c r="I227" s="129"/>
      <c r="J227" s="153">
        <f>BK227</f>
        <v>0</v>
      </c>
      <c r="L227" s="126"/>
      <c r="M227" s="131"/>
      <c r="P227" s="132">
        <f>SUM(P228:P263)</f>
        <v>0</v>
      </c>
      <c r="R227" s="132">
        <f>SUM(R228:R263)</f>
        <v>37.010309999999983</v>
      </c>
      <c r="T227" s="133">
        <f>SUM(T228:T263)</f>
        <v>0</v>
      </c>
      <c r="AR227" s="127" t="s">
        <v>88</v>
      </c>
      <c r="AT227" s="134" t="s">
        <v>74</v>
      </c>
      <c r="AU227" s="134" t="s">
        <v>82</v>
      </c>
      <c r="AY227" s="127" t="s">
        <v>205</v>
      </c>
      <c r="BK227" s="135">
        <f>SUM(BK228:BK263)</f>
        <v>0</v>
      </c>
    </row>
    <row r="228" spans="2:65" s="1" customFormat="1" ht="24.2" customHeight="1">
      <c r="B228" s="136"/>
      <c r="C228" s="154" t="s">
        <v>1222</v>
      </c>
      <c r="D228" s="154" t="s">
        <v>214</v>
      </c>
      <c r="E228" s="155" t="s">
        <v>5446</v>
      </c>
      <c r="F228" s="156" t="s">
        <v>5447</v>
      </c>
      <c r="G228" s="157" t="s">
        <v>5357</v>
      </c>
      <c r="H228" s="158">
        <v>92</v>
      </c>
      <c r="I228" s="159"/>
      <c r="J228" s="160">
        <f t="shared" ref="J228:J263" si="40">ROUND(I228*H228,2)</f>
        <v>0</v>
      </c>
      <c r="K228" s="161"/>
      <c r="L228" s="32"/>
      <c r="M228" s="162" t="s">
        <v>1</v>
      </c>
      <c r="N228" s="163" t="s">
        <v>41</v>
      </c>
      <c r="P228" s="148">
        <f t="shared" ref="P228:P263" si="41">O228*H228</f>
        <v>0</v>
      </c>
      <c r="Q228" s="148">
        <v>1.9E-2</v>
      </c>
      <c r="R228" s="148">
        <f t="shared" ref="R228:R263" si="42">Q228*H228</f>
        <v>1.748</v>
      </c>
      <c r="S228" s="148">
        <v>0</v>
      </c>
      <c r="T228" s="149">
        <f t="shared" ref="T228:T263" si="43">S228*H228</f>
        <v>0</v>
      </c>
      <c r="AR228" s="150" t="s">
        <v>233</v>
      </c>
      <c r="AT228" s="150" t="s">
        <v>214</v>
      </c>
      <c r="AU228" s="150" t="s">
        <v>88</v>
      </c>
      <c r="AY228" s="17" t="s">
        <v>205</v>
      </c>
      <c r="BE228" s="151">
        <f t="shared" ref="BE228:BE263" si="44">IF(N228="základná",J228,0)</f>
        <v>0</v>
      </c>
      <c r="BF228" s="151">
        <f t="shared" ref="BF228:BF263" si="45">IF(N228="znížená",J228,0)</f>
        <v>0</v>
      </c>
      <c r="BG228" s="151">
        <f t="shared" ref="BG228:BG263" si="46">IF(N228="zákl. prenesená",J228,0)</f>
        <v>0</v>
      </c>
      <c r="BH228" s="151">
        <f t="shared" ref="BH228:BH263" si="47">IF(N228="zníž. prenesená",J228,0)</f>
        <v>0</v>
      </c>
      <c r="BI228" s="151">
        <f t="shared" ref="BI228:BI263" si="48">IF(N228="nulová",J228,0)</f>
        <v>0</v>
      </c>
      <c r="BJ228" s="17" t="s">
        <v>88</v>
      </c>
      <c r="BK228" s="151">
        <f t="shared" ref="BK228:BK263" si="49">ROUND(I228*H228,2)</f>
        <v>0</v>
      </c>
      <c r="BL228" s="17" t="s">
        <v>233</v>
      </c>
      <c r="BM228" s="150" t="s">
        <v>5448</v>
      </c>
    </row>
    <row r="229" spans="2:65" s="1" customFormat="1" ht="24.2" customHeight="1">
      <c r="B229" s="136"/>
      <c r="C229" s="154" t="s">
        <v>1224</v>
      </c>
      <c r="D229" s="154" t="s">
        <v>214</v>
      </c>
      <c r="E229" s="155" t="s">
        <v>5449</v>
      </c>
      <c r="F229" s="156" t="s">
        <v>5450</v>
      </c>
      <c r="G229" s="157" t="s">
        <v>5357</v>
      </c>
      <c r="H229" s="158">
        <v>115</v>
      </c>
      <c r="I229" s="159"/>
      <c r="J229" s="160">
        <f t="shared" si="40"/>
        <v>0</v>
      </c>
      <c r="K229" s="161"/>
      <c r="L229" s="32"/>
      <c r="M229" s="162" t="s">
        <v>1</v>
      </c>
      <c r="N229" s="163" t="s">
        <v>41</v>
      </c>
      <c r="P229" s="148">
        <f t="shared" si="41"/>
        <v>0</v>
      </c>
      <c r="Q229" s="148">
        <v>2.8570000000000002E-2</v>
      </c>
      <c r="R229" s="148">
        <f t="shared" si="42"/>
        <v>3.2855500000000002</v>
      </c>
      <c r="S229" s="148">
        <v>0</v>
      </c>
      <c r="T229" s="149">
        <f t="shared" si="43"/>
        <v>0</v>
      </c>
      <c r="AR229" s="150" t="s">
        <v>233</v>
      </c>
      <c r="AT229" s="150" t="s">
        <v>214</v>
      </c>
      <c r="AU229" s="150" t="s">
        <v>88</v>
      </c>
      <c r="AY229" s="17" t="s">
        <v>205</v>
      </c>
      <c r="BE229" s="151">
        <f t="shared" si="44"/>
        <v>0</v>
      </c>
      <c r="BF229" s="151">
        <f t="shared" si="45"/>
        <v>0</v>
      </c>
      <c r="BG229" s="151">
        <f t="shared" si="46"/>
        <v>0</v>
      </c>
      <c r="BH229" s="151">
        <f t="shared" si="47"/>
        <v>0</v>
      </c>
      <c r="BI229" s="151">
        <f t="shared" si="48"/>
        <v>0</v>
      </c>
      <c r="BJ229" s="17" t="s">
        <v>88</v>
      </c>
      <c r="BK229" s="151">
        <f t="shared" si="49"/>
        <v>0</v>
      </c>
      <c r="BL229" s="17" t="s">
        <v>233</v>
      </c>
      <c r="BM229" s="150" t="s">
        <v>5451</v>
      </c>
    </row>
    <row r="230" spans="2:65" s="1" customFormat="1" ht="16.5" customHeight="1">
      <c r="B230" s="136"/>
      <c r="C230" s="154" t="s">
        <v>1226</v>
      </c>
      <c r="D230" s="154" t="s">
        <v>214</v>
      </c>
      <c r="E230" s="155" t="s">
        <v>5452</v>
      </c>
      <c r="F230" s="156" t="s">
        <v>5453</v>
      </c>
      <c r="G230" s="157" t="s">
        <v>5357</v>
      </c>
      <c r="H230" s="158">
        <v>275</v>
      </c>
      <c r="I230" s="159"/>
      <c r="J230" s="160">
        <f t="shared" si="40"/>
        <v>0</v>
      </c>
      <c r="K230" s="161"/>
      <c r="L230" s="32"/>
      <c r="M230" s="162" t="s">
        <v>1</v>
      </c>
      <c r="N230" s="163" t="s">
        <v>41</v>
      </c>
      <c r="P230" s="148">
        <f t="shared" si="41"/>
        <v>0</v>
      </c>
      <c r="Q230" s="148">
        <v>2.8570000000000002E-2</v>
      </c>
      <c r="R230" s="148">
        <f t="shared" si="42"/>
        <v>7.8567500000000008</v>
      </c>
      <c r="S230" s="148">
        <v>0</v>
      </c>
      <c r="T230" s="149">
        <f t="shared" si="43"/>
        <v>0</v>
      </c>
      <c r="AR230" s="150" t="s">
        <v>233</v>
      </c>
      <c r="AT230" s="150" t="s">
        <v>214</v>
      </c>
      <c r="AU230" s="150" t="s">
        <v>88</v>
      </c>
      <c r="AY230" s="17" t="s">
        <v>205</v>
      </c>
      <c r="BE230" s="151">
        <f t="shared" si="44"/>
        <v>0</v>
      </c>
      <c r="BF230" s="151">
        <f t="shared" si="45"/>
        <v>0</v>
      </c>
      <c r="BG230" s="151">
        <f t="shared" si="46"/>
        <v>0</v>
      </c>
      <c r="BH230" s="151">
        <f t="shared" si="47"/>
        <v>0</v>
      </c>
      <c r="BI230" s="151">
        <f t="shared" si="48"/>
        <v>0</v>
      </c>
      <c r="BJ230" s="17" t="s">
        <v>88</v>
      </c>
      <c r="BK230" s="151">
        <f t="shared" si="49"/>
        <v>0</v>
      </c>
      <c r="BL230" s="17" t="s">
        <v>233</v>
      </c>
      <c r="BM230" s="150" t="s">
        <v>5454</v>
      </c>
    </row>
    <row r="231" spans="2:65" s="1" customFormat="1" ht="33" customHeight="1">
      <c r="B231" s="136"/>
      <c r="C231" s="154" t="s">
        <v>478</v>
      </c>
      <c r="D231" s="154" t="s">
        <v>214</v>
      </c>
      <c r="E231" s="155" t="s">
        <v>5455</v>
      </c>
      <c r="F231" s="156" t="s">
        <v>5456</v>
      </c>
      <c r="G231" s="157" t="s">
        <v>5357</v>
      </c>
      <c r="H231" s="158">
        <v>24</v>
      </c>
      <c r="I231" s="159"/>
      <c r="J231" s="160">
        <f t="shared" si="40"/>
        <v>0</v>
      </c>
      <c r="K231" s="161"/>
      <c r="L231" s="32"/>
      <c r="M231" s="162" t="s">
        <v>1</v>
      </c>
      <c r="N231" s="163" t="s">
        <v>41</v>
      </c>
      <c r="P231" s="148">
        <f t="shared" si="41"/>
        <v>0</v>
      </c>
      <c r="Q231" s="148">
        <v>0.02</v>
      </c>
      <c r="R231" s="148">
        <f t="shared" si="42"/>
        <v>0.48</v>
      </c>
      <c r="S231" s="148">
        <v>0</v>
      </c>
      <c r="T231" s="149">
        <f t="shared" si="43"/>
        <v>0</v>
      </c>
      <c r="AR231" s="150" t="s">
        <v>233</v>
      </c>
      <c r="AT231" s="150" t="s">
        <v>214</v>
      </c>
      <c r="AU231" s="150" t="s">
        <v>88</v>
      </c>
      <c r="AY231" s="17" t="s">
        <v>205</v>
      </c>
      <c r="BE231" s="151">
        <f t="shared" si="44"/>
        <v>0</v>
      </c>
      <c r="BF231" s="151">
        <f t="shared" si="45"/>
        <v>0</v>
      </c>
      <c r="BG231" s="151">
        <f t="shared" si="46"/>
        <v>0</v>
      </c>
      <c r="BH231" s="151">
        <f t="shared" si="47"/>
        <v>0</v>
      </c>
      <c r="BI231" s="151">
        <f t="shared" si="48"/>
        <v>0</v>
      </c>
      <c r="BJ231" s="17" t="s">
        <v>88</v>
      </c>
      <c r="BK231" s="151">
        <f t="shared" si="49"/>
        <v>0</v>
      </c>
      <c r="BL231" s="17" t="s">
        <v>233</v>
      </c>
      <c r="BM231" s="150" t="s">
        <v>5457</v>
      </c>
    </row>
    <row r="232" spans="2:65" s="1" customFormat="1" ht="33" customHeight="1">
      <c r="B232" s="136"/>
      <c r="C232" s="154" t="s">
        <v>1229</v>
      </c>
      <c r="D232" s="154" t="s">
        <v>214</v>
      </c>
      <c r="E232" s="155" t="s">
        <v>5458</v>
      </c>
      <c r="F232" s="156" t="s">
        <v>5459</v>
      </c>
      <c r="G232" s="157" t="s">
        <v>5357</v>
      </c>
      <c r="H232" s="158">
        <v>46</v>
      </c>
      <c r="I232" s="159"/>
      <c r="J232" s="160">
        <f t="shared" si="40"/>
        <v>0</v>
      </c>
      <c r="K232" s="161"/>
      <c r="L232" s="32"/>
      <c r="M232" s="162" t="s">
        <v>1</v>
      </c>
      <c r="N232" s="163" t="s">
        <v>41</v>
      </c>
      <c r="P232" s="148">
        <f t="shared" si="41"/>
        <v>0</v>
      </c>
      <c r="Q232" s="148">
        <v>0.03</v>
      </c>
      <c r="R232" s="148">
        <f t="shared" si="42"/>
        <v>1.38</v>
      </c>
      <c r="S232" s="148">
        <v>0</v>
      </c>
      <c r="T232" s="149">
        <f t="shared" si="43"/>
        <v>0</v>
      </c>
      <c r="AR232" s="150" t="s">
        <v>233</v>
      </c>
      <c r="AT232" s="150" t="s">
        <v>214</v>
      </c>
      <c r="AU232" s="150" t="s">
        <v>88</v>
      </c>
      <c r="AY232" s="17" t="s">
        <v>205</v>
      </c>
      <c r="BE232" s="151">
        <f t="shared" si="44"/>
        <v>0</v>
      </c>
      <c r="BF232" s="151">
        <f t="shared" si="45"/>
        <v>0</v>
      </c>
      <c r="BG232" s="151">
        <f t="shared" si="46"/>
        <v>0</v>
      </c>
      <c r="BH232" s="151">
        <f t="shared" si="47"/>
        <v>0</v>
      </c>
      <c r="BI232" s="151">
        <f t="shared" si="48"/>
        <v>0</v>
      </c>
      <c r="BJ232" s="17" t="s">
        <v>88</v>
      </c>
      <c r="BK232" s="151">
        <f t="shared" si="49"/>
        <v>0</v>
      </c>
      <c r="BL232" s="17" t="s">
        <v>233</v>
      </c>
      <c r="BM232" s="150" t="s">
        <v>5460</v>
      </c>
    </row>
    <row r="233" spans="2:65" s="1" customFormat="1" ht="16.5" customHeight="1">
      <c r="B233" s="136"/>
      <c r="C233" s="154" t="s">
        <v>1234</v>
      </c>
      <c r="D233" s="154" t="s">
        <v>214</v>
      </c>
      <c r="E233" s="155" t="s">
        <v>5461</v>
      </c>
      <c r="F233" s="156" t="s">
        <v>5462</v>
      </c>
      <c r="G233" s="157" t="s">
        <v>5357</v>
      </c>
      <c r="H233" s="158">
        <v>2</v>
      </c>
      <c r="I233" s="159"/>
      <c r="J233" s="160">
        <f t="shared" si="40"/>
        <v>0</v>
      </c>
      <c r="K233" s="161"/>
      <c r="L233" s="32"/>
      <c r="M233" s="162" t="s">
        <v>1</v>
      </c>
      <c r="N233" s="163" t="s">
        <v>41</v>
      </c>
      <c r="P233" s="148">
        <f t="shared" si="41"/>
        <v>0</v>
      </c>
      <c r="Q233" s="148">
        <v>0.1</v>
      </c>
      <c r="R233" s="148">
        <f t="shared" si="42"/>
        <v>0.2</v>
      </c>
      <c r="S233" s="148">
        <v>0</v>
      </c>
      <c r="T233" s="149">
        <f t="shared" si="43"/>
        <v>0</v>
      </c>
      <c r="AR233" s="150" t="s">
        <v>233</v>
      </c>
      <c r="AT233" s="150" t="s">
        <v>214</v>
      </c>
      <c r="AU233" s="150" t="s">
        <v>88</v>
      </c>
      <c r="AY233" s="17" t="s">
        <v>205</v>
      </c>
      <c r="BE233" s="151">
        <f t="shared" si="44"/>
        <v>0</v>
      </c>
      <c r="BF233" s="151">
        <f t="shared" si="45"/>
        <v>0</v>
      </c>
      <c r="BG233" s="151">
        <f t="shared" si="46"/>
        <v>0</v>
      </c>
      <c r="BH233" s="151">
        <f t="shared" si="47"/>
        <v>0</v>
      </c>
      <c r="BI233" s="151">
        <f t="shared" si="48"/>
        <v>0</v>
      </c>
      <c r="BJ233" s="17" t="s">
        <v>88</v>
      </c>
      <c r="BK233" s="151">
        <f t="shared" si="49"/>
        <v>0</v>
      </c>
      <c r="BL233" s="17" t="s">
        <v>233</v>
      </c>
      <c r="BM233" s="150" t="s">
        <v>5463</v>
      </c>
    </row>
    <row r="234" spans="2:65" s="1" customFormat="1" ht="24.2" customHeight="1">
      <c r="B234" s="136"/>
      <c r="C234" s="154" t="s">
        <v>1238</v>
      </c>
      <c r="D234" s="154" t="s">
        <v>214</v>
      </c>
      <c r="E234" s="155" t="s">
        <v>5464</v>
      </c>
      <c r="F234" s="156" t="s">
        <v>5465</v>
      </c>
      <c r="G234" s="157" t="s">
        <v>5357</v>
      </c>
      <c r="H234" s="158">
        <v>92</v>
      </c>
      <c r="I234" s="159"/>
      <c r="J234" s="160">
        <f t="shared" si="40"/>
        <v>0</v>
      </c>
      <c r="K234" s="161"/>
      <c r="L234" s="32"/>
      <c r="M234" s="162" t="s">
        <v>1</v>
      </c>
      <c r="N234" s="163" t="s">
        <v>41</v>
      </c>
      <c r="P234" s="148">
        <f t="shared" si="41"/>
        <v>0</v>
      </c>
      <c r="Q234" s="148">
        <v>2.8570000000000002E-2</v>
      </c>
      <c r="R234" s="148">
        <f t="shared" si="42"/>
        <v>2.6284400000000003</v>
      </c>
      <c r="S234" s="148">
        <v>0</v>
      </c>
      <c r="T234" s="149">
        <f t="shared" si="43"/>
        <v>0</v>
      </c>
      <c r="AR234" s="150" t="s">
        <v>233</v>
      </c>
      <c r="AT234" s="150" t="s">
        <v>214</v>
      </c>
      <c r="AU234" s="150" t="s">
        <v>88</v>
      </c>
      <c r="AY234" s="17" t="s">
        <v>205</v>
      </c>
      <c r="BE234" s="151">
        <f t="shared" si="44"/>
        <v>0</v>
      </c>
      <c r="BF234" s="151">
        <f t="shared" si="45"/>
        <v>0</v>
      </c>
      <c r="BG234" s="151">
        <f t="shared" si="46"/>
        <v>0</v>
      </c>
      <c r="BH234" s="151">
        <f t="shared" si="47"/>
        <v>0</v>
      </c>
      <c r="BI234" s="151">
        <f t="shared" si="48"/>
        <v>0</v>
      </c>
      <c r="BJ234" s="17" t="s">
        <v>88</v>
      </c>
      <c r="BK234" s="151">
        <f t="shared" si="49"/>
        <v>0</v>
      </c>
      <c r="BL234" s="17" t="s">
        <v>233</v>
      </c>
      <c r="BM234" s="150" t="s">
        <v>5466</v>
      </c>
    </row>
    <row r="235" spans="2:65" s="1" customFormat="1" ht="24.2" customHeight="1">
      <c r="B235" s="136"/>
      <c r="C235" s="137" t="s">
        <v>1242</v>
      </c>
      <c r="D235" s="137" t="s">
        <v>206</v>
      </c>
      <c r="E235" s="138" t="s">
        <v>5467</v>
      </c>
      <c r="F235" s="139" t="s">
        <v>5468</v>
      </c>
      <c r="G235" s="140" t="s">
        <v>5235</v>
      </c>
      <c r="H235" s="141">
        <v>92</v>
      </c>
      <c r="I235" s="142"/>
      <c r="J235" s="143">
        <f t="shared" si="40"/>
        <v>0</v>
      </c>
      <c r="K235" s="144"/>
      <c r="L235" s="145"/>
      <c r="M235" s="146" t="s">
        <v>1</v>
      </c>
      <c r="N235" s="147" t="s">
        <v>41</v>
      </c>
      <c r="P235" s="148">
        <f t="shared" si="41"/>
        <v>0</v>
      </c>
      <c r="Q235" s="148">
        <v>1.533E-2</v>
      </c>
      <c r="R235" s="148">
        <f t="shared" si="42"/>
        <v>1.4103600000000001</v>
      </c>
      <c r="S235" s="148">
        <v>0</v>
      </c>
      <c r="T235" s="149">
        <f t="shared" si="43"/>
        <v>0</v>
      </c>
      <c r="AR235" s="150" t="s">
        <v>258</v>
      </c>
      <c r="AT235" s="150" t="s">
        <v>206</v>
      </c>
      <c r="AU235" s="150" t="s">
        <v>88</v>
      </c>
      <c r="AY235" s="17" t="s">
        <v>205</v>
      </c>
      <c r="BE235" s="151">
        <f t="shared" si="44"/>
        <v>0</v>
      </c>
      <c r="BF235" s="151">
        <f t="shared" si="45"/>
        <v>0</v>
      </c>
      <c r="BG235" s="151">
        <f t="shared" si="46"/>
        <v>0</v>
      </c>
      <c r="BH235" s="151">
        <f t="shared" si="47"/>
        <v>0</v>
      </c>
      <c r="BI235" s="151">
        <f t="shared" si="48"/>
        <v>0</v>
      </c>
      <c r="BJ235" s="17" t="s">
        <v>88</v>
      </c>
      <c r="BK235" s="151">
        <f t="shared" si="49"/>
        <v>0</v>
      </c>
      <c r="BL235" s="17" t="s">
        <v>233</v>
      </c>
      <c r="BM235" s="150" t="s">
        <v>5469</v>
      </c>
    </row>
    <row r="236" spans="2:65" s="1" customFormat="1" ht="24.2" customHeight="1">
      <c r="B236" s="136"/>
      <c r="C236" s="154" t="s">
        <v>1246</v>
      </c>
      <c r="D236" s="154" t="s">
        <v>214</v>
      </c>
      <c r="E236" s="155" t="s">
        <v>5470</v>
      </c>
      <c r="F236" s="156" t="s">
        <v>5471</v>
      </c>
      <c r="G236" s="157" t="s">
        <v>418</v>
      </c>
      <c r="H236" s="158">
        <v>92</v>
      </c>
      <c r="I236" s="159"/>
      <c r="J236" s="160">
        <f t="shared" si="40"/>
        <v>0</v>
      </c>
      <c r="K236" s="161"/>
      <c r="L236" s="32"/>
      <c r="M236" s="162" t="s">
        <v>1</v>
      </c>
      <c r="N236" s="163" t="s">
        <v>41</v>
      </c>
      <c r="P236" s="148">
        <f t="shared" si="41"/>
        <v>0</v>
      </c>
      <c r="Q236" s="148">
        <v>0</v>
      </c>
      <c r="R236" s="148">
        <f t="shared" si="42"/>
        <v>0</v>
      </c>
      <c r="S236" s="148">
        <v>0</v>
      </c>
      <c r="T236" s="149">
        <f t="shared" si="43"/>
        <v>0</v>
      </c>
      <c r="AR236" s="150" t="s">
        <v>233</v>
      </c>
      <c r="AT236" s="150" t="s">
        <v>214</v>
      </c>
      <c r="AU236" s="150" t="s">
        <v>88</v>
      </c>
      <c r="AY236" s="17" t="s">
        <v>205</v>
      </c>
      <c r="BE236" s="151">
        <f t="shared" si="44"/>
        <v>0</v>
      </c>
      <c r="BF236" s="151">
        <f t="shared" si="45"/>
        <v>0</v>
      </c>
      <c r="BG236" s="151">
        <f t="shared" si="46"/>
        <v>0</v>
      </c>
      <c r="BH236" s="151">
        <f t="shared" si="47"/>
        <v>0</v>
      </c>
      <c r="BI236" s="151">
        <f t="shared" si="48"/>
        <v>0</v>
      </c>
      <c r="BJ236" s="17" t="s">
        <v>88</v>
      </c>
      <c r="BK236" s="151">
        <f t="shared" si="49"/>
        <v>0</v>
      </c>
      <c r="BL236" s="17" t="s">
        <v>233</v>
      </c>
      <c r="BM236" s="150" t="s">
        <v>5472</v>
      </c>
    </row>
    <row r="237" spans="2:65" s="1" customFormat="1" ht="16.5" customHeight="1">
      <c r="B237" s="136"/>
      <c r="C237" s="154" t="s">
        <v>1249</v>
      </c>
      <c r="D237" s="154" t="s">
        <v>214</v>
      </c>
      <c r="E237" s="155" t="s">
        <v>5473</v>
      </c>
      <c r="F237" s="156" t="s">
        <v>5474</v>
      </c>
      <c r="G237" s="157" t="s">
        <v>5357</v>
      </c>
      <c r="H237" s="158">
        <v>92</v>
      </c>
      <c r="I237" s="159"/>
      <c r="J237" s="160">
        <f t="shared" si="40"/>
        <v>0</v>
      </c>
      <c r="K237" s="161"/>
      <c r="L237" s="32"/>
      <c r="M237" s="162" t="s">
        <v>1</v>
      </c>
      <c r="N237" s="163" t="s">
        <v>41</v>
      </c>
      <c r="P237" s="148">
        <f t="shared" si="41"/>
        <v>0</v>
      </c>
      <c r="Q237" s="148">
        <v>1.533E-2</v>
      </c>
      <c r="R237" s="148">
        <f t="shared" si="42"/>
        <v>1.4103600000000001</v>
      </c>
      <c r="S237" s="148">
        <v>0</v>
      </c>
      <c r="T237" s="149">
        <f t="shared" si="43"/>
        <v>0</v>
      </c>
      <c r="AR237" s="150" t="s">
        <v>233</v>
      </c>
      <c r="AT237" s="150" t="s">
        <v>214</v>
      </c>
      <c r="AU237" s="150" t="s">
        <v>88</v>
      </c>
      <c r="AY237" s="17" t="s">
        <v>205</v>
      </c>
      <c r="BE237" s="151">
        <f t="shared" si="44"/>
        <v>0</v>
      </c>
      <c r="BF237" s="151">
        <f t="shared" si="45"/>
        <v>0</v>
      </c>
      <c r="BG237" s="151">
        <f t="shared" si="46"/>
        <v>0</v>
      </c>
      <c r="BH237" s="151">
        <f t="shared" si="47"/>
        <v>0</v>
      </c>
      <c r="BI237" s="151">
        <f t="shared" si="48"/>
        <v>0</v>
      </c>
      <c r="BJ237" s="17" t="s">
        <v>88</v>
      </c>
      <c r="BK237" s="151">
        <f t="shared" si="49"/>
        <v>0</v>
      </c>
      <c r="BL237" s="17" t="s">
        <v>233</v>
      </c>
      <c r="BM237" s="150" t="s">
        <v>5475</v>
      </c>
    </row>
    <row r="238" spans="2:65" s="1" customFormat="1" ht="33" customHeight="1">
      <c r="B238" s="136"/>
      <c r="C238" s="154" t="s">
        <v>1252</v>
      </c>
      <c r="D238" s="154" t="s">
        <v>214</v>
      </c>
      <c r="E238" s="155" t="s">
        <v>5476</v>
      </c>
      <c r="F238" s="156" t="s">
        <v>5477</v>
      </c>
      <c r="G238" s="157" t="s">
        <v>5357</v>
      </c>
      <c r="H238" s="158">
        <v>115</v>
      </c>
      <c r="I238" s="159"/>
      <c r="J238" s="160">
        <f t="shared" si="40"/>
        <v>0</v>
      </c>
      <c r="K238" s="161"/>
      <c r="L238" s="32"/>
      <c r="M238" s="162" t="s">
        <v>1</v>
      </c>
      <c r="N238" s="163" t="s">
        <v>41</v>
      </c>
      <c r="P238" s="148">
        <f t="shared" si="41"/>
        <v>0</v>
      </c>
      <c r="Q238" s="148">
        <v>2.8570000000000002E-2</v>
      </c>
      <c r="R238" s="148">
        <f t="shared" si="42"/>
        <v>3.2855500000000002</v>
      </c>
      <c r="S238" s="148">
        <v>0</v>
      </c>
      <c r="T238" s="149">
        <f t="shared" si="43"/>
        <v>0</v>
      </c>
      <c r="AR238" s="150" t="s">
        <v>233</v>
      </c>
      <c r="AT238" s="150" t="s">
        <v>214</v>
      </c>
      <c r="AU238" s="150" t="s">
        <v>88</v>
      </c>
      <c r="AY238" s="17" t="s">
        <v>205</v>
      </c>
      <c r="BE238" s="151">
        <f t="shared" si="44"/>
        <v>0</v>
      </c>
      <c r="BF238" s="151">
        <f t="shared" si="45"/>
        <v>0</v>
      </c>
      <c r="BG238" s="151">
        <f t="shared" si="46"/>
        <v>0</v>
      </c>
      <c r="BH238" s="151">
        <f t="shared" si="47"/>
        <v>0</v>
      </c>
      <c r="BI238" s="151">
        <f t="shared" si="48"/>
        <v>0</v>
      </c>
      <c r="BJ238" s="17" t="s">
        <v>88</v>
      </c>
      <c r="BK238" s="151">
        <f t="shared" si="49"/>
        <v>0</v>
      </c>
      <c r="BL238" s="17" t="s">
        <v>233</v>
      </c>
      <c r="BM238" s="150" t="s">
        <v>5478</v>
      </c>
    </row>
    <row r="239" spans="2:65" s="1" customFormat="1" ht="16.5" customHeight="1">
      <c r="B239" s="136"/>
      <c r="C239" s="137" t="s">
        <v>1256</v>
      </c>
      <c r="D239" s="137" t="s">
        <v>206</v>
      </c>
      <c r="E239" s="138" t="s">
        <v>5479</v>
      </c>
      <c r="F239" s="139" t="s">
        <v>5480</v>
      </c>
      <c r="G239" s="140" t="s">
        <v>5235</v>
      </c>
      <c r="H239" s="141">
        <v>115</v>
      </c>
      <c r="I239" s="142"/>
      <c r="J239" s="143">
        <f t="shared" si="40"/>
        <v>0</v>
      </c>
      <c r="K239" s="144"/>
      <c r="L239" s="145"/>
      <c r="M239" s="146" t="s">
        <v>1</v>
      </c>
      <c r="N239" s="147" t="s">
        <v>41</v>
      </c>
      <c r="P239" s="148">
        <f t="shared" si="41"/>
        <v>0</v>
      </c>
      <c r="Q239" s="148">
        <v>1.533E-2</v>
      </c>
      <c r="R239" s="148">
        <f t="shared" si="42"/>
        <v>1.76295</v>
      </c>
      <c r="S239" s="148">
        <v>0</v>
      </c>
      <c r="T239" s="149">
        <f t="shared" si="43"/>
        <v>0</v>
      </c>
      <c r="AR239" s="150" t="s">
        <v>258</v>
      </c>
      <c r="AT239" s="150" t="s">
        <v>206</v>
      </c>
      <c r="AU239" s="150" t="s">
        <v>88</v>
      </c>
      <c r="AY239" s="17" t="s">
        <v>205</v>
      </c>
      <c r="BE239" s="151">
        <f t="shared" si="44"/>
        <v>0</v>
      </c>
      <c r="BF239" s="151">
        <f t="shared" si="45"/>
        <v>0</v>
      </c>
      <c r="BG239" s="151">
        <f t="shared" si="46"/>
        <v>0</v>
      </c>
      <c r="BH239" s="151">
        <f t="shared" si="47"/>
        <v>0</v>
      </c>
      <c r="BI239" s="151">
        <f t="shared" si="48"/>
        <v>0</v>
      </c>
      <c r="BJ239" s="17" t="s">
        <v>88</v>
      </c>
      <c r="BK239" s="151">
        <f t="shared" si="49"/>
        <v>0</v>
      </c>
      <c r="BL239" s="17" t="s">
        <v>233</v>
      </c>
      <c r="BM239" s="150" t="s">
        <v>5481</v>
      </c>
    </row>
    <row r="240" spans="2:65" s="1" customFormat="1" ht="16.5" customHeight="1">
      <c r="B240" s="136"/>
      <c r="C240" s="154" t="s">
        <v>1259</v>
      </c>
      <c r="D240" s="154" t="s">
        <v>214</v>
      </c>
      <c r="E240" s="155" t="s">
        <v>5482</v>
      </c>
      <c r="F240" s="156" t="s">
        <v>5483</v>
      </c>
      <c r="G240" s="157" t="s">
        <v>5357</v>
      </c>
      <c r="H240" s="158">
        <v>115</v>
      </c>
      <c r="I240" s="159"/>
      <c r="J240" s="160">
        <f t="shared" si="40"/>
        <v>0</v>
      </c>
      <c r="K240" s="161"/>
      <c r="L240" s="32"/>
      <c r="M240" s="162" t="s">
        <v>1</v>
      </c>
      <c r="N240" s="163" t="s">
        <v>41</v>
      </c>
      <c r="P240" s="148">
        <f t="shared" si="41"/>
        <v>0</v>
      </c>
      <c r="Q240" s="148">
        <v>1.533E-2</v>
      </c>
      <c r="R240" s="148">
        <f t="shared" si="42"/>
        <v>1.76295</v>
      </c>
      <c r="S240" s="148">
        <v>0</v>
      </c>
      <c r="T240" s="149">
        <f t="shared" si="43"/>
        <v>0</v>
      </c>
      <c r="AR240" s="150" t="s">
        <v>233</v>
      </c>
      <c r="AT240" s="150" t="s">
        <v>214</v>
      </c>
      <c r="AU240" s="150" t="s">
        <v>88</v>
      </c>
      <c r="AY240" s="17" t="s">
        <v>205</v>
      </c>
      <c r="BE240" s="151">
        <f t="shared" si="44"/>
        <v>0</v>
      </c>
      <c r="BF240" s="151">
        <f t="shared" si="45"/>
        <v>0</v>
      </c>
      <c r="BG240" s="151">
        <f t="shared" si="46"/>
        <v>0</v>
      </c>
      <c r="BH240" s="151">
        <f t="shared" si="47"/>
        <v>0</v>
      </c>
      <c r="BI240" s="151">
        <f t="shared" si="48"/>
        <v>0</v>
      </c>
      <c r="BJ240" s="17" t="s">
        <v>88</v>
      </c>
      <c r="BK240" s="151">
        <f t="shared" si="49"/>
        <v>0</v>
      </c>
      <c r="BL240" s="17" t="s">
        <v>233</v>
      </c>
      <c r="BM240" s="150" t="s">
        <v>5484</v>
      </c>
    </row>
    <row r="241" spans="2:65" s="1" customFormat="1" ht="24.2" customHeight="1">
      <c r="B241" s="136"/>
      <c r="C241" s="154" t="s">
        <v>1262</v>
      </c>
      <c r="D241" s="154" t="s">
        <v>214</v>
      </c>
      <c r="E241" s="155" t="s">
        <v>5485</v>
      </c>
      <c r="F241" s="156" t="s">
        <v>5486</v>
      </c>
      <c r="G241" s="157" t="s">
        <v>5357</v>
      </c>
      <c r="H241" s="158">
        <v>2</v>
      </c>
      <c r="I241" s="159"/>
      <c r="J241" s="160">
        <f t="shared" si="40"/>
        <v>0</v>
      </c>
      <c r="K241" s="161"/>
      <c r="L241" s="32"/>
      <c r="M241" s="162" t="s">
        <v>1</v>
      </c>
      <c r="N241" s="163" t="s">
        <v>41</v>
      </c>
      <c r="P241" s="148">
        <f t="shared" si="41"/>
        <v>0</v>
      </c>
      <c r="Q241" s="148">
        <v>3.0000000000000001E-3</v>
      </c>
      <c r="R241" s="148">
        <f t="shared" si="42"/>
        <v>6.0000000000000001E-3</v>
      </c>
      <c r="S241" s="148">
        <v>0</v>
      </c>
      <c r="T241" s="149">
        <f t="shared" si="43"/>
        <v>0</v>
      </c>
      <c r="AR241" s="150" t="s">
        <v>233</v>
      </c>
      <c r="AT241" s="150" t="s">
        <v>214</v>
      </c>
      <c r="AU241" s="150" t="s">
        <v>88</v>
      </c>
      <c r="AY241" s="17" t="s">
        <v>205</v>
      </c>
      <c r="BE241" s="151">
        <f t="shared" si="44"/>
        <v>0</v>
      </c>
      <c r="BF241" s="151">
        <f t="shared" si="45"/>
        <v>0</v>
      </c>
      <c r="BG241" s="151">
        <f t="shared" si="46"/>
        <v>0</v>
      </c>
      <c r="BH241" s="151">
        <f t="shared" si="47"/>
        <v>0</v>
      </c>
      <c r="BI241" s="151">
        <f t="shared" si="48"/>
        <v>0</v>
      </c>
      <c r="BJ241" s="17" t="s">
        <v>88</v>
      </c>
      <c r="BK241" s="151">
        <f t="shared" si="49"/>
        <v>0</v>
      </c>
      <c r="BL241" s="17" t="s">
        <v>233</v>
      </c>
      <c r="BM241" s="150" t="s">
        <v>5487</v>
      </c>
    </row>
    <row r="242" spans="2:65" s="1" customFormat="1" ht="16.5" customHeight="1">
      <c r="B242" s="136"/>
      <c r="C242" s="137" t="s">
        <v>1265</v>
      </c>
      <c r="D242" s="137" t="s">
        <v>206</v>
      </c>
      <c r="E242" s="138" t="s">
        <v>5488</v>
      </c>
      <c r="F242" s="139" t="s">
        <v>5489</v>
      </c>
      <c r="G242" s="140" t="s">
        <v>5235</v>
      </c>
      <c r="H242" s="141">
        <v>2</v>
      </c>
      <c r="I242" s="142"/>
      <c r="J242" s="143">
        <f t="shared" si="40"/>
        <v>0</v>
      </c>
      <c r="K242" s="144"/>
      <c r="L242" s="145"/>
      <c r="M242" s="146" t="s">
        <v>1</v>
      </c>
      <c r="N242" s="147" t="s">
        <v>41</v>
      </c>
      <c r="P242" s="148">
        <f t="shared" si="41"/>
        <v>0</v>
      </c>
      <c r="Q242" s="148">
        <v>1.533E-2</v>
      </c>
      <c r="R242" s="148">
        <f t="shared" si="42"/>
        <v>3.066E-2</v>
      </c>
      <c r="S242" s="148">
        <v>0</v>
      </c>
      <c r="T242" s="149">
        <f t="shared" si="43"/>
        <v>0</v>
      </c>
      <c r="AR242" s="150" t="s">
        <v>258</v>
      </c>
      <c r="AT242" s="150" t="s">
        <v>206</v>
      </c>
      <c r="AU242" s="150" t="s">
        <v>88</v>
      </c>
      <c r="AY242" s="17" t="s">
        <v>205</v>
      </c>
      <c r="BE242" s="151">
        <f t="shared" si="44"/>
        <v>0</v>
      </c>
      <c r="BF242" s="151">
        <f t="shared" si="45"/>
        <v>0</v>
      </c>
      <c r="BG242" s="151">
        <f t="shared" si="46"/>
        <v>0</v>
      </c>
      <c r="BH242" s="151">
        <f t="shared" si="47"/>
        <v>0</v>
      </c>
      <c r="BI242" s="151">
        <f t="shared" si="48"/>
        <v>0</v>
      </c>
      <c r="BJ242" s="17" t="s">
        <v>88</v>
      </c>
      <c r="BK242" s="151">
        <f t="shared" si="49"/>
        <v>0</v>
      </c>
      <c r="BL242" s="17" t="s">
        <v>233</v>
      </c>
      <c r="BM242" s="150" t="s">
        <v>5490</v>
      </c>
    </row>
    <row r="243" spans="2:65" s="1" customFormat="1" ht="16.5" customHeight="1">
      <c r="B243" s="136"/>
      <c r="C243" s="137" t="s">
        <v>1270</v>
      </c>
      <c r="D243" s="137" t="s">
        <v>206</v>
      </c>
      <c r="E243" s="138" t="s">
        <v>5279</v>
      </c>
      <c r="F243" s="139" t="s">
        <v>5491</v>
      </c>
      <c r="G243" s="140" t="s">
        <v>5235</v>
      </c>
      <c r="H243" s="141">
        <v>88</v>
      </c>
      <c r="I243" s="142"/>
      <c r="J243" s="143">
        <f t="shared" si="40"/>
        <v>0</v>
      </c>
      <c r="K243" s="144"/>
      <c r="L243" s="145"/>
      <c r="M243" s="146" t="s">
        <v>1</v>
      </c>
      <c r="N243" s="147" t="s">
        <v>41</v>
      </c>
      <c r="P243" s="148">
        <f t="shared" si="41"/>
        <v>0</v>
      </c>
      <c r="Q243" s="148">
        <v>4.8999999999999998E-4</v>
      </c>
      <c r="R243" s="148">
        <f t="shared" si="42"/>
        <v>4.3119999999999999E-2</v>
      </c>
      <c r="S243" s="148">
        <v>0</v>
      </c>
      <c r="T243" s="149">
        <f t="shared" si="43"/>
        <v>0</v>
      </c>
      <c r="AR243" s="150" t="s">
        <v>258</v>
      </c>
      <c r="AT243" s="150" t="s">
        <v>206</v>
      </c>
      <c r="AU243" s="150" t="s">
        <v>88</v>
      </c>
      <c r="AY243" s="17" t="s">
        <v>205</v>
      </c>
      <c r="BE243" s="151">
        <f t="shared" si="44"/>
        <v>0</v>
      </c>
      <c r="BF243" s="151">
        <f t="shared" si="45"/>
        <v>0</v>
      </c>
      <c r="BG243" s="151">
        <f t="shared" si="46"/>
        <v>0</v>
      </c>
      <c r="BH243" s="151">
        <f t="shared" si="47"/>
        <v>0</v>
      </c>
      <c r="BI243" s="151">
        <f t="shared" si="48"/>
        <v>0</v>
      </c>
      <c r="BJ243" s="17" t="s">
        <v>88</v>
      </c>
      <c r="BK243" s="151">
        <f t="shared" si="49"/>
        <v>0</v>
      </c>
      <c r="BL243" s="17" t="s">
        <v>233</v>
      </c>
      <c r="BM243" s="150" t="s">
        <v>5492</v>
      </c>
    </row>
    <row r="244" spans="2:65" s="1" customFormat="1" ht="24.2" customHeight="1">
      <c r="B244" s="136"/>
      <c r="C244" s="137" t="s">
        <v>1272</v>
      </c>
      <c r="D244" s="137" t="s">
        <v>206</v>
      </c>
      <c r="E244" s="138" t="s">
        <v>5493</v>
      </c>
      <c r="F244" s="139" t="s">
        <v>5494</v>
      </c>
      <c r="G244" s="140" t="s">
        <v>5235</v>
      </c>
      <c r="H244" s="141">
        <v>88</v>
      </c>
      <c r="I244" s="142"/>
      <c r="J244" s="143">
        <f t="shared" si="40"/>
        <v>0</v>
      </c>
      <c r="K244" s="144"/>
      <c r="L244" s="145"/>
      <c r="M244" s="146" t="s">
        <v>1</v>
      </c>
      <c r="N244" s="147" t="s">
        <v>41</v>
      </c>
      <c r="P244" s="148">
        <f t="shared" si="41"/>
        <v>0</v>
      </c>
      <c r="Q244" s="148">
        <v>4.8999999999999998E-4</v>
      </c>
      <c r="R244" s="148">
        <f t="shared" si="42"/>
        <v>4.3119999999999999E-2</v>
      </c>
      <c r="S244" s="148">
        <v>0</v>
      </c>
      <c r="T244" s="149">
        <f t="shared" si="43"/>
        <v>0</v>
      </c>
      <c r="AR244" s="150" t="s">
        <v>258</v>
      </c>
      <c r="AT244" s="150" t="s">
        <v>206</v>
      </c>
      <c r="AU244" s="150" t="s">
        <v>88</v>
      </c>
      <c r="AY244" s="17" t="s">
        <v>205</v>
      </c>
      <c r="BE244" s="151">
        <f t="shared" si="44"/>
        <v>0</v>
      </c>
      <c r="BF244" s="151">
        <f t="shared" si="45"/>
        <v>0</v>
      </c>
      <c r="BG244" s="151">
        <f t="shared" si="46"/>
        <v>0</v>
      </c>
      <c r="BH244" s="151">
        <f t="shared" si="47"/>
        <v>0</v>
      </c>
      <c r="BI244" s="151">
        <f t="shared" si="48"/>
        <v>0</v>
      </c>
      <c r="BJ244" s="17" t="s">
        <v>88</v>
      </c>
      <c r="BK244" s="151">
        <f t="shared" si="49"/>
        <v>0</v>
      </c>
      <c r="BL244" s="17" t="s">
        <v>233</v>
      </c>
      <c r="BM244" s="150" t="s">
        <v>5495</v>
      </c>
    </row>
    <row r="245" spans="2:65" s="1" customFormat="1" ht="37.9" customHeight="1">
      <c r="B245" s="136"/>
      <c r="C245" s="154" t="s">
        <v>1274</v>
      </c>
      <c r="D245" s="154" t="s">
        <v>214</v>
      </c>
      <c r="E245" s="155" t="s">
        <v>5496</v>
      </c>
      <c r="F245" s="156" t="s">
        <v>5497</v>
      </c>
      <c r="G245" s="157" t="s">
        <v>5245</v>
      </c>
      <c r="H245" s="158">
        <v>88</v>
      </c>
      <c r="I245" s="159"/>
      <c r="J245" s="160">
        <f t="shared" si="40"/>
        <v>0</v>
      </c>
      <c r="K245" s="161"/>
      <c r="L245" s="32"/>
      <c r="M245" s="162" t="s">
        <v>1</v>
      </c>
      <c r="N245" s="163" t="s">
        <v>41</v>
      </c>
      <c r="P245" s="148">
        <f t="shared" si="41"/>
        <v>0</v>
      </c>
      <c r="Q245" s="148">
        <v>9.7999999999999997E-4</v>
      </c>
      <c r="R245" s="148">
        <f t="shared" si="42"/>
        <v>8.6239999999999997E-2</v>
      </c>
      <c r="S245" s="148">
        <v>0</v>
      </c>
      <c r="T245" s="149">
        <f t="shared" si="43"/>
        <v>0</v>
      </c>
      <c r="AR245" s="150" t="s">
        <v>233</v>
      </c>
      <c r="AT245" s="150" t="s">
        <v>214</v>
      </c>
      <c r="AU245" s="150" t="s">
        <v>88</v>
      </c>
      <c r="AY245" s="17" t="s">
        <v>205</v>
      </c>
      <c r="BE245" s="151">
        <f t="shared" si="44"/>
        <v>0</v>
      </c>
      <c r="BF245" s="151">
        <f t="shared" si="45"/>
        <v>0</v>
      </c>
      <c r="BG245" s="151">
        <f t="shared" si="46"/>
        <v>0</v>
      </c>
      <c r="BH245" s="151">
        <f t="shared" si="47"/>
        <v>0</v>
      </c>
      <c r="BI245" s="151">
        <f t="shared" si="48"/>
        <v>0</v>
      </c>
      <c r="BJ245" s="17" t="s">
        <v>88</v>
      </c>
      <c r="BK245" s="151">
        <f t="shared" si="49"/>
        <v>0</v>
      </c>
      <c r="BL245" s="17" t="s">
        <v>233</v>
      </c>
      <c r="BM245" s="150" t="s">
        <v>5498</v>
      </c>
    </row>
    <row r="246" spans="2:65" s="1" customFormat="1" ht="21.75" customHeight="1">
      <c r="B246" s="136"/>
      <c r="C246" s="154" t="s">
        <v>1276</v>
      </c>
      <c r="D246" s="154" t="s">
        <v>214</v>
      </c>
      <c r="E246" s="155" t="s">
        <v>5499</v>
      </c>
      <c r="F246" s="156" t="s">
        <v>5500</v>
      </c>
      <c r="G246" s="157" t="s">
        <v>5357</v>
      </c>
      <c r="H246" s="158">
        <v>92</v>
      </c>
      <c r="I246" s="159"/>
      <c r="J246" s="160">
        <f t="shared" si="40"/>
        <v>0</v>
      </c>
      <c r="K246" s="161"/>
      <c r="L246" s="32"/>
      <c r="M246" s="162" t="s">
        <v>1</v>
      </c>
      <c r="N246" s="163" t="s">
        <v>41</v>
      </c>
      <c r="P246" s="148">
        <f t="shared" si="41"/>
        <v>0</v>
      </c>
      <c r="Q246" s="148">
        <v>3.0000000000000001E-3</v>
      </c>
      <c r="R246" s="148">
        <f t="shared" si="42"/>
        <v>0.27600000000000002</v>
      </c>
      <c r="S246" s="148">
        <v>0</v>
      </c>
      <c r="T246" s="149">
        <f t="shared" si="43"/>
        <v>0</v>
      </c>
      <c r="AR246" s="150" t="s">
        <v>233</v>
      </c>
      <c r="AT246" s="150" t="s">
        <v>214</v>
      </c>
      <c r="AU246" s="150" t="s">
        <v>88</v>
      </c>
      <c r="AY246" s="17" t="s">
        <v>205</v>
      </c>
      <c r="BE246" s="151">
        <f t="shared" si="44"/>
        <v>0</v>
      </c>
      <c r="BF246" s="151">
        <f t="shared" si="45"/>
        <v>0</v>
      </c>
      <c r="BG246" s="151">
        <f t="shared" si="46"/>
        <v>0</v>
      </c>
      <c r="BH246" s="151">
        <f t="shared" si="47"/>
        <v>0</v>
      </c>
      <c r="BI246" s="151">
        <f t="shared" si="48"/>
        <v>0</v>
      </c>
      <c r="BJ246" s="17" t="s">
        <v>88</v>
      </c>
      <c r="BK246" s="151">
        <f t="shared" si="49"/>
        <v>0</v>
      </c>
      <c r="BL246" s="17" t="s">
        <v>233</v>
      </c>
      <c r="BM246" s="150" t="s">
        <v>5501</v>
      </c>
    </row>
    <row r="247" spans="2:65" s="1" customFormat="1" ht="21.75" customHeight="1">
      <c r="B247" s="136"/>
      <c r="C247" s="137" t="s">
        <v>1278</v>
      </c>
      <c r="D247" s="137" t="s">
        <v>206</v>
      </c>
      <c r="E247" s="138" t="s">
        <v>5502</v>
      </c>
      <c r="F247" s="139" t="s">
        <v>5503</v>
      </c>
      <c r="G247" s="140" t="s">
        <v>5235</v>
      </c>
      <c r="H247" s="141">
        <v>92</v>
      </c>
      <c r="I247" s="142"/>
      <c r="J247" s="143">
        <f t="shared" si="40"/>
        <v>0</v>
      </c>
      <c r="K247" s="144"/>
      <c r="L247" s="145"/>
      <c r="M247" s="146" t="s">
        <v>1</v>
      </c>
      <c r="N247" s="147" t="s">
        <v>41</v>
      </c>
      <c r="P247" s="148">
        <f t="shared" si="41"/>
        <v>0</v>
      </c>
      <c r="Q247" s="148">
        <v>1.533E-2</v>
      </c>
      <c r="R247" s="148">
        <f t="shared" si="42"/>
        <v>1.4103600000000001</v>
      </c>
      <c r="S247" s="148">
        <v>0</v>
      </c>
      <c r="T247" s="149">
        <f t="shared" si="43"/>
        <v>0</v>
      </c>
      <c r="AR247" s="150" t="s">
        <v>258</v>
      </c>
      <c r="AT247" s="150" t="s">
        <v>206</v>
      </c>
      <c r="AU247" s="150" t="s">
        <v>88</v>
      </c>
      <c r="AY247" s="17" t="s">
        <v>205</v>
      </c>
      <c r="BE247" s="151">
        <f t="shared" si="44"/>
        <v>0</v>
      </c>
      <c r="BF247" s="151">
        <f t="shared" si="45"/>
        <v>0</v>
      </c>
      <c r="BG247" s="151">
        <f t="shared" si="46"/>
        <v>0</v>
      </c>
      <c r="BH247" s="151">
        <f t="shared" si="47"/>
        <v>0</v>
      </c>
      <c r="BI247" s="151">
        <f t="shared" si="48"/>
        <v>0</v>
      </c>
      <c r="BJ247" s="17" t="s">
        <v>88</v>
      </c>
      <c r="BK247" s="151">
        <f t="shared" si="49"/>
        <v>0</v>
      </c>
      <c r="BL247" s="17" t="s">
        <v>233</v>
      </c>
      <c r="BM247" s="150" t="s">
        <v>5504</v>
      </c>
    </row>
    <row r="248" spans="2:65" s="1" customFormat="1" ht="24.2" customHeight="1">
      <c r="B248" s="136"/>
      <c r="C248" s="154" t="s">
        <v>1283</v>
      </c>
      <c r="D248" s="154" t="s">
        <v>214</v>
      </c>
      <c r="E248" s="155" t="s">
        <v>5505</v>
      </c>
      <c r="F248" s="156" t="s">
        <v>5506</v>
      </c>
      <c r="G248" s="157" t="s">
        <v>5245</v>
      </c>
      <c r="H248" s="158">
        <v>185</v>
      </c>
      <c r="I248" s="159"/>
      <c r="J248" s="160">
        <f t="shared" si="40"/>
        <v>0</v>
      </c>
      <c r="K248" s="161"/>
      <c r="L248" s="32"/>
      <c r="M248" s="162" t="s">
        <v>1</v>
      </c>
      <c r="N248" s="163" t="s">
        <v>41</v>
      </c>
      <c r="P248" s="148">
        <f t="shared" si="41"/>
        <v>0</v>
      </c>
      <c r="Q248" s="148">
        <v>3.0000000000000001E-3</v>
      </c>
      <c r="R248" s="148">
        <f t="shared" si="42"/>
        <v>0.55500000000000005</v>
      </c>
      <c r="S248" s="148">
        <v>0</v>
      </c>
      <c r="T248" s="149">
        <f t="shared" si="43"/>
        <v>0</v>
      </c>
      <c r="AR248" s="150" t="s">
        <v>233</v>
      </c>
      <c r="AT248" s="150" t="s">
        <v>214</v>
      </c>
      <c r="AU248" s="150" t="s">
        <v>88</v>
      </c>
      <c r="AY248" s="17" t="s">
        <v>205</v>
      </c>
      <c r="BE248" s="151">
        <f t="shared" si="44"/>
        <v>0</v>
      </c>
      <c r="BF248" s="151">
        <f t="shared" si="45"/>
        <v>0</v>
      </c>
      <c r="BG248" s="151">
        <f t="shared" si="46"/>
        <v>0</v>
      </c>
      <c r="BH248" s="151">
        <f t="shared" si="47"/>
        <v>0</v>
      </c>
      <c r="BI248" s="151">
        <f t="shared" si="48"/>
        <v>0</v>
      </c>
      <c r="BJ248" s="17" t="s">
        <v>88</v>
      </c>
      <c r="BK248" s="151">
        <f t="shared" si="49"/>
        <v>0</v>
      </c>
      <c r="BL248" s="17" t="s">
        <v>233</v>
      </c>
      <c r="BM248" s="150" t="s">
        <v>5507</v>
      </c>
    </row>
    <row r="249" spans="2:65" s="1" customFormat="1" ht="24.2" customHeight="1">
      <c r="B249" s="136"/>
      <c r="C249" s="137" t="s">
        <v>1287</v>
      </c>
      <c r="D249" s="137" t="s">
        <v>206</v>
      </c>
      <c r="E249" s="138" t="s">
        <v>5508</v>
      </c>
      <c r="F249" s="139" t="s">
        <v>5509</v>
      </c>
      <c r="G249" s="140" t="s">
        <v>5357</v>
      </c>
      <c r="H249" s="141">
        <v>185</v>
      </c>
      <c r="I249" s="142"/>
      <c r="J249" s="143">
        <f t="shared" si="40"/>
        <v>0</v>
      </c>
      <c r="K249" s="144"/>
      <c r="L249" s="145"/>
      <c r="M249" s="146" t="s">
        <v>1</v>
      </c>
      <c r="N249" s="147" t="s">
        <v>41</v>
      </c>
      <c r="P249" s="148">
        <f t="shared" si="41"/>
        <v>0</v>
      </c>
      <c r="Q249" s="148">
        <v>1.73E-3</v>
      </c>
      <c r="R249" s="148">
        <f t="shared" si="42"/>
        <v>0.32005</v>
      </c>
      <c r="S249" s="148">
        <v>0</v>
      </c>
      <c r="T249" s="149">
        <f t="shared" si="43"/>
        <v>0</v>
      </c>
      <c r="AR249" s="150" t="s">
        <v>258</v>
      </c>
      <c r="AT249" s="150" t="s">
        <v>206</v>
      </c>
      <c r="AU249" s="150" t="s">
        <v>88</v>
      </c>
      <c r="AY249" s="17" t="s">
        <v>205</v>
      </c>
      <c r="BE249" s="151">
        <f t="shared" si="44"/>
        <v>0</v>
      </c>
      <c r="BF249" s="151">
        <f t="shared" si="45"/>
        <v>0</v>
      </c>
      <c r="BG249" s="151">
        <f t="shared" si="46"/>
        <v>0</v>
      </c>
      <c r="BH249" s="151">
        <f t="shared" si="47"/>
        <v>0</v>
      </c>
      <c r="BI249" s="151">
        <f t="shared" si="48"/>
        <v>0</v>
      </c>
      <c r="BJ249" s="17" t="s">
        <v>88</v>
      </c>
      <c r="BK249" s="151">
        <f t="shared" si="49"/>
        <v>0</v>
      </c>
      <c r="BL249" s="17" t="s">
        <v>233</v>
      </c>
      <c r="BM249" s="150" t="s">
        <v>5510</v>
      </c>
    </row>
    <row r="250" spans="2:65" s="1" customFormat="1" ht="16.5" customHeight="1">
      <c r="B250" s="136"/>
      <c r="C250" s="154" t="s">
        <v>1291</v>
      </c>
      <c r="D250" s="154" t="s">
        <v>214</v>
      </c>
      <c r="E250" s="155" t="s">
        <v>5511</v>
      </c>
      <c r="F250" s="156" t="s">
        <v>5512</v>
      </c>
      <c r="G250" s="157" t="s">
        <v>5357</v>
      </c>
      <c r="H250" s="158">
        <v>2</v>
      </c>
      <c r="I250" s="159"/>
      <c r="J250" s="160">
        <f t="shared" si="40"/>
        <v>0</v>
      </c>
      <c r="K250" s="161"/>
      <c r="L250" s="32"/>
      <c r="M250" s="162" t="s">
        <v>1</v>
      </c>
      <c r="N250" s="163" t="s">
        <v>41</v>
      </c>
      <c r="P250" s="148">
        <f t="shared" si="41"/>
        <v>0</v>
      </c>
      <c r="Q250" s="148">
        <v>3.0000000000000001E-3</v>
      </c>
      <c r="R250" s="148">
        <f t="shared" si="42"/>
        <v>6.0000000000000001E-3</v>
      </c>
      <c r="S250" s="148">
        <v>0</v>
      </c>
      <c r="T250" s="149">
        <f t="shared" si="43"/>
        <v>0</v>
      </c>
      <c r="AR250" s="150" t="s">
        <v>233</v>
      </c>
      <c r="AT250" s="150" t="s">
        <v>214</v>
      </c>
      <c r="AU250" s="150" t="s">
        <v>88</v>
      </c>
      <c r="AY250" s="17" t="s">
        <v>205</v>
      </c>
      <c r="BE250" s="151">
        <f t="shared" si="44"/>
        <v>0</v>
      </c>
      <c r="BF250" s="151">
        <f t="shared" si="45"/>
        <v>0</v>
      </c>
      <c r="BG250" s="151">
        <f t="shared" si="46"/>
        <v>0</v>
      </c>
      <c r="BH250" s="151">
        <f t="shared" si="47"/>
        <v>0</v>
      </c>
      <c r="BI250" s="151">
        <f t="shared" si="48"/>
        <v>0</v>
      </c>
      <c r="BJ250" s="17" t="s">
        <v>88</v>
      </c>
      <c r="BK250" s="151">
        <f t="shared" si="49"/>
        <v>0</v>
      </c>
      <c r="BL250" s="17" t="s">
        <v>233</v>
      </c>
      <c r="BM250" s="150" t="s">
        <v>5513</v>
      </c>
    </row>
    <row r="251" spans="2:65" s="1" customFormat="1" ht="24.2" customHeight="1">
      <c r="B251" s="136"/>
      <c r="C251" s="137" t="s">
        <v>1294</v>
      </c>
      <c r="D251" s="137" t="s">
        <v>206</v>
      </c>
      <c r="E251" s="138" t="s">
        <v>5514</v>
      </c>
      <c r="F251" s="139" t="s">
        <v>5515</v>
      </c>
      <c r="G251" s="140" t="s">
        <v>5235</v>
      </c>
      <c r="H251" s="141">
        <v>2</v>
      </c>
      <c r="I251" s="142"/>
      <c r="J251" s="143">
        <f t="shared" si="40"/>
        <v>0</v>
      </c>
      <c r="K251" s="144"/>
      <c r="L251" s="145"/>
      <c r="M251" s="146" t="s">
        <v>1</v>
      </c>
      <c r="N251" s="147" t="s">
        <v>41</v>
      </c>
      <c r="P251" s="148">
        <f t="shared" si="41"/>
        <v>0</v>
      </c>
      <c r="Q251" s="148">
        <v>1.533E-2</v>
      </c>
      <c r="R251" s="148">
        <f t="shared" si="42"/>
        <v>3.066E-2</v>
      </c>
      <c r="S251" s="148">
        <v>0</v>
      </c>
      <c r="T251" s="149">
        <f t="shared" si="43"/>
        <v>0</v>
      </c>
      <c r="AR251" s="150" t="s">
        <v>258</v>
      </c>
      <c r="AT251" s="150" t="s">
        <v>206</v>
      </c>
      <c r="AU251" s="150" t="s">
        <v>88</v>
      </c>
      <c r="AY251" s="17" t="s">
        <v>205</v>
      </c>
      <c r="BE251" s="151">
        <f t="shared" si="44"/>
        <v>0</v>
      </c>
      <c r="BF251" s="151">
        <f t="shared" si="45"/>
        <v>0</v>
      </c>
      <c r="BG251" s="151">
        <f t="shared" si="46"/>
        <v>0</v>
      </c>
      <c r="BH251" s="151">
        <f t="shared" si="47"/>
        <v>0</v>
      </c>
      <c r="BI251" s="151">
        <f t="shared" si="48"/>
        <v>0</v>
      </c>
      <c r="BJ251" s="17" t="s">
        <v>88</v>
      </c>
      <c r="BK251" s="151">
        <f t="shared" si="49"/>
        <v>0</v>
      </c>
      <c r="BL251" s="17" t="s">
        <v>233</v>
      </c>
      <c r="BM251" s="150" t="s">
        <v>5516</v>
      </c>
    </row>
    <row r="252" spans="2:65" s="1" customFormat="1" ht="24.2" customHeight="1">
      <c r="B252" s="136"/>
      <c r="C252" s="154" t="s">
        <v>1297</v>
      </c>
      <c r="D252" s="154" t="s">
        <v>214</v>
      </c>
      <c r="E252" s="155" t="s">
        <v>5517</v>
      </c>
      <c r="F252" s="156" t="s">
        <v>5518</v>
      </c>
      <c r="G252" s="157" t="s">
        <v>5357</v>
      </c>
      <c r="H252" s="158">
        <v>24</v>
      </c>
      <c r="I252" s="159"/>
      <c r="J252" s="160">
        <f t="shared" si="40"/>
        <v>0</v>
      </c>
      <c r="K252" s="161"/>
      <c r="L252" s="32"/>
      <c r="M252" s="162" t="s">
        <v>1</v>
      </c>
      <c r="N252" s="163" t="s">
        <v>41</v>
      </c>
      <c r="P252" s="148">
        <f t="shared" si="41"/>
        <v>0</v>
      </c>
      <c r="Q252" s="148">
        <v>0.03</v>
      </c>
      <c r="R252" s="148">
        <f t="shared" si="42"/>
        <v>0.72</v>
      </c>
      <c r="S252" s="148">
        <v>0</v>
      </c>
      <c r="T252" s="149">
        <f t="shared" si="43"/>
        <v>0</v>
      </c>
      <c r="AR252" s="150" t="s">
        <v>233</v>
      </c>
      <c r="AT252" s="150" t="s">
        <v>214</v>
      </c>
      <c r="AU252" s="150" t="s">
        <v>88</v>
      </c>
      <c r="AY252" s="17" t="s">
        <v>205</v>
      </c>
      <c r="BE252" s="151">
        <f t="shared" si="44"/>
        <v>0</v>
      </c>
      <c r="BF252" s="151">
        <f t="shared" si="45"/>
        <v>0</v>
      </c>
      <c r="BG252" s="151">
        <f t="shared" si="46"/>
        <v>0</v>
      </c>
      <c r="BH252" s="151">
        <f t="shared" si="47"/>
        <v>0</v>
      </c>
      <c r="BI252" s="151">
        <f t="shared" si="48"/>
        <v>0</v>
      </c>
      <c r="BJ252" s="17" t="s">
        <v>88</v>
      </c>
      <c r="BK252" s="151">
        <f t="shared" si="49"/>
        <v>0</v>
      </c>
      <c r="BL252" s="17" t="s">
        <v>233</v>
      </c>
      <c r="BM252" s="150" t="s">
        <v>5519</v>
      </c>
    </row>
    <row r="253" spans="2:65" s="1" customFormat="1" ht="16.5" customHeight="1">
      <c r="B253" s="136"/>
      <c r="C253" s="137" t="s">
        <v>1300</v>
      </c>
      <c r="D253" s="137" t="s">
        <v>206</v>
      </c>
      <c r="E253" s="138" t="s">
        <v>5520</v>
      </c>
      <c r="F253" s="139" t="s">
        <v>5521</v>
      </c>
      <c r="G253" s="140" t="s">
        <v>5235</v>
      </c>
      <c r="H253" s="141">
        <v>24</v>
      </c>
      <c r="I253" s="142"/>
      <c r="J253" s="143">
        <f t="shared" si="40"/>
        <v>0</v>
      </c>
      <c r="K253" s="144"/>
      <c r="L253" s="145"/>
      <c r="M253" s="146" t="s">
        <v>1</v>
      </c>
      <c r="N253" s="147" t="s">
        <v>41</v>
      </c>
      <c r="P253" s="148">
        <f t="shared" si="41"/>
        <v>0</v>
      </c>
      <c r="Q253" s="148">
        <v>2.5999999999999999E-2</v>
      </c>
      <c r="R253" s="148">
        <f t="shared" si="42"/>
        <v>0.624</v>
      </c>
      <c r="S253" s="148">
        <v>0</v>
      </c>
      <c r="T253" s="149">
        <f t="shared" si="43"/>
        <v>0</v>
      </c>
      <c r="AR253" s="150" t="s">
        <v>258</v>
      </c>
      <c r="AT253" s="150" t="s">
        <v>206</v>
      </c>
      <c r="AU253" s="150" t="s">
        <v>88</v>
      </c>
      <c r="AY253" s="17" t="s">
        <v>205</v>
      </c>
      <c r="BE253" s="151">
        <f t="shared" si="44"/>
        <v>0</v>
      </c>
      <c r="BF253" s="151">
        <f t="shared" si="45"/>
        <v>0</v>
      </c>
      <c r="BG253" s="151">
        <f t="shared" si="46"/>
        <v>0</v>
      </c>
      <c r="BH253" s="151">
        <f t="shared" si="47"/>
        <v>0</v>
      </c>
      <c r="BI253" s="151">
        <f t="shared" si="48"/>
        <v>0</v>
      </c>
      <c r="BJ253" s="17" t="s">
        <v>88</v>
      </c>
      <c r="BK253" s="151">
        <f t="shared" si="49"/>
        <v>0</v>
      </c>
      <c r="BL253" s="17" t="s">
        <v>233</v>
      </c>
      <c r="BM253" s="150" t="s">
        <v>5522</v>
      </c>
    </row>
    <row r="254" spans="2:65" s="1" customFormat="1" ht="24.2" customHeight="1">
      <c r="B254" s="136"/>
      <c r="C254" s="154" t="s">
        <v>1304</v>
      </c>
      <c r="D254" s="154" t="s">
        <v>214</v>
      </c>
      <c r="E254" s="155" t="s">
        <v>5523</v>
      </c>
      <c r="F254" s="156" t="s">
        <v>5524</v>
      </c>
      <c r="G254" s="157" t="s">
        <v>5245</v>
      </c>
      <c r="H254" s="158">
        <v>115</v>
      </c>
      <c r="I254" s="159"/>
      <c r="J254" s="160">
        <f t="shared" si="40"/>
        <v>0</v>
      </c>
      <c r="K254" s="161"/>
      <c r="L254" s="32"/>
      <c r="M254" s="162" t="s">
        <v>1</v>
      </c>
      <c r="N254" s="163" t="s">
        <v>41</v>
      </c>
      <c r="P254" s="148">
        <f t="shared" si="41"/>
        <v>0</v>
      </c>
      <c r="Q254" s="148">
        <v>3.0000000000000001E-3</v>
      </c>
      <c r="R254" s="148">
        <f t="shared" si="42"/>
        <v>0.34500000000000003</v>
      </c>
      <c r="S254" s="148">
        <v>0</v>
      </c>
      <c r="T254" s="149">
        <f t="shared" si="43"/>
        <v>0</v>
      </c>
      <c r="AR254" s="150" t="s">
        <v>233</v>
      </c>
      <c r="AT254" s="150" t="s">
        <v>214</v>
      </c>
      <c r="AU254" s="150" t="s">
        <v>88</v>
      </c>
      <c r="AY254" s="17" t="s">
        <v>205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7" t="s">
        <v>88</v>
      </c>
      <c r="BK254" s="151">
        <f t="shared" si="49"/>
        <v>0</v>
      </c>
      <c r="BL254" s="17" t="s">
        <v>233</v>
      </c>
      <c r="BM254" s="150" t="s">
        <v>5525</v>
      </c>
    </row>
    <row r="255" spans="2:65" s="1" customFormat="1" ht="16.5" customHeight="1">
      <c r="B255" s="136"/>
      <c r="C255" s="137" t="s">
        <v>1307</v>
      </c>
      <c r="D255" s="137" t="s">
        <v>206</v>
      </c>
      <c r="E255" s="138" t="s">
        <v>5526</v>
      </c>
      <c r="F255" s="139" t="s">
        <v>5527</v>
      </c>
      <c r="G255" s="140" t="s">
        <v>5235</v>
      </c>
      <c r="H255" s="141">
        <v>115</v>
      </c>
      <c r="I255" s="142"/>
      <c r="J255" s="143">
        <f t="shared" si="40"/>
        <v>0</v>
      </c>
      <c r="K255" s="144"/>
      <c r="L255" s="145"/>
      <c r="M255" s="146" t="s">
        <v>1</v>
      </c>
      <c r="N255" s="147" t="s">
        <v>41</v>
      </c>
      <c r="P255" s="148">
        <f t="shared" si="41"/>
        <v>0</v>
      </c>
      <c r="Q255" s="148">
        <v>1.533E-2</v>
      </c>
      <c r="R255" s="148">
        <f t="shared" si="42"/>
        <v>1.76295</v>
      </c>
      <c r="S255" s="148">
        <v>0</v>
      </c>
      <c r="T255" s="149">
        <f t="shared" si="43"/>
        <v>0</v>
      </c>
      <c r="AR255" s="150" t="s">
        <v>258</v>
      </c>
      <c r="AT255" s="150" t="s">
        <v>206</v>
      </c>
      <c r="AU255" s="150" t="s">
        <v>88</v>
      </c>
      <c r="AY255" s="17" t="s">
        <v>205</v>
      </c>
      <c r="BE255" s="151">
        <f t="shared" si="44"/>
        <v>0</v>
      </c>
      <c r="BF255" s="151">
        <f t="shared" si="45"/>
        <v>0</v>
      </c>
      <c r="BG255" s="151">
        <f t="shared" si="46"/>
        <v>0</v>
      </c>
      <c r="BH255" s="151">
        <f t="shared" si="47"/>
        <v>0</v>
      </c>
      <c r="BI255" s="151">
        <f t="shared" si="48"/>
        <v>0</v>
      </c>
      <c r="BJ255" s="17" t="s">
        <v>88</v>
      </c>
      <c r="BK255" s="151">
        <f t="shared" si="49"/>
        <v>0</v>
      </c>
      <c r="BL255" s="17" t="s">
        <v>233</v>
      </c>
      <c r="BM255" s="150" t="s">
        <v>5528</v>
      </c>
    </row>
    <row r="256" spans="2:65" s="1" customFormat="1" ht="24.2" customHeight="1">
      <c r="B256" s="136"/>
      <c r="C256" s="154" t="s">
        <v>1310</v>
      </c>
      <c r="D256" s="154" t="s">
        <v>214</v>
      </c>
      <c r="E256" s="155" t="s">
        <v>5529</v>
      </c>
      <c r="F256" s="156" t="s">
        <v>5530</v>
      </c>
      <c r="G256" s="157" t="s">
        <v>5245</v>
      </c>
      <c r="H256" s="158">
        <v>48</v>
      </c>
      <c r="I256" s="159"/>
      <c r="J256" s="160">
        <f t="shared" si="40"/>
        <v>0</v>
      </c>
      <c r="K256" s="161"/>
      <c r="L256" s="32"/>
      <c r="M256" s="162" t="s">
        <v>1</v>
      </c>
      <c r="N256" s="163" t="s">
        <v>41</v>
      </c>
      <c r="P256" s="148">
        <f t="shared" si="41"/>
        <v>0</v>
      </c>
      <c r="Q256" s="148">
        <v>3.0000000000000001E-3</v>
      </c>
      <c r="R256" s="148">
        <f t="shared" si="42"/>
        <v>0.14400000000000002</v>
      </c>
      <c r="S256" s="148">
        <v>0</v>
      </c>
      <c r="T256" s="149">
        <f t="shared" si="43"/>
        <v>0</v>
      </c>
      <c r="AR256" s="150" t="s">
        <v>233</v>
      </c>
      <c r="AT256" s="150" t="s">
        <v>214</v>
      </c>
      <c r="AU256" s="150" t="s">
        <v>88</v>
      </c>
      <c r="AY256" s="17" t="s">
        <v>205</v>
      </c>
      <c r="BE256" s="151">
        <f t="shared" si="44"/>
        <v>0</v>
      </c>
      <c r="BF256" s="151">
        <f t="shared" si="45"/>
        <v>0</v>
      </c>
      <c r="BG256" s="151">
        <f t="shared" si="46"/>
        <v>0</v>
      </c>
      <c r="BH256" s="151">
        <f t="shared" si="47"/>
        <v>0</v>
      </c>
      <c r="BI256" s="151">
        <f t="shared" si="48"/>
        <v>0</v>
      </c>
      <c r="BJ256" s="17" t="s">
        <v>88</v>
      </c>
      <c r="BK256" s="151">
        <f t="shared" si="49"/>
        <v>0</v>
      </c>
      <c r="BL256" s="17" t="s">
        <v>233</v>
      </c>
      <c r="BM256" s="150" t="s">
        <v>5531</v>
      </c>
    </row>
    <row r="257" spans="2:65" s="1" customFormat="1" ht="16.5" customHeight="1">
      <c r="B257" s="136"/>
      <c r="C257" s="137" t="s">
        <v>1313</v>
      </c>
      <c r="D257" s="137" t="s">
        <v>206</v>
      </c>
      <c r="E257" s="138" t="s">
        <v>5532</v>
      </c>
      <c r="F257" s="139" t="s">
        <v>5533</v>
      </c>
      <c r="G257" s="140" t="s">
        <v>5235</v>
      </c>
      <c r="H257" s="141">
        <v>2</v>
      </c>
      <c r="I257" s="142"/>
      <c r="J257" s="143">
        <f t="shared" si="40"/>
        <v>0</v>
      </c>
      <c r="K257" s="144"/>
      <c r="L257" s="145"/>
      <c r="M257" s="146" t="s">
        <v>1</v>
      </c>
      <c r="N257" s="147" t="s">
        <v>41</v>
      </c>
      <c r="P257" s="148">
        <f t="shared" si="41"/>
        <v>0</v>
      </c>
      <c r="Q257" s="148">
        <v>4.8999999999999998E-4</v>
      </c>
      <c r="R257" s="148">
        <f t="shared" si="42"/>
        <v>9.7999999999999997E-4</v>
      </c>
      <c r="S257" s="148">
        <v>0</v>
      </c>
      <c r="T257" s="149">
        <f t="shared" si="43"/>
        <v>0</v>
      </c>
      <c r="AR257" s="150" t="s">
        <v>258</v>
      </c>
      <c r="AT257" s="150" t="s">
        <v>206</v>
      </c>
      <c r="AU257" s="150" t="s">
        <v>88</v>
      </c>
      <c r="AY257" s="17" t="s">
        <v>205</v>
      </c>
      <c r="BE257" s="151">
        <f t="shared" si="44"/>
        <v>0</v>
      </c>
      <c r="BF257" s="151">
        <f t="shared" si="45"/>
        <v>0</v>
      </c>
      <c r="BG257" s="151">
        <f t="shared" si="46"/>
        <v>0</v>
      </c>
      <c r="BH257" s="151">
        <f t="shared" si="47"/>
        <v>0</v>
      </c>
      <c r="BI257" s="151">
        <f t="shared" si="48"/>
        <v>0</v>
      </c>
      <c r="BJ257" s="17" t="s">
        <v>88</v>
      </c>
      <c r="BK257" s="151">
        <f t="shared" si="49"/>
        <v>0</v>
      </c>
      <c r="BL257" s="17" t="s">
        <v>233</v>
      </c>
      <c r="BM257" s="150" t="s">
        <v>5534</v>
      </c>
    </row>
    <row r="258" spans="2:65" s="1" customFormat="1" ht="16.5" customHeight="1">
      <c r="B258" s="136"/>
      <c r="C258" s="137" t="s">
        <v>1318</v>
      </c>
      <c r="D258" s="137" t="s">
        <v>206</v>
      </c>
      <c r="E258" s="138" t="s">
        <v>5535</v>
      </c>
      <c r="F258" s="139" t="s">
        <v>5536</v>
      </c>
      <c r="G258" s="140" t="s">
        <v>5235</v>
      </c>
      <c r="H258" s="141">
        <v>46</v>
      </c>
      <c r="I258" s="142"/>
      <c r="J258" s="143">
        <f t="shared" si="40"/>
        <v>0</v>
      </c>
      <c r="K258" s="144"/>
      <c r="L258" s="145"/>
      <c r="M258" s="146" t="s">
        <v>1</v>
      </c>
      <c r="N258" s="147" t="s">
        <v>41</v>
      </c>
      <c r="P258" s="148">
        <f t="shared" si="41"/>
        <v>0</v>
      </c>
      <c r="Q258" s="148">
        <v>4.8999999999999998E-4</v>
      </c>
      <c r="R258" s="148">
        <f t="shared" si="42"/>
        <v>2.2539999999999998E-2</v>
      </c>
      <c r="S258" s="148">
        <v>0</v>
      </c>
      <c r="T258" s="149">
        <f t="shared" si="43"/>
        <v>0</v>
      </c>
      <c r="AR258" s="150" t="s">
        <v>258</v>
      </c>
      <c r="AT258" s="150" t="s">
        <v>206</v>
      </c>
      <c r="AU258" s="150" t="s">
        <v>88</v>
      </c>
      <c r="AY258" s="17" t="s">
        <v>205</v>
      </c>
      <c r="BE258" s="151">
        <f t="shared" si="44"/>
        <v>0</v>
      </c>
      <c r="BF258" s="151">
        <f t="shared" si="45"/>
        <v>0</v>
      </c>
      <c r="BG258" s="151">
        <f t="shared" si="46"/>
        <v>0</v>
      </c>
      <c r="BH258" s="151">
        <f t="shared" si="47"/>
        <v>0</v>
      </c>
      <c r="BI258" s="151">
        <f t="shared" si="48"/>
        <v>0</v>
      </c>
      <c r="BJ258" s="17" t="s">
        <v>88</v>
      </c>
      <c r="BK258" s="151">
        <f t="shared" si="49"/>
        <v>0</v>
      </c>
      <c r="BL258" s="17" t="s">
        <v>233</v>
      </c>
      <c r="BM258" s="150" t="s">
        <v>5537</v>
      </c>
    </row>
    <row r="259" spans="2:65" s="1" customFormat="1" ht="16.5" customHeight="1">
      <c r="B259" s="136"/>
      <c r="C259" s="154" t="s">
        <v>1320</v>
      </c>
      <c r="D259" s="154" t="s">
        <v>214</v>
      </c>
      <c r="E259" s="155" t="s">
        <v>5538</v>
      </c>
      <c r="F259" s="156" t="s">
        <v>5539</v>
      </c>
      <c r="G259" s="157" t="s">
        <v>5245</v>
      </c>
      <c r="H259" s="158">
        <v>184</v>
      </c>
      <c r="I259" s="159"/>
      <c r="J259" s="160">
        <f t="shared" si="40"/>
        <v>0</v>
      </c>
      <c r="K259" s="161"/>
      <c r="L259" s="32"/>
      <c r="M259" s="162" t="s">
        <v>1</v>
      </c>
      <c r="N259" s="163" t="s">
        <v>41</v>
      </c>
      <c r="P259" s="148">
        <f t="shared" si="41"/>
        <v>0</v>
      </c>
      <c r="Q259" s="148">
        <v>3.0000000000000001E-3</v>
      </c>
      <c r="R259" s="148">
        <f t="shared" si="42"/>
        <v>0.55200000000000005</v>
      </c>
      <c r="S259" s="148">
        <v>0</v>
      </c>
      <c r="T259" s="149">
        <f t="shared" si="43"/>
        <v>0</v>
      </c>
      <c r="AR259" s="150" t="s">
        <v>233</v>
      </c>
      <c r="AT259" s="150" t="s">
        <v>214</v>
      </c>
      <c r="AU259" s="150" t="s">
        <v>88</v>
      </c>
      <c r="AY259" s="17" t="s">
        <v>205</v>
      </c>
      <c r="BE259" s="151">
        <f t="shared" si="44"/>
        <v>0</v>
      </c>
      <c r="BF259" s="151">
        <f t="shared" si="45"/>
        <v>0</v>
      </c>
      <c r="BG259" s="151">
        <f t="shared" si="46"/>
        <v>0</v>
      </c>
      <c r="BH259" s="151">
        <f t="shared" si="47"/>
        <v>0</v>
      </c>
      <c r="BI259" s="151">
        <f t="shared" si="48"/>
        <v>0</v>
      </c>
      <c r="BJ259" s="17" t="s">
        <v>88</v>
      </c>
      <c r="BK259" s="151">
        <f t="shared" si="49"/>
        <v>0</v>
      </c>
      <c r="BL259" s="17" t="s">
        <v>233</v>
      </c>
      <c r="BM259" s="150" t="s">
        <v>5540</v>
      </c>
    </row>
    <row r="260" spans="2:65" s="1" customFormat="1" ht="16.5" customHeight="1">
      <c r="B260" s="136"/>
      <c r="C260" s="137" t="s">
        <v>1012</v>
      </c>
      <c r="D260" s="137" t="s">
        <v>206</v>
      </c>
      <c r="E260" s="138" t="s">
        <v>5541</v>
      </c>
      <c r="F260" s="139" t="s">
        <v>5542</v>
      </c>
      <c r="G260" s="140" t="s">
        <v>5235</v>
      </c>
      <c r="H260" s="141">
        <v>92</v>
      </c>
      <c r="I260" s="142"/>
      <c r="J260" s="143">
        <f t="shared" si="40"/>
        <v>0</v>
      </c>
      <c r="K260" s="144"/>
      <c r="L260" s="145"/>
      <c r="M260" s="146" t="s">
        <v>1</v>
      </c>
      <c r="N260" s="147" t="s">
        <v>41</v>
      </c>
      <c r="P260" s="148">
        <f t="shared" si="41"/>
        <v>0</v>
      </c>
      <c r="Q260" s="148">
        <v>1.533E-2</v>
      </c>
      <c r="R260" s="148">
        <f t="shared" si="42"/>
        <v>1.4103600000000001</v>
      </c>
      <c r="S260" s="148">
        <v>0</v>
      </c>
      <c r="T260" s="149">
        <f t="shared" si="43"/>
        <v>0</v>
      </c>
      <c r="AR260" s="150" t="s">
        <v>258</v>
      </c>
      <c r="AT260" s="150" t="s">
        <v>206</v>
      </c>
      <c r="AU260" s="150" t="s">
        <v>88</v>
      </c>
      <c r="AY260" s="17" t="s">
        <v>205</v>
      </c>
      <c r="BE260" s="151">
        <f t="shared" si="44"/>
        <v>0</v>
      </c>
      <c r="BF260" s="151">
        <f t="shared" si="45"/>
        <v>0</v>
      </c>
      <c r="BG260" s="151">
        <f t="shared" si="46"/>
        <v>0</v>
      </c>
      <c r="BH260" s="151">
        <f t="shared" si="47"/>
        <v>0</v>
      </c>
      <c r="BI260" s="151">
        <f t="shared" si="48"/>
        <v>0</v>
      </c>
      <c r="BJ260" s="17" t="s">
        <v>88</v>
      </c>
      <c r="BK260" s="151">
        <f t="shared" si="49"/>
        <v>0</v>
      </c>
      <c r="BL260" s="17" t="s">
        <v>233</v>
      </c>
      <c r="BM260" s="150" t="s">
        <v>5543</v>
      </c>
    </row>
    <row r="261" spans="2:65" s="1" customFormat="1" ht="16.5" customHeight="1">
      <c r="B261" s="136"/>
      <c r="C261" s="137" t="s">
        <v>1323</v>
      </c>
      <c r="D261" s="137" t="s">
        <v>206</v>
      </c>
      <c r="E261" s="138" t="s">
        <v>5544</v>
      </c>
      <c r="F261" s="139" t="s">
        <v>5545</v>
      </c>
      <c r="G261" s="140" t="s">
        <v>5235</v>
      </c>
      <c r="H261" s="141">
        <v>92</v>
      </c>
      <c r="I261" s="142"/>
      <c r="J261" s="143">
        <f t="shared" si="40"/>
        <v>0</v>
      </c>
      <c r="K261" s="144"/>
      <c r="L261" s="145"/>
      <c r="M261" s="146" t="s">
        <v>1</v>
      </c>
      <c r="N261" s="147" t="s">
        <v>41</v>
      </c>
      <c r="P261" s="148">
        <f t="shared" si="41"/>
        <v>0</v>
      </c>
      <c r="Q261" s="148">
        <v>1.533E-2</v>
      </c>
      <c r="R261" s="148">
        <f t="shared" si="42"/>
        <v>1.4103600000000001</v>
      </c>
      <c r="S261" s="148">
        <v>0</v>
      </c>
      <c r="T261" s="149">
        <f t="shared" si="43"/>
        <v>0</v>
      </c>
      <c r="AR261" s="150" t="s">
        <v>258</v>
      </c>
      <c r="AT261" s="150" t="s">
        <v>206</v>
      </c>
      <c r="AU261" s="150" t="s">
        <v>88</v>
      </c>
      <c r="AY261" s="17" t="s">
        <v>205</v>
      </c>
      <c r="BE261" s="151">
        <f t="shared" si="44"/>
        <v>0</v>
      </c>
      <c r="BF261" s="151">
        <f t="shared" si="45"/>
        <v>0</v>
      </c>
      <c r="BG261" s="151">
        <f t="shared" si="46"/>
        <v>0</v>
      </c>
      <c r="BH261" s="151">
        <f t="shared" si="47"/>
        <v>0</v>
      </c>
      <c r="BI261" s="151">
        <f t="shared" si="48"/>
        <v>0</v>
      </c>
      <c r="BJ261" s="17" t="s">
        <v>88</v>
      </c>
      <c r="BK261" s="151">
        <f t="shared" si="49"/>
        <v>0</v>
      </c>
      <c r="BL261" s="17" t="s">
        <v>233</v>
      </c>
      <c r="BM261" s="150" t="s">
        <v>5546</v>
      </c>
    </row>
    <row r="262" spans="2:65" s="1" customFormat="1" ht="24.2" customHeight="1">
      <c r="B262" s="136"/>
      <c r="C262" s="154" t="s">
        <v>1325</v>
      </c>
      <c r="D262" s="154" t="s">
        <v>214</v>
      </c>
      <c r="E262" s="155" t="s">
        <v>3783</v>
      </c>
      <c r="F262" s="156" t="s">
        <v>3784</v>
      </c>
      <c r="G262" s="157" t="s">
        <v>270</v>
      </c>
      <c r="H262" s="158">
        <v>37.01</v>
      </c>
      <c r="I262" s="159"/>
      <c r="J262" s="160">
        <f t="shared" si="40"/>
        <v>0</v>
      </c>
      <c r="K262" s="161"/>
      <c r="L262" s="32"/>
      <c r="M262" s="162" t="s">
        <v>1</v>
      </c>
      <c r="N262" s="163" t="s">
        <v>41</v>
      </c>
      <c r="P262" s="148">
        <f t="shared" si="41"/>
        <v>0</v>
      </c>
      <c r="Q262" s="148">
        <v>0</v>
      </c>
      <c r="R262" s="148">
        <f t="shared" si="42"/>
        <v>0</v>
      </c>
      <c r="S262" s="148">
        <v>0</v>
      </c>
      <c r="T262" s="149">
        <f t="shared" si="43"/>
        <v>0</v>
      </c>
      <c r="AR262" s="150" t="s">
        <v>233</v>
      </c>
      <c r="AT262" s="150" t="s">
        <v>214</v>
      </c>
      <c r="AU262" s="150" t="s">
        <v>88</v>
      </c>
      <c r="AY262" s="17" t="s">
        <v>205</v>
      </c>
      <c r="BE262" s="151">
        <f t="shared" si="44"/>
        <v>0</v>
      </c>
      <c r="BF262" s="151">
        <f t="shared" si="45"/>
        <v>0</v>
      </c>
      <c r="BG262" s="151">
        <f t="shared" si="46"/>
        <v>0</v>
      </c>
      <c r="BH262" s="151">
        <f t="shared" si="47"/>
        <v>0</v>
      </c>
      <c r="BI262" s="151">
        <f t="shared" si="48"/>
        <v>0</v>
      </c>
      <c r="BJ262" s="17" t="s">
        <v>88</v>
      </c>
      <c r="BK262" s="151">
        <f t="shared" si="49"/>
        <v>0</v>
      </c>
      <c r="BL262" s="17" t="s">
        <v>233</v>
      </c>
      <c r="BM262" s="150" t="s">
        <v>5547</v>
      </c>
    </row>
    <row r="263" spans="2:65" s="1" customFormat="1" ht="24.2" customHeight="1">
      <c r="B263" s="136"/>
      <c r="C263" s="154" t="s">
        <v>1327</v>
      </c>
      <c r="D263" s="154" t="s">
        <v>214</v>
      </c>
      <c r="E263" s="155" t="s">
        <v>3786</v>
      </c>
      <c r="F263" s="156" t="s">
        <v>3787</v>
      </c>
      <c r="G263" s="157" t="s">
        <v>270</v>
      </c>
      <c r="H263" s="158">
        <v>37.01</v>
      </c>
      <c r="I263" s="159"/>
      <c r="J263" s="160">
        <f t="shared" si="40"/>
        <v>0</v>
      </c>
      <c r="K263" s="161"/>
      <c r="L263" s="32"/>
      <c r="M263" s="162" t="s">
        <v>1</v>
      </c>
      <c r="N263" s="163" t="s">
        <v>41</v>
      </c>
      <c r="P263" s="148">
        <f t="shared" si="41"/>
        <v>0</v>
      </c>
      <c r="Q263" s="148">
        <v>0</v>
      </c>
      <c r="R263" s="148">
        <f t="shared" si="42"/>
        <v>0</v>
      </c>
      <c r="S263" s="148">
        <v>0</v>
      </c>
      <c r="T263" s="149">
        <f t="shared" si="43"/>
        <v>0</v>
      </c>
      <c r="AR263" s="150" t="s">
        <v>233</v>
      </c>
      <c r="AT263" s="150" t="s">
        <v>214</v>
      </c>
      <c r="AU263" s="150" t="s">
        <v>88</v>
      </c>
      <c r="AY263" s="17" t="s">
        <v>205</v>
      </c>
      <c r="BE263" s="151">
        <f t="shared" si="44"/>
        <v>0</v>
      </c>
      <c r="BF263" s="151">
        <f t="shared" si="45"/>
        <v>0</v>
      </c>
      <c r="BG263" s="151">
        <f t="shared" si="46"/>
        <v>0</v>
      </c>
      <c r="BH263" s="151">
        <f t="shared" si="47"/>
        <v>0</v>
      </c>
      <c r="BI263" s="151">
        <f t="shared" si="48"/>
        <v>0</v>
      </c>
      <c r="BJ263" s="17" t="s">
        <v>88</v>
      </c>
      <c r="BK263" s="151">
        <f t="shared" si="49"/>
        <v>0</v>
      </c>
      <c r="BL263" s="17" t="s">
        <v>233</v>
      </c>
      <c r="BM263" s="150" t="s">
        <v>5548</v>
      </c>
    </row>
    <row r="264" spans="2:65" s="11" customFormat="1" ht="22.9" customHeight="1">
      <c r="B264" s="126"/>
      <c r="D264" s="127" t="s">
        <v>74</v>
      </c>
      <c r="E264" s="152" t="s">
        <v>5549</v>
      </c>
      <c r="F264" s="152" t="s">
        <v>5550</v>
      </c>
      <c r="I264" s="129"/>
      <c r="J264" s="153">
        <f>BK264</f>
        <v>0</v>
      </c>
      <c r="L264" s="126"/>
      <c r="M264" s="131"/>
      <c r="P264" s="132">
        <f>SUM(P265:P270)</f>
        <v>0</v>
      </c>
      <c r="R264" s="132">
        <f>SUM(R265:R270)</f>
        <v>0</v>
      </c>
      <c r="T264" s="133">
        <f>SUM(T265:T270)</f>
        <v>0</v>
      </c>
      <c r="AR264" s="127" t="s">
        <v>82</v>
      </c>
      <c r="AT264" s="134" t="s">
        <v>74</v>
      </c>
      <c r="AU264" s="134" t="s">
        <v>82</v>
      </c>
      <c r="AY264" s="127" t="s">
        <v>205</v>
      </c>
      <c r="BK264" s="135">
        <f>SUM(BK265:BK270)</f>
        <v>0</v>
      </c>
    </row>
    <row r="265" spans="2:65" s="1" customFormat="1" ht="24.2" customHeight="1">
      <c r="B265" s="136"/>
      <c r="C265" s="154" t="s">
        <v>1333</v>
      </c>
      <c r="D265" s="154" t="s">
        <v>214</v>
      </c>
      <c r="E265" s="155" t="s">
        <v>5551</v>
      </c>
      <c r="F265" s="156" t="s">
        <v>5552</v>
      </c>
      <c r="G265" s="157" t="s">
        <v>370</v>
      </c>
      <c r="H265" s="158">
        <v>378</v>
      </c>
      <c r="I265" s="159"/>
      <c r="J265" s="160">
        <f t="shared" ref="J265:J270" si="50">ROUND(I265*H265,2)</f>
        <v>0</v>
      </c>
      <c r="K265" s="161"/>
      <c r="L265" s="32"/>
      <c r="M265" s="162" t="s">
        <v>1</v>
      </c>
      <c r="N265" s="163" t="s">
        <v>41</v>
      </c>
      <c r="P265" s="148">
        <f t="shared" ref="P265:P270" si="51">O265*H265</f>
        <v>0</v>
      </c>
      <c r="Q265" s="148">
        <v>0</v>
      </c>
      <c r="R265" s="148">
        <f t="shared" ref="R265:R270" si="52">Q265*H265</f>
        <v>0</v>
      </c>
      <c r="S265" s="148">
        <v>0</v>
      </c>
      <c r="T265" s="149">
        <f t="shared" ref="T265:T270" si="53">S265*H265</f>
        <v>0</v>
      </c>
      <c r="AR265" s="150" t="s">
        <v>210</v>
      </c>
      <c r="AT265" s="150" t="s">
        <v>214</v>
      </c>
      <c r="AU265" s="150" t="s">
        <v>88</v>
      </c>
      <c r="AY265" s="17" t="s">
        <v>205</v>
      </c>
      <c r="BE265" s="151">
        <f t="shared" ref="BE265:BE270" si="54">IF(N265="základná",J265,0)</f>
        <v>0</v>
      </c>
      <c r="BF265" s="151">
        <f t="shared" ref="BF265:BF270" si="55">IF(N265="znížená",J265,0)</f>
        <v>0</v>
      </c>
      <c r="BG265" s="151">
        <f t="shared" ref="BG265:BG270" si="56">IF(N265="zákl. prenesená",J265,0)</f>
        <v>0</v>
      </c>
      <c r="BH265" s="151">
        <f t="shared" ref="BH265:BH270" si="57">IF(N265="zníž. prenesená",J265,0)</f>
        <v>0</v>
      </c>
      <c r="BI265" s="151">
        <f t="shared" ref="BI265:BI270" si="58">IF(N265="nulová",J265,0)</f>
        <v>0</v>
      </c>
      <c r="BJ265" s="17" t="s">
        <v>88</v>
      </c>
      <c r="BK265" s="151">
        <f t="shared" ref="BK265:BK270" si="59">ROUND(I265*H265,2)</f>
        <v>0</v>
      </c>
      <c r="BL265" s="17" t="s">
        <v>210</v>
      </c>
      <c r="BM265" s="150" t="s">
        <v>5553</v>
      </c>
    </row>
    <row r="266" spans="2:65" s="1" customFormat="1" ht="24.2" customHeight="1">
      <c r="B266" s="136"/>
      <c r="C266" s="154" t="s">
        <v>1337</v>
      </c>
      <c r="D266" s="154" t="s">
        <v>214</v>
      </c>
      <c r="E266" s="155" t="s">
        <v>5554</v>
      </c>
      <c r="F266" s="156" t="s">
        <v>5555</v>
      </c>
      <c r="G266" s="157" t="s">
        <v>592</v>
      </c>
      <c r="H266" s="158">
        <v>200</v>
      </c>
      <c r="I266" s="159"/>
      <c r="J266" s="160">
        <f t="shared" si="50"/>
        <v>0</v>
      </c>
      <c r="K266" s="161"/>
      <c r="L266" s="32"/>
      <c r="M266" s="162" t="s">
        <v>1</v>
      </c>
      <c r="N266" s="163" t="s">
        <v>41</v>
      </c>
      <c r="P266" s="148">
        <f t="shared" si="51"/>
        <v>0</v>
      </c>
      <c r="Q266" s="148">
        <v>0</v>
      </c>
      <c r="R266" s="148">
        <f t="shared" si="52"/>
        <v>0</v>
      </c>
      <c r="S266" s="148">
        <v>0</v>
      </c>
      <c r="T266" s="149">
        <f t="shared" si="53"/>
        <v>0</v>
      </c>
      <c r="AR266" s="150" t="s">
        <v>210</v>
      </c>
      <c r="AT266" s="150" t="s">
        <v>214</v>
      </c>
      <c r="AU266" s="150" t="s">
        <v>88</v>
      </c>
      <c r="AY266" s="17" t="s">
        <v>205</v>
      </c>
      <c r="BE266" s="151">
        <f t="shared" si="54"/>
        <v>0</v>
      </c>
      <c r="BF266" s="151">
        <f t="shared" si="55"/>
        <v>0</v>
      </c>
      <c r="BG266" s="151">
        <f t="shared" si="56"/>
        <v>0</v>
      </c>
      <c r="BH266" s="151">
        <f t="shared" si="57"/>
        <v>0</v>
      </c>
      <c r="BI266" s="151">
        <f t="shared" si="58"/>
        <v>0</v>
      </c>
      <c r="BJ266" s="17" t="s">
        <v>88</v>
      </c>
      <c r="BK266" s="151">
        <f t="shared" si="59"/>
        <v>0</v>
      </c>
      <c r="BL266" s="17" t="s">
        <v>210</v>
      </c>
      <c r="BM266" s="150" t="s">
        <v>5556</v>
      </c>
    </row>
    <row r="267" spans="2:65" s="1" customFormat="1" ht="16.5" customHeight="1">
      <c r="B267" s="136"/>
      <c r="C267" s="154" t="s">
        <v>1340</v>
      </c>
      <c r="D267" s="154" t="s">
        <v>214</v>
      </c>
      <c r="E267" s="155" t="s">
        <v>5557</v>
      </c>
      <c r="F267" s="156" t="s">
        <v>5558</v>
      </c>
      <c r="G267" s="157" t="s">
        <v>370</v>
      </c>
      <c r="H267" s="158">
        <v>276</v>
      </c>
      <c r="I267" s="159"/>
      <c r="J267" s="160">
        <f t="shared" si="50"/>
        <v>0</v>
      </c>
      <c r="K267" s="161"/>
      <c r="L267" s="32"/>
      <c r="M267" s="162" t="s">
        <v>1</v>
      </c>
      <c r="N267" s="163" t="s">
        <v>41</v>
      </c>
      <c r="P267" s="148">
        <f t="shared" si="51"/>
        <v>0</v>
      </c>
      <c r="Q267" s="148">
        <v>0</v>
      </c>
      <c r="R267" s="148">
        <f t="shared" si="52"/>
        <v>0</v>
      </c>
      <c r="S267" s="148">
        <v>0</v>
      </c>
      <c r="T267" s="149">
        <f t="shared" si="53"/>
        <v>0</v>
      </c>
      <c r="AR267" s="150" t="s">
        <v>210</v>
      </c>
      <c r="AT267" s="150" t="s">
        <v>214</v>
      </c>
      <c r="AU267" s="150" t="s">
        <v>88</v>
      </c>
      <c r="AY267" s="17" t="s">
        <v>205</v>
      </c>
      <c r="BE267" s="151">
        <f t="shared" si="54"/>
        <v>0</v>
      </c>
      <c r="BF267" s="151">
        <f t="shared" si="55"/>
        <v>0</v>
      </c>
      <c r="BG267" s="151">
        <f t="shared" si="56"/>
        <v>0</v>
      </c>
      <c r="BH267" s="151">
        <f t="shared" si="57"/>
        <v>0</v>
      </c>
      <c r="BI267" s="151">
        <f t="shared" si="58"/>
        <v>0</v>
      </c>
      <c r="BJ267" s="17" t="s">
        <v>88</v>
      </c>
      <c r="BK267" s="151">
        <f t="shared" si="59"/>
        <v>0</v>
      </c>
      <c r="BL267" s="17" t="s">
        <v>210</v>
      </c>
      <c r="BM267" s="150" t="s">
        <v>5559</v>
      </c>
    </row>
    <row r="268" spans="2:65" s="1" customFormat="1" ht="16.5" customHeight="1">
      <c r="B268" s="136"/>
      <c r="C268" s="154" t="s">
        <v>1343</v>
      </c>
      <c r="D268" s="154" t="s">
        <v>214</v>
      </c>
      <c r="E268" s="155" t="s">
        <v>5560</v>
      </c>
      <c r="F268" s="156" t="s">
        <v>5561</v>
      </c>
      <c r="G268" s="157" t="s">
        <v>370</v>
      </c>
      <c r="H268" s="158">
        <v>276</v>
      </c>
      <c r="I268" s="159"/>
      <c r="J268" s="160">
        <f t="shared" si="50"/>
        <v>0</v>
      </c>
      <c r="K268" s="161"/>
      <c r="L268" s="32"/>
      <c r="M268" s="162" t="s">
        <v>1</v>
      </c>
      <c r="N268" s="163" t="s">
        <v>41</v>
      </c>
      <c r="P268" s="148">
        <f t="shared" si="51"/>
        <v>0</v>
      </c>
      <c r="Q268" s="148">
        <v>0</v>
      </c>
      <c r="R268" s="148">
        <f t="shared" si="52"/>
        <v>0</v>
      </c>
      <c r="S268" s="148">
        <v>0</v>
      </c>
      <c r="T268" s="149">
        <f t="shared" si="53"/>
        <v>0</v>
      </c>
      <c r="AR268" s="150" t="s">
        <v>210</v>
      </c>
      <c r="AT268" s="150" t="s">
        <v>214</v>
      </c>
      <c r="AU268" s="150" t="s">
        <v>88</v>
      </c>
      <c r="AY268" s="17" t="s">
        <v>205</v>
      </c>
      <c r="BE268" s="151">
        <f t="shared" si="54"/>
        <v>0</v>
      </c>
      <c r="BF268" s="151">
        <f t="shared" si="55"/>
        <v>0</v>
      </c>
      <c r="BG268" s="151">
        <f t="shared" si="56"/>
        <v>0</v>
      </c>
      <c r="BH268" s="151">
        <f t="shared" si="57"/>
        <v>0</v>
      </c>
      <c r="BI268" s="151">
        <f t="shared" si="58"/>
        <v>0</v>
      </c>
      <c r="BJ268" s="17" t="s">
        <v>88</v>
      </c>
      <c r="BK268" s="151">
        <f t="shared" si="59"/>
        <v>0</v>
      </c>
      <c r="BL268" s="17" t="s">
        <v>210</v>
      </c>
      <c r="BM268" s="150" t="s">
        <v>5562</v>
      </c>
    </row>
    <row r="269" spans="2:65" s="1" customFormat="1" ht="24.2" customHeight="1">
      <c r="B269" s="136"/>
      <c r="C269" s="154" t="s">
        <v>1346</v>
      </c>
      <c r="D269" s="154" t="s">
        <v>214</v>
      </c>
      <c r="E269" s="155" t="s">
        <v>5563</v>
      </c>
      <c r="F269" s="156" t="s">
        <v>5564</v>
      </c>
      <c r="G269" s="157" t="s">
        <v>592</v>
      </c>
      <c r="H269" s="158">
        <v>92</v>
      </c>
      <c r="I269" s="159"/>
      <c r="J269" s="160">
        <f t="shared" si="50"/>
        <v>0</v>
      </c>
      <c r="K269" s="161"/>
      <c r="L269" s="32"/>
      <c r="M269" s="162" t="s">
        <v>1</v>
      </c>
      <c r="N269" s="163" t="s">
        <v>41</v>
      </c>
      <c r="P269" s="148">
        <f t="shared" si="51"/>
        <v>0</v>
      </c>
      <c r="Q269" s="148">
        <v>0</v>
      </c>
      <c r="R269" s="148">
        <f t="shared" si="52"/>
        <v>0</v>
      </c>
      <c r="S269" s="148">
        <v>0</v>
      </c>
      <c r="T269" s="149">
        <f t="shared" si="53"/>
        <v>0</v>
      </c>
      <c r="AR269" s="150" t="s">
        <v>210</v>
      </c>
      <c r="AT269" s="150" t="s">
        <v>214</v>
      </c>
      <c r="AU269" s="150" t="s">
        <v>88</v>
      </c>
      <c r="AY269" s="17" t="s">
        <v>205</v>
      </c>
      <c r="BE269" s="151">
        <f t="shared" si="54"/>
        <v>0</v>
      </c>
      <c r="BF269" s="151">
        <f t="shared" si="55"/>
        <v>0</v>
      </c>
      <c r="BG269" s="151">
        <f t="shared" si="56"/>
        <v>0</v>
      </c>
      <c r="BH269" s="151">
        <f t="shared" si="57"/>
        <v>0</v>
      </c>
      <c r="BI269" s="151">
        <f t="shared" si="58"/>
        <v>0</v>
      </c>
      <c r="BJ269" s="17" t="s">
        <v>88</v>
      </c>
      <c r="BK269" s="151">
        <f t="shared" si="59"/>
        <v>0</v>
      </c>
      <c r="BL269" s="17" t="s">
        <v>210</v>
      </c>
      <c r="BM269" s="150" t="s">
        <v>5565</v>
      </c>
    </row>
    <row r="270" spans="2:65" s="1" customFormat="1" ht="16.5" customHeight="1">
      <c r="B270" s="136"/>
      <c r="C270" s="154" t="s">
        <v>1356</v>
      </c>
      <c r="D270" s="154" t="s">
        <v>214</v>
      </c>
      <c r="E270" s="155" t="s">
        <v>5566</v>
      </c>
      <c r="F270" s="156" t="s">
        <v>5567</v>
      </c>
      <c r="G270" s="157" t="s">
        <v>592</v>
      </c>
      <c r="H270" s="158">
        <v>92</v>
      </c>
      <c r="I270" s="159"/>
      <c r="J270" s="160">
        <f t="shared" si="50"/>
        <v>0</v>
      </c>
      <c r="K270" s="161"/>
      <c r="L270" s="32"/>
      <c r="M270" s="162" t="s">
        <v>1</v>
      </c>
      <c r="N270" s="163" t="s">
        <v>41</v>
      </c>
      <c r="P270" s="148">
        <f t="shared" si="51"/>
        <v>0</v>
      </c>
      <c r="Q270" s="148">
        <v>0</v>
      </c>
      <c r="R270" s="148">
        <f t="shared" si="52"/>
        <v>0</v>
      </c>
      <c r="S270" s="148">
        <v>0</v>
      </c>
      <c r="T270" s="149">
        <f t="shared" si="53"/>
        <v>0</v>
      </c>
      <c r="AR270" s="150" t="s">
        <v>210</v>
      </c>
      <c r="AT270" s="150" t="s">
        <v>214</v>
      </c>
      <c r="AU270" s="150" t="s">
        <v>88</v>
      </c>
      <c r="AY270" s="17" t="s">
        <v>205</v>
      </c>
      <c r="BE270" s="151">
        <f t="shared" si="54"/>
        <v>0</v>
      </c>
      <c r="BF270" s="151">
        <f t="shared" si="55"/>
        <v>0</v>
      </c>
      <c r="BG270" s="151">
        <f t="shared" si="56"/>
        <v>0</v>
      </c>
      <c r="BH270" s="151">
        <f t="shared" si="57"/>
        <v>0</v>
      </c>
      <c r="BI270" s="151">
        <f t="shared" si="58"/>
        <v>0</v>
      </c>
      <c r="BJ270" s="17" t="s">
        <v>88</v>
      </c>
      <c r="BK270" s="151">
        <f t="shared" si="59"/>
        <v>0</v>
      </c>
      <c r="BL270" s="17" t="s">
        <v>210</v>
      </c>
      <c r="BM270" s="150" t="s">
        <v>5568</v>
      </c>
    </row>
    <row r="271" spans="2:65" s="11" customFormat="1" ht="22.9" customHeight="1">
      <c r="B271" s="126"/>
      <c r="D271" s="127" t="s">
        <v>74</v>
      </c>
      <c r="E271" s="152" t="s">
        <v>954</v>
      </c>
      <c r="F271" s="152" t="s">
        <v>5569</v>
      </c>
      <c r="I271" s="129"/>
      <c r="J271" s="153">
        <f>BK271</f>
        <v>0</v>
      </c>
      <c r="L271" s="126"/>
      <c r="M271" s="131"/>
      <c r="P271" s="132">
        <f>P272</f>
        <v>0</v>
      </c>
      <c r="R271" s="132">
        <f>R272</f>
        <v>0</v>
      </c>
      <c r="T271" s="133">
        <f>T272</f>
        <v>0</v>
      </c>
      <c r="AR271" s="127" t="s">
        <v>82</v>
      </c>
      <c r="AT271" s="134" t="s">
        <v>74</v>
      </c>
      <c r="AU271" s="134" t="s">
        <v>82</v>
      </c>
      <c r="AY271" s="127" t="s">
        <v>205</v>
      </c>
      <c r="BK271" s="135">
        <f>BK272</f>
        <v>0</v>
      </c>
    </row>
    <row r="272" spans="2:65" s="1" customFormat="1" ht="24.2" customHeight="1">
      <c r="B272" s="136"/>
      <c r="C272" s="154" t="s">
        <v>1359</v>
      </c>
      <c r="D272" s="154" t="s">
        <v>214</v>
      </c>
      <c r="E272" s="155" t="s">
        <v>5570</v>
      </c>
      <c r="F272" s="156" t="s">
        <v>5571</v>
      </c>
      <c r="G272" s="157" t="s">
        <v>370</v>
      </c>
      <c r="H272" s="158">
        <v>416</v>
      </c>
      <c r="I272" s="159"/>
      <c r="J272" s="160">
        <f>ROUND(I272*H272,2)</f>
        <v>0</v>
      </c>
      <c r="K272" s="161"/>
      <c r="L272" s="32"/>
      <c r="M272" s="192" t="s">
        <v>1</v>
      </c>
      <c r="N272" s="193" t="s">
        <v>41</v>
      </c>
      <c r="O272" s="194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150" t="s">
        <v>210</v>
      </c>
      <c r="AT272" s="150" t="s">
        <v>214</v>
      </c>
      <c r="AU272" s="150" t="s">
        <v>88</v>
      </c>
      <c r="AY272" s="17" t="s">
        <v>205</v>
      </c>
      <c r="BE272" s="151">
        <f>IF(N272="základná",J272,0)</f>
        <v>0</v>
      </c>
      <c r="BF272" s="151">
        <f>IF(N272="znížená",J272,0)</f>
        <v>0</v>
      </c>
      <c r="BG272" s="151">
        <f>IF(N272="zákl. prenesená",J272,0)</f>
        <v>0</v>
      </c>
      <c r="BH272" s="151">
        <f>IF(N272="zníž. prenesená",J272,0)</f>
        <v>0</v>
      </c>
      <c r="BI272" s="151">
        <f>IF(N272="nulová",J272,0)</f>
        <v>0</v>
      </c>
      <c r="BJ272" s="17" t="s">
        <v>88</v>
      </c>
      <c r="BK272" s="151">
        <f>ROUND(I272*H272,2)</f>
        <v>0</v>
      </c>
      <c r="BL272" s="17" t="s">
        <v>210</v>
      </c>
      <c r="BM272" s="150" t="s">
        <v>5572</v>
      </c>
    </row>
    <row r="273" spans="2:12" s="1" customFormat="1" ht="6.95" customHeight="1"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32"/>
    </row>
  </sheetData>
  <autoFilter ref="C126:K272" xr:uid="{00000000-0009-0000-0000-000012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73"/>
  <sheetViews>
    <sheetView showGridLines="0" topLeftCell="A81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89</v>
      </c>
      <c r="AZ2" s="90" t="s">
        <v>163</v>
      </c>
      <c r="BA2" s="90" t="s">
        <v>164</v>
      </c>
      <c r="BB2" s="90" t="s">
        <v>165</v>
      </c>
      <c r="BC2" s="90" t="s">
        <v>166</v>
      </c>
      <c r="BD2" s="90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0" t="s">
        <v>167</v>
      </c>
      <c r="BA3" s="90" t="s">
        <v>168</v>
      </c>
      <c r="BB3" s="90" t="s">
        <v>165</v>
      </c>
      <c r="BC3" s="90" t="s">
        <v>169</v>
      </c>
      <c r="BD3" s="90" t="s">
        <v>88</v>
      </c>
    </row>
    <row r="4" spans="2:5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56" ht="12" customHeight="1">
      <c r="B8" s="20"/>
      <c r="D8" s="27" t="s">
        <v>171</v>
      </c>
      <c r="L8" s="20"/>
    </row>
    <row r="9" spans="2:56" s="1" customFormat="1" ht="16.5" customHeight="1">
      <c r="B9" s="32"/>
      <c r="E9" s="270" t="s">
        <v>172</v>
      </c>
      <c r="F9" s="269"/>
      <c r="G9" s="269"/>
      <c r="H9" s="269"/>
      <c r="L9" s="32"/>
    </row>
    <row r="10" spans="2:56" s="1" customFormat="1" ht="12" customHeight="1">
      <c r="B10" s="32"/>
      <c r="D10" s="27" t="s">
        <v>173</v>
      </c>
      <c r="L10" s="32"/>
    </row>
    <row r="11" spans="2:56" s="1" customFormat="1" ht="30" customHeight="1">
      <c r="B11" s="32"/>
      <c r="E11" s="225" t="s">
        <v>174</v>
      </c>
      <c r="F11" s="269"/>
      <c r="G11" s="269"/>
      <c r="H11" s="269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178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ROUND((SUM(BE128:BE272)),  2)</f>
        <v>0</v>
      </c>
      <c r="G35" s="95"/>
      <c r="H35" s="95"/>
      <c r="I35" s="96">
        <v>0.2</v>
      </c>
      <c r="J35" s="94">
        <f>ROUND(((SUM(BE128:BE272))*I35),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ROUND((SUM(BF128:BF272)),  2)</f>
        <v>0</v>
      </c>
      <c r="G36" s="95"/>
      <c r="H36" s="95"/>
      <c r="I36" s="96">
        <v>0.2</v>
      </c>
      <c r="J36" s="94">
        <f>ROUND(((SUM(BF128:BF272))*I36),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ROUND((SUM(BG128:BG272)),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ROUND((SUM(BH128:BH272)),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ROUND((SUM(BI128:BI272)),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172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>E1.1Z - E1.1Z 1.Strecha  v.č.A04  C , v.č.A15  -  S1  zateplenie strešného plášťa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J128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47" s="8" customFormat="1" ht="24.95" customHeight="1">
      <c r="B100" s="109"/>
      <c r="D100" s="110" t="s">
        <v>184</v>
      </c>
      <c r="E100" s="111"/>
      <c r="F100" s="111"/>
      <c r="G100" s="111"/>
      <c r="H100" s="111"/>
      <c r="I100" s="111"/>
      <c r="J100" s="112">
        <f>J131</f>
        <v>0</v>
      </c>
      <c r="L100" s="109"/>
    </row>
    <row r="101" spans="2:47" s="9" customFormat="1" ht="19.899999999999999" customHeight="1">
      <c r="B101" s="113"/>
      <c r="D101" s="114" t="s">
        <v>185</v>
      </c>
      <c r="E101" s="115"/>
      <c r="F101" s="115"/>
      <c r="G101" s="115"/>
      <c r="H101" s="115"/>
      <c r="I101" s="115"/>
      <c r="J101" s="116">
        <f>J132</f>
        <v>0</v>
      </c>
      <c r="L101" s="113"/>
    </row>
    <row r="102" spans="2:47" s="8" customFormat="1" ht="24.95" customHeight="1">
      <c r="B102" s="109"/>
      <c r="D102" s="110" t="s">
        <v>186</v>
      </c>
      <c r="E102" s="111"/>
      <c r="F102" s="111"/>
      <c r="G102" s="111"/>
      <c r="H102" s="111"/>
      <c r="I102" s="111"/>
      <c r="J102" s="112">
        <f>J139</f>
        <v>0</v>
      </c>
      <c r="L102" s="109"/>
    </row>
    <row r="103" spans="2:47" s="9" customFormat="1" ht="19.899999999999999" customHeight="1">
      <c r="B103" s="113"/>
      <c r="D103" s="114" t="s">
        <v>187</v>
      </c>
      <c r="E103" s="115"/>
      <c r="F103" s="115"/>
      <c r="G103" s="115"/>
      <c r="H103" s="115"/>
      <c r="I103" s="115"/>
      <c r="J103" s="116">
        <f>J140</f>
        <v>0</v>
      </c>
      <c r="L103" s="113"/>
    </row>
    <row r="104" spans="2:47" s="9" customFormat="1" ht="19.899999999999999" customHeight="1">
      <c r="B104" s="113"/>
      <c r="D104" s="114" t="s">
        <v>188</v>
      </c>
      <c r="E104" s="115"/>
      <c r="F104" s="115"/>
      <c r="G104" s="115"/>
      <c r="H104" s="115"/>
      <c r="I104" s="115"/>
      <c r="J104" s="116">
        <f>J173</f>
        <v>0</v>
      </c>
      <c r="L104" s="113"/>
    </row>
    <row r="105" spans="2:47" s="9" customFormat="1" ht="19.899999999999999" customHeight="1">
      <c r="B105" s="113"/>
      <c r="D105" s="114" t="s">
        <v>189</v>
      </c>
      <c r="E105" s="115"/>
      <c r="F105" s="115"/>
      <c r="G105" s="115"/>
      <c r="H105" s="115"/>
      <c r="I105" s="115"/>
      <c r="J105" s="116">
        <f>J223</f>
        <v>0</v>
      </c>
      <c r="L105" s="113"/>
    </row>
    <row r="106" spans="2:47" s="9" customFormat="1" ht="19.899999999999999" customHeight="1">
      <c r="B106" s="113"/>
      <c r="D106" s="114" t="s">
        <v>190</v>
      </c>
      <c r="E106" s="115"/>
      <c r="F106" s="115"/>
      <c r="G106" s="115"/>
      <c r="H106" s="115"/>
      <c r="I106" s="115"/>
      <c r="J106" s="116">
        <f>J252</f>
        <v>0</v>
      </c>
      <c r="L106" s="113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191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26.25" customHeight="1">
      <c r="B116" s="32"/>
      <c r="E116" s="270" t="str">
        <f>E7</f>
        <v>PD PRE MODERNIZÁCIU A STAVEBNÉ ÚPRAVY-  ŠD NOVÁ DOBA  PRI SPU V NITRE</v>
      </c>
      <c r="F116" s="271"/>
      <c r="G116" s="271"/>
      <c r="H116" s="271"/>
      <c r="L116" s="32"/>
    </row>
    <row r="117" spans="2:63" ht="12" customHeight="1">
      <c r="B117" s="20"/>
      <c r="C117" s="27" t="s">
        <v>171</v>
      </c>
      <c r="L117" s="20"/>
    </row>
    <row r="118" spans="2:63" s="1" customFormat="1" ht="16.5" customHeight="1">
      <c r="B118" s="32"/>
      <c r="E118" s="270" t="s">
        <v>172</v>
      </c>
      <c r="F118" s="269"/>
      <c r="G118" s="269"/>
      <c r="H118" s="269"/>
      <c r="L118" s="32"/>
    </row>
    <row r="119" spans="2:63" s="1" customFormat="1" ht="12" customHeight="1">
      <c r="B119" s="32"/>
      <c r="C119" s="27" t="s">
        <v>173</v>
      </c>
      <c r="L119" s="32"/>
    </row>
    <row r="120" spans="2:63" s="1" customFormat="1" ht="30" customHeight="1">
      <c r="B120" s="32"/>
      <c r="E120" s="225" t="str">
        <f>E11</f>
        <v>E1.1Z - E1.1Z 1.Strecha  v.č.A04  C , v.č.A15  -  S1  zateplenie strešného plášťa</v>
      </c>
      <c r="F120" s="269"/>
      <c r="G120" s="269"/>
      <c r="H120" s="269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Nitra</v>
      </c>
      <c r="I122" s="27" t="s">
        <v>21</v>
      </c>
      <c r="J122" s="55" t="str">
        <f>IF(J14="","",J14)</f>
        <v>6. 6. 2024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23</v>
      </c>
      <c r="F124" s="25" t="str">
        <f>E17</f>
        <v>SPU v NITRE , A.Hlinku č.2 , 94901 NITRA</v>
      </c>
      <c r="I124" s="27" t="s">
        <v>29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 xml:space="preserve">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7"/>
      <c r="C127" s="118" t="s">
        <v>192</v>
      </c>
      <c r="D127" s="119" t="s">
        <v>60</v>
      </c>
      <c r="E127" s="119" t="s">
        <v>56</v>
      </c>
      <c r="F127" s="119" t="s">
        <v>57</v>
      </c>
      <c r="G127" s="119" t="s">
        <v>193</v>
      </c>
      <c r="H127" s="119" t="s">
        <v>194</v>
      </c>
      <c r="I127" s="119" t="s">
        <v>195</v>
      </c>
      <c r="J127" s="120" t="s">
        <v>181</v>
      </c>
      <c r="K127" s="121" t="s">
        <v>196</v>
      </c>
      <c r="L127" s="117"/>
      <c r="M127" s="62" t="s">
        <v>1</v>
      </c>
      <c r="N127" s="63" t="s">
        <v>39</v>
      </c>
      <c r="O127" s="63" t="s">
        <v>197</v>
      </c>
      <c r="P127" s="63" t="s">
        <v>198</v>
      </c>
      <c r="Q127" s="63" t="s">
        <v>199</v>
      </c>
      <c r="R127" s="63" t="s">
        <v>200</v>
      </c>
      <c r="S127" s="63" t="s">
        <v>201</v>
      </c>
      <c r="T127" s="64" t="s">
        <v>202</v>
      </c>
    </row>
    <row r="128" spans="2:63" s="1" customFormat="1" ht="22.9" customHeight="1">
      <c r="B128" s="32"/>
      <c r="C128" s="67" t="s">
        <v>182</v>
      </c>
      <c r="J128" s="122">
        <f>BK128</f>
        <v>0</v>
      </c>
      <c r="L128" s="32"/>
      <c r="M128" s="65"/>
      <c r="N128" s="56"/>
      <c r="O128" s="56"/>
      <c r="P128" s="123">
        <f>P129+P131+P139</f>
        <v>0</v>
      </c>
      <c r="Q128" s="56"/>
      <c r="R128" s="123">
        <f>R129+R131+R139</f>
        <v>2.4128314999999998</v>
      </c>
      <c r="S128" s="56"/>
      <c r="T128" s="124">
        <f>T129+T131+T139</f>
        <v>0</v>
      </c>
      <c r="AT128" s="17" t="s">
        <v>74</v>
      </c>
      <c r="AU128" s="17" t="s">
        <v>183</v>
      </c>
      <c r="BK128" s="125">
        <f>BK129+BK131+BK139</f>
        <v>0</v>
      </c>
    </row>
    <row r="129" spans="2:65" s="11" customFormat="1" ht="25.9" customHeight="1">
      <c r="B129" s="126"/>
      <c r="D129" s="127" t="s">
        <v>74</v>
      </c>
      <c r="E129" s="128" t="s">
        <v>203</v>
      </c>
      <c r="F129" s="128" t="s">
        <v>204</v>
      </c>
      <c r="I129" s="129"/>
      <c r="J129" s="130">
        <f>BK129</f>
        <v>0</v>
      </c>
      <c r="L129" s="126"/>
      <c r="M129" s="131"/>
      <c r="P129" s="132">
        <f>P130</f>
        <v>0</v>
      </c>
      <c r="R129" s="132">
        <f>R130</f>
        <v>0</v>
      </c>
      <c r="T129" s="133">
        <f>T130</f>
        <v>0</v>
      </c>
      <c r="AR129" s="127" t="s">
        <v>82</v>
      </c>
      <c r="AT129" s="134" t="s">
        <v>74</v>
      </c>
      <c r="AU129" s="134" t="s">
        <v>75</v>
      </c>
      <c r="AY129" s="127" t="s">
        <v>205</v>
      </c>
      <c r="BK129" s="135">
        <f>BK130</f>
        <v>0</v>
      </c>
    </row>
    <row r="130" spans="2:65" s="1" customFormat="1" ht="66.75" customHeight="1">
      <c r="B130" s="136"/>
      <c r="C130" s="137" t="s">
        <v>82</v>
      </c>
      <c r="D130" s="137" t="s">
        <v>206</v>
      </c>
      <c r="E130" s="138" t="s">
        <v>207</v>
      </c>
      <c r="F130" s="139" t="s">
        <v>208</v>
      </c>
      <c r="G130" s="140" t="s">
        <v>1</v>
      </c>
      <c r="H130" s="141">
        <v>0</v>
      </c>
      <c r="I130" s="142"/>
      <c r="J130" s="143">
        <f>ROUND(I130*H130,2)</f>
        <v>0</v>
      </c>
      <c r="K130" s="144"/>
      <c r="L130" s="145"/>
      <c r="M130" s="146" t="s">
        <v>1</v>
      </c>
      <c r="N130" s="147" t="s">
        <v>41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209</v>
      </c>
      <c r="AT130" s="150" t="s">
        <v>206</v>
      </c>
      <c r="AU130" s="150" t="s">
        <v>82</v>
      </c>
      <c r="AY130" s="17" t="s">
        <v>205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88</v>
      </c>
      <c r="BK130" s="151">
        <f>ROUND(I130*H130,2)</f>
        <v>0</v>
      </c>
      <c r="BL130" s="17" t="s">
        <v>210</v>
      </c>
      <c r="BM130" s="150" t="s">
        <v>211</v>
      </c>
    </row>
    <row r="131" spans="2:65" s="11" customFormat="1" ht="25.9" customHeight="1">
      <c r="B131" s="126"/>
      <c r="D131" s="127" t="s">
        <v>74</v>
      </c>
      <c r="E131" s="128" t="s">
        <v>203</v>
      </c>
      <c r="F131" s="128" t="s">
        <v>204</v>
      </c>
      <c r="I131" s="129"/>
      <c r="J131" s="130">
        <f>BK131</f>
        <v>0</v>
      </c>
      <c r="L131" s="126"/>
      <c r="M131" s="131"/>
      <c r="P131" s="132">
        <f>P132</f>
        <v>0</v>
      </c>
      <c r="R131" s="132">
        <f>R132</f>
        <v>0</v>
      </c>
      <c r="T131" s="133">
        <f>T132</f>
        <v>0</v>
      </c>
      <c r="AR131" s="127" t="s">
        <v>82</v>
      </c>
      <c r="AT131" s="134" t="s">
        <v>74</v>
      </c>
      <c r="AU131" s="134" t="s">
        <v>75</v>
      </c>
      <c r="AY131" s="127" t="s">
        <v>205</v>
      </c>
      <c r="BK131" s="135">
        <f>BK132</f>
        <v>0</v>
      </c>
    </row>
    <row r="132" spans="2:65" s="11" customFormat="1" ht="22.9" customHeight="1">
      <c r="B132" s="126"/>
      <c r="D132" s="127" t="s">
        <v>74</v>
      </c>
      <c r="E132" s="152" t="s">
        <v>212</v>
      </c>
      <c r="F132" s="152" t="s">
        <v>213</v>
      </c>
      <c r="I132" s="129"/>
      <c r="J132" s="153">
        <f>BK132</f>
        <v>0</v>
      </c>
      <c r="L132" s="126"/>
      <c r="M132" s="131"/>
      <c r="P132" s="132">
        <f>SUM(P133:P138)</f>
        <v>0</v>
      </c>
      <c r="R132" s="132">
        <f>SUM(R133:R138)</f>
        <v>0</v>
      </c>
      <c r="T132" s="133">
        <f>SUM(T133:T138)</f>
        <v>0</v>
      </c>
      <c r="AR132" s="127" t="s">
        <v>82</v>
      </c>
      <c r="AT132" s="134" t="s">
        <v>74</v>
      </c>
      <c r="AU132" s="134" t="s">
        <v>82</v>
      </c>
      <c r="AY132" s="127" t="s">
        <v>205</v>
      </c>
      <c r="BK132" s="135">
        <f>SUM(BK133:BK138)</f>
        <v>0</v>
      </c>
    </row>
    <row r="133" spans="2:65" s="1" customFormat="1" ht="16.5" customHeight="1">
      <c r="B133" s="136"/>
      <c r="C133" s="154" t="s">
        <v>88</v>
      </c>
      <c r="D133" s="154" t="s">
        <v>214</v>
      </c>
      <c r="E133" s="155" t="s">
        <v>215</v>
      </c>
      <c r="F133" s="156" t="s">
        <v>216</v>
      </c>
      <c r="G133" s="157" t="s">
        <v>217</v>
      </c>
      <c r="H133" s="158">
        <v>5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41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210</v>
      </c>
      <c r="AT133" s="150" t="s">
        <v>214</v>
      </c>
      <c r="AU133" s="150" t="s">
        <v>88</v>
      </c>
      <c r="AY133" s="17" t="s">
        <v>205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7" t="s">
        <v>88</v>
      </c>
      <c r="BK133" s="151">
        <f>ROUND(I133*H133,2)</f>
        <v>0</v>
      </c>
      <c r="BL133" s="17" t="s">
        <v>210</v>
      </c>
      <c r="BM133" s="150" t="s">
        <v>218</v>
      </c>
    </row>
    <row r="134" spans="2:65" s="12" customFormat="1">
      <c r="B134" s="164"/>
      <c r="D134" s="165" t="s">
        <v>219</v>
      </c>
      <c r="E134" s="166" t="s">
        <v>1</v>
      </c>
      <c r="F134" s="167" t="s">
        <v>220</v>
      </c>
      <c r="H134" s="168">
        <v>5</v>
      </c>
      <c r="I134" s="169"/>
      <c r="L134" s="164"/>
      <c r="M134" s="170"/>
      <c r="T134" s="171"/>
      <c r="AT134" s="166" t="s">
        <v>219</v>
      </c>
      <c r="AU134" s="166" t="s">
        <v>88</v>
      </c>
      <c r="AV134" s="12" t="s">
        <v>88</v>
      </c>
      <c r="AW134" s="12" t="s">
        <v>31</v>
      </c>
      <c r="AX134" s="12" t="s">
        <v>75</v>
      </c>
      <c r="AY134" s="166" t="s">
        <v>205</v>
      </c>
    </row>
    <row r="135" spans="2:65" s="13" customFormat="1">
      <c r="B135" s="172"/>
      <c r="D135" s="165" t="s">
        <v>219</v>
      </c>
      <c r="E135" s="173" t="s">
        <v>1</v>
      </c>
      <c r="F135" s="174" t="s">
        <v>221</v>
      </c>
      <c r="H135" s="175">
        <v>5</v>
      </c>
      <c r="I135" s="176"/>
      <c r="L135" s="172"/>
      <c r="M135" s="177"/>
      <c r="T135" s="178"/>
      <c r="AT135" s="173" t="s">
        <v>219</v>
      </c>
      <c r="AU135" s="173" t="s">
        <v>88</v>
      </c>
      <c r="AV135" s="13" t="s">
        <v>210</v>
      </c>
      <c r="AW135" s="13" t="s">
        <v>31</v>
      </c>
      <c r="AX135" s="13" t="s">
        <v>82</v>
      </c>
      <c r="AY135" s="173" t="s">
        <v>205</v>
      </c>
    </row>
    <row r="136" spans="2:65" s="1" customFormat="1" ht="16.5" customHeight="1">
      <c r="B136" s="136"/>
      <c r="C136" s="154" t="s">
        <v>222</v>
      </c>
      <c r="D136" s="154" t="s">
        <v>214</v>
      </c>
      <c r="E136" s="155" t="s">
        <v>223</v>
      </c>
      <c r="F136" s="156" t="s">
        <v>224</v>
      </c>
      <c r="G136" s="157" t="s">
        <v>225</v>
      </c>
      <c r="H136" s="158">
        <v>5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41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150" t="s">
        <v>210</v>
      </c>
      <c r="AT136" s="150" t="s">
        <v>214</v>
      </c>
      <c r="AU136" s="150" t="s">
        <v>88</v>
      </c>
      <c r="AY136" s="17" t="s">
        <v>205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7" t="s">
        <v>88</v>
      </c>
      <c r="BK136" s="151">
        <f>ROUND(I136*H136,2)</f>
        <v>0</v>
      </c>
      <c r="BL136" s="17" t="s">
        <v>210</v>
      </c>
      <c r="BM136" s="150" t="s">
        <v>226</v>
      </c>
    </row>
    <row r="137" spans="2:65" s="12" customFormat="1">
      <c r="B137" s="164"/>
      <c r="D137" s="165" t="s">
        <v>219</v>
      </c>
      <c r="E137" s="166" t="s">
        <v>1</v>
      </c>
      <c r="F137" s="167" t="s">
        <v>220</v>
      </c>
      <c r="H137" s="168">
        <v>5</v>
      </c>
      <c r="I137" s="169"/>
      <c r="L137" s="164"/>
      <c r="M137" s="170"/>
      <c r="T137" s="171"/>
      <c r="AT137" s="166" t="s">
        <v>219</v>
      </c>
      <c r="AU137" s="166" t="s">
        <v>88</v>
      </c>
      <c r="AV137" s="12" t="s">
        <v>88</v>
      </c>
      <c r="AW137" s="12" t="s">
        <v>31</v>
      </c>
      <c r="AX137" s="12" t="s">
        <v>75</v>
      </c>
      <c r="AY137" s="166" t="s">
        <v>205</v>
      </c>
    </row>
    <row r="138" spans="2:65" s="13" customFormat="1">
      <c r="B138" s="172"/>
      <c r="D138" s="165" t="s">
        <v>219</v>
      </c>
      <c r="E138" s="173" t="s">
        <v>1</v>
      </c>
      <c r="F138" s="174" t="s">
        <v>221</v>
      </c>
      <c r="H138" s="175">
        <v>5</v>
      </c>
      <c r="I138" s="176"/>
      <c r="L138" s="172"/>
      <c r="M138" s="177"/>
      <c r="T138" s="178"/>
      <c r="AT138" s="173" t="s">
        <v>219</v>
      </c>
      <c r="AU138" s="173" t="s">
        <v>88</v>
      </c>
      <c r="AV138" s="13" t="s">
        <v>210</v>
      </c>
      <c r="AW138" s="13" t="s">
        <v>31</v>
      </c>
      <c r="AX138" s="13" t="s">
        <v>82</v>
      </c>
      <c r="AY138" s="173" t="s">
        <v>205</v>
      </c>
    </row>
    <row r="139" spans="2:65" s="11" customFormat="1" ht="25.9" customHeight="1">
      <c r="B139" s="126"/>
      <c r="D139" s="127" t="s">
        <v>74</v>
      </c>
      <c r="E139" s="128" t="s">
        <v>227</v>
      </c>
      <c r="F139" s="128" t="s">
        <v>228</v>
      </c>
      <c r="I139" s="129"/>
      <c r="J139" s="130">
        <f>BK139</f>
        <v>0</v>
      </c>
      <c r="L139" s="126"/>
      <c r="M139" s="131"/>
      <c r="P139" s="132">
        <f>P140+P173+P223+P252</f>
        <v>0</v>
      </c>
      <c r="R139" s="132">
        <f>R140+R173+R223+R252</f>
        <v>2.4128314999999998</v>
      </c>
      <c r="T139" s="133">
        <f>T140+T173+T223+T252</f>
        <v>0</v>
      </c>
      <c r="AR139" s="127" t="s">
        <v>88</v>
      </c>
      <c r="AT139" s="134" t="s">
        <v>74</v>
      </c>
      <c r="AU139" s="134" t="s">
        <v>75</v>
      </c>
      <c r="AY139" s="127" t="s">
        <v>205</v>
      </c>
      <c r="BK139" s="135">
        <f>BK140+BK173+BK223+BK252</f>
        <v>0</v>
      </c>
    </row>
    <row r="140" spans="2:65" s="11" customFormat="1" ht="22.9" customHeight="1">
      <c r="B140" s="126"/>
      <c r="D140" s="127" t="s">
        <v>74</v>
      </c>
      <c r="E140" s="152" t="s">
        <v>229</v>
      </c>
      <c r="F140" s="152" t="s">
        <v>230</v>
      </c>
      <c r="I140" s="129"/>
      <c r="J140" s="153">
        <f>BK140</f>
        <v>0</v>
      </c>
      <c r="L140" s="126"/>
      <c r="M140" s="131"/>
      <c r="P140" s="132">
        <f>SUM(P141:P172)</f>
        <v>0</v>
      </c>
      <c r="R140" s="132">
        <f>SUM(R141:R172)</f>
        <v>0.1491875</v>
      </c>
      <c r="T140" s="133">
        <f>SUM(T141:T172)</f>
        <v>0</v>
      </c>
      <c r="AR140" s="127" t="s">
        <v>88</v>
      </c>
      <c r="AT140" s="134" t="s">
        <v>74</v>
      </c>
      <c r="AU140" s="134" t="s">
        <v>82</v>
      </c>
      <c r="AY140" s="127" t="s">
        <v>205</v>
      </c>
      <c r="BK140" s="135">
        <f>SUM(BK141:BK172)</f>
        <v>0</v>
      </c>
    </row>
    <row r="141" spans="2:65" s="1" customFormat="1" ht="55.5" customHeight="1">
      <c r="B141" s="136"/>
      <c r="C141" s="154" t="s">
        <v>210</v>
      </c>
      <c r="D141" s="154" t="s">
        <v>214</v>
      </c>
      <c r="E141" s="155" t="s">
        <v>231</v>
      </c>
      <c r="F141" s="156" t="s">
        <v>232</v>
      </c>
      <c r="G141" s="157" t="s">
        <v>165</v>
      </c>
      <c r="H141" s="158">
        <v>175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41</v>
      </c>
      <c r="P141" s="148">
        <f>O141*H141</f>
        <v>0</v>
      </c>
      <c r="Q141" s="148">
        <v>4.4999999999999999E-4</v>
      </c>
      <c r="R141" s="148">
        <f>Q141*H141</f>
        <v>7.8750000000000001E-2</v>
      </c>
      <c r="S141" s="148">
        <v>0</v>
      </c>
      <c r="T141" s="149">
        <f>S141*H141</f>
        <v>0</v>
      </c>
      <c r="AR141" s="150" t="s">
        <v>233</v>
      </c>
      <c r="AT141" s="150" t="s">
        <v>214</v>
      </c>
      <c r="AU141" s="150" t="s">
        <v>88</v>
      </c>
      <c r="AY141" s="17" t="s">
        <v>205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7" t="s">
        <v>88</v>
      </c>
      <c r="BK141" s="151">
        <f>ROUND(I141*H141,2)</f>
        <v>0</v>
      </c>
      <c r="BL141" s="17" t="s">
        <v>233</v>
      </c>
      <c r="BM141" s="150" t="s">
        <v>234</v>
      </c>
    </row>
    <row r="142" spans="2:65" s="14" customFormat="1">
      <c r="B142" s="179"/>
      <c r="D142" s="165" t="s">
        <v>219</v>
      </c>
      <c r="E142" s="180" t="s">
        <v>1</v>
      </c>
      <c r="F142" s="181" t="s">
        <v>235</v>
      </c>
      <c r="H142" s="180" t="s">
        <v>1</v>
      </c>
      <c r="I142" s="182"/>
      <c r="L142" s="179"/>
      <c r="M142" s="183"/>
      <c r="T142" s="184"/>
      <c r="AT142" s="180" t="s">
        <v>219</v>
      </c>
      <c r="AU142" s="180" t="s">
        <v>88</v>
      </c>
      <c r="AV142" s="14" t="s">
        <v>82</v>
      </c>
      <c r="AW142" s="14" t="s">
        <v>31</v>
      </c>
      <c r="AX142" s="14" t="s">
        <v>75</v>
      </c>
      <c r="AY142" s="180" t="s">
        <v>205</v>
      </c>
    </row>
    <row r="143" spans="2:65" s="14" customFormat="1">
      <c r="B143" s="179"/>
      <c r="D143" s="165" t="s">
        <v>219</v>
      </c>
      <c r="E143" s="180" t="s">
        <v>1</v>
      </c>
      <c r="F143" s="181" t="s">
        <v>236</v>
      </c>
      <c r="H143" s="180" t="s">
        <v>1</v>
      </c>
      <c r="I143" s="182"/>
      <c r="L143" s="179"/>
      <c r="M143" s="183"/>
      <c r="T143" s="184"/>
      <c r="AT143" s="180" t="s">
        <v>219</v>
      </c>
      <c r="AU143" s="180" t="s">
        <v>88</v>
      </c>
      <c r="AV143" s="14" t="s">
        <v>82</v>
      </c>
      <c r="AW143" s="14" t="s">
        <v>31</v>
      </c>
      <c r="AX143" s="14" t="s">
        <v>75</v>
      </c>
      <c r="AY143" s="180" t="s">
        <v>205</v>
      </c>
    </row>
    <row r="144" spans="2:65" s="14" customFormat="1" ht="22.5">
      <c r="B144" s="179"/>
      <c r="D144" s="165" t="s">
        <v>219</v>
      </c>
      <c r="E144" s="180" t="s">
        <v>1</v>
      </c>
      <c r="F144" s="181" t="s">
        <v>237</v>
      </c>
      <c r="H144" s="180" t="s">
        <v>1</v>
      </c>
      <c r="I144" s="182"/>
      <c r="L144" s="179"/>
      <c r="M144" s="183"/>
      <c r="T144" s="184"/>
      <c r="AT144" s="180" t="s">
        <v>219</v>
      </c>
      <c r="AU144" s="180" t="s">
        <v>88</v>
      </c>
      <c r="AV144" s="14" t="s">
        <v>82</v>
      </c>
      <c r="AW144" s="14" t="s">
        <v>31</v>
      </c>
      <c r="AX144" s="14" t="s">
        <v>75</v>
      </c>
      <c r="AY144" s="180" t="s">
        <v>205</v>
      </c>
    </row>
    <row r="145" spans="2:51" s="14" customFormat="1">
      <c r="B145" s="179"/>
      <c r="D145" s="165" t="s">
        <v>219</v>
      </c>
      <c r="E145" s="180" t="s">
        <v>1</v>
      </c>
      <c r="F145" s="181" t="s">
        <v>238</v>
      </c>
      <c r="H145" s="180" t="s">
        <v>1</v>
      </c>
      <c r="I145" s="182"/>
      <c r="L145" s="179"/>
      <c r="M145" s="183"/>
      <c r="T145" s="184"/>
      <c r="AT145" s="180" t="s">
        <v>219</v>
      </c>
      <c r="AU145" s="180" t="s">
        <v>88</v>
      </c>
      <c r="AV145" s="14" t="s">
        <v>82</v>
      </c>
      <c r="AW145" s="14" t="s">
        <v>31</v>
      </c>
      <c r="AX145" s="14" t="s">
        <v>75</v>
      </c>
      <c r="AY145" s="180" t="s">
        <v>205</v>
      </c>
    </row>
    <row r="146" spans="2:51" s="14" customFormat="1" ht="22.5">
      <c r="B146" s="179"/>
      <c r="D146" s="165" t="s">
        <v>219</v>
      </c>
      <c r="E146" s="180" t="s">
        <v>1</v>
      </c>
      <c r="F146" s="181" t="s">
        <v>239</v>
      </c>
      <c r="H146" s="180" t="s">
        <v>1</v>
      </c>
      <c r="I146" s="182"/>
      <c r="L146" s="179"/>
      <c r="M146" s="183"/>
      <c r="T146" s="184"/>
      <c r="AT146" s="180" t="s">
        <v>219</v>
      </c>
      <c r="AU146" s="180" t="s">
        <v>88</v>
      </c>
      <c r="AV146" s="14" t="s">
        <v>82</v>
      </c>
      <c r="AW146" s="14" t="s">
        <v>31</v>
      </c>
      <c r="AX146" s="14" t="s">
        <v>75</v>
      </c>
      <c r="AY146" s="180" t="s">
        <v>205</v>
      </c>
    </row>
    <row r="147" spans="2:51" s="14" customFormat="1">
      <c r="B147" s="179"/>
      <c r="D147" s="165" t="s">
        <v>219</v>
      </c>
      <c r="E147" s="180" t="s">
        <v>1</v>
      </c>
      <c r="F147" s="181" t="s">
        <v>240</v>
      </c>
      <c r="H147" s="180" t="s">
        <v>1</v>
      </c>
      <c r="I147" s="182"/>
      <c r="L147" s="179"/>
      <c r="M147" s="183"/>
      <c r="T147" s="184"/>
      <c r="AT147" s="180" t="s">
        <v>219</v>
      </c>
      <c r="AU147" s="180" t="s">
        <v>88</v>
      </c>
      <c r="AV147" s="14" t="s">
        <v>82</v>
      </c>
      <c r="AW147" s="14" t="s">
        <v>31</v>
      </c>
      <c r="AX147" s="14" t="s">
        <v>75</v>
      </c>
      <c r="AY147" s="180" t="s">
        <v>205</v>
      </c>
    </row>
    <row r="148" spans="2:51" s="14" customFormat="1">
      <c r="B148" s="179"/>
      <c r="D148" s="165" t="s">
        <v>219</v>
      </c>
      <c r="E148" s="180" t="s">
        <v>1</v>
      </c>
      <c r="F148" s="181" t="s">
        <v>241</v>
      </c>
      <c r="H148" s="180" t="s">
        <v>1</v>
      </c>
      <c r="I148" s="182"/>
      <c r="L148" s="179"/>
      <c r="M148" s="183"/>
      <c r="T148" s="184"/>
      <c r="AT148" s="180" t="s">
        <v>219</v>
      </c>
      <c r="AU148" s="180" t="s">
        <v>88</v>
      </c>
      <c r="AV148" s="14" t="s">
        <v>82</v>
      </c>
      <c r="AW148" s="14" t="s">
        <v>31</v>
      </c>
      <c r="AX148" s="14" t="s">
        <v>75</v>
      </c>
      <c r="AY148" s="180" t="s">
        <v>205</v>
      </c>
    </row>
    <row r="149" spans="2:51" s="14" customFormat="1">
      <c r="B149" s="179"/>
      <c r="D149" s="165" t="s">
        <v>219</v>
      </c>
      <c r="E149" s="180" t="s">
        <v>1</v>
      </c>
      <c r="F149" s="181" t="s">
        <v>242</v>
      </c>
      <c r="H149" s="180" t="s">
        <v>1</v>
      </c>
      <c r="I149" s="182"/>
      <c r="L149" s="179"/>
      <c r="M149" s="183"/>
      <c r="T149" s="184"/>
      <c r="AT149" s="180" t="s">
        <v>219</v>
      </c>
      <c r="AU149" s="180" t="s">
        <v>88</v>
      </c>
      <c r="AV149" s="14" t="s">
        <v>82</v>
      </c>
      <c r="AW149" s="14" t="s">
        <v>31</v>
      </c>
      <c r="AX149" s="14" t="s">
        <v>75</v>
      </c>
      <c r="AY149" s="180" t="s">
        <v>205</v>
      </c>
    </row>
    <row r="150" spans="2:51" s="14" customFormat="1">
      <c r="B150" s="179"/>
      <c r="D150" s="165" t="s">
        <v>219</v>
      </c>
      <c r="E150" s="180" t="s">
        <v>1</v>
      </c>
      <c r="F150" s="181" t="s">
        <v>243</v>
      </c>
      <c r="H150" s="180" t="s">
        <v>1</v>
      </c>
      <c r="I150" s="182"/>
      <c r="L150" s="179"/>
      <c r="M150" s="183"/>
      <c r="T150" s="184"/>
      <c r="AT150" s="180" t="s">
        <v>219</v>
      </c>
      <c r="AU150" s="180" t="s">
        <v>88</v>
      </c>
      <c r="AV150" s="14" t="s">
        <v>82</v>
      </c>
      <c r="AW150" s="14" t="s">
        <v>31</v>
      </c>
      <c r="AX150" s="14" t="s">
        <v>75</v>
      </c>
      <c r="AY150" s="180" t="s">
        <v>205</v>
      </c>
    </row>
    <row r="151" spans="2:51" s="14" customFormat="1" ht="22.5">
      <c r="B151" s="179"/>
      <c r="D151" s="165" t="s">
        <v>219</v>
      </c>
      <c r="E151" s="180" t="s">
        <v>1</v>
      </c>
      <c r="F151" s="181" t="s">
        <v>244</v>
      </c>
      <c r="H151" s="180" t="s">
        <v>1</v>
      </c>
      <c r="I151" s="182"/>
      <c r="L151" s="179"/>
      <c r="M151" s="183"/>
      <c r="T151" s="184"/>
      <c r="AT151" s="180" t="s">
        <v>219</v>
      </c>
      <c r="AU151" s="180" t="s">
        <v>88</v>
      </c>
      <c r="AV151" s="14" t="s">
        <v>82</v>
      </c>
      <c r="AW151" s="14" t="s">
        <v>31</v>
      </c>
      <c r="AX151" s="14" t="s">
        <v>75</v>
      </c>
      <c r="AY151" s="180" t="s">
        <v>205</v>
      </c>
    </row>
    <row r="152" spans="2:51" s="14" customFormat="1" ht="22.5">
      <c r="B152" s="179"/>
      <c r="D152" s="165" t="s">
        <v>219</v>
      </c>
      <c r="E152" s="180" t="s">
        <v>1</v>
      </c>
      <c r="F152" s="181" t="s">
        <v>245</v>
      </c>
      <c r="H152" s="180" t="s">
        <v>1</v>
      </c>
      <c r="I152" s="182"/>
      <c r="L152" s="179"/>
      <c r="M152" s="183"/>
      <c r="T152" s="184"/>
      <c r="AT152" s="180" t="s">
        <v>219</v>
      </c>
      <c r="AU152" s="180" t="s">
        <v>88</v>
      </c>
      <c r="AV152" s="14" t="s">
        <v>82</v>
      </c>
      <c r="AW152" s="14" t="s">
        <v>31</v>
      </c>
      <c r="AX152" s="14" t="s">
        <v>75</v>
      </c>
      <c r="AY152" s="180" t="s">
        <v>205</v>
      </c>
    </row>
    <row r="153" spans="2:51" s="14" customFormat="1">
      <c r="B153" s="179"/>
      <c r="D153" s="165" t="s">
        <v>219</v>
      </c>
      <c r="E153" s="180" t="s">
        <v>1</v>
      </c>
      <c r="F153" s="181" t="s">
        <v>246</v>
      </c>
      <c r="H153" s="180" t="s">
        <v>1</v>
      </c>
      <c r="I153" s="182"/>
      <c r="L153" s="179"/>
      <c r="M153" s="183"/>
      <c r="T153" s="184"/>
      <c r="AT153" s="180" t="s">
        <v>219</v>
      </c>
      <c r="AU153" s="180" t="s">
        <v>88</v>
      </c>
      <c r="AV153" s="14" t="s">
        <v>82</v>
      </c>
      <c r="AW153" s="14" t="s">
        <v>31</v>
      </c>
      <c r="AX153" s="14" t="s">
        <v>75</v>
      </c>
      <c r="AY153" s="180" t="s">
        <v>205</v>
      </c>
    </row>
    <row r="154" spans="2:51" s="14" customFormat="1">
      <c r="B154" s="179"/>
      <c r="D154" s="165" t="s">
        <v>219</v>
      </c>
      <c r="E154" s="180" t="s">
        <v>1</v>
      </c>
      <c r="F154" s="181" t="s">
        <v>247</v>
      </c>
      <c r="H154" s="180" t="s">
        <v>1</v>
      </c>
      <c r="I154" s="182"/>
      <c r="L154" s="179"/>
      <c r="M154" s="183"/>
      <c r="T154" s="184"/>
      <c r="AT154" s="180" t="s">
        <v>219</v>
      </c>
      <c r="AU154" s="180" t="s">
        <v>88</v>
      </c>
      <c r="AV154" s="14" t="s">
        <v>82</v>
      </c>
      <c r="AW154" s="14" t="s">
        <v>31</v>
      </c>
      <c r="AX154" s="14" t="s">
        <v>75</v>
      </c>
      <c r="AY154" s="180" t="s">
        <v>205</v>
      </c>
    </row>
    <row r="155" spans="2:51" s="14" customFormat="1">
      <c r="B155" s="179"/>
      <c r="D155" s="165" t="s">
        <v>219</v>
      </c>
      <c r="E155" s="180" t="s">
        <v>1</v>
      </c>
      <c r="F155" s="181" t="s">
        <v>248</v>
      </c>
      <c r="H155" s="180" t="s">
        <v>1</v>
      </c>
      <c r="I155" s="182"/>
      <c r="L155" s="179"/>
      <c r="M155" s="183"/>
      <c r="T155" s="184"/>
      <c r="AT155" s="180" t="s">
        <v>219</v>
      </c>
      <c r="AU155" s="180" t="s">
        <v>88</v>
      </c>
      <c r="AV155" s="14" t="s">
        <v>82</v>
      </c>
      <c r="AW155" s="14" t="s">
        <v>31</v>
      </c>
      <c r="AX155" s="14" t="s">
        <v>75</v>
      </c>
      <c r="AY155" s="180" t="s">
        <v>205</v>
      </c>
    </row>
    <row r="156" spans="2:51" s="14" customFormat="1">
      <c r="B156" s="179"/>
      <c r="D156" s="165" t="s">
        <v>219</v>
      </c>
      <c r="E156" s="180" t="s">
        <v>1</v>
      </c>
      <c r="F156" s="181" t="s">
        <v>249</v>
      </c>
      <c r="H156" s="180" t="s">
        <v>1</v>
      </c>
      <c r="I156" s="182"/>
      <c r="L156" s="179"/>
      <c r="M156" s="183"/>
      <c r="T156" s="184"/>
      <c r="AT156" s="180" t="s">
        <v>219</v>
      </c>
      <c r="AU156" s="180" t="s">
        <v>88</v>
      </c>
      <c r="AV156" s="14" t="s">
        <v>82</v>
      </c>
      <c r="AW156" s="14" t="s">
        <v>31</v>
      </c>
      <c r="AX156" s="14" t="s">
        <v>75</v>
      </c>
      <c r="AY156" s="180" t="s">
        <v>205</v>
      </c>
    </row>
    <row r="157" spans="2:51" s="14" customFormat="1">
      <c r="B157" s="179"/>
      <c r="D157" s="165" t="s">
        <v>219</v>
      </c>
      <c r="E157" s="180" t="s">
        <v>1</v>
      </c>
      <c r="F157" s="181" t="s">
        <v>250</v>
      </c>
      <c r="H157" s="180" t="s">
        <v>1</v>
      </c>
      <c r="I157" s="182"/>
      <c r="L157" s="179"/>
      <c r="M157" s="183"/>
      <c r="T157" s="184"/>
      <c r="AT157" s="180" t="s">
        <v>219</v>
      </c>
      <c r="AU157" s="180" t="s">
        <v>88</v>
      </c>
      <c r="AV157" s="14" t="s">
        <v>82</v>
      </c>
      <c r="AW157" s="14" t="s">
        <v>31</v>
      </c>
      <c r="AX157" s="14" t="s">
        <v>75</v>
      </c>
      <c r="AY157" s="180" t="s">
        <v>205</v>
      </c>
    </row>
    <row r="158" spans="2:51" s="14" customFormat="1">
      <c r="B158" s="179"/>
      <c r="D158" s="165" t="s">
        <v>219</v>
      </c>
      <c r="E158" s="180" t="s">
        <v>1</v>
      </c>
      <c r="F158" s="181" t="s">
        <v>251</v>
      </c>
      <c r="H158" s="180" t="s">
        <v>1</v>
      </c>
      <c r="I158" s="182"/>
      <c r="L158" s="179"/>
      <c r="M158" s="183"/>
      <c r="T158" s="184"/>
      <c r="AT158" s="180" t="s">
        <v>219</v>
      </c>
      <c r="AU158" s="180" t="s">
        <v>88</v>
      </c>
      <c r="AV158" s="14" t="s">
        <v>82</v>
      </c>
      <c r="AW158" s="14" t="s">
        <v>31</v>
      </c>
      <c r="AX158" s="14" t="s">
        <v>75</v>
      </c>
      <c r="AY158" s="180" t="s">
        <v>205</v>
      </c>
    </row>
    <row r="159" spans="2:51" s="12" customFormat="1">
      <c r="B159" s="164"/>
      <c r="D159" s="165" t="s">
        <v>219</v>
      </c>
      <c r="E159" s="166" t="s">
        <v>1</v>
      </c>
      <c r="F159" s="167" t="s">
        <v>252</v>
      </c>
      <c r="H159" s="168">
        <v>150</v>
      </c>
      <c r="I159" s="169"/>
      <c r="L159" s="164"/>
      <c r="M159" s="170"/>
      <c r="T159" s="171"/>
      <c r="AT159" s="166" t="s">
        <v>219</v>
      </c>
      <c r="AU159" s="166" t="s">
        <v>88</v>
      </c>
      <c r="AV159" s="12" t="s">
        <v>88</v>
      </c>
      <c r="AW159" s="12" t="s">
        <v>31</v>
      </c>
      <c r="AX159" s="12" t="s">
        <v>75</v>
      </c>
      <c r="AY159" s="166" t="s">
        <v>205</v>
      </c>
    </row>
    <row r="160" spans="2:51" s="14" customFormat="1">
      <c r="B160" s="179"/>
      <c r="D160" s="165" t="s">
        <v>219</v>
      </c>
      <c r="E160" s="180" t="s">
        <v>1</v>
      </c>
      <c r="F160" s="181" t="s">
        <v>253</v>
      </c>
      <c r="H160" s="180" t="s">
        <v>1</v>
      </c>
      <c r="I160" s="182"/>
      <c r="L160" s="179"/>
      <c r="M160" s="183"/>
      <c r="T160" s="184"/>
      <c r="AT160" s="180" t="s">
        <v>219</v>
      </c>
      <c r="AU160" s="180" t="s">
        <v>88</v>
      </c>
      <c r="AV160" s="14" t="s">
        <v>82</v>
      </c>
      <c r="AW160" s="14" t="s">
        <v>31</v>
      </c>
      <c r="AX160" s="14" t="s">
        <v>75</v>
      </c>
      <c r="AY160" s="180" t="s">
        <v>205</v>
      </c>
    </row>
    <row r="161" spans="2:65" s="12" customFormat="1">
      <c r="B161" s="164"/>
      <c r="D161" s="165" t="s">
        <v>219</v>
      </c>
      <c r="E161" s="166" t="s">
        <v>1</v>
      </c>
      <c r="F161" s="167" t="s">
        <v>254</v>
      </c>
      <c r="H161" s="168">
        <v>25</v>
      </c>
      <c r="I161" s="169"/>
      <c r="L161" s="164"/>
      <c r="M161" s="170"/>
      <c r="T161" s="171"/>
      <c r="AT161" s="166" t="s">
        <v>219</v>
      </c>
      <c r="AU161" s="166" t="s">
        <v>88</v>
      </c>
      <c r="AV161" s="12" t="s">
        <v>88</v>
      </c>
      <c r="AW161" s="12" t="s">
        <v>31</v>
      </c>
      <c r="AX161" s="12" t="s">
        <v>75</v>
      </c>
      <c r="AY161" s="166" t="s">
        <v>205</v>
      </c>
    </row>
    <row r="162" spans="2:65" s="15" customFormat="1">
      <c r="B162" s="185"/>
      <c r="D162" s="165" t="s">
        <v>219</v>
      </c>
      <c r="E162" s="186" t="s">
        <v>1</v>
      </c>
      <c r="F162" s="187" t="s">
        <v>255</v>
      </c>
      <c r="H162" s="188">
        <v>175</v>
      </c>
      <c r="I162" s="189"/>
      <c r="L162" s="185"/>
      <c r="M162" s="190"/>
      <c r="T162" s="191"/>
      <c r="AT162" s="186" t="s">
        <v>219</v>
      </c>
      <c r="AU162" s="186" t="s">
        <v>88</v>
      </c>
      <c r="AV162" s="15" t="s">
        <v>222</v>
      </c>
      <c r="AW162" s="15" t="s">
        <v>31</v>
      </c>
      <c r="AX162" s="15" t="s">
        <v>75</v>
      </c>
      <c r="AY162" s="186" t="s">
        <v>205</v>
      </c>
    </row>
    <row r="163" spans="2:65" s="13" customFormat="1">
      <c r="B163" s="172"/>
      <c r="D163" s="165" t="s">
        <v>219</v>
      </c>
      <c r="E163" s="173" t="s">
        <v>1</v>
      </c>
      <c r="F163" s="174" t="s">
        <v>221</v>
      </c>
      <c r="H163" s="175">
        <v>175</v>
      </c>
      <c r="I163" s="176"/>
      <c r="L163" s="172"/>
      <c r="M163" s="177"/>
      <c r="T163" s="178"/>
      <c r="AT163" s="173" t="s">
        <v>219</v>
      </c>
      <c r="AU163" s="173" t="s">
        <v>88</v>
      </c>
      <c r="AV163" s="13" t="s">
        <v>210</v>
      </c>
      <c r="AW163" s="13" t="s">
        <v>31</v>
      </c>
      <c r="AX163" s="13" t="s">
        <v>82</v>
      </c>
      <c r="AY163" s="173" t="s">
        <v>205</v>
      </c>
    </row>
    <row r="164" spans="2:65" s="1" customFormat="1" ht="24.2" customHeight="1">
      <c r="B164" s="136"/>
      <c r="C164" s="137" t="s">
        <v>220</v>
      </c>
      <c r="D164" s="137" t="s">
        <v>206</v>
      </c>
      <c r="E164" s="138" t="s">
        <v>256</v>
      </c>
      <c r="F164" s="139" t="s">
        <v>257</v>
      </c>
      <c r="G164" s="140" t="s">
        <v>165</v>
      </c>
      <c r="H164" s="141">
        <v>201.25</v>
      </c>
      <c r="I164" s="142"/>
      <c r="J164" s="143">
        <f>ROUND(I164*H164,2)</f>
        <v>0</v>
      </c>
      <c r="K164" s="144"/>
      <c r="L164" s="145"/>
      <c r="M164" s="146" t="s">
        <v>1</v>
      </c>
      <c r="N164" s="147" t="s">
        <v>41</v>
      </c>
      <c r="P164" s="148">
        <f>O164*H164</f>
        <v>0</v>
      </c>
      <c r="Q164" s="148">
        <v>3.5E-4</v>
      </c>
      <c r="R164" s="148">
        <f>Q164*H164</f>
        <v>7.04375E-2</v>
      </c>
      <c r="S164" s="148">
        <v>0</v>
      </c>
      <c r="T164" s="149">
        <f>S164*H164</f>
        <v>0</v>
      </c>
      <c r="AR164" s="150" t="s">
        <v>258</v>
      </c>
      <c r="AT164" s="150" t="s">
        <v>206</v>
      </c>
      <c r="AU164" s="150" t="s">
        <v>88</v>
      </c>
      <c r="AY164" s="17" t="s">
        <v>205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7" t="s">
        <v>88</v>
      </c>
      <c r="BK164" s="151">
        <f>ROUND(I164*H164,2)</f>
        <v>0</v>
      </c>
      <c r="BL164" s="17" t="s">
        <v>233</v>
      </c>
      <c r="BM164" s="150" t="s">
        <v>259</v>
      </c>
    </row>
    <row r="165" spans="2:65" s="1" customFormat="1" ht="24.2" customHeight="1">
      <c r="B165" s="136"/>
      <c r="C165" s="154" t="s">
        <v>260</v>
      </c>
      <c r="D165" s="154" t="s">
        <v>214</v>
      </c>
      <c r="E165" s="155" t="s">
        <v>261</v>
      </c>
      <c r="F165" s="156" t="s">
        <v>262</v>
      </c>
      <c r="G165" s="157" t="s">
        <v>165</v>
      </c>
      <c r="H165" s="158">
        <v>175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41</v>
      </c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AR165" s="150" t="s">
        <v>233</v>
      </c>
      <c r="AT165" s="150" t="s">
        <v>214</v>
      </c>
      <c r="AU165" s="150" t="s">
        <v>88</v>
      </c>
      <c r="AY165" s="17" t="s">
        <v>205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7" t="s">
        <v>88</v>
      </c>
      <c r="BK165" s="151">
        <f>ROUND(I165*H165,2)</f>
        <v>0</v>
      </c>
      <c r="BL165" s="17" t="s">
        <v>233</v>
      </c>
      <c r="BM165" s="150" t="s">
        <v>263</v>
      </c>
    </row>
    <row r="166" spans="2:65" s="14" customFormat="1">
      <c r="B166" s="179"/>
      <c r="D166" s="165" t="s">
        <v>219</v>
      </c>
      <c r="E166" s="180" t="s">
        <v>1</v>
      </c>
      <c r="F166" s="181" t="s">
        <v>235</v>
      </c>
      <c r="H166" s="180" t="s">
        <v>1</v>
      </c>
      <c r="I166" s="182"/>
      <c r="L166" s="179"/>
      <c r="M166" s="183"/>
      <c r="T166" s="184"/>
      <c r="AT166" s="180" t="s">
        <v>219</v>
      </c>
      <c r="AU166" s="180" t="s">
        <v>88</v>
      </c>
      <c r="AV166" s="14" t="s">
        <v>82</v>
      </c>
      <c r="AW166" s="14" t="s">
        <v>31</v>
      </c>
      <c r="AX166" s="14" t="s">
        <v>75</v>
      </c>
      <c r="AY166" s="180" t="s">
        <v>205</v>
      </c>
    </row>
    <row r="167" spans="2:65" s="12" customFormat="1">
      <c r="B167" s="164"/>
      <c r="D167" s="165" t="s">
        <v>219</v>
      </c>
      <c r="E167" s="166" t="s">
        <v>1</v>
      </c>
      <c r="F167" s="167" t="s">
        <v>252</v>
      </c>
      <c r="H167" s="168">
        <v>150</v>
      </c>
      <c r="I167" s="169"/>
      <c r="L167" s="164"/>
      <c r="M167" s="170"/>
      <c r="T167" s="171"/>
      <c r="AT167" s="166" t="s">
        <v>219</v>
      </c>
      <c r="AU167" s="166" t="s">
        <v>88</v>
      </c>
      <c r="AV167" s="12" t="s">
        <v>88</v>
      </c>
      <c r="AW167" s="12" t="s">
        <v>31</v>
      </c>
      <c r="AX167" s="12" t="s">
        <v>75</v>
      </c>
      <c r="AY167" s="166" t="s">
        <v>205</v>
      </c>
    </row>
    <row r="168" spans="2:65" s="12" customFormat="1">
      <c r="B168" s="164"/>
      <c r="D168" s="165" t="s">
        <v>219</v>
      </c>
      <c r="E168" s="166" t="s">
        <v>1</v>
      </c>
      <c r="F168" s="167" t="s">
        <v>264</v>
      </c>
      <c r="H168" s="168">
        <v>25</v>
      </c>
      <c r="I168" s="169"/>
      <c r="L168" s="164"/>
      <c r="M168" s="170"/>
      <c r="T168" s="171"/>
      <c r="AT168" s="166" t="s">
        <v>219</v>
      </c>
      <c r="AU168" s="166" t="s">
        <v>88</v>
      </c>
      <c r="AV168" s="12" t="s">
        <v>88</v>
      </c>
      <c r="AW168" s="12" t="s">
        <v>31</v>
      </c>
      <c r="AX168" s="12" t="s">
        <v>75</v>
      </c>
      <c r="AY168" s="166" t="s">
        <v>205</v>
      </c>
    </row>
    <row r="169" spans="2:65" s="15" customFormat="1">
      <c r="B169" s="185"/>
      <c r="D169" s="165" t="s">
        <v>219</v>
      </c>
      <c r="E169" s="186" t="s">
        <v>1</v>
      </c>
      <c r="F169" s="187" t="s">
        <v>265</v>
      </c>
      <c r="H169" s="188">
        <v>175</v>
      </c>
      <c r="I169" s="189"/>
      <c r="L169" s="185"/>
      <c r="M169" s="190"/>
      <c r="T169" s="191"/>
      <c r="AT169" s="186" t="s">
        <v>219</v>
      </c>
      <c r="AU169" s="186" t="s">
        <v>88</v>
      </c>
      <c r="AV169" s="15" t="s">
        <v>222</v>
      </c>
      <c r="AW169" s="15" t="s">
        <v>31</v>
      </c>
      <c r="AX169" s="15" t="s">
        <v>75</v>
      </c>
      <c r="AY169" s="186" t="s">
        <v>205</v>
      </c>
    </row>
    <row r="170" spans="2:65" s="13" customFormat="1">
      <c r="B170" s="172"/>
      <c r="D170" s="165" t="s">
        <v>219</v>
      </c>
      <c r="E170" s="173" t="s">
        <v>1</v>
      </c>
      <c r="F170" s="174" t="s">
        <v>266</v>
      </c>
      <c r="H170" s="175">
        <v>175</v>
      </c>
      <c r="I170" s="176"/>
      <c r="L170" s="172"/>
      <c r="M170" s="177"/>
      <c r="T170" s="178"/>
      <c r="AT170" s="173" t="s">
        <v>219</v>
      </c>
      <c r="AU170" s="173" t="s">
        <v>88</v>
      </c>
      <c r="AV170" s="13" t="s">
        <v>210</v>
      </c>
      <c r="AW170" s="13" t="s">
        <v>31</v>
      </c>
      <c r="AX170" s="13" t="s">
        <v>82</v>
      </c>
      <c r="AY170" s="173" t="s">
        <v>205</v>
      </c>
    </row>
    <row r="171" spans="2:65" s="1" customFormat="1" ht="24.2" customHeight="1">
      <c r="B171" s="136"/>
      <c r="C171" s="154" t="s">
        <v>267</v>
      </c>
      <c r="D171" s="154" t="s">
        <v>214</v>
      </c>
      <c r="E171" s="155" t="s">
        <v>268</v>
      </c>
      <c r="F171" s="156" t="s">
        <v>269</v>
      </c>
      <c r="G171" s="157" t="s">
        <v>270</v>
      </c>
      <c r="H171" s="158">
        <v>0.14899999999999999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41</v>
      </c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AR171" s="150" t="s">
        <v>233</v>
      </c>
      <c r="AT171" s="150" t="s">
        <v>214</v>
      </c>
      <c r="AU171" s="150" t="s">
        <v>88</v>
      </c>
      <c r="AY171" s="17" t="s">
        <v>205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7" t="s">
        <v>88</v>
      </c>
      <c r="BK171" s="151">
        <f>ROUND(I171*H171,2)</f>
        <v>0</v>
      </c>
      <c r="BL171" s="17" t="s">
        <v>233</v>
      </c>
      <c r="BM171" s="150" t="s">
        <v>271</v>
      </c>
    </row>
    <row r="172" spans="2:65" s="1" customFormat="1" ht="33" customHeight="1">
      <c r="B172" s="136"/>
      <c r="C172" s="154" t="s">
        <v>209</v>
      </c>
      <c r="D172" s="154" t="s">
        <v>214</v>
      </c>
      <c r="E172" s="155" t="s">
        <v>272</v>
      </c>
      <c r="F172" s="156" t="s">
        <v>273</v>
      </c>
      <c r="G172" s="157" t="s">
        <v>270</v>
      </c>
      <c r="H172" s="158">
        <v>0.14899999999999999</v>
      </c>
      <c r="I172" s="159"/>
      <c r="J172" s="160">
        <f>ROUND(I172*H172,2)</f>
        <v>0</v>
      </c>
      <c r="K172" s="161"/>
      <c r="L172" s="32"/>
      <c r="M172" s="162" t="s">
        <v>1</v>
      </c>
      <c r="N172" s="163" t="s">
        <v>41</v>
      </c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AR172" s="150" t="s">
        <v>233</v>
      </c>
      <c r="AT172" s="150" t="s">
        <v>214</v>
      </c>
      <c r="AU172" s="150" t="s">
        <v>88</v>
      </c>
      <c r="AY172" s="17" t="s">
        <v>205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7" t="s">
        <v>88</v>
      </c>
      <c r="BK172" s="151">
        <f>ROUND(I172*H172,2)</f>
        <v>0</v>
      </c>
      <c r="BL172" s="17" t="s">
        <v>233</v>
      </c>
      <c r="BM172" s="150" t="s">
        <v>274</v>
      </c>
    </row>
    <row r="173" spans="2:65" s="11" customFormat="1" ht="22.9" customHeight="1">
      <c r="B173" s="126"/>
      <c r="D173" s="127" t="s">
        <v>74</v>
      </c>
      <c r="E173" s="152" t="s">
        <v>275</v>
      </c>
      <c r="F173" s="152" t="s">
        <v>276</v>
      </c>
      <c r="I173" s="129"/>
      <c r="J173" s="153">
        <f>BK173</f>
        <v>0</v>
      </c>
      <c r="L173" s="126"/>
      <c r="M173" s="131"/>
      <c r="P173" s="132">
        <f>SUM(P174:P222)</f>
        <v>0</v>
      </c>
      <c r="R173" s="132">
        <f>SUM(R174:R222)</f>
        <v>1.6382151</v>
      </c>
      <c r="T173" s="133">
        <f>SUM(T174:T222)</f>
        <v>0</v>
      </c>
      <c r="AR173" s="127" t="s">
        <v>82</v>
      </c>
      <c r="AT173" s="134" t="s">
        <v>74</v>
      </c>
      <c r="AU173" s="134" t="s">
        <v>82</v>
      </c>
      <c r="AY173" s="127" t="s">
        <v>205</v>
      </c>
      <c r="BK173" s="135">
        <f>SUM(BK174:BK222)</f>
        <v>0</v>
      </c>
    </row>
    <row r="174" spans="2:65" s="1" customFormat="1" ht="37.9" customHeight="1">
      <c r="B174" s="136"/>
      <c r="C174" s="154" t="s">
        <v>277</v>
      </c>
      <c r="D174" s="154" t="s">
        <v>214</v>
      </c>
      <c r="E174" s="155" t="s">
        <v>278</v>
      </c>
      <c r="F174" s="156" t="s">
        <v>279</v>
      </c>
      <c r="G174" s="157" t="s">
        <v>165</v>
      </c>
      <c r="H174" s="158">
        <v>94</v>
      </c>
      <c r="I174" s="159"/>
      <c r="J174" s="160">
        <f>ROUND(I174*H174,2)</f>
        <v>0</v>
      </c>
      <c r="K174" s="161"/>
      <c r="L174" s="32"/>
      <c r="M174" s="162" t="s">
        <v>1</v>
      </c>
      <c r="N174" s="163" t="s">
        <v>41</v>
      </c>
      <c r="P174" s="148">
        <f>O174*H174</f>
        <v>0</v>
      </c>
      <c r="Q174" s="148">
        <v>2.2499999999999998E-3</v>
      </c>
      <c r="R174" s="148">
        <f>Q174*H174</f>
        <v>0.21149999999999999</v>
      </c>
      <c r="S174" s="148">
        <v>0</v>
      </c>
      <c r="T174" s="149">
        <f>S174*H174</f>
        <v>0</v>
      </c>
      <c r="AR174" s="150" t="s">
        <v>233</v>
      </c>
      <c r="AT174" s="150" t="s">
        <v>214</v>
      </c>
      <c r="AU174" s="150" t="s">
        <v>88</v>
      </c>
      <c r="AY174" s="17" t="s">
        <v>205</v>
      </c>
      <c r="BE174" s="151">
        <f>IF(N174="základná",J174,0)</f>
        <v>0</v>
      </c>
      <c r="BF174" s="151">
        <f>IF(N174="znížená",J174,0)</f>
        <v>0</v>
      </c>
      <c r="BG174" s="151">
        <f>IF(N174="zákl. prenesená",J174,0)</f>
        <v>0</v>
      </c>
      <c r="BH174" s="151">
        <f>IF(N174="zníž. prenesená",J174,0)</f>
        <v>0</v>
      </c>
      <c r="BI174" s="151">
        <f>IF(N174="nulová",J174,0)</f>
        <v>0</v>
      </c>
      <c r="BJ174" s="17" t="s">
        <v>88</v>
      </c>
      <c r="BK174" s="151">
        <f>ROUND(I174*H174,2)</f>
        <v>0</v>
      </c>
      <c r="BL174" s="17" t="s">
        <v>233</v>
      </c>
      <c r="BM174" s="150" t="s">
        <v>280</v>
      </c>
    </row>
    <row r="175" spans="2:65" s="14" customFormat="1">
      <c r="B175" s="179"/>
      <c r="D175" s="165" t="s">
        <v>219</v>
      </c>
      <c r="E175" s="180" t="s">
        <v>1</v>
      </c>
      <c r="F175" s="181" t="s">
        <v>281</v>
      </c>
      <c r="H175" s="180" t="s">
        <v>1</v>
      </c>
      <c r="I175" s="182"/>
      <c r="L175" s="179"/>
      <c r="M175" s="183"/>
      <c r="T175" s="184"/>
      <c r="AT175" s="180" t="s">
        <v>219</v>
      </c>
      <c r="AU175" s="180" t="s">
        <v>88</v>
      </c>
      <c r="AV175" s="14" t="s">
        <v>82</v>
      </c>
      <c r="AW175" s="14" t="s">
        <v>31</v>
      </c>
      <c r="AX175" s="14" t="s">
        <v>75</v>
      </c>
      <c r="AY175" s="180" t="s">
        <v>205</v>
      </c>
    </row>
    <row r="176" spans="2:65" s="14" customFormat="1" ht="22.5">
      <c r="B176" s="179"/>
      <c r="D176" s="165" t="s">
        <v>219</v>
      </c>
      <c r="E176" s="180" t="s">
        <v>1</v>
      </c>
      <c r="F176" s="181" t="s">
        <v>282</v>
      </c>
      <c r="H176" s="180" t="s">
        <v>1</v>
      </c>
      <c r="I176" s="182"/>
      <c r="L176" s="179"/>
      <c r="M176" s="183"/>
      <c r="T176" s="184"/>
      <c r="AT176" s="180" t="s">
        <v>219</v>
      </c>
      <c r="AU176" s="180" t="s">
        <v>88</v>
      </c>
      <c r="AV176" s="14" t="s">
        <v>82</v>
      </c>
      <c r="AW176" s="14" t="s">
        <v>31</v>
      </c>
      <c r="AX176" s="14" t="s">
        <v>75</v>
      </c>
      <c r="AY176" s="180" t="s">
        <v>205</v>
      </c>
    </row>
    <row r="177" spans="2:51" s="14" customFormat="1">
      <c r="B177" s="179"/>
      <c r="D177" s="165" t="s">
        <v>219</v>
      </c>
      <c r="E177" s="180" t="s">
        <v>1</v>
      </c>
      <c r="F177" s="181" t="s">
        <v>283</v>
      </c>
      <c r="H177" s="180" t="s">
        <v>1</v>
      </c>
      <c r="I177" s="182"/>
      <c r="L177" s="179"/>
      <c r="M177" s="183"/>
      <c r="T177" s="184"/>
      <c r="AT177" s="180" t="s">
        <v>219</v>
      </c>
      <c r="AU177" s="180" t="s">
        <v>88</v>
      </c>
      <c r="AV177" s="14" t="s">
        <v>82</v>
      </c>
      <c r="AW177" s="14" t="s">
        <v>31</v>
      </c>
      <c r="AX177" s="14" t="s">
        <v>75</v>
      </c>
      <c r="AY177" s="180" t="s">
        <v>205</v>
      </c>
    </row>
    <row r="178" spans="2:51" s="14" customFormat="1">
      <c r="B178" s="179"/>
      <c r="D178" s="165" t="s">
        <v>219</v>
      </c>
      <c r="E178" s="180" t="s">
        <v>1</v>
      </c>
      <c r="F178" s="181" t="s">
        <v>284</v>
      </c>
      <c r="H178" s="180" t="s">
        <v>1</v>
      </c>
      <c r="I178" s="182"/>
      <c r="L178" s="179"/>
      <c r="M178" s="183"/>
      <c r="T178" s="184"/>
      <c r="AT178" s="180" t="s">
        <v>219</v>
      </c>
      <c r="AU178" s="180" t="s">
        <v>88</v>
      </c>
      <c r="AV178" s="14" t="s">
        <v>82</v>
      </c>
      <c r="AW178" s="14" t="s">
        <v>31</v>
      </c>
      <c r="AX178" s="14" t="s">
        <v>75</v>
      </c>
      <c r="AY178" s="180" t="s">
        <v>205</v>
      </c>
    </row>
    <row r="179" spans="2:51" s="14" customFormat="1" ht="22.5">
      <c r="B179" s="179"/>
      <c r="D179" s="165" t="s">
        <v>219</v>
      </c>
      <c r="E179" s="180" t="s">
        <v>1</v>
      </c>
      <c r="F179" s="181" t="s">
        <v>285</v>
      </c>
      <c r="H179" s="180" t="s">
        <v>1</v>
      </c>
      <c r="I179" s="182"/>
      <c r="L179" s="179"/>
      <c r="M179" s="183"/>
      <c r="T179" s="184"/>
      <c r="AT179" s="180" t="s">
        <v>219</v>
      </c>
      <c r="AU179" s="180" t="s">
        <v>88</v>
      </c>
      <c r="AV179" s="14" t="s">
        <v>82</v>
      </c>
      <c r="AW179" s="14" t="s">
        <v>31</v>
      </c>
      <c r="AX179" s="14" t="s">
        <v>75</v>
      </c>
      <c r="AY179" s="180" t="s">
        <v>205</v>
      </c>
    </row>
    <row r="180" spans="2:51" s="14" customFormat="1" ht="33.75">
      <c r="B180" s="179"/>
      <c r="D180" s="165" t="s">
        <v>219</v>
      </c>
      <c r="E180" s="180" t="s">
        <v>1</v>
      </c>
      <c r="F180" s="181" t="s">
        <v>286</v>
      </c>
      <c r="H180" s="180" t="s">
        <v>1</v>
      </c>
      <c r="I180" s="182"/>
      <c r="L180" s="179"/>
      <c r="M180" s="183"/>
      <c r="T180" s="184"/>
      <c r="AT180" s="180" t="s">
        <v>219</v>
      </c>
      <c r="AU180" s="180" t="s">
        <v>88</v>
      </c>
      <c r="AV180" s="14" t="s">
        <v>82</v>
      </c>
      <c r="AW180" s="14" t="s">
        <v>31</v>
      </c>
      <c r="AX180" s="14" t="s">
        <v>75</v>
      </c>
      <c r="AY180" s="180" t="s">
        <v>205</v>
      </c>
    </row>
    <row r="181" spans="2:51" s="14" customFormat="1" ht="22.5">
      <c r="B181" s="179"/>
      <c r="D181" s="165" t="s">
        <v>219</v>
      </c>
      <c r="E181" s="180" t="s">
        <v>1</v>
      </c>
      <c r="F181" s="181" t="s">
        <v>287</v>
      </c>
      <c r="H181" s="180" t="s">
        <v>1</v>
      </c>
      <c r="I181" s="182"/>
      <c r="L181" s="179"/>
      <c r="M181" s="183"/>
      <c r="T181" s="184"/>
      <c r="AT181" s="180" t="s">
        <v>219</v>
      </c>
      <c r="AU181" s="180" t="s">
        <v>88</v>
      </c>
      <c r="AV181" s="14" t="s">
        <v>82</v>
      </c>
      <c r="AW181" s="14" t="s">
        <v>31</v>
      </c>
      <c r="AX181" s="14" t="s">
        <v>75</v>
      </c>
      <c r="AY181" s="180" t="s">
        <v>205</v>
      </c>
    </row>
    <row r="182" spans="2:51" s="14" customFormat="1">
      <c r="B182" s="179"/>
      <c r="D182" s="165" t="s">
        <v>219</v>
      </c>
      <c r="E182" s="180" t="s">
        <v>1</v>
      </c>
      <c r="F182" s="181" t="s">
        <v>288</v>
      </c>
      <c r="H182" s="180" t="s">
        <v>1</v>
      </c>
      <c r="I182" s="182"/>
      <c r="L182" s="179"/>
      <c r="M182" s="183"/>
      <c r="T182" s="184"/>
      <c r="AT182" s="180" t="s">
        <v>219</v>
      </c>
      <c r="AU182" s="180" t="s">
        <v>88</v>
      </c>
      <c r="AV182" s="14" t="s">
        <v>82</v>
      </c>
      <c r="AW182" s="14" t="s">
        <v>31</v>
      </c>
      <c r="AX182" s="14" t="s">
        <v>75</v>
      </c>
      <c r="AY182" s="180" t="s">
        <v>205</v>
      </c>
    </row>
    <row r="183" spans="2:51" s="14" customFormat="1" ht="22.5">
      <c r="B183" s="179"/>
      <c r="D183" s="165" t="s">
        <v>219</v>
      </c>
      <c r="E183" s="180" t="s">
        <v>1</v>
      </c>
      <c r="F183" s="181" t="s">
        <v>289</v>
      </c>
      <c r="H183" s="180" t="s">
        <v>1</v>
      </c>
      <c r="I183" s="182"/>
      <c r="L183" s="179"/>
      <c r="M183" s="183"/>
      <c r="T183" s="184"/>
      <c r="AT183" s="180" t="s">
        <v>219</v>
      </c>
      <c r="AU183" s="180" t="s">
        <v>88</v>
      </c>
      <c r="AV183" s="14" t="s">
        <v>82</v>
      </c>
      <c r="AW183" s="14" t="s">
        <v>31</v>
      </c>
      <c r="AX183" s="14" t="s">
        <v>75</v>
      </c>
      <c r="AY183" s="180" t="s">
        <v>205</v>
      </c>
    </row>
    <row r="184" spans="2:51" s="14" customFormat="1">
      <c r="B184" s="179"/>
      <c r="D184" s="165" t="s">
        <v>219</v>
      </c>
      <c r="E184" s="180" t="s">
        <v>1</v>
      </c>
      <c r="F184" s="181" t="s">
        <v>290</v>
      </c>
      <c r="H184" s="180" t="s">
        <v>1</v>
      </c>
      <c r="I184" s="182"/>
      <c r="L184" s="179"/>
      <c r="M184" s="183"/>
      <c r="T184" s="184"/>
      <c r="AT184" s="180" t="s">
        <v>219</v>
      </c>
      <c r="AU184" s="180" t="s">
        <v>88</v>
      </c>
      <c r="AV184" s="14" t="s">
        <v>82</v>
      </c>
      <c r="AW184" s="14" t="s">
        <v>31</v>
      </c>
      <c r="AX184" s="14" t="s">
        <v>75</v>
      </c>
      <c r="AY184" s="180" t="s">
        <v>205</v>
      </c>
    </row>
    <row r="185" spans="2:51" s="12" customFormat="1">
      <c r="B185" s="164"/>
      <c r="D185" s="165" t="s">
        <v>219</v>
      </c>
      <c r="E185" s="166" t="s">
        <v>1</v>
      </c>
      <c r="F185" s="167" t="s">
        <v>291</v>
      </c>
      <c r="H185" s="168">
        <v>6.6</v>
      </c>
      <c r="I185" s="169"/>
      <c r="L185" s="164"/>
      <c r="M185" s="170"/>
      <c r="T185" s="171"/>
      <c r="AT185" s="166" t="s">
        <v>219</v>
      </c>
      <c r="AU185" s="166" t="s">
        <v>88</v>
      </c>
      <c r="AV185" s="12" t="s">
        <v>88</v>
      </c>
      <c r="AW185" s="12" t="s">
        <v>31</v>
      </c>
      <c r="AX185" s="12" t="s">
        <v>75</v>
      </c>
      <c r="AY185" s="166" t="s">
        <v>205</v>
      </c>
    </row>
    <row r="186" spans="2:51" s="14" customFormat="1">
      <c r="B186" s="179"/>
      <c r="D186" s="165" t="s">
        <v>219</v>
      </c>
      <c r="E186" s="180" t="s">
        <v>1</v>
      </c>
      <c r="F186" s="181" t="s">
        <v>292</v>
      </c>
      <c r="H186" s="180" t="s">
        <v>1</v>
      </c>
      <c r="I186" s="182"/>
      <c r="L186" s="179"/>
      <c r="M186" s="183"/>
      <c r="T186" s="184"/>
      <c r="AT186" s="180" t="s">
        <v>219</v>
      </c>
      <c r="AU186" s="180" t="s">
        <v>88</v>
      </c>
      <c r="AV186" s="14" t="s">
        <v>82</v>
      </c>
      <c r="AW186" s="14" t="s">
        <v>31</v>
      </c>
      <c r="AX186" s="14" t="s">
        <v>75</v>
      </c>
      <c r="AY186" s="180" t="s">
        <v>205</v>
      </c>
    </row>
    <row r="187" spans="2:51" s="12" customFormat="1">
      <c r="B187" s="164"/>
      <c r="D187" s="165" t="s">
        <v>219</v>
      </c>
      <c r="E187" s="166" t="s">
        <v>1</v>
      </c>
      <c r="F187" s="167" t="s">
        <v>293</v>
      </c>
      <c r="H187" s="168">
        <v>13.68</v>
      </c>
      <c r="I187" s="169"/>
      <c r="L187" s="164"/>
      <c r="M187" s="170"/>
      <c r="T187" s="171"/>
      <c r="AT187" s="166" t="s">
        <v>219</v>
      </c>
      <c r="AU187" s="166" t="s">
        <v>88</v>
      </c>
      <c r="AV187" s="12" t="s">
        <v>88</v>
      </c>
      <c r="AW187" s="12" t="s">
        <v>31</v>
      </c>
      <c r="AX187" s="12" t="s">
        <v>75</v>
      </c>
      <c r="AY187" s="166" t="s">
        <v>205</v>
      </c>
    </row>
    <row r="188" spans="2:51" s="15" customFormat="1">
      <c r="B188" s="185"/>
      <c r="D188" s="165" t="s">
        <v>219</v>
      </c>
      <c r="E188" s="186" t="s">
        <v>1</v>
      </c>
      <c r="F188" s="187" t="s">
        <v>294</v>
      </c>
      <c r="H188" s="188">
        <v>20.28</v>
      </c>
      <c r="I188" s="189"/>
      <c r="L188" s="185"/>
      <c r="M188" s="190"/>
      <c r="T188" s="191"/>
      <c r="AT188" s="186" t="s">
        <v>219</v>
      </c>
      <c r="AU188" s="186" t="s">
        <v>88</v>
      </c>
      <c r="AV188" s="15" t="s">
        <v>222</v>
      </c>
      <c r="AW188" s="15" t="s">
        <v>31</v>
      </c>
      <c r="AX188" s="15" t="s">
        <v>75</v>
      </c>
      <c r="AY188" s="186" t="s">
        <v>205</v>
      </c>
    </row>
    <row r="189" spans="2:51" s="14" customFormat="1">
      <c r="B189" s="179"/>
      <c r="D189" s="165" t="s">
        <v>219</v>
      </c>
      <c r="E189" s="180" t="s">
        <v>1</v>
      </c>
      <c r="F189" s="181" t="s">
        <v>295</v>
      </c>
      <c r="H189" s="180" t="s">
        <v>1</v>
      </c>
      <c r="I189" s="182"/>
      <c r="L189" s="179"/>
      <c r="M189" s="183"/>
      <c r="T189" s="184"/>
      <c r="AT189" s="180" t="s">
        <v>219</v>
      </c>
      <c r="AU189" s="180" t="s">
        <v>88</v>
      </c>
      <c r="AV189" s="14" t="s">
        <v>82</v>
      </c>
      <c r="AW189" s="14" t="s">
        <v>31</v>
      </c>
      <c r="AX189" s="14" t="s">
        <v>75</v>
      </c>
      <c r="AY189" s="180" t="s">
        <v>205</v>
      </c>
    </row>
    <row r="190" spans="2:51" s="12" customFormat="1">
      <c r="B190" s="164"/>
      <c r="D190" s="165" t="s">
        <v>219</v>
      </c>
      <c r="E190" s="166" t="s">
        <v>1</v>
      </c>
      <c r="F190" s="167" t="s">
        <v>296</v>
      </c>
      <c r="H190" s="168">
        <v>4</v>
      </c>
      <c r="I190" s="169"/>
      <c r="L190" s="164"/>
      <c r="M190" s="170"/>
      <c r="T190" s="171"/>
      <c r="AT190" s="166" t="s">
        <v>219</v>
      </c>
      <c r="AU190" s="166" t="s">
        <v>88</v>
      </c>
      <c r="AV190" s="12" t="s">
        <v>88</v>
      </c>
      <c r="AW190" s="12" t="s">
        <v>31</v>
      </c>
      <c r="AX190" s="12" t="s">
        <v>75</v>
      </c>
      <c r="AY190" s="166" t="s">
        <v>205</v>
      </c>
    </row>
    <row r="191" spans="2:51" s="14" customFormat="1">
      <c r="B191" s="179"/>
      <c r="D191" s="165" t="s">
        <v>219</v>
      </c>
      <c r="E191" s="180" t="s">
        <v>1</v>
      </c>
      <c r="F191" s="181" t="s">
        <v>297</v>
      </c>
      <c r="H191" s="180" t="s">
        <v>1</v>
      </c>
      <c r="I191" s="182"/>
      <c r="L191" s="179"/>
      <c r="M191" s="183"/>
      <c r="T191" s="184"/>
      <c r="AT191" s="180" t="s">
        <v>219</v>
      </c>
      <c r="AU191" s="180" t="s">
        <v>88</v>
      </c>
      <c r="AV191" s="14" t="s">
        <v>82</v>
      </c>
      <c r="AW191" s="14" t="s">
        <v>31</v>
      </c>
      <c r="AX191" s="14" t="s">
        <v>75</v>
      </c>
      <c r="AY191" s="180" t="s">
        <v>205</v>
      </c>
    </row>
    <row r="192" spans="2:51" s="12" customFormat="1">
      <c r="B192" s="164"/>
      <c r="D192" s="165" t="s">
        <v>219</v>
      </c>
      <c r="E192" s="166" t="s">
        <v>1</v>
      </c>
      <c r="F192" s="167" t="s">
        <v>298</v>
      </c>
      <c r="H192" s="168">
        <v>12.09</v>
      </c>
      <c r="I192" s="169"/>
      <c r="L192" s="164"/>
      <c r="M192" s="170"/>
      <c r="T192" s="171"/>
      <c r="AT192" s="166" t="s">
        <v>219</v>
      </c>
      <c r="AU192" s="166" t="s">
        <v>88</v>
      </c>
      <c r="AV192" s="12" t="s">
        <v>88</v>
      </c>
      <c r="AW192" s="12" t="s">
        <v>31</v>
      </c>
      <c r="AX192" s="12" t="s">
        <v>75</v>
      </c>
      <c r="AY192" s="166" t="s">
        <v>205</v>
      </c>
    </row>
    <row r="193" spans="2:65" s="15" customFormat="1">
      <c r="B193" s="185"/>
      <c r="D193" s="165" t="s">
        <v>219</v>
      </c>
      <c r="E193" s="186" t="s">
        <v>1</v>
      </c>
      <c r="F193" s="187" t="s">
        <v>299</v>
      </c>
      <c r="H193" s="188">
        <v>16.09</v>
      </c>
      <c r="I193" s="189"/>
      <c r="L193" s="185"/>
      <c r="M193" s="190"/>
      <c r="T193" s="191"/>
      <c r="AT193" s="186" t="s">
        <v>219</v>
      </c>
      <c r="AU193" s="186" t="s">
        <v>88</v>
      </c>
      <c r="AV193" s="15" t="s">
        <v>222</v>
      </c>
      <c r="AW193" s="15" t="s">
        <v>31</v>
      </c>
      <c r="AX193" s="15" t="s">
        <v>75</v>
      </c>
      <c r="AY193" s="186" t="s">
        <v>205</v>
      </c>
    </row>
    <row r="194" spans="2:65" s="14" customFormat="1">
      <c r="B194" s="179"/>
      <c r="D194" s="165" t="s">
        <v>219</v>
      </c>
      <c r="E194" s="180" t="s">
        <v>1</v>
      </c>
      <c r="F194" s="181" t="s">
        <v>300</v>
      </c>
      <c r="H194" s="180" t="s">
        <v>1</v>
      </c>
      <c r="I194" s="182"/>
      <c r="L194" s="179"/>
      <c r="M194" s="183"/>
      <c r="T194" s="184"/>
      <c r="AT194" s="180" t="s">
        <v>219</v>
      </c>
      <c r="AU194" s="180" t="s">
        <v>88</v>
      </c>
      <c r="AV194" s="14" t="s">
        <v>82</v>
      </c>
      <c r="AW194" s="14" t="s">
        <v>31</v>
      </c>
      <c r="AX194" s="14" t="s">
        <v>75</v>
      </c>
      <c r="AY194" s="180" t="s">
        <v>205</v>
      </c>
    </row>
    <row r="195" spans="2:65" s="12" customFormat="1">
      <c r="B195" s="164"/>
      <c r="D195" s="165" t="s">
        <v>219</v>
      </c>
      <c r="E195" s="166" t="s">
        <v>1</v>
      </c>
      <c r="F195" s="167" t="s">
        <v>301</v>
      </c>
      <c r="H195" s="168">
        <v>46.8</v>
      </c>
      <c r="I195" s="169"/>
      <c r="L195" s="164"/>
      <c r="M195" s="170"/>
      <c r="T195" s="171"/>
      <c r="AT195" s="166" t="s">
        <v>219</v>
      </c>
      <c r="AU195" s="166" t="s">
        <v>88</v>
      </c>
      <c r="AV195" s="12" t="s">
        <v>88</v>
      </c>
      <c r="AW195" s="12" t="s">
        <v>31</v>
      </c>
      <c r="AX195" s="12" t="s">
        <v>75</v>
      </c>
      <c r="AY195" s="166" t="s">
        <v>205</v>
      </c>
    </row>
    <row r="196" spans="2:65" s="12" customFormat="1">
      <c r="B196" s="164"/>
      <c r="D196" s="165" t="s">
        <v>219</v>
      </c>
      <c r="E196" s="166" t="s">
        <v>1</v>
      </c>
      <c r="F196" s="167" t="s">
        <v>302</v>
      </c>
      <c r="H196" s="168">
        <v>-6.6</v>
      </c>
      <c r="I196" s="169"/>
      <c r="L196" s="164"/>
      <c r="M196" s="170"/>
      <c r="T196" s="171"/>
      <c r="AT196" s="166" t="s">
        <v>219</v>
      </c>
      <c r="AU196" s="166" t="s">
        <v>88</v>
      </c>
      <c r="AV196" s="12" t="s">
        <v>88</v>
      </c>
      <c r="AW196" s="12" t="s">
        <v>31</v>
      </c>
      <c r="AX196" s="12" t="s">
        <v>75</v>
      </c>
      <c r="AY196" s="166" t="s">
        <v>205</v>
      </c>
    </row>
    <row r="197" spans="2:65" s="12" customFormat="1">
      <c r="B197" s="164"/>
      <c r="D197" s="165" t="s">
        <v>219</v>
      </c>
      <c r="E197" s="166" t="s">
        <v>1</v>
      </c>
      <c r="F197" s="167" t="s">
        <v>303</v>
      </c>
      <c r="H197" s="168">
        <v>-2.2000000000000002</v>
      </c>
      <c r="I197" s="169"/>
      <c r="L197" s="164"/>
      <c r="M197" s="170"/>
      <c r="T197" s="171"/>
      <c r="AT197" s="166" t="s">
        <v>219</v>
      </c>
      <c r="AU197" s="166" t="s">
        <v>88</v>
      </c>
      <c r="AV197" s="12" t="s">
        <v>88</v>
      </c>
      <c r="AW197" s="12" t="s">
        <v>31</v>
      </c>
      <c r="AX197" s="12" t="s">
        <v>75</v>
      </c>
      <c r="AY197" s="166" t="s">
        <v>205</v>
      </c>
    </row>
    <row r="198" spans="2:65" s="14" customFormat="1">
      <c r="B198" s="179"/>
      <c r="D198" s="165" t="s">
        <v>219</v>
      </c>
      <c r="E198" s="180" t="s">
        <v>1</v>
      </c>
      <c r="F198" s="181" t="s">
        <v>304</v>
      </c>
      <c r="H198" s="180" t="s">
        <v>1</v>
      </c>
      <c r="I198" s="182"/>
      <c r="L198" s="179"/>
      <c r="M198" s="183"/>
      <c r="T198" s="184"/>
      <c r="AT198" s="180" t="s">
        <v>219</v>
      </c>
      <c r="AU198" s="180" t="s">
        <v>88</v>
      </c>
      <c r="AV198" s="14" t="s">
        <v>82</v>
      </c>
      <c r="AW198" s="14" t="s">
        <v>31</v>
      </c>
      <c r="AX198" s="14" t="s">
        <v>75</v>
      </c>
      <c r="AY198" s="180" t="s">
        <v>205</v>
      </c>
    </row>
    <row r="199" spans="2:65" s="12" customFormat="1">
      <c r="B199" s="164"/>
      <c r="D199" s="165" t="s">
        <v>219</v>
      </c>
      <c r="E199" s="166" t="s">
        <v>1</v>
      </c>
      <c r="F199" s="167" t="s">
        <v>305</v>
      </c>
      <c r="H199" s="168">
        <v>19</v>
      </c>
      <c r="I199" s="169"/>
      <c r="L199" s="164"/>
      <c r="M199" s="170"/>
      <c r="T199" s="171"/>
      <c r="AT199" s="166" t="s">
        <v>219</v>
      </c>
      <c r="AU199" s="166" t="s">
        <v>88</v>
      </c>
      <c r="AV199" s="12" t="s">
        <v>88</v>
      </c>
      <c r="AW199" s="12" t="s">
        <v>31</v>
      </c>
      <c r="AX199" s="12" t="s">
        <v>75</v>
      </c>
      <c r="AY199" s="166" t="s">
        <v>205</v>
      </c>
    </row>
    <row r="200" spans="2:65" s="15" customFormat="1">
      <c r="B200" s="185"/>
      <c r="D200" s="165" t="s">
        <v>219</v>
      </c>
      <c r="E200" s="186" t="s">
        <v>1</v>
      </c>
      <c r="F200" s="187" t="s">
        <v>306</v>
      </c>
      <c r="H200" s="188">
        <v>57</v>
      </c>
      <c r="I200" s="189"/>
      <c r="L200" s="185"/>
      <c r="M200" s="190"/>
      <c r="T200" s="191"/>
      <c r="AT200" s="186" t="s">
        <v>219</v>
      </c>
      <c r="AU200" s="186" t="s">
        <v>88</v>
      </c>
      <c r="AV200" s="15" t="s">
        <v>222</v>
      </c>
      <c r="AW200" s="15" t="s">
        <v>31</v>
      </c>
      <c r="AX200" s="15" t="s">
        <v>75</v>
      </c>
      <c r="AY200" s="186" t="s">
        <v>205</v>
      </c>
    </row>
    <row r="201" spans="2:65" s="12" customFormat="1">
      <c r="B201" s="164"/>
      <c r="D201" s="165" t="s">
        <v>219</v>
      </c>
      <c r="E201" s="166" t="s">
        <v>1</v>
      </c>
      <c r="F201" s="167" t="s">
        <v>307</v>
      </c>
      <c r="H201" s="168">
        <v>0.63</v>
      </c>
      <c r="I201" s="169"/>
      <c r="L201" s="164"/>
      <c r="M201" s="170"/>
      <c r="T201" s="171"/>
      <c r="AT201" s="166" t="s">
        <v>219</v>
      </c>
      <c r="AU201" s="166" t="s">
        <v>88</v>
      </c>
      <c r="AV201" s="12" t="s">
        <v>88</v>
      </c>
      <c r="AW201" s="12" t="s">
        <v>31</v>
      </c>
      <c r="AX201" s="12" t="s">
        <v>75</v>
      </c>
      <c r="AY201" s="166" t="s">
        <v>205</v>
      </c>
    </row>
    <row r="202" spans="2:65" s="13" customFormat="1">
      <c r="B202" s="172"/>
      <c r="D202" s="165" t="s">
        <v>219</v>
      </c>
      <c r="E202" s="173" t="s">
        <v>167</v>
      </c>
      <c r="F202" s="174" t="s">
        <v>308</v>
      </c>
      <c r="H202" s="175">
        <v>94</v>
      </c>
      <c r="I202" s="176"/>
      <c r="L202" s="172"/>
      <c r="M202" s="177"/>
      <c r="T202" s="178"/>
      <c r="AT202" s="173" t="s">
        <v>219</v>
      </c>
      <c r="AU202" s="173" t="s">
        <v>88</v>
      </c>
      <c r="AV202" s="13" t="s">
        <v>210</v>
      </c>
      <c r="AW202" s="13" t="s">
        <v>31</v>
      </c>
      <c r="AX202" s="13" t="s">
        <v>82</v>
      </c>
      <c r="AY202" s="173" t="s">
        <v>205</v>
      </c>
    </row>
    <row r="203" spans="2:65" s="1" customFormat="1" ht="37.9" customHeight="1">
      <c r="B203" s="136"/>
      <c r="C203" s="137" t="s">
        <v>309</v>
      </c>
      <c r="D203" s="137" t="s">
        <v>206</v>
      </c>
      <c r="E203" s="138" t="s">
        <v>310</v>
      </c>
      <c r="F203" s="139" t="s">
        <v>311</v>
      </c>
      <c r="G203" s="140" t="s">
        <v>165</v>
      </c>
      <c r="H203" s="141">
        <v>108.1</v>
      </c>
      <c r="I203" s="142"/>
      <c r="J203" s="143">
        <f>ROUND(I203*H203,2)</f>
        <v>0</v>
      </c>
      <c r="K203" s="144"/>
      <c r="L203" s="145"/>
      <c r="M203" s="146" t="s">
        <v>1</v>
      </c>
      <c r="N203" s="147" t="s">
        <v>41</v>
      </c>
      <c r="P203" s="148">
        <f>O203*H203</f>
        <v>0</v>
      </c>
      <c r="Q203" s="148">
        <v>2.0999999999999999E-3</v>
      </c>
      <c r="R203" s="148">
        <f>Q203*H203</f>
        <v>0.22700999999999996</v>
      </c>
      <c r="S203" s="148">
        <v>0</v>
      </c>
      <c r="T203" s="149">
        <f>S203*H203</f>
        <v>0</v>
      </c>
      <c r="AR203" s="150" t="s">
        <v>258</v>
      </c>
      <c r="AT203" s="150" t="s">
        <v>206</v>
      </c>
      <c r="AU203" s="150" t="s">
        <v>88</v>
      </c>
      <c r="AY203" s="17" t="s">
        <v>205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88</v>
      </c>
      <c r="BK203" s="151">
        <f>ROUND(I203*H203,2)</f>
        <v>0</v>
      </c>
      <c r="BL203" s="17" t="s">
        <v>233</v>
      </c>
      <c r="BM203" s="150" t="s">
        <v>312</v>
      </c>
    </row>
    <row r="204" spans="2:65" s="1" customFormat="1" ht="24.2" customHeight="1">
      <c r="B204" s="136"/>
      <c r="C204" s="154" t="s">
        <v>313</v>
      </c>
      <c r="D204" s="154" t="s">
        <v>214</v>
      </c>
      <c r="E204" s="155" t="s">
        <v>314</v>
      </c>
      <c r="F204" s="156" t="s">
        <v>315</v>
      </c>
      <c r="G204" s="157" t="s">
        <v>165</v>
      </c>
      <c r="H204" s="158">
        <v>94</v>
      </c>
      <c r="I204" s="159"/>
      <c r="J204" s="160">
        <f>ROUND(I204*H204,2)</f>
        <v>0</v>
      </c>
      <c r="K204" s="161"/>
      <c r="L204" s="32"/>
      <c r="M204" s="162" t="s">
        <v>1</v>
      </c>
      <c r="N204" s="163" t="s">
        <v>41</v>
      </c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AR204" s="150" t="s">
        <v>233</v>
      </c>
      <c r="AT204" s="150" t="s">
        <v>214</v>
      </c>
      <c r="AU204" s="150" t="s">
        <v>88</v>
      </c>
      <c r="AY204" s="17" t="s">
        <v>205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7" t="s">
        <v>88</v>
      </c>
      <c r="BK204" s="151">
        <f>ROUND(I204*H204,2)</f>
        <v>0</v>
      </c>
      <c r="BL204" s="17" t="s">
        <v>233</v>
      </c>
      <c r="BM204" s="150" t="s">
        <v>316</v>
      </c>
    </row>
    <row r="205" spans="2:65" s="14" customFormat="1">
      <c r="B205" s="179"/>
      <c r="D205" s="165" t="s">
        <v>219</v>
      </c>
      <c r="E205" s="180" t="s">
        <v>1</v>
      </c>
      <c r="F205" s="181" t="s">
        <v>281</v>
      </c>
      <c r="H205" s="180" t="s">
        <v>1</v>
      </c>
      <c r="I205" s="182"/>
      <c r="L205" s="179"/>
      <c r="M205" s="183"/>
      <c r="T205" s="184"/>
      <c r="AT205" s="180" t="s">
        <v>219</v>
      </c>
      <c r="AU205" s="180" t="s">
        <v>88</v>
      </c>
      <c r="AV205" s="14" t="s">
        <v>82</v>
      </c>
      <c r="AW205" s="14" t="s">
        <v>31</v>
      </c>
      <c r="AX205" s="14" t="s">
        <v>75</v>
      </c>
      <c r="AY205" s="180" t="s">
        <v>205</v>
      </c>
    </row>
    <row r="206" spans="2:65" s="14" customFormat="1">
      <c r="B206" s="179"/>
      <c r="D206" s="165" t="s">
        <v>219</v>
      </c>
      <c r="E206" s="180" t="s">
        <v>1</v>
      </c>
      <c r="F206" s="181" t="s">
        <v>283</v>
      </c>
      <c r="H206" s="180" t="s">
        <v>1</v>
      </c>
      <c r="I206" s="182"/>
      <c r="L206" s="179"/>
      <c r="M206" s="183"/>
      <c r="T206" s="184"/>
      <c r="AT206" s="180" t="s">
        <v>219</v>
      </c>
      <c r="AU206" s="180" t="s">
        <v>88</v>
      </c>
      <c r="AV206" s="14" t="s">
        <v>82</v>
      </c>
      <c r="AW206" s="14" t="s">
        <v>31</v>
      </c>
      <c r="AX206" s="14" t="s">
        <v>75</v>
      </c>
      <c r="AY206" s="180" t="s">
        <v>205</v>
      </c>
    </row>
    <row r="207" spans="2:65" s="12" customFormat="1">
      <c r="B207" s="164"/>
      <c r="D207" s="165" t="s">
        <v>219</v>
      </c>
      <c r="E207" s="166" t="s">
        <v>1</v>
      </c>
      <c r="F207" s="167" t="s">
        <v>167</v>
      </c>
      <c r="H207" s="168">
        <v>94</v>
      </c>
      <c r="I207" s="169"/>
      <c r="L207" s="164"/>
      <c r="M207" s="170"/>
      <c r="T207" s="171"/>
      <c r="AT207" s="166" t="s">
        <v>219</v>
      </c>
      <c r="AU207" s="166" t="s">
        <v>88</v>
      </c>
      <c r="AV207" s="12" t="s">
        <v>88</v>
      </c>
      <c r="AW207" s="12" t="s">
        <v>31</v>
      </c>
      <c r="AX207" s="12" t="s">
        <v>75</v>
      </c>
      <c r="AY207" s="166" t="s">
        <v>205</v>
      </c>
    </row>
    <row r="208" spans="2:65" s="13" customFormat="1">
      <c r="B208" s="172"/>
      <c r="D208" s="165" t="s">
        <v>219</v>
      </c>
      <c r="E208" s="173" t="s">
        <v>1</v>
      </c>
      <c r="F208" s="174" t="s">
        <v>221</v>
      </c>
      <c r="H208" s="175">
        <v>94</v>
      </c>
      <c r="I208" s="176"/>
      <c r="L208" s="172"/>
      <c r="M208" s="177"/>
      <c r="T208" s="178"/>
      <c r="AT208" s="173" t="s">
        <v>219</v>
      </c>
      <c r="AU208" s="173" t="s">
        <v>88</v>
      </c>
      <c r="AV208" s="13" t="s">
        <v>210</v>
      </c>
      <c r="AW208" s="13" t="s">
        <v>31</v>
      </c>
      <c r="AX208" s="13" t="s">
        <v>82</v>
      </c>
      <c r="AY208" s="173" t="s">
        <v>205</v>
      </c>
    </row>
    <row r="209" spans="2:65" s="1" customFormat="1" ht="16.5" customHeight="1">
      <c r="B209" s="136"/>
      <c r="C209" s="137" t="s">
        <v>317</v>
      </c>
      <c r="D209" s="137" t="s">
        <v>206</v>
      </c>
      <c r="E209" s="138" t="s">
        <v>318</v>
      </c>
      <c r="F209" s="139" t="s">
        <v>319</v>
      </c>
      <c r="G209" s="140" t="s">
        <v>165</v>
      </c>
      <c r="H209" s="141">
        <v>108.1</v>
      </c>
      <c r="I209" s="142"/>
      <c r="J209" s="143">
        <f>ROUND(I209*H209,2)</f>
        <v>0</v>
      </c>
      <c r="K209" s="144"/>
      <c r="L209" s="145"/>
      <c r="M209" s="146" t="s">
        <v>1</v>
      </c>
      <c r="N209" s="147" t="s">
        <v>41</v>
      </c>
      <c r="P209" s="148">
        <f>O209*H209</f>
        <v>0</v>
      </c>
      <c r="Q209" s="148">
        <v>2.9999999999999997E-4</v>
      </c>
      <c r="R209" s="148">
        <f>Q209*H209</f>
        <v>3.2429999999999994E-2</v>
      </c>
      <c r="S209" s="148">
        <v>0</v>
      </c>
      <c r="T209" s="149">
        <f>S209*H209</f>
        <v>0</v>
      </c>
      <c r="AR209" s="150" t="s">
        <v>258</v>
      </c>
      <c r="AT209" s="150" t="s">
        <v>206</v>
      </c>
      <c r="AU209" s="150" t="s">
        <v>88</v>
      </c>
      <c r="AY209" s="17" t="s">
        <v>205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7" t="s">
        <v>88</v>
      </c>
      <c r="BK209" s="151">
        <f>ROUND(I209*H209,2)</f>
        <v>0</v>
      </c>
      <c r="BL209" s="17" t="s">
        <v>233</v>
      </c>
      <c r="BM209" s="150" t="s">
        <v>320</v>
      </c>
    </row>
    <row r="210" spans="2:65" s="12" customFormat="1">
      <c r="B210" s="164"/>
      <c r="D210" s="165" t="s">
        <v>219</v>
      </c>
      <c r="F210" s="167" t="s">
        <v>321</v>
      </c>
      <c r="H210" s="168">
        <v>108.1</v>
      </c>
      <c r="I210" s="169"/>
      <c r="L210" s="164"/>
      <c r="M210" s="170"/>
      <c r="T210" s="171"/>
      <c r="AT210" s="166" t="s">
        <v>219</v>
      </c>
      <c r="AU210" s="166" t="s">
        <v>88</v>
      </c>
      <c r="AV210" s="12" t="s">
        <v>88</v>
      </c>
      <c r="AW210" s="12" t="s">
        <v>3</v>
      </c>
      <c r="AX210" s="12" t="s">
        <v>82</v>
      </c>
      <c r="AY210" s="166" t="s">
        <v>205</v>
      </c>
    </row>
    <row r="211" spans="2:65" s="1" customFormat="1" ht="33" customHeight="1">
      <c r="B211" s="136"/>
      <c r="C211" s="154" t="s">
        <v>322</v>
      </c>
      <c r="D211" s="154" t="s">
        <v>214</v>
      </c>
      <c r="E211" s="155" t="s">
        <v>323</v>
      </c>
      <c r="F211" s="156" t="s">
        <v>324</v>
      </c>
      <c r="G211" s="157" t="s">
        <v>165</v>
      </c>
      <c r="H211" s="158">
        <v>94</v>
      </c>
      <c r="I211" s="159"/>
      <c r="J211" s="160">
        <f>ROUND(I211*H211,2)</f>
        <v>0</v>
      </c>
      <c r="K211" s="161"/>
      <c r="L211" s="32"/>
      <c r="M211" s="162" t="s">
        <v>1</v>
      </c>
      <c r="N211" s="163" t="s">
        <v>41</v>
      </c>
      <c r="P211" s="148">
        <f>O211*H211</f>
        <v>0</v>
      </c>
      <c r="Q211" s="148">
        <v>5.4494999999999999E-4</v>
      </c>
      <c r="R211" s="148">
        <f>Q211*H211</f>
        <v>5.1225300000000001E-2</v>
      </c>
      <c r="S211" s="148">
        <v>0</v>
      </c>
      <c r="T211" s="149">
        <f>S211*H211</f>
        <v>0</v>
      </c>
      <c r="AR211" s="150" t="s">
        <v>233</v>
      </c>
      <c r="AT211" s="150" t="s">
        <v>214</v>
      </c>
      <c r="AU211" s="150" t="s">
        <v>88</v>
      </c>
      <c r="AY211" s="17" t="s">
        <v>205</v>
      </c>
      <c r="BE211" s="151">
        <f>IF(N211="základná",J211,0)</f>
        <v>0</v>
      </c>
      <c r="BF211" s="151">
        <f>IF(N211="znížená",J211,0)</f>
        <v>0</v>
      </c>
      <c r="BG211" s="151">
        <f>IF(N211="zákl. prenesená",J211,0)</f>
        <v>0</v>
      </c>
      <c r="BH211" s="151">
        <f>IF(N211="zníž. prenesená",J211,0)</f>
        <v>0</v>
      </c>
      <c r="BI211" s="151">
        <f>IF(N211="nulová",J211,0)</f>
        <v>0</v>
      </c>
      <c r="BJ211" s="17" t="s">
        <v>88</v>
      </c>
      <c r="BK211" s="151">
        <f>ROUND(I211*H211,2)</f>
        <v>0</v>
      </c>
      <c r="BL211" s="17" t="s">
        <v>233</v>
      </c>
      <c r="BM211" s="150" t="s">
        <v>325</v>
      </c>
    </row>
    <row r="212" spans="2:65" s="12" customFormat="1">
      <c r="B212" s="164"/>
      <c r="D212" s="165" t="s">
        <v>219</v>
      </c>
      <c r="E212" s="166" t="s">
        <v>1</v>
      </c>
      <c r="F212" s="167" t="s">
        <v>167</v>
      </c>
      <c r="H212" s="168">
        <v>94</v>
      </c>
      <c r="I212" s="169"/>
      <c r="L212" s="164"/>
      <c r="M212" s="170"/>
      <c r="T212" s="171"/>
      <c r="AT212" s="166" t="s">
        <v>219</v>
      </c>
      <c r="AU212" s="166" t="s">
        <v>88</v>
      </c>
      <c r="AV212" s="12" t="s">
        <v>88</v>
      </c>
      <c r="AW212" s="12" t="s">
        <v>31</v>
      </c>
      <c r="AX212" s="12" t="s">
        <v>75</v>
      </c>
      <c r="AY212" s="166" t="s">
        <v>205</v>
      </c>
    </row>
    <row r="213" spans="2:65" s="13" customFormat="1">
      <c r="B213" s="172"/>
      <c r="D213" s="165" t="s">
        <v>219</v>
      </c>
      <c r="E213" s="173" t="s">
        <v>1</v>
      </c>
      <c r="F213" s="174" t="s">
        <v>221</v>
      </c>
      <c r="H213" s="175">
        <v>94</v>
      </c>
      <c r="I213" s="176"/>
      <c r="L213" s="172"/>
      <c r="M213" s="177"/>
      <c r="T213" s="178"/>
      <c r="AT213" s="173" t="s">
        <v>219</v>
      </c>
      <c r="AU213" s="173" t="s">
        <v>88</v>
      </c>
      <c r="AV213" s="13" t="s">
        <v>210</v>
      </c>
      <c r="AW213" s="13" t="s">
        <v>31</v>
      </c>
      <c r="AX213" s="13" t="s">
        <v>82</v>
      </c>
      <c r="AY213" s="173" t="s">
        <v>205</v>
      </c>
    </row>
    <row r="214" spans="2:65" s="1" customFormat="1" ht="44.25" customHeight="1">
      <c r="B214" s="136"/>
      <c r="C214" s="137" t="s">
        <v>326</v>
      </c>
      <c r="D214" s="137" t="s">
        <v>206</v>
      </c>
      <c r="E214" s="138" t="s">
        <v>327</v>
      </c>
      <c r="F214" s="139" t="s">
        <v>328</v>
      </c>
      <c r="G214" s="140" t="s">
        <v>165</v>
      </c>
      <c r="H214" s="141">
        <v>108.1</v>
      </c>
      <c r="I214" s="142"/>
      <c r="J214" s="143">
        <f>ROUND(I214*H214,2)</f>
        <v>0</v>
      </c>
      <c r="K214" s="144"/>
      <c r="L214" s="145"/>
      <c r="M214" s="146" t="s">
        <v>1</v>
      </c>
      <c r="N214" s="147" t="s">
        <v>41</v>
      </c>
      <c r="P214" s="148">
        <f>O214*H214</f>
        <v>0</v>
      </c>
      <c r="Q214" s="148">
        <v>5.13E-3</v>
      </c>
      <c r="R214" s="148">
        <f>Q214*H214</f>
        <v>0.55455299999999996</v>
      </c>
      <c r="S214" s="148">
        <v>0</v>
      </c>
      <c r="T214" s="149">
        <f>S214*H214</f>
        <v>0</v>
      </c>
      <c r="AR214" s="150" t="s">
        <v>258</v>
      </c>
      <c r="AT214" s="150" t="s">
        <v>206</v>
      </c>
      <c r="AU214" s="150" t="s">
        <v>88</v>
      </c>
      <c r="AY214" s="17" t="s">
        <v>205</v>
      </c>
      <c r="BE214" s="151">
        <f>IF(N214="základná",J214,0)</f>
        <v>0</v>
      </c>
      <c r="BF214" s="151">
        <f>IF(N214="znížená",J214,0)</f>
        <v>0</v>
      </c>
      <c r="BG214" s="151">
        <f>IF(N214="zákl. prenesená",J214,0)</f>
        <v>0</v>
      </c>
      <c r="BH214" s="151">
        <f>IF(N214="zníž. prenesená",J214,0)</f>
        <v>0</v>
      </c>
      <c r="BI214" s="151">
        <f>IF(N214="nulová",J214,0)</f>
        <v>0</v>
      </c>
      <c r="BJ214" s="17" t="s">
        <v>88</v>
      </c>
      <c r="BK214" s="151">
        <f>ROUND(I214*H214,2)</f>
        <v>0</v>
      </c>
      <c r="BL214" s="17" t="s">
        <v>233</v>
      </c>
      <c r="BM214" s="150" t="s">
        <v>329</v>
      </c>
    </row>
    <row r="215" spans="2:65" s="12" customFormat="1">
      <c r="B215" s="164"/>
      <c r="D215" s="165" t="s">
        <v>219</v>
      </c>
      <c r="F215" s="167" t="s">
        <v>321</v>
      </c>
      <c r="H215" s="168">
        <v>108.1</v>
      </c>
      <c r="I215" s="169"/>
      <c r="L215" s="164"/>
      <c r="M215" s="170"/>
      <c r="T215" s="171"/>
      <c r="AT215" s="166" t="s">
        <v>219</v>
      </c>
      <c r="AU215" s="166" t="s">
        <v>88</v>
      </c>
      <c r="AV215" s="12" t="s">
        <v>88</v>
      </c>
      <c r="AW215" s="12" t="s">
        <v>3</v>
      </c>
      <c r="AX215" s="12" t="s">
        <v>82</v>
      </c>
      <c r="AY215" s="166" t="s">
        <v>205</v>
      </c>
    </row>
    <row r="216" spans="2:65" s="1" customFormat="1" ht="33" customHeight="1">
      <c r="B216" s="136"/>
      <c r="C216" s="154" t="s">
        <v>330</v>
      </c>
      <c r="D216" s="154" t="s">
        <v>214</v>
      </c>
      <c r="E216" s="155" t="s">
        <v>331</v>
      </c>
      <c r="F216" s="156" t="s">
        <v>332</v>
      </c>
      <c r="G216" s="157" t="s">
        <v>165</v>
      </c>
      <c r="H216" s="158">
        <v>4.99</v>
      </c>
      <c r="I216" s="159"/>
      <c r="J216" s="160">
        <f>ROUND(I216*H216,2)</f>
        <v>0</v>
      </c>
      <c r="K216" s="161"/>
      <c r="L216" s="32"/>
      <c r="M216" s="162" t="s">
        <v>1</v>
      </c>
      <c r="N216" s="163" t="s">
        <v>41</v>
      </c>
      <c r="P216" s="148">
        <f>O216*H216</f>
        <v>0</v>
      </c>
      <c r="Q216" s="148">
        <v>3.2000000000000003E-4</v>
      </c>
      <c r="R216" s="148">
        <f>Q216*H216</f>
        <v>1.5968000000000002E-3</v>
      </c>
      <c r="S216" s="148">
        <v>0</v>
      </c>
      <c r="T216" s="149">
        <f>S216*H216</f>
        <v>0</v>
      </c>
      <c r="AR216" s="150" t="s">
        <v>233</v>
      </c>
      <c r="AT216" s="150" t="s">
        <v>214</v>
      </c>
      <c r="AU216" s="150" t="s">
        <v>88</v>
      </c>
      <c r="AY216" s="17" t="s">
        <v>205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7" t="s">
        <v>88</v>
      </c>
      <c r="BK216" s="151">
        <f>ROUND(I216*H216,2)</f>
        <v>0</v>
      </c>
      <c r="BL216" s="17" t="s">
        <v>233</v>
      </c>
      <c r="BM216" s="150" t="s">
        <v>333</v>
      </c>
    </row>
    <row r="217" spans="2:65" s="14" customFormat="1">
      <c r="B217" s="179"/>
      <c r="D217" s="165" t="s">
        <v>219</v>
      </c>
      <c r="E217" s="180" t="s">
        <v>1</v>
      </c>
      <c r="F217" s="181" t="s">
        <v>334</v>
      </c>
      <c r="H217" s="180" t="s">
        <v>1</v>
      </c>
      <c r="I217" s="182"/>
      <c r="L217" s="179"/>
      <c r="M217" s="183"/>
      <c r="T217" s="184"/>
      <c r="AT217" s="180" t="s">
        <v>219</v>
      </c>
      <c r="AU217" s="180" t="s">
        <v>88</v>
      </c>
      <c r="AV217" s="14" t="s">
        <v>82</v>
      </c>
      <c r="AW217" s="14" t="s">
        <v>31</v>
      </c>
      <c r="AX217" s="14" t="s">
        <v>75</v>
      </c>
      <c r="AY217" s="180" t="s">
        <v>205</v>
      </c>
    </row>
    <row r="218" spans="2:65" s="12" customFormat="1">
      <c r="B218" s="164"/>
      <c r="D218" s="165" t="s">
        <v>219</v>
      </c>
      <c r="E218" s="166" t="s">
        <v>1</v>
      </c>
      <c r="F218" s="167" t="s">
        <v>335</v>
      </c>
      <c r="H218" s="168">
        <v>4.99</v>
      </c>
      <c r="I218" s="169"/>
      <c r="L218" s="164"/>
      <c r="M218" s="170"/>
      <c r="T218" s="171"/>
      <c r="AT218" s="166" t="s">
        <v>219</v>
      </c>
      <c r="AU218" s="166" t="s">
        <v>88</v>
      </c>
      <c r="AV218" s="12" t="s">
        <v>88</v>
      </c>
      <c r="AW218" s="12" t="s">
        <v>31</v>
      </c>
      <c r="AX218" s="12" t="s">
        <v>75</v>
      </c>
      <c r="AY218" s="166" t="s">
        <v>205</v>
      </c>
    </row>
    <row r="219" spans="2:65" s="13" customFormat="1">
      <c r="B219" s="172"/>
      <c r="D219" s="165" t="s">
        <v>219</v>
      </c>
      <c r="E219" s="173" t="s">
        <v>1</v>
      </c>
      <c r="F219" s="174" t="s">
        <v>336</v>
      </c>
      <c r="H219" s="175">
        <v>4.99</v>
      </c>
      <c r="I219" s="176"/>
      <c r="L219" s="172"/>
      <c r="M219" s="177"/>
      <c r="T219" s="178"/>
      <c r="AT219" s="173" t="s">
        <v>219</v>
      </c>
      <c r="AU219" s="173" t="s">
        <v>88</v>
      </c>
      <c r="AV219" s="13" t="s">
        <v>210</v>
      </c>
      <c r="AW219" s="13" t="s">
        <v>31</v>
      </c>
      <c r="AX219" s="13" t="s">
        <v>82</v>
      </c>
      <c r="AY219" s="173" t="s">
        <v>205</v>
      </c>
    </row>
    <row r="220" spans="2:65" s="1" customFormat="1" ht="24.2" customHeight="1">
      <c r="B220" s="136"/>
      <c r="C220" s="137" t="s">
        <v>233</v>
      </c>
      <c r="D220" s="137" t="s">
        <v>206</v>
      </c>
      <c r="E220" s="138" t="s">
        <v>337</v>
      </c>
      <c r="F220" s="139" t="s">
        <v>338</v>
      </c>
      <c r="G220" s="140" t="s">
        <v>165</v>
      </c>
      <c r="H220" s="141">
        <v>5.09</v>
      </c>
      <c r="I220" s="142"/>
      <c r="J220" s="143">
        <f>ROUND(I220*H220,2)</f>
        <v>0</v>
      </c>
      <c r="K220" s="144"/>
      <c r="L220" s="145"/>
      <c r="M220" s="146" t="s">
        <v>1</v>
      </c>
      <c r="N220" s="147" t="s">
        <v>41</v>
      </c>
      <c r="P220" s="148">
        <f>O220*H220</f>
        <v>0</v>
      </c>
      <c r="Q220" s="148">
        <v>0.11</v>
      </c>
      <c r="R220" s="148">
        <f>Q220*H220</f>
        <v>0.55989999999999995</v>
      </c>
      <c r="S220" s="148">
        <v>0</v>
      </c>
      <c r="T220" s="149">
        <f>S220*H220</f>
        <v>0</v>
      </c>
      <c r="AR220" s="150" t="s">
        <v>258</v>
      </c>
      <c r="AT220" s="150" t="s">
        <v>206</v>
      </c>
      <c r="AU220" s="150" t="s">
        <v>88</v>
      </c>
      <c r="AY220" s="17" t="s">
        <v>205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7" t="s">
        <v>88</v>
      </c>
      <c r="BK220" s="151">
        <f>ROUND(I220*H220,2)</f>
        <v>0</v>
      </c>
      <c r="BL220" s="17" t="s">
        <v>233</v>
      </c>
      <c r="BM220" s="150" t="s">
        <v>339</v>
      </c>
    </row>
    <row r="221" spans="2:65" s="1" customFormat="1" ht="24.2" customHeight="1">
      <c r="B221" s="136"/>
      <c r="C221" s="154" t="s">
        <v>340</v>
      </c>
      <c r="D221" s="154" t="s">
        <v>214</v>
      </c>
      <c r="E221" s="155" t="s">
        <v>341</v>
      </c>
      <c r="F221" s="156" t="s">
        <v>342</v>
      </c>
      <c r="G221" s="157" t="s">
        <v>270</v>
      </c>
      <c r="H221" s="158">
        <v>1.6379999999999999</v>
      </c>
      <c r="I221" s="159"/>
      <c r="J221" s="160">
        <f>ROUND(I221*H221,2)</f>
        <v>0</v>
      </c>
      <c r="K221" s="161"/>
      <c r="L221" s="32"/>
      <c r="M221" s="162" t="s">
        <v>1</v>
      </c>
      <c r="N221" s="163" t="s">
        <v>41</v>
      </c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AR221" s="150" t="s">
        <v>233</v>
      </c>
      <c r="AT221" s="150" t="s">
        <v>214</v>
      </c>
      <c r="AU221" s="150" t="s">
        <v>88</v>
      </c>
      <c r="AY221" s="17" t="s">
        <v>205</v>
      </c>
      <c r="BE221" s="151">
        <f>IF(N221="základná",J221,0)</f>
        <v>0</v>
      </c>
      <c r="BF221" s="151">
        <f>IF(N221="znížená",J221,0)</f>
        <v>0</v>
      </c>
      <c r="BG221" s="151">
        <f>IF(N221="zákl. prenesená",J221,0)</f>
        <v>0</v>
      </c>
      <c r="BH221" s="151">
        <f>IF(N221="zníž. prenesená",J221,0)</f>
        <v>0</v>
      </c>
      <c r="BI221" s="151">
        <f>IF(N221="nulová",J221,0)</f>
        <v>0</v>
      </c>
      <c r="BJ221" s="17" t="s">
        <v>88</v>
      </c>
      <c r="BK221" s="151">
        <f>ROUND(I221*H221,2)</f>
        <v>0</v>
      </c>
      <c r="BL221" s="17" t="s">
        <v>233</v>
      </c>
      <c r="BM221" s="150" t="s">
        <v>343</v>
      </c>
    </row>
    <row r="222" spans="2:65" s="1" customFormat="1" ht="33" customHeight="1">
      <c r="B222" s="136"/>
      <c r="C222" s="154" t="s">
        <v>344</v>
      </c>
      <c r="D222" s="154" t="s">
        <v>214</v>
      </c>
      <c r="E222" s="155" t="s">
        <v>272</v>
      </c>
      <c r="F222" s="156" t="s">
        <v>273</v>
      </c>
      <c r="G222" s="157" t="s">
        <v>270</v>
      </c>
      <c r="H222" s="158">
        <v>1.6379999999999999</v>
      </c>
      <c r="I222" s="159"/>
      <c r="J222" s="160">
        <f>ROUND(I222*H222,2)</f>
        <v>0</v>
      </c>
      <c r="K222" s="161"/>
      <c r="L222" s="32"/>
      <c r="M222" s="162" t="s">
        <v>1</v>
      </c>
      <c r="N222" s="163" t="s">
        <v>41</v>
      </c>
      <c r="P222" s="148">
        <f>O222*H222</f>
        <v>0</v>
      </c>
      <c r="Q222" s="148">
        <v>0</v>
      </c>
      <c r="R222" s="148">
        <f>Q222*H222</f>
        <v>0</v>
      </c>
      <c r="S222" s="148">
        <v>0</v>
      </c>
      <c r="T222" s="149">
        <f>S222*H222</f>
        <v>0</v>
      </c>
      <c r="AR222" s="150" t="s">
        <v>233</v>
      </c>
      <c r="AT222" s="150" t="s">
        <v>214</v>
      </c>
      <c r="AU222" s="150" t="s">
        <v>88</v>
      </c>
      <c r="AY222" s="17" t="s">
        <v>205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7" t="s">
        <v>88</v>
      </c>
      <c r="BK222" s="151">
        <f>ROUND(I222*H222,2)</f>
        <v>0</v>
      </c>
      <c r="BL222" s="17" t="s">
        <v>233</v>
      </c>
      <c r="BM222" s="150" t="s">
        <v>345</v>
      </c>
    </row>
    <row r="223" spans="2:65" s="11" customFormat="1" ht="22.9" customHeight="1">
      <c r="B223" s="126"/>
      <c r="D223" s="127" t="s">
        <v>74</v>
      </c>
      <c r="E223" s="152" t="s">
        <v>346</v>
      </c>
      <c r="F223" s="152" t="s">
        <v>347</v>
      </c>
      <c r="I223" s="129"/>
      <c r="J223" s="153">
        <f>BK223</f>
        <v>0</v>
      </c>
      <c r="L223" s="126"/>
      <c r="M223" s="131"/>
      <c r="P223" s="132">
        <f>SUM(P224:P251)</f>
        <v>0</v>
      </c>
      <c r="R223" s="132">
        <f>SUM(R224:R251)</f>
        <v>0.11155089999999998</v>
      </c>
      <c r="T223" s="133">
        <f>SUM(T224:T251)</f>
        <v>0</v>
      </c>
      <c r="AR223" s="127" t="s">
        <v>82</v>
      </c>
      <c r="AT223" s="134" t="s">
        <v>74</v>
      </c>
      <c r="AU223" s="134" t="s">
        <v>82</v>
      </c>
      <c r="AY223" s="127" t="s">
        <v>205</v>
      </c>
      <c r="BK223" s="135">
        <f>SUM(BK224:BK251)</f>
        <v>0</v>
      </c>
    </row>
    <row r="224" spans="2:65" s="1" customFormat="1" ht="37.9" customHeight="1">
      <c r="B224" s="136"/>
      <c r="C224" s="154" t="s">
        <v>348</v>
      </c>
      <c r="D224" s="154" t="s">
        <v>214</v>
      </c>
      <c r="E224" s="155" t="s">
        <v>278</v>
      </c>
      <c r="F224" s="156" t="s">
        <v>279</v>
      </c>
      <c r="G224" s="157" t="s">
        <v>165</v>
      </c>
      <c r="H224" s="158">
        <v>14.7</v>
      </c>
      <c r="I224" s="159"/>
      <c r="J224" s="160">
        <f>ROUND(I224*H224,2)</f>
        <v>0</v>
      </c>
      <c r="K224" s="161"/>
      <c r="L224" s="32"/>
      <c r="M224" s="162" t="s">
        <v>1</v>
      </c>
      <c r="N224" s="163" t="s">
        <v>41</v>
      </c>
      <c r="P224" s="148">
        <f>O224*H224</f>
        <v>0</v>
      </c>
      <c r="Q224" s="148">
        <v>2.2499999999999998E-3</v>
      </c>
      <c r="R224" s="148">
        <f>Q224*H224</f>
        <v>3.3074999999999993E-2</v>
      </c>
      <c r="S224" s="148">
        <v>0</v>
      </c>
      <c r="T224" s="149">
        <f>S224*H224</f>
        <v>0</v>
      </c>
      <c r="AR224" s="150" t="s">
        <v>233</v>
      </c>
      <c r="AT224" s="150" t="s">
        <v>214</v>
      </c>
      <c r="AU224" s="150" t="s">
        <v>88</v>
      </c>
      <c r="AY224" s="17" t="s">
        <v>205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7" t="s">
        <v>88</v>
      </c>
      <c r="BK224" s="151">
        <f>ROUND(I224*H224,2)</f>
        <v>0</v>
      </c>
      <c r="BL224" s="17" t="s">
        <v>233</v>
      </c>
      <c r="BM224" s="150" t="s">
        <v>349</v>
      </c>
    </row>
    <row r="225" spans="2:65" s="14" customFormat="1">
      <c r="B225" s="179"/>
      <c r="D225" s="165" t="s">
        <v>219</v>
      </c>
      <c r="E225" s="180" t="s">
        <v>1</v>
      </c>
      <c r="F225" s="181" t="s">
        <v>350</v>
      </c>
      <c r="H225" s="180" t="s">
        <v>1</v>
      </c>
      <c r="I225" s="182"/>
      <c r="L225" s="179"/>
      <c r="M225" s="183"/>
      <c r="T225" s="184"/>
      <c r="AT225" s="180" t="s">
        <v>219</v>
      </c>
      <c r="AU225" s="180" t="s">
        <v>88</v>
      </c>
      <c r="AV225" s="14" t="s">
        <v>82</v>
      </c>
      <c r="AW225" s="14" t="s">
        <v>31</v>
      </c>
      <c r="AX225" s="14" t="s">
        <v>75</v>
      </c>
      <c r="AY225" s="180" t="s">
        <v>205</v>
      </c>
    </row>
    <row r="226" spans="2:65" s="14" customFormat="1" ht="22.5">
      <c r="B226" s="179"/>
      <c r="D226" s="165" t="s">
        <v>219</v>
      </c>
      <c r="E226" s="180" t="s">
        <v>1</v>
      </c>
      <c r="F226" s="181" t="s">
        <v>351</v>
      </c>
      <c r="H226" s="180" t="s">
        <v>1</v>
      </c>
      <c r="I226" s="182"/>
      <c r="L226" s="179"/>
      <c r="M226" s="183"/>
      <c r="T226" s="184"/>
      <c r="AT226" s="180" t="s">
        <v>219</v>
      </c>
      <c r="AU226" s="180" t="s">
        <v>88</v>
      </c>
      <c r="AV226" s="14" t="s">
        <v>82</v>
      </c>
      <c r="AW226" s="14" t="s">
        <v>31</v>
      </c>
      <c r="AX226" s="14" t="s">
        <v>75</v>
      </c>
      <c r="AY226" s="180" t="s">
        <v>205</v>
      </c>
    </row>
    <row r="227" spans="2:65" s="14" customFormat="1">
      <c r="B227" s="179"/>
      <c r="D227" s="165" t="s">
        <v>219</v>
      </c>
      <c r="E227" s="180" t="s">
        <v>1</v>
      </c>
      <c r="F227" s="181" t="s">
        <v>352</v>
      </c>
      <c r="H227" s="180" t="s">
        <v>1</v>
      </c>
      <c r="I227" s="182"/>
      <c r="L227" s="179"/>
      <c r="M227" s="183"/>
      <c r="T227" s="184"/>
      <c r="AT227" s="180" t="s">
        <v>219</v>
      </c>
      <c r="AU227" s="180" t="s">
        <v>88</v>
      </c>
      <c r="AV227" s="14" t="s">
        <v>82</v>
      </c>
      <c r="AW227" s="14" t="s">
        <v>31</v>
      </c>
      <c r="AX227" s="14" t="s">
        <v>75</v>
      </c>
      <c r="AY227" s="180" t="s">
        <v>205</v>
      </c>
    </row>
    <row r="228" spans="2:65" s="14" customFormat="1">
      <c r="B228" s="179"/>
      <c r="D228" s="165" t="s">
        <v>219</v>
      </c>
      <c r="E228" s="180" t="s">
        <v>1</v>
      </c>
      <c r="F228" s="181" t="s">
        <v>353</v>
      </c>
      <c r="H228" s="180" t="s">
        <v>1</v>
      </c>
      <c r="I228" s="182"/>
      <c r="L228" s="179"/>
      <c r="M228" s="183"/>
      <c r="T228" s="184"/>
      <c r="AT228" s="180" t="s">
        <v>219</v>
      </c>
      <c r="AU228" s="180" t="s">
        <v>88</v>
      </c>
      <c r="AV228" s="14" t="s">
        <v>82</v>
      </c>
      <c r="AW228" s="14" t="s">
        <v>31</v>
      </c>
      <c r="AX228" s="14" t="s">
        <v>75</v>
      </c>
      <c r="AY228" s="180" t="s">
        <v>205</v>
      </c>
    </row>
    <row r="229" spans="2:65" s="14" customFormat="1">
      <c r="B229" s="179"/>
      <c r="D229" s="165" t="s">
        <v>219</v>
      </c>
      <c r="E229" s="180" t="s">
        <v>1</v>
      </c>
      <c r="F229" s="181" t="s">
        <v>354</v>
      </c>
      <c r="H229" s="180" t="s">
        <v>1</v>
      </c>
      <c r="I229" s="182"/>
      <c r="L229" s="179"/>
      <c r="M229" s="183"/>
      <c r="T229" s="184"/>
      <c r="AT229" s="180" t="s">
        <v>219</v>
      </c>
      <c r="AU229" s="180" t="s">
        <v>88</v>
      </c>
      <c r="AV229" s="14" t="s">
        <v>82</v>
      </c>
      <c r="AW229" s="14" t="s">
        <v>31</v>
      </c>
      <c r="AX229" s="14" t="s">
        <v>75</v>
      </c>
      <c r="AY229" s="180" t="s">
        <v>205</v>
      </c>
    </row>
    <row r="230" spans="2:65" s="14" customFormat="1">
      <c r="B230" s="179"/>
      <c r="D230" s="165" t="s">
        <v>219</v>
      </c>
      <c r="E230" s="180" t="s">
        <v>1</v>
      </c>
      <c r="F230" s="181" t="s">
        <v>355</v>
      </c>
      <c r="H230" s="180" t="s">
        <v>1</v>
      </c>
      <c r="I230" s="182"/>
      <c r="L230" s="179"/>
      <c r="M230" s="183"/>
      <c r="T230" s="184"/>
      <c r="AT230" s="180" t="s">
        <v>219</v>
      </c>
      <c r="AU230" s="180" t="s">
        <v>88</v>
      </c>
      <c r="AV230" s="14" t="s">
        <v>82</v>
      </c>
      <c r="AW230" s="14" t="s">
        <v>31</v>
      </c>
      <c r="AX230" s="14" t="s">
        <v>75</v>
      </c>
      <c r="AY230" s="180" t="s">
        <v>205</v>
      </c>
    </row>
    <row r="231" spans="2:65" s="14" customFormat="1" ht="22.5">
      <c r="B231" s="179"/>
      <c r="D231" s="165" t="s">
        <v>219</v>
      </c>
      <c r="E231" s="180" t="s">
        <v>1</v>
      </c>
      <c r="F231" s="181" t="s">
        <v>289</v>
      </c>
      <c r="H231" s="180" t="s">
        <v>1</v>
      </c>
      <c r="I231" s="182"/>
      <c r="L231" s="179"/>
      <c r="M231" s="183"/>
      <c r="T231" s="184"/>
      <c r="AT231" s="180" t="s">
        <v>219</v>
      </c>
      <c r="AU231" s="180" t="s">
        <v>88</v>
      </c>
      <c r="AV231" s="14" t="s">
        <v>82</v>
      </c>
      <c r="AW231" s="14" t="s">
        <v>31</v>
      </c>
      <c r="AX231" s="14" t="s">
        <v>75</v>
      </c>
      <c r="AY231" s="180" t="s">
        <v>205</v>
      </c>
    </row>
    <row r="232" spans="2:65" s="12" customFormat="1">
      <c r="B232" s="164"/>
      <c r="D232" s="165" t="s">
        <v>219</v>
      </c>
      <c r="E232" s="166" t="s">
        <v>1</v>
      </c>
      <c r="F232" s="167" t="s">
        <v>356</v>
      </c>
      <c r="H232" s="168">
        <v>5.35</v>
      </c>
      <c r="I232" s="169"/>
      <c r="L232" s="164"/>
      <c r="M232" s="170"/>
      <c r="T232" s="171"/>
      <c r="AT232" s="166" t="s">
        <v>219</v>
      </c>
      <c r="AU232" s="166" t="s">
        <v>88</v>
      </c>
      <c r="AV232" s="12" t="s">
        <v>88</v>
      </c>
      <c r="AW232" s="12" t="s">
        <v>31</v>
      </c>
      <c r="AX232" s="12" t="s">
        <v>75</v>
      </c>
      <c r="AY232" s="166" t="s">
        <v>205</v>
      </c>
    </row>
    <row r="233" spans="2:65" s="12" customFormat="1">
      <c r="B233" s="164"/>
      <c r="D233" s="165" t="s">
        <v>219</v>
      </c>
      <c r="E233" s="166" t="s">
        <v>1</v>
      </c>
      <c r="F233" s="167" t="s">
        <v>357</v>
      </c>
      <c r="H233" s="168">
        <v>9.35</v>
      </c>
      <c r="I233" s="169"/>
      <c r="L233" s="164"/>
      <c r="M233" s="170"/>
      <c r="T233" s="171"/>
      <c r="AT233" s="166" t="s">
        <v>219</v>
      </c>
      <c r="AU233" s="166" t="s">
        <v>88</v>
      </c>
      <c r="AV233" s="12" t="s">
        <v>88</v>
      </c>
      <c r="AW233" s="12" t="s">
        <v>31</v>
      </c>
      <c r="AX233" s="12" t="s">
        <v>75</v>
      </c>
      <c r="AY233" s="166" t="s">
        <v>205</v>
      </c>
    </row>
    <row r="234" spans="2:65" s="15" customFormat="1">
      <c r="B234" s="185"/>
      <c r="D234" s="165" t="s">
        <v>219</v>
      </c>
      <c r="E234" s="186" t="s">
        <v>163</v>
      </c>
      <c r="F234" s="187" t="s">
        <v>358</v>
      </c>
      <c r="H234" s="188">
        <v>14.7</v>
      </c>
      <c r="I234" s="189"/>
      <c r="L234" s="185"/>
      <c r="M234" s="190"/>
      <c r="T234" s="191"/>
      <c r="AT234" s="186" t="s">
        <v>219</v>
      </c>
      <c r="AU234" s="186" t="s">
        <v>88</v>
      </c>
      <c r="AV234" s="15" t="s">
        <v>222</v>
      </c>
      <c r="AW234" s="15" t="s">
        <v>31</v>
      </c>
      <c r="AX234" s="15" t="s">
        <v>75</v>
      </c>
      <c r="AY234" s="186" t="s">
        <v>205</v>
      </c>
    </row>
    <row r="235" spans="2:65" s="13" customFormat="1">
      <c r="B235" s="172"/>
      <c r="D235" s="165" t="s">
        <v>219</v>
      </c>
      <c r="E235" s="173" t="s">
        <v>1</v>
      </c>
      <c r="F235" s="174" t="s">
        <v>221</v>
      </c>
      <c r="H235" s="175">
        <v>14.7</v>
      </c>
      <c r="I235" s="176"/>
      <c r="L235" s="172"/>
      <c r="M235" s="177"/>
      <c r="T235" s="178"/>
      <c r="AT235" s="173" t="s">
        <v>219</v>
      </c>
      <c r="AU235" s="173" t="s">
        <v>88</v>
      </c>
      <c r="AV235" s="13" t="s">
        <v>210</v>
      </c>
      <c r="AW235" s="13" t="s">
        <v>31</v>
      </c>
      <c r="AX235" s="13" t="s">
        <v>82</v>
      </c>
      <c r="AY235" s="173" t="s">
        <v>205</v>
      </c>
    </row>
    <row r="236" spans="2:65" s="1" customFormat="1" ht="21.75" customHeight="1">
      <c r="B236" s="136"/>
      <c r="C236" s="137" t="s">
        <v>7</v>
      </c>
      <c r="D236" s="137" t="s">
        <v>206</v>
      </c>
      <c r="E236" s="138" t="s">
        <v>359</v>
      </c>
      <c r="F236" s="139" t="s">
        <v>360</v>
      </c>
      <c r="G236" s="140" t="s">
        <v>165</v>
      </c>
      <c r="H236" s="141">
        <v>16.905000000000001</v>
      </c>
      <c r="I236" s="142"/>
      <c r="J236" s="143">
        <f>ROUND(I236*H236,2)</f>
        <v>0</v>
      </c>
      <c r="K236" s="144"/>
      <c r="L236" s="145"/>
      <c r="M236" s="146" t="s">
        <v>1</v>
      </c>
      <c r="N236" s="147" t="s">
        <v>41</v>
      </c>
      <c r="P236" s="148">
        <f>O236*H236</f>
        <v>0</v>
      </c>
      <c r="Q236" s="148">
        <v>2.0999999999999999E-3</v>
      </c>
      <c r="R236" s="148">
        <f>Q236*H236</f>
        <v>3.5500499999999997E-2</v>
      </c>
      <c r="S236" s="148">
        <v>0</v>
      </c>
      <c r="T236" s="149">
        <f>S236*H236</f>
        <v>0</v>
      </c>
      <c r="AR236" s="150" t="s">
        <v>258</v>
      </c>
      <c r="AT236" s="150" t="s">
        <v>206</v>
      </c>
      <c r="AU236" s="150" t="s">
        <v>88</v>
      </c>
      <c r="AY236" s="17" t="s">
        <v>205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7" t="s">
        <v>88</v>
      </c>
      <c r="BK236" s="151">
        <f>ROUND(I236*H236,2)</f>
        <v>0</v>
      </c>
      <c r="BL236" s="17" t="s">
        <v>233</v>
      </c>
      <c r="BM236" s="150" t="s">
        <v>361</v>
      </c>
    </row>
    <row r="237" spans="2:65" s="1" customFormat="1" ht="24.2" customHeight="1">
      <c r="B237" s="136"/>
      <c r="C237" s="154" t="s">
        <v>362</v>
      </c>
      <c r="D237" s="154" t="s">
        <v>214</v>
      </c>
      <c r="E237" s="155" t="s">
        <v>314</v>
      </c>
      <c r="F237" s="156" t="s">
        <v>315</v>
      </c>
      <c r="G237" s="157" t="s">
        <v>165</v>
      </c>
      <c r="H237" s="158">
        <v>14.7</v>
      </c>
      <c r="I237" s="159"/>
      <c r="J237" s="160">
        <f>ROUND(I237*H237,2)</f>
        <v>0</v>
      </c>
      <c r="K237" s="161"/>
      <c r="L237" s="32"/>
      <c r="M237" s="162" t="s">
        <v>1</v>
      </c>
      <c r="N237" s="163" t="s">
        <v>41</v>
      </c>
      <c r="P237" s="148">
        <f>O237*H237</f>
        <v>0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AR237" s="150" t="s">
        <v>233</v>
      </c>
      <c r="AT237" s="150" t="s">
        <v>214</v>
      </c>
      <c r="AU237" s="150" t="s">
        <v>88</v>
      </c>
      <c r="AY237" s="17" t="s">
        <v>205</v>
      </c>
      <c r="BE237" s="151">
        <f>IF(N237="základná",J237,0)</f>
        <v>0</v>
      </c>
      <c r="BF237" s="151">
        <f>IF(N237="znížená",J237,0)</f>
        <v>0</v>
      </c>
      <c r="BG237" s="151">
        <f>IF(N237="zákl. prenesená",J237,0)</f>
        <v>0</v>
      </c>
      <c r="BH237" s="151">
        <f>IF(N237="zníž. prenesená",J237,0)</f>
        <v>0</v>
      </c>
      <c r="BI237" s="151">
        <f>IF(N237="nulová",J237,0)</f>
        <v>0</v>
      </c>
      <c r="BJ237" s="17" t="s">
        <v>88</v>
      </c>
      <c r="BK237" s="151">
        <f>ROUND(I237*H237,2)</f>
        <v>0</v>
      </c>
      <c r="BL237" s="17" t="s">
        <v>233</v>
      </c>
      <c r="BM237" s="150" t="s">
        <v>363</v>
      </c>
    </row>
    <row r="238" spans="2:65" s="12" customFormat="1">
      <c r="B238" s="164"/>
      <c r="D238" s="165" t="s">
        <v>219</v>
      </c>
      <c r="E238" s="166" t="s">
        <v>1</v>
      </c>
      <c r="F238" s="167" t="s">
        <v>163</v>
      </c>
      <c r="H238" s="168">
        <v>14.7</v>
      </c>
      <c r="I238" s="169"/>
      <c r="L238" s="164"/>
      <c r="M238" s="170"/>
      <c r="T238" s="171"/>
      <c r="AT238" s="166" t="s">
        <v>219</v>
      </c>
      <c r="AU238" s="166" t="s">
        <v>88</v>
      </c>
      <c r="AV238" s="12" t="s">
        <v>88</v>
      </c>
      <c r="AW238" s="12" t="s">
        <v>31</v>
      </c>
      <c r="AX238" s="12" t="s">
        <v>75</v>
      </c>
      <c r="AY238" s="166" t="s">
        <v>205</v>
      </c>
    </row>
    <row r="239" spans="2:65" s="13" customFormat="1">
      <c r="B239" s="172"/>
      <c r="D239" s="165" t="s">
        <v>219</v>
      </c>
      <c r="E239" s="173" t="s">
        <v>1</v>
      </c>
      <c r="F239" s="174" t="s">
        <v>221</v>
      </c>
      <c r="H239" s="175">
        <v>14.7</v>
      </c>
      <c r="I239" s="176"/>
      <c r="L239" s="172"/>
      <c r="M239" s="177"/>
      <c r="T239" s="178"/>
      <c r="AT239" s="173" t="s">
        <v>219</v>
      </c>
      <c r="AU239" s="173" t="s">
        <v>88</v>
      </c>
      <c r="AV239" s="13" t="s">
        <v>210</v>
      </c>
      <c r="AW239" s="13" t="s">
        <v>31</v>
      </c>
      <c r="AX239" s="13" t="s">
        <v>82</v>
      </c>
      <c r="AY239" s="173" t="s">
        <v>205</v>
      </c>
    </row>
    <row r="240" spans="2:65" s="1" customFormat="1" ht="16.5" customHeight="1">
      <c r="B240" s="136"/>
      <c r="C240" s="137" t="s">
        <v>364</v>
      </c>
      <c r="D240" s="137" t="s">
        <v>206</v>
      </c>
      <c r="E240" s="138" t="s">
        <v>318</v>
      </c>
      <c r="F240" s="139" t="s">
        <v>319</v>
      </c>
      <c r="G240" s="140" t="s">
        <v>165</v>
      </c>
      <c r="H240" s="141">
        <v>16.905000000000001</v>
      </c>
      <c r="I240" s="142"/>
      <c r="J240" s="143">
        <f>ROUND(I240*H240,2)</f>
        <v>0</v>
      </c>
      <c r="K240" s="144"/>
      <c r="L240" s="145"/>
      <c r="M240" s="146" t="s">
        <v>1</v>
      </c>
      <c r="N240" s="147" t="s">
        <v>41</v>
      </c>
      <c r="P240" s="148">
        <f>O240*H240</f>
        <v>0</v>
      </c>
      <c r="Q240" s="148">
        <v>2.9999999999999997E-4</v>
      </c>
      <c r="R240" s="148">
        <f>Q240*H240</f>
        <v>5.0714999999999996E-3</v>
      </c>
      <c r="S240" s="148">
        <v>0</v>
      </c>
      <c r="T240" s="149">
        <f>S240*H240</f>
        <v>0</v>
      </c>
      <c r="AR240" s="150" t="s">
        <v>258</v>
      </c>
      <c r="AT240" s="150" t="s">
        <v>206</v>
      </c>
      <c r="AU240" s="150" t="s">
        <v>88</v>
      </c>
      <c r="AY240" s="17" t="s">
        <v>205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7" t="s">
        <v>88</v>
      </c>
      <c r="BK240" s="151">
        <f>ROUND(I240*H240,2)</f>
        <v>0</v>
      </c>
      <c r="BL240" s="17" t="s">
        <v>233</v>
      </c>
      <c r="BM240" s="150" t="s">
        <v>365</v>
      </c>
    </row>
    <row r="241" spans="2:65" s="12" customFormat="1">
      <c r="B241" s="164"/>
      <c r="D241" s="165" t="s">
        <v>219</v>
      </c>
      <c r="F241" s="167" t="s">
        <v>366</v>
      </c>
      <c r="H241" s="168">
        <v>16.905000000000001</v>
      </c>
      <c r="I241" s="169"/>
      <c r="L241" s="164"/>
      <c r="M241" s="170"/>
      <c r="T241" s="171"/>
      <c r="AT241" s="166" t="s">
        <v>219</v>
      </c>
      <c r="AU241" s="166" t="s">
        <v>88</v>
      </c>
      <c r="AV241" s="12" t="s">
        <v>88</v>
      </c>
      <c r="AW241" s="12" t="s">
        <v>3</v>
      </c>
      <c r="AX241" s="12" t="s">
        <v>82</v>
      </c>
      <c r="AY241" s="166" t="s">
        <v>205</v>
      </c>
    </row>
    <row r="242" spans="2:65" s="1" customFormat="1" ht="24.2" customHeight="1">
      <c r="B242" s="136"/>
      <c r="C242" s="154" t="s">
        <v>367</v>
      </c>
      <c r="D242" s="154" t="s">
        <v>214</v>
      </c>
      <c r="E242" s="155" t="s">
        <v>368</v>
      </c>
      <c r="F242" s="156" t="s">
        <v>369</v>
      </c>
      <c r="G242" s="157" t="s">
        <v>370</v>
      </c>
      <c r="H242" s="158">
        <v>10.73</v>
      </c>
      <c r="I242" s="159"/>
      <c r="J242" s="160">
        <f>ROUND(I242*H242,2)</f>
        <v>0</v>
      </c>
      <c r="K242" s="161"/>
      <c r="L242" s="32"/>
      <c r="M242" s="162" t="s">
        <v>1</v>
      </c>
      <c r="N242" s="163" t="s">
        <v>41</v>
      </c>
      <c r="P242" s="148">
        <f>O242*H242</f>
        <v>0</v>
      </c>
      <c r="Q242" s="148">
        <v>3.5E-4</v>
      </c>
      <c r="R242" s="148">
        <f>Q242*H242</f>
        <v>3.7555000000000002E-3</v>
      </c>
      <c r="S242" s="148">
        <v>0</v>
      </c>
      <c r="T242" s="149">
        <f>S242*H242</f>
        <v>0</v>
      </c>
      <c r="AR242" s="150" t="s">
        <v>233</v>
      </c>
      <c r="AT242" s="150" t="s">
        <v>214</v>
      </c>
      <c r="AU242" s="150" t="s">
        <v>88</v>
      </c>
      <c r="AY242" s="17" t="s">
        <v>205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7" t="s">
        <v>88</v>
      </c>
      <c r="BK242" s="151">
        <f>ROUND(I242*H242,2)</f>
        <v>0</v>
      </c>
      <c r="BL242" s="17" t="s">
        <v>233</v>
      </c>
      <c r="BM242" s="150" t="s">
        <v>371</v>
      </c>
    </row>
    <row r="243" spans="2:65" s="12" customFormat="1">
      <c r="B243" s="164"/>
      <c r="D243" s="165" t="s">
        <v>219</v>
      </c>
      <c r="E243" s="166" t="s">
        <v>1</v>
      </c>
      <c r="F243" s="167" t="s">
        <v>372</v>
      </c>
      <c r="H243" s="168">
        <v>9.35</v>
      </c>
      <c r="I243" s="169"/>
      <c r="L243" s="164"/>
      <c r="M243" s="170"/>
      <c r="T243" s="171"/>
      <c r="AT243" s="166" t="s">
        <v>219</v>
      </c>
      <c r="AU243" s="166" t="s">
        <v>88</v>
      </c>
      <c r="AV243" s="12" t="s">
        <v>88</v>
      </c>
      <c r="AW243" s="12" t="s">
        <v>31</v>
      </c>
      <c r="AX243" s="12" t="s">
        <v>75</v>
      </c>
      <c r="AY243" s="166" t="s">
        <v>205</v>
      </c>
    </row>
    <row r="244" spans="2:65" s="12" customFormat="1">
      <c r="B244" s="164"/>
      <c r="D244" s="165" t="s">
        <v>219</v>
      </c>
      <c r="E244" s="166" t="s">
        <v>1</v>
      </c>
      <c r="F244" s="167" t="s">
        <v>373</v>
      </c>
      <c r="H244" s="168">
        <v>1.38</v>
      </c>
      <c r="I244" s="169"/>
      <c r="L244" s="164"/>
      <c r="M244" s="170"/>
      <c r="T244" s="171"/>
      <c r="AT244" s="166" t="s">
        <v>219</v>
      </c>
      <c r="AU244" s="166" t="s">
        <v>88</v>
      </c>
      <c r="AV244" s="12" t="s">
        <v>88</v>
      </c>
      <c r="AW244" s="12" t="s">
        <v>31</v>
      </c>
      <c r="AX244" s="12" t="s">
        <v>75</v>
      </c>
      <c r="AY244" s="166" t="s">
        <v>205</v>
      </c>
    </row>
    <row r="245" spans="2:65" s="13" customFormat="1">
      <c r="B245" s="172"/>
      <c r="D245" s="165" t="s">
        <v>219</v>
      </c>
      <c r="E245" s="173" t="s">
        <v>1</v>
      </c>
      <c r="F245" s="174" t="s">
        <v>221</v>
      </c>
      <c r="H245" s="175">
        <v>10.73</v>
      </c>
      <c r="I245" s="176"/>
      <c r="L245" s="172"/>
      <c r="M245" s="177"/>
      <c r="T245" s="178"/>
      <c r="AT245" s="173" t="s">
        <v>219</v>
      </c>
      <c r="AU245" s="173" t="s">
        <v>88</v>
      </c>
      <c r="AV245" s="13" t="s">
        <v>210</v>
      </c>
      <c r="AW245" s="13" t="s">
        <v>31</v>
      </c>
      <c r="AX245" s="13" t="s">
        <v>82</v>
      </c>
      <c r="AY245" s="173" t="s">
        <v>205</v>
      </c>
    </row>
    <row r="246" spans="2:65" s="1" customFormat="1" ht="24.2" customHeight="1">
      <c r="B246" s="136"/>
      <c r="C246" s="137" t="s">
        <v>374</v>
      </c>
      <c r="D246" s="137" t="s">
        <v>206</v>
      </c>
      <c r="E246" s="138" t="s">
        <v>375</v>
      </c>
      <c r="F246" s="139" t="s">
        <v>376</v>
      </c>
      <c r="G246" s="140" t="s">
        <v>165</v>
      </c>
      <c r="H246" s="141">
        <v>10.945</v>
      </c>
      <c r="I246" s="142"/>
      <c r="J246" s="143">
        <f>ROUND(I246*H246,2)</f>
        <v>0</v>
      </c>
      <c r="K246" s="144"/>
      <c r="L246" s="145"/>
      <c r="M246" s="146" t="s">
        <v>1</v>
      </c>
      <c r="N246" s="147" t="s">
        <v>41</v>
      </c>
      <c r="P246" s="148">
        <f>O246*H246</f>
        <v>0</v>
      </c>
      <c r="Q246" s="148">
        <v>3.1199999999999999E-3</v>
      </c>
      <c r="R246" s="148">
        <f>Q246*H246</f>
        <v>3.4148400000000002E-2</v>
      </c>
      <c r="S246" s="148">
        <v>0</v>
      </c>
      <c r="T246" s="149">
        <f>S246*H246</f>
        <v>0</v>
      </c>
      <c r="AR246" s="150" t="s">
        <v>258</v>
      </c>
      <c r="AT246" s="150" t="s">
        <v>206</v>
      </c>
      <c r="AU246" s="150" t="s">
        <v>88</v>
      </c>
      <c r="AY246" s="17" t="s">
        <v>205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7" t="s">
        <v>88</v>
      </c>
      <c r="BK246" s="151">
        <f>ROUND(I246*H246,2)</f>
        <v>0</v>
      </c>
      <c r="BL246" s="17" t="s">
        <v>233</v>
      </c>
      <c r="BM246" s="150" t="s">
        <v>377</v>
      </c>
    </row>
    <row r="247" spans="2:65" s="12" customFormat="1">
      <c r="B247" s="164"/>
      <c r="D247" s="165" t="s">
        <v>219</v>
      </c>
      <c r="E247" s="166" t="s">
        <v>1</v>
      </c>
      <c r="F247" s="167" t="s">
        <v>378</v>
      </c>
      <c r="H247" s="168">
        <v>9.5370000000000008</v>
      </c>
      <c r="I247" s="169"/>
      <c r="L247" s="164"/>
      <c r="M247" s="170"/>
      <c r="T247" s="171"/>
      <c r="AT247" s="166" t="s">
        <v>219</v>
      </c>
      <c r="AU247" s="166" t="s">
        <v>88</v>
      </c>
      <c r="AV247" s="12" t="s">
        <v>88</v>
      </c>
      <c r="AW247" s="12" t="s">
        <v>31</v>
      </c>
      <c r="AX247" s="12" t="s">
        <v>75</v>
      </c>
      <c r="AY247" s="166" t="s">
        <v>205</v>
      </c>
    </row>
    <row r="248" spans="2:65" s="12" customFormat="1">
      <c r="B248" s="164"/>
      <c r="D248" s="165" t="s">
        <v>219</v>
      </c>
      <c r="E248" s="166" t="s">
        <v>1</v>
      </c>
      <c r="F248" s="167" t="s">
        <v>379</v>
      </c>
      <c r="H248" s="168">
        <v>1.4079999999999999</v>
      </c>
      <c r="I248" s="169"/>
      <c r="L248" s="164"/>
      <c r="M248" s="170"/>
      <c r="T248" s="171"/>
      <c r="AT248" s="166" t="s">
        <v>219</v>
      </c>
      <c r="AU248" s="166" t="s">
        <v>88</v>
      </c>
      <c r="AV248" s="12" t="s">
        <v>88</v>
      </c>
      <c r="AW248" s="12" t="s">
        <v>31</v>
      </c>
      <c r="AX248" s="12" t="s">
        <v>75</v>
      </c>
      <c r="AY248" s="166" t="s">
        <v>205</v>
      </c>
    </row>
    <row r="249" spans="2:65" s="13" customFormat="1">
      <c r="B249" s="172"/>
      <c r="D249" s="165" t="s">
        <v>219</v>
      </c>
      <c r="E249" s="173" t="s">
        <v>1</v>
      </c>
      <c r="F249" s="174" t="s">
        <v>221</v>
      </c>
      <c r="H249" s="175">
        <v>10.945</v>
      </c>
      <c r="I249" s="176"/>
      <c r="L249" s="172"/>
      <c r="M249" s="177"/>
      <c r="T249" s="178"/>
      <c r="AT249" s="173" t="s">
        <v>219</v>
      </c>
      <c r="AU249" s="173" t="s">
        <v>88</v>
      </c>
      <c r="AV249" s="13" t="s">
        <v>210</v>
      </c>
      <c r="AW249" s="13" t="s">
        <v>31</v>
      </c>
      <c r="AX249" s="13" t="s">
        <v>82</v>
      </c>
      <c r="AY249" s="173" t="s">
        <v>205</v>
      </c>
    </row>
    <row r="250" spans="2:65" s="1" customFormat="1" ht="24.2" customHeight="1">
      <c r="B250" s="136"/>
      <c r="C250" s="154" t="s">
        <v>380</v>
      </c>
      <c r="D250" s="154" t="s">
        <v>214</v>
      </c>
      <c r="E250" s="155" t="s">
        <v>341</v>
      </c>
      <c r="F250" s="156" t="s">
        <v>342</v>
      </c>
      <c r="G250" s="157" t="s">
        <v>270</v>
      </c>
      <c r="H250" s="158">
        <v>7.3999999999999996E-2</v>
      </c>
      <c r="I250" s="159"/>
      <c r="J250" s="160">
        <f>ROUND(I250*H250,2)</f>
        <v>0</v>
      </c>
      <c r="K250" s="161"/>
      <c r="L250" s="32"/>
      <c r="M250" s="162" t="s">
        <v>1</v>
      </c>
      <c r="N250" s="163" t="s">
        <v>41</v>
      </c>
      <c r="P250" s="148">
        <f>O250*H250</f>
        <v>0</v>
      </c>
      <c r="Q250" s="148">
        <v>0</v>
      </c>
      <c r="R250" s="148">
        <f>Q250*H250</f>
        <v>0</v>
      </c>
      <c r="S250" s="148">
        <v>0</v>
      </c>
      <c r="T250" s="149">
        <f>S250*H250</f>
        <v>0</v>
      </c>
      <c r="AR250" s="150" t="s">
        <v>233</v>
      </c>
      <c r="AT250" s="150" t="s">
        <v>214</v>
      </c>
      <c r="AU250" s="150" t="s">
        <v>88</v>
      </c>
      <c r="AY250" s="17" t="s">
        <v>205</v>
      </c>
      <c r="BE250" s="151">
        <f>IF(N250="základná",J250,0)</f>
        <v>0</v>
      </c>
      <c r="BF250" s="151">
        <f>IF(N250="znížená",J250,0)</f>
        <v>0</v>
      </c>
      <c r="BG250" s="151">
        <f>IF(N250="zákl. prenesená",J250,0)</f>
        <v>0</v>
      </c>
      <c r="BH250" s="151">
        <f>IF(N250="zníž. prenesená",J250,0)</f>
        <v>0</v>
      </c>
      <c r="BI250" s="151">
        <f>IF(N250="nulová",J250,0)</f>
        <v>0</v>
      </c>
      <c r="BJ250" s="17" t="s">
        <v>88</v>
      </c>
      <c r="BK250" s="151">
        <f>ROUND(I250*H250,2)</f>
        <v>0</v>
      </c>
      <c r="BL250" s="17" t="s">
        <v>233</v>
      </c>
      <c r="BM250" s="150" t="s">
        <v>381</v>
      </c>
    </row>
    <row r="251" spans="2:65" s="1" customFormat="1" ht="33" customHeight="1">
      <c r="B251" s="136"/>
      <c r="C251" s="154" t="s">
        <v>382</v>
      </c>
      <c r="D251" s="154" t="s">
        <v>214</v>
      </c>
      <c r="E251" s="155" t="s">
        <v>272</v>
      </c>
      <c r="F251" s="156" t="s">
        <v>273</v>
      </c>
      <c r="G251" s="157" t="s">
        <v>270</v>
      </c>
      <c r="H251" s="158">
        <v>7.3999999999999996E-2</v>
      </c>
      <c r="I251" s="159"/>
      <c r="J251" s="160">
        <f>ROUND(I251*H251,2)</f>
        <v>0</v>
      </c>
      <c r="K251" s="161"/>
      <c r="L251" s="32"/>
      <c r="M251" s="162" t="s">
        <v>1</v>
      </c>
      <c r="N251" s="163" t="s">
        <v>41</v>
      </c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AR251" s="150" t="s">
        <v>233</v>
      </c>
      <c r="AT251" s="150" t="s">
        <v>214</v>
      </c>
      <c r="AU251" s="150" t="s">
        <v>88</v>
      </c>
      <c r="AY251" s="17" t="s">
        <v>205</v>
      </c>
      <c r="BE251" s="151">
        <f>IF(N251="základná",J251,0)</f>
        <v>0</v>
      </c>
      <c r="BF251" s="151">
        <f>IF(N251="znížená",J251,0)</f>
        <v>0</v>
      </c>
      <c r="BG251" s="151">
        <f>IF(N251="zákl. prenesená",J251,0)</f>
        <v>0</v>
      </c>
      <c r="BH251" s="151">
        <f>IF(N251="zníž. prenesená",J251,0)</f>
        <v>0</v>
      </c>
      <c r="BI251" s="151">
        <f>IF(N251="nulová",J251,0)</f>
        <v>0</v>
      </c>
      <c r="BJ251" s="17" t="s">
        <v>88</v>
      </c>
      <c r="BK251" s="151">
        <f>ROUND(I251*H251,2)</f>
        <v>0</v>
      </c>
      <c r="BL251" s="17" t="s">
        <v>233</v>
      </c>
      <c r="BM251" s="150" t="s">
        <v>383</v>
      </c>
    </row>
    <row r="252" spans="2:65" s="11" customFormat="1" ht="22.9" customHeight="1">
      <c r="B252" s="126"/>
      <c r="D252" s="127" t="s">
        <v>74</v>
      </c>
      <c r="E252" s="152" t="s">
        <v>384</v>
      </c>
      <c r="F252" s="152" t="s">
        <v>385</v>
      </c>
      <c r="I252" s="129"/>
      <c r="J252" s="153">
        <f>BK252</f>
        <v>0</v>
      </c>
      <c r="L252" s="126"/>
      <c r="M252" s="131"/>
      <c r="P252" s="132">
        <f>SUM(P253:P272)</f>
        <v>0</v>
      </c>
      <c r="R252" s="132">
        <f>SUM(R253:R272)</f>
        <v>0.51387799999999995</v>
      </c>
      <c r="T252" s="133">
        <f>SUM(T253:T272)</f>
        <v>0</v>
      </c>
      <c r="AR252" s="127" t="s">
        <v>88</v>
      </c>
      <c r="AT252" s="134" t="s">
        <v>74</v>
      </c>
      <c r="AU252" s="134" t="s">
        <v>82</v>
      </c>
      <c r="AY252" s="127" t="s">
        <v>205</v>
      </c>
      <c r="BK252" s="135">
        <f>SUM(BK253:BK272)</f>
        <v>0</v>
      </c>
    </row>
    <row r="253" spans="2:65" s="1" customFormat="1" ht="24.2" customHeight="1">
      <c r="B253" s="136"/>
      <c r="C253" s="154" t="s">
        <v>386</v>
      </c>
      <c r="D253" s="154" t="s">
        <v>214</v>
      </c>
      <c r="E253" s="155" t="s">
        <v>387</v>
      </c>
      <c r="F253" s="156" t="s">
        <v>388</v>
      </c>
      <c r="G253" s="157" t="s">
        <v>165</v>
      </c>
      <c r="H253" s="158">
        <v>94</v>
      </c>
      <c r="I253" s="159"/>
      <c r="J253" s="160">
        <f>ROUND(I253*H253,2)</f>
        <v>0</v>
      </c>
      <c r="K253" s="161"/>
      <c r="L253" s="32"/>
      <c r="M253" s="162" t="s">
        <v>1</v>
      </c>
      <c r="N253" s="163" t="s">
        <v>41</v>
      </c>
      <c r="P253" s="148">
        <f>O253*H253</f>
        <v>0</v>
      </c>
      <c r="Q253" s="148">
        <v>1.16E-3</v>
      </c>
      <c r="R253" s="148">
        <f>Q253*H253</f>
        <v>0.10904</v>
      </c>
      <c r="S253" s="148">
        <v>0</v>
      </c>
      <c r="T253" s="149">
        <f>S253*H253</f>
        <v>0</v>
      </c>
      <c r="AR253" s="150" t="s">
        <v>233</v>
      </c>
      <c r="AT253" s="150" t="s">
        <v>214</v>
      </c>
      <c r="AU253" s="150" t="s">
        <v>88</v>
      </c>
      <c r="AY253" s="17" t="s">
        <v>205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7" t="s">
        <v>88</v>
      </c>
      <c r="BK253" s="151">
        <f>ROUND(I253*H253,2)</f>
        <v>0</v>
      </c>
      <c r="BL253" s="17" t="s">
        <v>233</v>
      </c>
      <c r="BM253" s="150" t="s">
        <v>389</v>
      </c>
    </row>
    <row r="254" spans="2:65" s="14" customFormat="1">
      <c r="B254" s="179"/>
      <c r="D254" s="165" t="s">
        <v>219</v>
      </c>
      <c r="E254" s="180" t="s">
        <v>1</v>
      </c>
      <c r="F254" s="181" t="s">
        <v>390</v>
      </c>
      <c r="H254" s="180" t="s">
        <v>1</v>
      </c>
      <c r="I254" s="182"/>
      <c r="L254" s="179"/>
      <c r="M254" s="183"/>
      <c r="T254" s="184"/>
      <c r="AT254" s="180" t="s">
        <v>219</v>
      </c>
      <c r="AU254" s="180" t="s">
        <v>88</v>
      </c>
      <c r="AV254" s="14" t="s">
        <v>82</v>
      </c>
      <c r="AW254" s="14" t="s">
        <v>31</v>
      </c>
      <c r="AX254" s="14" t="s">
        <v>75</v>
      </c>
      <c r="AY254" s="180" t="s">
        <v>205</v>
      </c>
    </row>
    <row r="255" spans="2:65" s="12" customFormat="1">
      <c r="B255" s="164"/>
      <c r="D255" s="165" t="s">
        <v>219</v>
      </c>
      <c r="E255" s="166" t="s">
        <v>1</v>
      </c>
      <c r="F255" s="167" t="s">
        <v>167</v>
      </c>
      <c r="H255" s="168">
        <v>94</v>
      </c>
      <c r="I255" s="169"/>
      <c r="L255" s="164"/>
      <c r="M255" s="170"/>
      <c r="T255" s="171"/>
      <c r="AT255" s="166" t="s">
        <v>219</v>
      </c>
      <c r="AU255" s="166" t="s">
        <v>88</v>
      </c>
      <c r="AV255" s="12" t="s">
        <v>88</v>
      </c>
      <c r="AW255" s="12" t="s">
        <v>31</v>
      </c>
      <c r="AX255" s="12" t="s">
        <v>75</v>
      </c>
      <c r="AY255" s="166" t="s">
        <v>205</v>
      </c>
    </row>
    <row r="256" spans="2:65" s="13" customFormat="1">
      <c r="B256" s="172"/>
      <c r="D256" s="165" t="s">
        <v>219</v>
      </c>
      <c r="E256" s="173" t="s">
        <v>1</v>
      </c>
      <c r="F256" s="174" t="s">
        <v>221</v>
      </c>
      <c r="H256" s="175">
        <v>94</v>
      </c>
      <c r="I256" s="176"/>
      <c r="L256" s="172"/>
      <c r="M256" s="177"/>
      <c r="T256" s="178"/>
      <c r="AT256" s="173" t="s">
        <v>219</v>
      </c>
      <c r="AU256" s="173" t="s">
        <v>88</v>
      </c>
      <c r="AV256" s="13" t="s">
        <v>210</v>
      </c>
      <c r="AW256" s="13" t="s">
        <v>31</v>
      </c>
      <c r="AX256" s="13" t="s">
        <v>82</v>
      </c>
      <c r="AY256" s="173" t="s">
        <v>205</v>
      </c>
    </row>
    <row r="257" spans="2:65" s="1" customFormat="1" ht="24.2" customHeight="1">
      <c r="B257" s="136"/>
      <c r="C257" s="137" t="s">
        <v>391</v>
      </c>
      <c r="D257" s="137" t="s">
        <v>206</v>
      </c>
      <c r="E257" s="138" t="s">
        <v>392</v>
      </c>
      <c r="F257" s="139" t="s">
        <v>393</v>
      </c>
      <c r="G257" s="140" t="s">
        <v>165</v>
      </c>
      <c r="H257" s="141">
        <v>10.6</v>
      </c>
      <c r="I257" s="142"/>
      <c r="J257" s="143">
        <f>ROUND(I257*H257,2)</f>
        <v>0</v>
      </c>
      <c r="K257" s="144"/>
      <c r="L257" s="145"/>
      <c r="M257" s="146" t="s">
        <v>1</v>
      </c>
      <c r="N257" s="147" t="s">
        <v>41</v>
      </c>
      <c r="P257" s="148">
        <f>O257*H257</f>
        <v>0</v>
      </c>
      <c r="Q257" s="148">
        <v>3.4299999999999999E-3</v>
      </c>
      <c r="R257" s="148">
        <f>Q257*H257</f>
        <v>3.6357999999999994E-2</v>
      </c>
      <c r="S257" s="148">
        <v>0</v>
      </c>
      <c r="T257" s="149">
        <f>S257*H257</f>
        <v>0</v>
      </c>
      <c r="AR257" s="150" t="s">
        <v>258</v>
      </c>
      <c r="AT257" s="150" t="s">
        <v>206</v>
      </c>
      <c r="AU257" s="150" t="s">
        <v>88</v>
      </c>
      <c r="AY257" s="17" t="s">
        <v>205</v>
      </c>
      <c r="BE257" s="151">
        <f>IF(N257="základná",J257,0)</f>
        <v>0</v>
      </c>
      <c r="BF257" s="151">
        <f>IF(N257="znížená",J257,0)</f>
        <v>0</v>
      </c>
      <c r="BG257" s="151">
        <f>IF(N257="zákl. prenesená",J257,0)</f>
        <v>0</v>
      </c>
      <c r="BH257" s="151">
        <f>IF(N257="zníž. prenesená",J257,0)</f>
        <v>0</v>
      </c>
      <c r="BI257" s="151">
        <f>IF(N257="nulová",J257,0)</f>
        <v>0</v>
      </c>
      <c r="BJ257" s="17" t="s">
        <v>88</v>
      </c>
      <c r="BK257" s="151">
        <f>ROUND(I257*H257,2)</f>
        <v>0</v>
      </c>
      <c r="BL257" s="17" t="s">
        <v>233</v>
      </c>
      <c r="BM257" s="150" t="s">
        <v>394</v>
      </c>
    </row>
    <row r="258" spans="2:65" s="14" customFormat="1">
      <c r="B258" s="179"/>
      <c r="D258" s="165" t="s">
        <v>219</v>
      </c>
      <c r="E258" s="180" t="s">
        <v>1</v>
      </c>
      <c r="F258" s="181" t="s">
        <v>290</v>
      </c>
      <c r="H258" s="180" t="s">
        <v>1</v>
      </c>
      <c r="I258" s="182"/>
      <c r="L258" s="179"/>
      <c r="M258" s="183"/>
      <c r="T258" s="184"/>
      <c r="AT258" s="180" t="s">
        <v>219</v>
      </c>
      <c r="AU258" s="180" t="s">
        <v>88</v>
      </c>
      <c r="AV258" s="14" t="s">
        <v>82</v>
      </c>
      <c r="AW258" s="14" t="s">
        <v>31</v>
      </c>
      <c r="AX258" s="14" t="s">
        <v>75</v>
      </c>
      <c r="AY258" s="180" t="s">
        <v>205</v>
      </c>
    </row>
    <row r="259" spans="2:65" s="12" customFormat="1">
      <c r="B259" s="164"/>
      <c r="D259" s="165" t="s">
        <v>219</v>
      </c>
      <c r="E259" s="166" t="s">
        <v>1</v>
      </c>
      <c r="F259" s="167" t="s">
        <v>291</v>
      </c>
      <c r="H259" s="168">
        <v>6.6</v>
      </c>
      <c r="I259" s="169"/>
      <c r="L259" s="164"/>
      <c r="M259" s="170"/>
      <c r="T259" s="171"/>
      <c r="AT259" s="166" t="s">
        <v>219</v>
      </c>
      <c r="AU259" s="166" t="s">
        <v>88</v>
      </c>
      <c r="AV259" s="12" t="s">
        <v>88</v>
      </c>
      <c r="AW259" s="12" t="s">
        <v>31</v>
      </c>
      <c r="AX259" s="12" t="s">
        <v>75</v>
      </c>
      <c r="AY259" s="166" t="s">
        <v>205</v>
      </c>
    </row>
    <row r="260" spans="2:65" s="14" customFormat="1">
      <c r="B260" s="179"/>
      <c r="D260" s="165" t="s">
        <v>219</v>
      </c>
      <c r="E260" s="180" t="s">
        <v>1</v>
      </c>
      <c r="F260" s="181" t="s">
        <v>295</v>
      </c>
      <c r="H260" s="180" t="s">
        <v>1</v>
      </c>
      <c r="I260" s="182"/>
      <c r="L260" s="179"/>
      <c r="M260" s="183"/>
      <c r="T260" s="184"/>
      <c r="AT260" s="180" t="s">
        <v>219</v>
      </c>
      <c r="AU260" s="180" t="s">
        <v>88</v>
      </c>
      <c r="AV260" s="14" t="s">
        <v>82</v>
      </c>
      <c r="AW260" s="14" t="s">
        <v>31</v>
      </c>
      <c r="AX260" s="14" t="s">
        <v>75</v>
      </c>
      <c r="AY260" s="180" t="s">
        <v>205</v>
      </c>
    </row>
    <row r="261" spans="2:65" s="12" customFormat="1">
      <c r="B261" s="164"/>
      <c r="D261" s="165" t="s">
        <v>219</v>
      </c>
      <c r="E261" s="166" t="s">
        <v>1</v>
      </c>
      <c r="F261" s="167" t="s">
        <v>395</v>
      </c>
      <c r="H261" s="168">
        <v>4</v>
      </c>
      <c r="I261" s="169"/>
      <c r="L261" s="164"/>
      <c r="M261" s="170"/>
      <c r="T261" s="171"/>
      <c r="AT261" s="166" t="s">
        <v>219</v>
      </c>
      <c r="AU261" s="166" t="s">
        <v>88</v>
      </c>
      <c r="AV261" s="12" t="s">
        <v>88</v>
      </c>
      <c r="AW261" s="12" t="s">
        <v>31</v>
      </c>
      <c r="AX261" s="12" t="s">
        <v>75</v>
      </c>
      <c r="AY261" s="166" t="s">
        <v>205</v>
      </c>
    </row>
    <row r="262" spans="2:65" s="15" customFormat="1">
      <c r="B262" s="185"/>
      <c r="D262" s="165" t="s">
        <v>219</v>
      </c>
      <c r="E262" s="186" t="s">
        <v>1</v>
      </c>
      <c r="F262" s="187" t="s">
        <v>396</v>
      </c>
      <c r="H262" s="188">
        <v>10.6</v>
      </c>
      <c r="I262" s="189"/>
      <c r="L262" s="185"/>
      <c r="M262" s="190"/>
      <c r="T262" s="191"/>
      <c r="AT262" s="186" t="s">
        <v>219</v>
      </c>
      <c r="AU262" s="186" t="s">
        <v>88</v>
      </c>
      <c r="AV262" s="15" t="s">
        <v>222</v>
      </c>
      <c r="AW262" s="15" t="s">
        <v>31</v>
      </c>
      <c r="AX262" s="15" t="s">
        <v>75</v>
      </c>
      <c r="AY262" s="186" t="s">
        <v>205</v>
      </c>
    </row>
    <row r="263" spans="2:65" s="13" customFormat="1">
      <c r="B263" s="172"/>
      <c r="D263" s="165" t="s">
        <v>219</v>
      </c>
      <c r="E263" s="173" t="s">
        <v>1</v>
      </c>
      <c r="F263" s="174" t="s">
        <v>397</v>
      </c>
      <c r="H263" s="175">
        <v>10.6</v>
      </c>
      <c r="I263" s="176"/>
      <c r="L263" s="172"/>
      <c r="M263" s="177"/>
      <c r="T263" s="178"/>
      <c r="AT263" s="173" t="s">
        <v>219</v>
      </c>
      <c r="AU263" s="173" t="s">
        <v>88</v>
      </c>
      <c r="AV263" s="13" t="s">
        <v>210</v>
      </c>
      <c r="AW263" s="13" t="s">
        <v>31</v>
      </c>
      <c r="AX263" s="13" t="s">
        <v>82</v>
      </c>
      <c r="AY263" s="173" t="s">
        <v>205</v>
      </c>
    </row>
    <row r="264" spans="2:65" s="1" customFormat="1" ht="24.2" customHeight="1">
      <c r="B264" s="136"/>
      <c r="C264" s="137" t="s">
        <v>398</v>
      </c>
      <c r="D264" s="137" t="s">
        <v>206</v>
      </c>
      <c r="E264" s="138" t="s">
        <v>399</v>
      </c>
      <c r="F264" s="139" t="s">
        <v>400</v>
      </c>
      <c r="G264" s="140" t="s">
        <v>165</v>
      </c>
      <c r="H264" s="141">
        <v>94</v>
      </c>
      <c r="I264" s="142"/>
      <c r="J264" s="143">
        <f>ROUND(I264*H264,2)</f>
        <v>0</v>
      </c>
      <c r="K264" s="144"/>
      <c r="L264" s="145"/>
      <c r="M264" s="146" t="s">
        <v>1</v>
      </c>
      <c r="N264" s="147" t="s">
        <v>41</v>
      </c>
      <c r="P264" s="148">
        <f>O264*H264</f>
        <v>0</v>
      </c>
      <c r="Q264" s="148">
        <v>3.9199999999999999E-3</v>
      </c>
      <c r="R264" s="148">
        <f>Q264*H264</f>
        <v>0.36847999999999997</v>
      </c>
      <c r="S264" s="148">
        <v>0</v>
      </c>
      <c r="T264" s="149">
        <f>S264*H264</f>
        <v>0</v>
      </c>
      <c r="AR264" s="150" t="s">
        <v>258</v>
      </c>
      <c r="AT264" s="150" t="s">
        <v>206</v>
      </c>
      <c r="AU264" s="150" t="s">
        <v>88</v>
      </c>
      <c r="AY264" s="17" t="s">
        <v>205</v>
      </c>
      <c r="BE264" s="151">
        <f>IF(N264="základná",J264,0)</f>
        <v>0</v>
      </c>
      <c r="BF264" s="151">
        <f>IF(N264="znížená",J264,0)</f>
        <v>0</v>
      </c>
      <c r="BG264" s="151">
        <f>IF(N264="zákl. prenesená",J264,0)</f>
        <v>0</v>
      </c>
      <c r="BH264" s="151">
        <f>IF(N264="zníž. prenesená",J264,0)</f>
        <v>0</v>
      </c>
      <c r="BI264" s="151">
        <f>IF(N264="nulová",J264,0)</f>
        <v>0</v>
      </c>
      <c r="BJ264" s="17" t="s">
        <v>88</v>
      </c>
      <c r="BK264" s="151">
        <f>ROUND(I264*H264,2)</f>
        <v>0</v>
      </c>
      <c r="BL264" s="17" t="s">
        <v>233</v>
      </c>
      <c r="BM264" s="150" t="s">
        <v>401</v>
      </c>
    </row>
    <row r="265" spans="2:65" s="14" customFormat="1">
      <c r="B265" s="179"/>
      <c r="D265" s="165" t="s">
        <v>219</v>
      </c>
      <c r="E265" s="180" t="s">
        <v>1</v>
      </c>
      <c r="F265" s="181" t="s">
        <v>281</v>
      </c>
      <c r="H265" s="180" t="s">
        <v>1</v>
      </c>
      <c r="I265" s="182"/>
      <c r="L265" s="179"/>
      <c r="M265" s="183"/>
      <c r="T265" s="184"/>
      <c r="AT265" s="180" t="s">
        <v>219</v>
      </c>
      <c r="AU265" s="180" t="s">
        <v>88</v>
      </c>
      <c r="AV265" s="14" t="s">
        <v>82</v>
      </c>
      <c r="AW265" s="14" t="s">
        <v>31</v>
      </c>
      <c r="AX265" s="14" t="s">
        <v>75</v>
      </c>
      <c r="AY265" s="180" t="s">
        <v>205</v>
      </c>
    </row>
    <row r="266" spans="2:65" s="14" customFormat="1">
      <c r="B266" s="179"/>
      <c r="D266" s="165" t="s">
        <v>219</v>
      </c>
      <c r="E266" s="180" t="s">
        <v>1</v>
      </c>
      <c r="F266" s="181" t="s">
        <v>402</v>
      </c>
      <c r="H266" s="180" t="s">
        <v>1</v>
      </c>
      <c r="I266" s="182"/>
      <c r="L266" s="179"/>
      <c r="M266" s="183"/>
      <c r="T266" s="184"/>
      <c r="AT266" s="180" t="s">
        <v>219</v>
      </c>
      <c r="AU266" s="180" t="s">
        <v>88</v>
      </c>
      <c r="AV266" s="14" t="s">
        <v>82</v>
      </c>
      <c r="AW266" s="14" t="s">
        <v>31</v>
      </c>
      <c r="AX266" s="14" t="s">
        <v>75</v>
      </c>
      <c r="AY266" s="180" t="s">
        <v>205</v>
      </c>
    </row>
    <row r="267" spans="2:65" s="14" customFormat="1">
      <c r="B267" s="179"/>
      <c r="D267" s="165" t="s">
        <v>219</v>
      </c>
      <c r="E267" s="180" t="s">
        <v>1</v>
      </c>
      <c r="F267" s="181" t="s">
        <v>403</v>
      </c>
      <c r="H267" s="180" t="s">
        <v>1</v>
      </c>
      <c r="I267" s="182"/>
      <c r="L267" s="179"/>
      <c r="M267" s="183"/>
      <c r="T267" s="184"/>
      <c r="AT267" s="180" t="s">
        <v>219</v>
      </c>
      <c r="AU267" s="180" t="s">
        <v>88</v>
      </c>
      <c r="AV267" s="14" t="s">
        <v>82</v>
      </c>
      <c r="AW267" s="14" t="s">
        <v>31</v>
      </c>
      <c r="AX267" s="14" t="s">
        <v>75</v>
      </c>
      <c r="AY267" s="180" t="s">
        <v>205</v>
      </c>
    </row>
    <row r="268" spans="2:65" s="12" customFormat="1">
      <c r="B268" s="164"/>
      <c r="D268" s="165" t="s">
        <v>219</v>
      </c>
      <c r="E268" s="166" t="s">
        <v>1</v>
      </c>
      <c r="F268" s="167" t="s">
        <v>167</v>
      </c>
      <c r="H268" s="168">
        <v>94</v>
      </c>
      <c r="I268" s="169"/>
      <c r="L268" s="164"/>
      <c r="M268" s="170"/>
      <c r="T268" s="171"/>
      <c r="AT268" s="166" t="s">
        <v>219</v>
      </c>
      <c r="AU268" s="166" t="s">
        <v>88</v>
      </c>
      <c r="AV268" s="12" t="s">
        <v>88</v>
      </c>
      <c r="AW268" s="12" t="s">
        <v>31</v>
      </c>
      <c r="AX268" s="12" t="s">
        <v>75</v>
      </c>
      <c r="AY268" s="166" t="s">
        <v>205</v>
      </c>
    </row>
    <row r="269" spans="2:65" s="15" customFormat="1">
      <c r="B269" s="185"/>
      <c r="D269" s="165" t="s">
        <v>219</v>
      </c>
      <c r="E269" s="186" t="s">
        <v>1</v>
      </c>
      <c r="F269" s="187" t="s">
        <v>404</v>
      </c>
      <c r="H269" s="188">
        <v>94</v>
      </c>
      <c r="I269" s="189"/>
      <c r="L269" s="185"/>
      <c r="M269" s="190"/>
      <c r="T269" s="191"/>
      <c r="AT269" s="186" t="s">
        <v>219</v>
      </c>
      <c r="AU269" s="186" t="s">
        <v>88</v>
      </c>
      <c r="AV269" s="15" t="s">
        <v>222</v>
      </c>
      <c r="AW269" s="15" t="s">
        <v>31</v>
      </c>
      <c r="AX269" s="15" t="s">
        <v>75</v>
      </c>
      <c r="AY269" s="186" t="s">
        <v>205</v>
      </c>
    </row>
    <row r="270" spans="2:65" s="13" customFormat="1">
      <c r="B270" s="172"/>
      <c r="D270" s="165" t="s">
        <v>219</v>
      </c>
      <c r="E270" s="173" t="s">
        <v>1</v>
      </c>
      <c r="F270" s="174" t="s">
        <v>221</v>
      </c>
      <c r="H270" s="175">
        <v>94</v>
      </c>
      <c r="I270" s="176"/>
      <c r="L270" s="172"/>
      <c r="M270" s="177"/>
      <c r="T270" s="178"/>
      <c r="AT270" s="173" t="s">
        <v>219</v>
      </c>
      <c r="AU270" s="173" t="s">
        <v>88</v>
      </c>
      <c r="AV270" s="13" t="s">
        <v>210</v>
      </c>
      <c r="AW270" s="13" t="s">
        <v>31</v>
      </c>
      <c r="AX270" s="13" t="s">
        <v>82</v>
      </c>
      <c r="AY270" s="173" t="s">
        <v>205</v>
      </c>
    </row>
    <row r="271" spans="2:65" s="1" customFormat="1" ht="24.2" customHeight="1">
      <c r="B271" s="136"/>
      <c r="C271" s="154" t="s">
        <v>405</v>
      </c>
      <c r="D271" s="154" t="s">
        <v>214</v>
      </c>
      <c r="E271" s="155" t="s">
        <v>406</v>
      </c>
      <c r="F271" s="156" t="s">
        <v>407</v>
      </c>
      <c r="G271" s="157" t="s">
        <v>270</v>
      </c>
      <c r="H271" s="158">
        <v>0.51400000000000001</v>
      </c>
      <c r="I271" s="159"/>
      <c r="J271" s="160">
        <f>ROUND(I271*H271,2)</f>
        <v>0</v>
      </c>
      <c r="K271" s="161"/>
      <c r="L271" s="32"/>
      <c r="M271" s="162" t="s">
        <v>1</v>
      </c>
      <c r="N271" s="163" t="s">
        <v>41</v>
      </c>
      <c r="P271" s="148">
        <f>O271*H271</f>
        <v>0</v>
      </c>
      <c r="Q271" s="148">
        <v>0</v>
      </c>
      <c r="R271" s="148">
        <f>Q271*H271</f>
        <v>0</v>
      </c>
      <c r="S271" s="148">
        <v>0</v>
      </c>
      <c r="T271" s="149">
        <f>S271*H271</f>
        <v>0</v>
      </c>
      <c r="AR271" s="150" t="s">
        <v>233</v>
      </c>
      <c r="AT271" s="150" t="s">
        <v>214</v>
      </c>
      <c r="AU271" s="150" t="s">
        <v>88</v>
      </c>
      <c r="AY271" s="17" t="s">
        <v>205</v>
      </c>
      <c r="BE271" s="151">
        <f>IF(N271="základná",J271,0)</f>
        <v>0</v>
      </c>
      <c r="BF271" s="151">
        <f>IF(N271="znížená",J271,0)</f>
        <v>0</v>
      </c>
      <c r="BG271" s="151">
        <f>IF(N271="zákl. prenesená",J271,0)</f>
        <v>0</v>
      </c>
      <c r="BH271" s="151">
        <f>IF(N271="zníž. prenesená",J271,0)</f>
        <v>0</v>
      </c>
      <c r="BI271" s="151">
        <f>IF(N271="nulová",J271,0)</f>
        <v>0</v>
      </c>
      <c r="BJ271" s="17" t="s">
        <v>88</v>
      </c>
      <c r="BK271" s="151">
        <f>ROUND(I271*H271,2)</f>
        <v>0</v>
      </c>
      <c r="BL271" s="17" t="s">
        <v>233</v>
      </c>
      <c r="BM271" s="150" t="s">
        <v>408</v>
      </c>
    </row>
    <row r="272" spans="2:65" s="1" customFormat="1" ht="24.2" customHeight="1">
      <c r="B272" s="136"/>
      <c r="C272" s="154" t="s">
        <v>409</v>
      </c>
      <c r="D272" s="154" t="s">
        <v>214</v>
      </c>
      <c r="E272" s="155" t="s">
        <v>410</v>
      </c>
      <c r="F272" s="156" t="s">
        <v>411</v>
      </c>
      <c r="G272" s="157" t="s">
        <v>270</v>
      </c>
      <c r="H272" s="158">
        <v>0.51400000000000001</v>
      </c>
      <c r="I272" s="159"/>
      <c r="J272" s="160">
        <f>ROUND(I272*H272,2)</f>
        <v>0</v>
      </c>
      <c r="K272" s="161"/>
      <c r="L272" s="32"/>
      <c r="M272" s="192" t="s">
        <v>1</v>
      </c>
      <c r="N272" s="193" t="s">
        <v>41</v>
      </c>
      <c r="O272" s="194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150" t="s">
        <v>233</v>
      </c>
      <c r="AT272" s="150" t="s">
        <v>214</v>
      </c>
      <c r="AU272" s="150" t="s">
        <v>88</v>
      </c>
      <c r="AY272" s="17" t="s">
        <v>205</v>
      </c>
      <c r="BE272" s="151">
        <f>IF(N272="základná",J272,0)</f>
        <v>0</v>
      </c>
      <c r="BF272" s="151">
        <f>IF(N272="znížená",J272,0)</f>
        <v>0</v>
      </c>
      <c r="BG272" s="151">
        <f>IF(N272="zákl. prenesená",J272,0)</f>
        <v>0</v>
      </c>
      <c r="BH272" s="151">
        <f>IF(N272="zníž. prenesená",J272,0)</f>
        <v>0</v>
      </c>
      <c r="BI272" s="151">
        <f>IF(N272="nulová",J272,0)</f>
        <v>0</v>
      </c>
      <c r="BJ272" s="17" t="s">
        <v>88</v>
      </c>
      <c r="BK272" s="151">
        <f>ROUND(I272*H272,2)</f>
        <v>0</v>
      </c>
      <c r="BL272" s="17" t="s">
        <v>233</v>
      </c>
      <c r="BM272" s="150" t="s">
        <v>412</v>
      </c>
    </row>
    <row r="273" spans="2:12" s="1" customFormat="1" ht="6.95" customHeight="1"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32"/>
    </row>
  </sheetData>
  <autoFilter ref="C127:K272" xr:uid="{00000000-0009-0000-0000-000001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90"/>
  <sheetViews>
    <sheetView showGridLines="0" topLeftCell="A177" workbookViewId="0">
      <selection activeCell="Y219" sqref="Y2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146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30" customHeight="1">
      <c r="B11" s="32"/>
      <c r="E11" s="225" t="s">
        <v>5573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5574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 t="e">
        <f>ROUND(J125, 2)</f>
        <v>#REF!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ROUND((SUM(BE125:BE190)),  2)</f>
        <v>0</v>
      </c>
      <c r="G35" s="95"/>
      <c r="H35" s="95"/>
      <c r="I35" s="96">
        <v>0.2</v>
      </c>
      <c r="J35" s="94">
        <f>ROUND(((SUM(BE125:BE190))*I35),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ROUND((SUM(BF125:BF190)),  2)</f>
        <v>0</v>
      </c>
      <c r="G36" s="95"/>
      <c r="H36" s="95"/>
      <c r="I36" s="96">
        <v>0.2</v>
      </c>
      <c r="J36" s="94">
        <f>ROUND(((SUM(BF125:BF190))*I36),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ROUND((SUM(BG125:BG190)),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ROUND((SUM(BH125:BH190)),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ROUND((SUM(BI125:BI190)),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 t="e">
        <f>SUM(J32:J39)</f>
        <v>#REF!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>E1.8a - E1.8a  Štruktúrovaná kabeláž , kamerový system a monitorovací systém A,B,C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Ing.R.Tomášek +Bc.M.Guzmický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 t="e">
        <f>J125</f>
        <v>#REF!</v>
      </c>
      <c r="L98" s="32"/>
      <c r="AU98" s="17" t="s">
        <v>183</v>
      </c>
    </row>
    <row r="99" spans="2:47" s="8" customFormat="1" ht="24.95" customHeight="1">
      <c r="B99" s="109"/>
      <c r="D99" s="110" t="s">
        <v>487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9" customFormat="1" ht="19.899999999999999" customHeight="1">
      <c r="B100" s="113"/>
      <c r="D100" s="114" t="s">
        <v>5575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9" customFormat="1" ht="19.899999999999999" customHeight="1">
      <c r="B101" s="113"/>
      <c r="D101" s="114" t="s">
        <v>5576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47" s="9" customFormat="1" ht="19.899999999999999" customHeight="1">
      <c r="B102" s="113"/>
      <c r="D102" s="114" t="s">
        <v>5577</v>
      </c>
      <c r="E102" s="115"/>
      <c r="F102" s="115"/>
      <c r="G102" s="115"/>
      <c r="H102" s="115"/>
      <c r="I102" s="115"/>
      <c r="J102" s="116">
        <f>J169</f>
        <v>0</v>
      </c>
      <c r="L102" s="113"/>
    </row>
    <row r="103" spans="2:47" s="8" customFormat="1" ht="24.95" customHeight="1">
      <c r="B103" s="109"/>
      <c r="D103" s="110" t="s">
        <v>5578</v>
      </c>
      <c r="E103" s="111"/>
      <c r="F103" s="111"/>
      <c r="G103" s="111"/>
      <c r="H103" s="111"/>
      <c r="I103" s="111"/>
      <c r="J103" s="112" t="e">
        <f>#REF!</f>
        <v>#REF!</v>
      </c>
      <c r="L103" s="109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191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70" t="str">
        <f>E7</f>
        <v>PD PRE MODERNIZÁCIU A STAVEBNÉ ÚPRAVY-  ŠD NOVÁ DOBA  PRI SPU V NITRE</v>
      </c>
      <c r="F113" s="271"/>
      <c r="G113" s="271"/>
      <c r="H113" s="271"/>
      <c r="L113" s="32"/>
    </row>
    <row r="114" spans="2:65" ht="12" customHeight="1">
      <c r="B114" s="20"/>
      <c r="C114" s="27" t="s">
        <v>171</v>
      </c>
      <c r="L114" s="20"/>
    </row>
    <row r="115" spans="2:65" s="1" customFormat="1" ht="16.5" customHeight="1">
      <c r="B115" s="32"/>
      <c r="E115" s="270" t="s">
        <v>1978</v>
      </c>
      <c r="F115" s="269"/>
      <c r="G115" s="269"/>
      <c r="H115" s="269"/>
      <c r="L115" s="32"/>
    </row>
    <row r="116" spans="2:65" s="1" customFormat="1" ht="12" customHeight="1">
      <c r="B116" s="32"/>
      <c r="C116" s="27" t="s">
        <v>173</v>
      </c>
      <c r="L116" s="32"/>
    </row>
    <row r="117" spans="2:65" s="1" customFormat="1" ht="30" customHeight="1">
      <c r="B117" s="32"/>
      <c r="E117" s="225" t="str">
        <f>E11</f>
        <v>E1.8a - E1.8a  Štruktúrovaná kabeláž , kamerový system a monitorovací systém A,B,C</v>
      </c>
      <c r="F117" s="269"/>
      <c r="G117" s="269"/>
      <c r="H117" s="269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Nitra</v>
      </c>
      <c r="I119" s="27" t="s">
        <v>21</v>
      </c>
      <c r="J119" s="55" t="str">
        <f>IF(J14="","",J14)</f>
        <v>6. 6. 2024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23</v>
      </c>
      <c r="F121" s="25" t="str">
        <f>E17</f>
        <v>SPU v NITRE , A.Hlinku č.2 , 94901 NITRA</v>
      </c>
      <c r="I121" s="27" t="s">
        <v>29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>Ing.R.Tomášek +Bc.M.Guzmický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7"/>
      <c r="C124" s="118" t="s">
        <v>192</v>
      </c>
      <c r="D124" s="119" t="s">
        <v>60</v>
      </c>
      <c r="E124" s="119" t="s">
        <v>56</v>
      </c>
      <c r="F124" s="119" t="s">
        <v>57</v>
      </c>
      <c r="G124" s="119" t="s">
        <v>193</v>
      </c>
      <c r="H124" s="119" t="s">
        <v>194</v>
      </c>
      <c r="I124" s="119" t="s">
        <v>195</v>
      </c>
      <c r="J124" s="120" t="s">
        <v>181</v>
      </c>
      <c r="K124" s="121" t="s">
        <v>196</v>
      </c>
      <c r="L124" s="117"/>
      <c r="M124" s="62" t="s">
        <v>1</v>
      </c>
      <c r="N124" s="63" t="s">
        <v>39</v>
      </c>
      <c r="O124" s="63" t="s">
        <v>197</v>
      </c>
      <c r="P124" s="63" t="s">
        <v>198</v>
      </c>
      <c r="Q124" s="63" t="s">
        <v>199</v>
      </c>
      <c r="R124" s="63" t="s">
        <v>200</v>
      </c>
      <c r="S124" s="63" t="s">
        <v>201</v>
      </c>
      <c r="T124" s="64" t="s">
        <v>202</v>
      </c>
    </row>
    <row r="125" spans="2:65" s="1" customFormat="1" ht="22.9" customHeight="1">
      <c r="B125" s="32"/>
      <c r="C125" s="67" t="s">
        <v>182</v>
      </c>
      <c r="J125" s="122" t="e">
        <f>BK125</f>
        <v>#REF!</v>
      </c>
      <c r="L125" s="32"/>
      <c r="M125" s="65"/>
      <c r="N125" s="56"/>
      <c r="O125" s="56"/>
      <c r="P125" s="123" t="e">
        <f>P126+#REF!</f>
        <v>#REF!</v>
      </c>
      <c r="Q125" s="56"/>
      <c r="R125" s="123" t="e">
        <f>R126+#REF!</f>
        <v>#REF!</v>
      </c>
      <c r="S125" s="56"/>
      <c r="T125" s="124" t="e">
        <f>T126+#REF!</f>
        <v>#REF!</v>
      </c>
      <c r="AT125" s="17" t="s">
        <v>74</v>
      </c>
      <c r="AU125" s="17" t="s">
        <v>183</v>
      </c>
      <c r="BK125" s="125" t="e">
        <f>BK126+#REF!</f>
        <v>#REF!</v>
      </c>
    </row>
    <row r="126" spans="2:65" s="11" customFormat="1" ht="25.9" customHeight="1">
      <c r="B126" s="126"/>
      <c r="D126" s="127" t="s">
        <v>74</v>
      </c>
      <c r="E126" s="128" t="s">
        <v>206</v>
      </c>
      <c r="F126" s="128" t="s">
        <v>616</v>
      </c>
      <c r="I126" s="129"/>
      <c r="J126" s="130">
        <f>BK126</f>
        <v>0</v>
      </c>
      <c r="L126" s="126"/>
      <c r="M126" s="131"/>
      <c r="P126" s="132">
        <f>P127+P151+P169</f>
        <v>0</v>
      </c>
      <c r="R126" s="132">
        <f>R127+R151+R169</f>
        <v>0</v>
      </c>
      <c r="T126" s="133">
        <f>T127+T151+T169</f>
        <v>0</v>
      </c>
      <c r="AR126" s="127" t="s">
        <v>222</v>
      </c>
      <c r="AT126" s="134" t="s">
        <v>74</v>
      </c>
      <c r="AU126" s="134" t="s">
        <v>75</v>
      </c>
      <c r="AY126" s="127" t="s">
        <v>205</v>
      </c>
      <c r="BK126" s="135">
        <f>BK127+BK151+BK169</f>
        <v>0</v>
      </c>
    </row>
    <row r="127" spans="2:65" s="11" customFormat="1" ht="22.9" customHeight="1">
      <c r="B127" s="126"/>
      <c r="D127" s="127" t="s">
        <v>74</v>
      </c>
      <c r="E127" s="152" t="s">
        <v>5579</v>
      </c>
      <c r="F127" s="152" t="s">
        <v>5580</v>
      </c>
      <c r="I127" s="129"/>
      <c r="J127" s="153">
        <f>BK127</f>
        <v>0</v>
      </c>
      <c r="L127" s="126"/>
      <c r="M127" s="131"/>
      <c r="P127" s="132">
        <f>SUM(P128:P150)</f>
        <v>0</v>
      </c>
      <c r="R127" s="132">
        <f>SUM(R128:R150)</f>
        <v>0</v>
      </c>
      <c r="T127" s="133">
        <f>SUM(T128:T150)</f>
        <v>0</v>
      </c>
      <c r="AR127" s="127" t="s">
        <v>82</v>
      </c>
      <c r="AT127" s="134" t="s">
        <v>74</v>
      </c>
      <c r="AU127" s="134" t="s">
        <v>82</v>
      </c>
      <c r="AY127" s="127" t="s">
        <v>205</v>
      </c>
      <c r="BK127" s="135">
        <f>SUM(BK128:BK150)</f>
        <v>0</v>
      </c>
    </row>
    <row r="128" spans="2:65" s="1" customFormat="1" ht="33" customHeight="1">
      <c r="B128" s="136"/>
      <c r="C128" s="154" t="s">
        <v>82</v>
      </c>
      <c r="D128" s="154" t="s">
        <v>214</v>
      </c>
      <c r="E128" s="155" t="s">
        <v>5581</v>
      </c>
      <c r="F128" s="156" t="s">
        <v>5582</v>
      </c>
      <c r="G128" s="157" t="s">
        <v>370</v>
      </c>
      <c r="H128" s="158">
        <v>800</v>
      </c>
      <c r="I128" s="159"/>
      <c r="J128" s="160">
        <f t="shared" ref="J128:J150" si="0">ROUND(I128*H128,2)</f>
        <v>0</v>
      </c>
      <c r="K128" s="161"/>
      <c r="L128" s="32"/>
      <c r="M128" s="162" t="s">
        <v>1</v>
      </c>
      <c r="N128" s="163" t="s">
        <v>41</v>
      </c>
      <c r="P128" s="148">
        <f t="shared" ref="P128:P150" si="1">O128*H128</f>
        <v>0</v>
      </c>
      <c r="Q128" s="148">
        <v>0</v>
      </c>
      <c r="R128" s="148">
        <f t="shared" ref="R128:R150" si="2">Q128*H128</f>
        <v>0</v>
      </c>
      <c r="S128" s="148">
        <v>0</v>
      </c>
      <c r="T128" s="149">
        <f t="shared" ref="T128:T150" si="3">S128*H128</f>
        <v>0</v>
      </c>
      <c r="AR128" s="150" t="s">
        <v>210</v>
      </c>
      <c r="AT128" s="150" t="s">
        <v>214</v>
      </c>
      <c r="AU128" s="150" t="s">
        <v>88</v>
      </c>
      <c r="AY128" s="17" t="s">
        <v>205</v>
      </c>
      <c r="BE128" s="151">
        <f t="shared" ref="BE128:BE150" si="4">IF(N128="základná",J128,0)</f>
        <v>0</v>
      </c>
      <c r="BF128" s="151">
        <f t="shared" ref="BF128:BF150" si="5">IF(N128="znížená",J128,0)</f>
        <v>0</v>
      </c>
      <c r="BG128" s="151">
        <f t="shared" ref="BG128:BG150" si="6">IF(N128="zákl. prenesená",J128,0)</f>
        <v>0</v>
      </c>
      <c r="BH128" s="151">
        <f t="shared" ref="BH128:BH150" si="7">IF(N128="zníž. prenesená",J128,0)</f>
        <v>0</v>
      </c>
      <c r="BI128" s="151">
        <f t="shared" ref="BI128:BI150" si="8">IF(N128="nulová",J128,0)</f>
        <v>0</v>
      </c>
      <c r="BJ128" s="17" t="s">
        <v>88</v>
      </c>
      <c r="BK128" s="151">
        <f t="shared" ref="BK128:BK150" si="9">ROUND(I128*H128,2)</f>
        <v>0</v>
      </c>
      <c r="BL128" s="17" t="s">
        <v>210</v>
      </c>
      <c r="BM128" s="150" t="s">
        <v>88</v>
      </c>
    </row>
    <row r="129" spans="2:65" s="1" customFormat="1" ht="24.2" customHeight="1">
      <c r="B129" s="136"/>
      <c r="C129" s="154" t="s">
        <v>88</v>
      </c>
      <c r="D129" s="154" t="s">
        <v>214</v>
      </c>
      <c r="E129" s="155" t="s">
        <v>5583</v>
      </c>
      <c r="F129" s="156" t="s">
        <v>5584</v>
      </c>
      <c r="G129" s="157" t="s">
        <v>370</v>
      </c>
      <c r="H129" s="158">
        <v>600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41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210</v>
      </c>
      <c r="AT129" s="150" t="s">
        <v>214</v>
      </c>
      <c r="AU129" s="150" t="s">
        <v>88</v>
      </c>
      <c r="AY129" s="17" t="s">
        <v>205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88</v>
      </c>
      <c r="BK129" s="151">
        <f t="shared" si="9"/>
        <v>0</v>
      </c>
      <c r="BL129" s="17" t="s">
        <v>210</v>
      </c>
      <c r="BM129" s="150" t="s">
        <v>210</v>
      </c>
    </row>
    <row r="130" spans="2:65" s="1" customFormat="1" ht="24.2" customHeight="1">
      <c r="B130" s="136"/>
      <c r="C130" s="154" t="s">
        <v>222</v>
      </c>
      <c r="D130" s="154" t="s">
        <v>214</v>
      </c>
      <c r="E130" s="155" t="s">
        <v>5585</v>
      </c>
      <c r="F130" s="156" t="s">
        <v>5586</v>
      </c>
      <c r="G130" s="157" t="s">
        <v>592</v>
      </c>
      <c r="H130" s="158">
        <v>156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41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210</v>
      </c>
      <c r="AT130" s="150" t="s">
        <v>214</v>
      </c>
      <c r="AU130" s="150" t="s">
        <v>88</v>
      </c>
      <c r="AY130" s="17" t="s">
        <v>205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88</v>
      </c>
      <c r="BK130" s="151">
        <f t="shared" si="9"/>
        <v>0</v>
      </c>
      <c r="BL130" s="17" t="s">
        <v>210</v>
      </c>
      <c r="BM130" s="150" t="s">
        <v>260</v>
      </c>
    </row>
    <row r="131" spans="2:65" s="1" customFormat="1" ht="24.2" customHeight="1">
      <c r="B131" s="136"/>
      <c r="C131" s="154" t="s">
        <v>210</v>
      </c>
      <c r="D131" s="154" t="s">
        <v>214</v>
      </c>
      <c r="E131" s="155" t="s">
        <v>5587</v>
      </c>
      <c r="F131" s="156" t="s">
        <v>5588</v>
      </c>
      <c r="G131" s="157" t="s">
        <v>370</v>
      </c>
      <c r="H131" s="158">
        <v>1350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41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210</v>
      </c>
      <c r="AT131" s="150" t="s">
        <v>214</v>
      </c>
      <c r="AU131" s="150" t="s">
        <v>88</v>
      </c>
      <c r="AY131" s="17" t="s">
        <v>205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88</v>
      </c>
      <c r="BK131" s="151">
        <f t="shared" si="9"/>
        <v>0</v>
      </c>
      <c r="BL131" s="17" t="s">
        <v>210</v>
      </c>
      <c r="BM131" s="150" t="s">
        <v>209</v>
      </c>
    </row>
    <row r="132" spans="2:65" s="1" customFormat="1" ht="16.5" customHeight="1">
      <c r="B132" s="136"/>
      <c r="C132" s="154" t="s">
        <v>220</v>
      </c>
      <c r="D132" s="154" t="s">
        <v>214</v>
      </c>
      <c r="E132" s="155" t="s">
        <v>5589</v>
      </c>
      <c r="F132" s="156" t="s">
        <v>5590</v>
      </c>
      <c r="G132" s="157" t="s">
        <v>370</v>
      </c>
      <c r="H132" s="158">
        <v>12500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41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210</v>
      </c>
      <c r="AT132" s="150" t="s">
        <v>214</v>
      </c>
      <c r="AU132" s="150" t="s">
        <v>88</v>
      </c>
      <c r="AY132" s="17" t="s">
        <v>205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88</v>
      </c>
      <c r="BK132" s="151">
        <f t="shared" si="9"/>
        <v>0</v>
      </c>
      <c r="BL132" s="17" t="s">
        <v>210</v>
      </c>
      <c r="BM132" s="150" t="s">
        <v>309</v>
      </c>
    </row>
    <row r="133" spans="2:65" s="1" customFormat="1" ht="24.2" customHeight="1">
      <c r="B133" s="136"/>
      <c r="C133" s="154" t="s">
        <v>260</v>
      </c>
      <c r="D133" s="154" t="s">
        <v>214</v>
      </c>
      <c r="E133" s="155" t="s">
        <v>5591</v>
      </c>
      <c r="F133" s="156" t="s">
        <v>5592</v>
      </c>
      <c r="G133" s="157" t="s">
        <v>370</v>
      </c>
      <c r="H133" s="158">
        <v>850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41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210</v>
      </c>
      <c r="AT133" s="150" t="s">
        <v>214</v>
      </c>
      <c r="AU133" s="150" t="s">
        <v>88</v>
      </c>
      <c r="AY133" s="17" t="s">
        <v>205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88</v>
      </c>
      <c r="BK133" s="151">
        <f t="shared" si="9"/>
        <v>0</v>
      </c>
      <c r="BL133" s="17" t="s">
        <v>210</v>
      </c>
      <c r="BM133" s="150" t="s">
        <v>317</v>
      </c>
    </row>
    <row r="134" spans="2:65" s="1" customFormat="1" ht="24.2" customHeight="1">
      <c r="B134" s="136"/>
      <c r="C134" s="154" t="s">
        <v>267</v>
      </c>
      <c r="D134" s="154" t="s">
        <v>214</v>
      </c>
      <c r="E134" s="155" t="s">
        <v>5593</v>
      </c>
      <c r="F134" s="156" t="s">
        <v>5594</v>
      </c>
      <c r="G134" s="157" t="s">
        <v>370</v>
      </c>
      <c r="H134" s="158">
        <v>700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41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210</v>
      </c>
      <c r="AT134" s="150" t="s">
        <v>214</v>
      </c>
      <c r="AU134" s="150" t="s">
        <v>88</v>
      </c>
      <c r="AY134" s="17" t="s">
        <v>205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88</v>
      </c>
      <c r="BK134" s="151">
        <f t="shared" si="9"/>
        <v>0</v>
      </c>
      <c r="BL134" s="17" t="s">
        <v>210</v>
      </c>
      <c r="BM134" s="150" t="s">
        <v>326</v>
      </c>
    </row>
    <row r="135" spans="2:65" s="1" customFormat="1" ht="33" customHeight="1">
      <c r="B135" s="136"/>
      <c r="C135" s="154" t="s">
        <v>209</v>
      </c>
      <c r="D135" s="154" t="s">
        <v>214</v>
      </c>
      <c r="E135" s="155" t="s">
        <v>5595</v>
      </c>
      <c r="F135" s="156" t="s">
        <v>5596</v>
      </c>
      <c r="G135" s="157" t="s">
        <v>370</v>
      </c>
      <c r="H135" s="158">
        <v>12750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41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210</v>
      </c>
      <c r="AT135" s="150" t="s">
        <v>214</v>
      </c>
      <c r="AU135" s="150" t="s">
        <v>88</v>
      </c>
      <c r="AY135" s="17" t="s">
        <v>205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88</v>
      </c>
      <c r="BK135" s="151">
        <f t="shared" si="9"/>
        <v>0</v>
      </c>
      <c r="BL135" s="17" t="s">
        <v>210</v>
      </c>
      <c r="BM135" s="150" t="s">
        <v>233</v>
      </c>
    </row>
    <row r="136" spans="2:65" s="1" customFormat="1" ht="16.5" customHeight="1">
      <c r="B136" s="136"/>
      <c r="C136" s="137" t="s">
        <v>277</v>
      </c>
      <c r="D136" s="137" t="s">
        <v>206</v>
      </c>
      <c r="E136" s="138" t="s">
        <v>5597</v>
      </c>
      <c r="F136" s="139" t="s">
        <v>5598</v>
      </c>
      <c r="G136" s="140" t="s">
        <v>592</v>
      </c>
      <c r="H136" s="141">
        <v>310</v>
      </c>
      <c r="I136" s="142"/>
      <c r="J136" s="143">
        <f t="shared" si="0"/>
        <v>0</v>
      </c>
      <c r="K136" s="144"/>
      <c r="L136" s="145"/>
      <c r="M136" s="146" t="s">
        <v>1</v>
      </c>
      <c r="N136" s="147" t="s">
        <v>41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209</v>
      </c>
      <c r="AT136" s="150" t="s">
        <v>206</v>
      </c>
      <c r="AU136" s="150" t="s">
        <v>88</v>
      </c>
      <c r="AY136" s="17" t="s">
        <v>205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88</v>
      </c>
      <c r="BK136" s="151">
        <f t="shared" si="9"/>
        <v>0</v>
      </c>
      <c r="BL136" s="17" t="s">
        <v>210</v>
      </c>
      <c r="BM136" s="150" t="s">
        <v>344</v>
      </c>
    </row>
    <row r="137" spans="2:65" s="1" customFormat="1" ht="16.5" customHeight="1">
      <c r="B137" s="136"/>
      <c r="C137" s="154" t="s">
        <v>309</v>
      </c>
      <c r="D137" s="154" t="s">
        <v>214</v>
      </c>
      <c r="E137" s="155" t="s">
        <v>5599</v>
      </c>
      <c r="F137" s="156" t="s">
        <v>5600</v>
      </c>
      <c r="G137" s="157" t="s">
        <v>592</v>
      </c>
      <c r="H137" s="158">
        <v>6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41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210</v>
      </c>
      <c r="AT137" s="150" t="s">
        <v>214</v>
      </c>
      <c r="AU137" s="150" t="s">
        <v>88</v>
      </c>
      <c r="AY137" s="17" t="s">
        <v>205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88</v>
      </c>
      <c r="BK137" s="151">
        <f t="shared" si="9"/>
        <v>0</v>
      </c>
      <c r="BL137" s="17" t="s">
        <v>210</v>
      </c>
      <c r="BM137" s="150" t="s">
        <v>7</v>
      </c>
    </row>
    <row r="138" spans="2:65" s="1" customFormat="1" ht="16.5" customHeight="1">
      <c r="B138" s="136"/>
      <c r="C138" s="154" t="s">
        <v>313</v>
      </c>
      <c r="D138" s="154" t="s">
        <v>214</v>
      </c>
      <c r="E138" s="155" t="s">
        <v>5601</v>
      </c>
      <c r="F138" s="156" t="s">
        <v>5602</v>
      </c>
      <c r="G138" s="157" t="s">
        <v>370</v>
      </c>
      <c r="H138" s="158">
        <v>1550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41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210</v>
      </c>
      <c r="AT138" s="150" t="s">
        <v>214</v>
      </c>
      <c r="AU138" s="150" t="s">
        <v>88</v>
      </c>
      <c r="AY138" s="17" t="s">
        <v>205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88</v>
      </c>
      <c r="BK138" s="151">
        <f t="shared" si="9"/>
        <v>0</v>
      </c>
      <c r="BL138" s="17" t="s">
        <v>210</v>
      </c>
      <c r="BM138" s="150" t="s">
        <v>364</v>
      </c>
    </row>
    <row r="139" spans="2:65" s="1" customFormat="1" ht="16.5" customHeight="1">
      <c r="B139" s="136"/>
      <c r="C139" s="154" t="s">
        <v>317</v>
      </c>
      <c r="D139" s="154" t="s">
        <v>214</v>
      </c>
      <c r="E139" s="155" t="s">
        <v>5603</v>
      </c>
      <c r="F139" s="156" t="s">
        <v>5604</v>
      </c>
      <c r="G139" s="157" t="s">
        <v>592</v>
      </c>
      <c r="H139" s="158">
        <v>187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41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210</v>
      </c>
      <c r="AT139" s="150" t="s">
        <v>214</v>
      </c>
      <c r="AU139" s="150" t="s">
        <v>88</v>
      </c>
      <c r="AY139" s="17" t="s">
        <v>205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88</v>
      </c>
      <c r="BK139" s="151">
        <f t="shared" si="9"/>
        <v>0</v>
      </c>
      <c r="BL139" s="17" t="s">
        <v>210</v>
      </c>
      <c r="BM139" s="150" t="s">
        <v>374</v>
      </c>
    </row>
    <row r="140" spans="2:65" s="1" customFormat="1" ht="16.5" customHeight="1">
      <c r="B140" s="136"/>
      <c r="C140" s="154" t="s">
        <v>322</v>
      </c>
      <c r="D140" s="154" t="s">
        <v>214</v>
      </c>
      <c r="E140" s="155" t="s">
        <v>5605</v>
      </c>
      <c r="F140" s="156" t="s">
        <v>5606</v>
      </c>
      <c r="G140" s="157" t="s">
        <v>592</v>
      </c>
      <c r="H140" s="158">
        <v>296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41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210</v>
      </c>
      <c r="AT140" s="150" t="s">
        <v>214</v>
      </c>
      <c r="AU140" s="150" t="s">
        <v>88</v>
      </c>
      <c r="AY140" s="17" t="s">
        <v>205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88</v>
      </c>
      <c r="BK140" s="151">
        <f t="shared" si="9"/>
        <v>0</v>
      </c>
      <c r="BL140" s="17" t="s">
        <v>210</v>
      </c>
      <c r="BM140" s="150" t="s">
        <v>382</v>
      </c>
    </row>
    <row r="141" spans="2:65" s="1" customFormat="1" ht="21.75" customHeight="1">
      <c r="B141" s="136"/>
      <c r="C141" s="154" t="s">
        <v>326</v>
      </c>
      <c r="D141" s="154" t="s">
        <v>214</v>
      </c>
      <c r="E141" s="155" t="s">
        <v>5607</v>
      </c>
      <c r="F141" s="156" t="s">
        <v>5608</v>
      </c>
      <c r="G141" s="157" t="s">
        <v>270</v>
      </c>
      <c r="H141" s="158">
        <v>15.007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41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210</v>
      </c>
      <c r="AT141" s="150" t="s">
        <v>214</v>
      </c>
      <c r="AU141" s="150" t="s">
        <v>88</v>
      </c>
      <c r="AY141" s="17" t="s">
        <v>205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88</v>
      </c>
      <c r="BK141" s="151">
        <f t="shared" si="9"/>
        <v>0</v>
      </c>
      <c r="BL141" s="17" t="s">
        <v>210</v>
      </c>
      <c r="BM141" s="150" t="s">
        <v>391</v>
      </c>
    </row>
    <row r="142" spans="2:65" s="1" customFormat="1" ht="24.2" customHeight="1">
      <c r="B142" s="136"/>
      <c r="C142" s="154" t="s">
        <v>330</v>
      </c>
      <c r="D142" s="154" t="s">
        <v>214</v>
      </c>
      <c r="E142" s="155" t="s">
        <v>5609</v>
      </c>
      <c r="F142" s="156" t="s">
        <v>5610</v>
      </c>
      <c r="G142" s="157" t="s">
        <v>270</v>
      </c>
      <c r="H142" s="158">
        <v>15.007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41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210</v>
      </c>
      <c r="AT142" s="150" t="s">
        <v>214</v>
      </c>
      <c r="AU142" s="150" t="s">
        <v>88</v>
      </c>
      <c r="AY142" s="17" t="s">
        <v>205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88</v>
      </c>
      <c r="BK142" s="151">
        <f t="shared" si="9"/>
        <v>0</v>
      </c>
      <c r="BL142" s="17" t="s">
        <v>210</v>
      </c>
      <c r="BM142" s="150" t="s">
        <v>405</v>
      </c>
    </row>
    <row r="143" spans="2:65" s="1" customFormat="1" ht="24.2" customHeight="1">
      <c r="B143" s="136"/>
      <c r="C143" s="154" t="s">
        <v>233</v>
      </c>
      <c r="D143" s="154" t="s">
        <v>214</v>
      </c>
      <c r="E143" s="155" t="s">
        <v>2925</v>
      </c>
      <c r="F143" s="156" t="s">
        <v>2926</v>
      </c>
      <c r="G143" s="157" t="s">
        <v>270</v>
      </c>
      <c r="H143" s="158">
        <v>15.007</v>
      </c>
      <c r="I143" s="159"/>
      <c r="J143" s="160">
        <f t="shared" si="0"/>
        <v>0</v>
      </c>
      <c r="K143" s="161"/>
      <c r="L143" s="32"/>
      <c r="M143" s="162" t="s">
        <v>1</v>
      </c>
      <c r="N143" s="163" t="s">
        <v>41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AR143" s="150" t="s">
        <v>210</v>
      </c>
      <c r="AT143" s="150" t="s">
        <v>214</v>
      </c>
      <c r="AU143" s="150" t="s">
        <v>88</v>
      </c>
      <c r="AY143" s="17" t="s">
        <v>205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88</v>
      </c>
      <c r="BK143" s="151">
        <f t="shared" si="9"/>
        <v>0</v>
      </c>
      <c r="BL143" s="17" t="s">
        <v>210</v>
      </c>
      <c r="BM143" s="150" t="s">
        <v>258</v>
      </c>
    </row>
    <row r="144" spans="2:65" s="1" customFormat="1" ht="24.2" customHeight="1">
      <c r="B144" s="136"/>
      <c r="C144" s="154" t="s">
        <v>340</v>
      </c>
      <c r="D144" s="154" t="s">
        <v>214</v>
      </c>
      <c r="E144" s="155" t="s">
        <v>2928</v>
      </c>
      <c r="F144" s="156" t="s">
        <v>5611</v>
      </c>
      <c r="G144" s="157" t="s">
        <v>270</v>
      </c>
      <c r="H144" s="158">
        <v>15.007</v>
      </c>
      <c r="I144" s="159"/>
      <c r="J144" s="160">
        <f t="shared" si="0"/>
        <v>0</v>
      </c>
      <c r="K144" s="161"/>
      <c r="L144" s="32"/>
      <c r="M144" s="162" t="s">
        <v>1</v>
      </c>
      <c r="N144" s="163" t="s">
        <v>41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AR144" s="150" t="s">
        <v>210</v>
      </c>
      <c r="AT144" s="150" t="s">
        <v>214</v>
      </c>
      <c r="AU144" s="150" t="s">
        <v>88</v>
      </c>
      <c r="AY144" s="17" t="s">
        <v>205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88</v>
      </c>
      <c r="BK144" s="151">
        <f t="shared" si="9"/>
        <v>0</v>
      </c>
      <c r="BL144" s="17" t="s">
        <v>210</v>
      </c>
      <c r="BM144" s="150" t="s">
        <v>624</v>
      </c>
    </row>
    <row r="145" spans="2:65" s="1" customFormat="1" ht="21.75" customHeight="1">
      <c r="B145" s="136"/>
      <c r="C145" s="154" t="s">
        <v>344</v>
      </c>
      <c r="D145" s="154" t="s">
        <v>214</v>
      </c>
      <c r="E145" s="155" t="s">
        <v>2941</v>
      </c>
      <c r="F145" s="156" t="s">
        <v>2942</v>
      </c>
      <c r="G145" s="157" t="s">
        <v>270</v>
      </c>
      <c r="H145" s="158">
        <v>15.007</v>
      </c>
      <c r="I145" s="159"/>
      <c r="J145" s="160">
        <f t="shared" si="0"/>
        <v>0</v>
      </c>
      <c r="K145" s="161"/>
      <c r="L145" s="32"/>
      <c r="M145" s="162" t="s">
        <v>1</v>
      </c>
      <c r="N145" s="163" t="s">
        <v>41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210</v>
      </c>
      <c r="AT145" s="150" t="s">
        <v>214</v>
      </c>
      <c r="AU145" s="150" t="s">
        <v>88</v>
      </c>
      <c r="AY145" s="17" t="s">
        <v>205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88</v>
      </c>
      <c r="BK145" s="151">
        <f t="shared" si="9"/>
        <v>0</v>
      </c>
      <c r="BL145" s="17" t="s">
        <v>210</v>
      </c>
      <c r="BM145" s="150" t="s">
        <v>874</v>
      </c>
    </row>
    <row r="146" spans="2:65" s="1" customFormat="1" ht="24.2" customHeight="1">
      <c r="B146" s="136"/>
      <c r="C146" s="154" t="s">
        <v>348</v>
      </c>
      <c r="D146" s="154" t="s">
        <v>214</v>
      </c>
      <c r="E146" s="155" t="s">
        <v>2944</v>
      </c>
      <c r="F146" s="156" t="s">
        <v>5612</v>
      </c>
      <c r="G146" s="157" t="s">
        <v>270</v>
      </c>
      <c r="H146" s="158">
        <v>15.007</v>
      </c>
      <c r="I146" s="159"/>
      <c r="J146" s="160">
        <f t="shared" si="0"/>
        <v>0</v>
      </c>
      <c r="K146" s="161"/>
      <c r="L146" s="32"/>
      <c r="M146" s="162" t="s">
        <v>1</v>
      </c>
      <c r="N146" s="163" t="s">
        <v>41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210</v>
      </c>
      <c r="AT146" s="150" t="s">
        <v>214</v>
      </c>
      <c r="AU146" s="150" t="s">
        <v>88</v>
      </c>
      <c r="AY146" s="17" t="s">
        <v>205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88</v>
      </c>
      <c r="BK146" s="151">
        <f t="shared" si="9"/>
        <v>0</v>
      </c>
      <c r="BL146" s="17" t="s">
        <v>210</v>
      </c>
      <c r="BM146" s="150" t="s">
        <v>879</v>
      </c>
    </row>
    <row r="147" spans="2:65" s="1" customFormat="1" ht="24.2" customHeight="1">
      <c r="B147" s="136"/>
      <c r="C147" s="154" t="s">
        <v>7</v>
      </c>
      <c r="D147" s="154" t="s">
        <v>214</v>
      </c>
      <c r="E147" s="155" t="s">
        <v>2949</v>
      </c>
      <c r="F147" s="156" t="s">
        <v>5613</v>
      </c>
      <c r="G147" s="157" t="s">
        <v>270</v>
      </c>
      <c r="H147" s="158">
        <v>15.007</v>
      </c>
      <c r="I147" s="159"/>
      <c r="J147" s="160">
        <f t="shared" si="0"/>
        <v>0</v>
      </c>
      <c r="K147" s="161"/>
      <c r="L147" s="32"/>
      <c r="M147" s="162" t="s">
        <v>1</v>
      </c>
      <c r="N147" s="163" t="s">
        <v>41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210</v>
      </c>
      <c r="AT147" s="150" t="s">
        <v>214</v>
      </c>
      <c r="AU147" s="150" t="s">
        <v>88</v>
      </c>
      <c r="AY147" s="17" t="s">
        <v>205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88</v>
      </c>
      <c r="BK147" s="151">
        <f t="shared" si="9"/>
        <v>0</v>
      </c>
      <c r="BL147" s="17" t="s">
        <v>210</v>
      </c>
      <c r="BM147" s="150" t="s">
        <v>887</v>
      </c>
    </row>
    <row r="148" spans="2:65" s="1" customFormat="1" ht="33" customHeight="1">
      <c r="B148" s="136"/>
      <c r="C148" s="154" t="s">
        <v>362</v>
      </c>
      <c r="D148" s="154" t="s">
        <v>214</v>
      </c>
      <c r="E148" s="155" t="s">
        <v>5614</v>
      </c>
      <c r="F148" s="156" t="s">
        <v>5615</v>
      </c>
      <c r="G148" s="157" t="s">
        <v>930</v>
      </c>
      <c r="H148" s="158">
        <v>80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41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210</v>
      </c>
      <c r="AT148" s="150" t="s">
        <v>214</v>
      </c>
      <c r="AU148" s="150" t="s">
        <v>88</v>
      </c>
      <c r="AY148" s="17" t="s">
        <v>205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88</v>
      </c>
      <c r="BK148" s="151">
        <f t="shared" si="9"/>
        <v>0</v>
      </c>
      <c r="BL148" s="17" t="s">
        <v>210</v>
      </c>
      <c r="BM148" s="150" t="s">
        <v>897</v>
      </c>
    </row>
    <row r="149" spans="2:65" s="1" customFormat="1" ht="16.5" customHeight="1">
      <c r="B149" s="136"/>
      <c r="C149" s="154" t="s">
        <v>364</v>
      </c>
      <c r="D149" s="154" t="s">
        <v>214</v>
      </c>
      <c r="E149" s="155" t="s">
        <v>5616</v>
      </c>
      <c r="F149" s="156" t="s">
        <v>5617</v>
      </c>
      <c r="G149" s="157" t="s">
        <v>1590</v>
      </c>
      <c r="H149" s="202"/>
      <c r="I149" s="159"/>
      <c r="J149" s="160">
        <f t="shared" si="0"/>
        <v>0</v>
      </c>
      <c r="K149" s="161"/>
      <c r="L149" s="32"/>
      <c r="M149" s="162" t="s">
        <v>1</v>
      </c>
      <c r="N149" s="163" t="s">
        <v>41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210</v>
      </c>
      <c r="AT149" s="150" t="s">
        <v>214</v>
      </c>
      <c r="AU149" s="150" t="s">
        <v>88</v>
      </c>
      <c r="AY149" s="17" t="s">
        <v>205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88</v>
      </c>
      <c r="BK149" s="151">
        <f t="shared" si="9"/>
        <v>0</v>
      </c>
      <c r="BL149" s="17" t="s">
        <v>210</v>
      </c>
      <c r="BM149" s="150" t="s">
        <v>905</v>
      </c>
    </row>
    <row r="150" spans="2:65" s="1" customFormat="1" ht="16.5" customHeight="1">
      <c r="B150" s="136"/>
      <c r="C150" s="154" t="s">
        <v>367</v>
      </c>
      <c r="D150" s="154" t="s">
        <v>214</v>
      </c>
      <c r="E150" s="155" t="s">
        <v>5618</v>
      </c>
      <c r="F150" s="156" t="s">
        <v>5619</v>
      </c>
      <c r="G150" s="157" t="s">
        <v>1590</v>
      </c>
      <c r="H150" s="202"/>
      <c r="I150" s="159"/>
      <c r="J150" s="160">
        <f t="shared" si="0"/>
        <v>0</v>
      </c>
      <c r="K150" s="161"/>
      <c r="L150" s="32"/>
      <c r="M150" s="162" t="s">
        <v>1</v>
      </c>
      <c r="N150" s="163" t="s">
        <v>41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210</v>
      </c>
      <c r="AT150" s="150" t="s">
        <v>214</v>
      </c>
      <c r="AU150" s="150" t="s">
        <v>88</v>
      </c>
      <c r="AY150" s="17" t="s">
        <v>205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88</v>
      </c>
      <c r="BK150" s="151">
        <f t="shared" si="9"/>
        <v>0</v>
      </c>
      <c r="BL150" s="17" t="s">
        <v>210</v>
      </c>
      <c r="BM150" s="150" t="s">
        <v>913</v>
      </c>
    </row>
    <row r="151" spans="2:65" s="11" customFormat="1" ht="22.9" customHeight="1">
      <c r="B151" s="126"/>
      <c r="D151" s="127" t="s">
        <v>74</v>
      </c>
      <c r="E151" s="152" t="s">
        <v>1437</v>
      </c>
      <c r="F151" s="152" t="s">
        <v>5620</v>
      </c>
      <c r="I151" s="129"/>
      <c r="J151" s="153">
        <f>BK151</f>
        <v>0</v>
      </c>
      <c r="L151" s="126"/>
      <c r="M151" s="131"/>
      <c r="P151" s="132">
        <f>SUM(P152:P168)</f>
        <v>0</v>
      </c>
      <c r="R151" s="132">
        <f>SUM(R152:R168)</f>
        <v>0</v>
      </c>
      <c r="T151" s="133">
        <f>SUM(T152:T168)</f>
        <v>0</v>
      </c>
      <c r="AR151" s="127" t="s">
        <v>222</v>
      </c>
      <c r="AT151" s="134" t="s">
        <v>74</v>
      </c>
      <c r="AU151" s="134" t="s">
        <v>82</v>
      </c>
      <c r="AY151" s="127" t="s">
        <v>205</v>
      </c>
      <c r="BK151" s="135">
        <f>SUM(BK152:BK168)</f>
        <v>0</v>
      </c>
    </row>
    <row r="152" spans="2:65" s="1" customFormat="1" ht="24.2" customHeight="1">
      <c r="B152" s="136"/>
      <c r="C152" s="137" t="s">
        <v>374</v>
      </c>
      <c r="D152" s="137" t="s">
        <v>206</v>
      </c>
      <c r="E152" s="138" t="s">
        <v>5621</v>
      </c>
      <c r="F152" s="139" t="s">
        <v>5622</v>
      </c>
      <c r="G152" s="140" t="s">
        <v>592</v>
      </c>
      <c r="H152" s="141">
        <v>106</v>
      </c>
      <c r="I152" s="142"/>
      <c r="J152" s="143">
        <f t="shared" ref="J152:J168" si="10">ROUND(I152*H152,2)</f>
        <v>0</v>
      </c>
      <c r="K152" s="144"/>
      <c r="L152" s="145"/>
      <c r="M152" s="146" t="s">
        <v>1</v>
      </c>
      <c r="N152" s="147" t="s">
        <v>41</v>
      </c>
      <c r="P152" s="148">
        <f t="shared" ref="P152:P168" si="11">O152*H152</f>
        <v>0</v>
      </c>
      <c r="Q152" s="148">
        <v>0</v>
      </c>
      <c r="R152" s="148">
        <f t="shared" ref="R152:R168" si="12">Q152*H152</f>
        <v>0</v>
      </c>
      <c r="S152" s="148">
        <v>0</v>
      </c>
      <c r="T152" s="149">
        <f t="shared" ref="T152:T168" si="13">S152*H152</f>
        <v>0</v>
      </c>
      <c r="AR152" s="150" t="s">
        <v>627</v>
      </c>
      <c r="AT152" s="150" t="s">
        <v>206</v>
      </c>
      <c r="AU152" s="150" t="s">
        <v>88</v>
      </c>
      <c r="AY152" s="17" t="s">
        <v>205</v>
      </c>
      <c r="BE152" s="151">
        <f t="shared" ref="BE152:BE168" si="14">IF(N152="základná",J152,0)</f>
        <v>0</v>
      </c>
      <c r="BF152" s="151">
        <f t="shared" ref="BF152:BF168" si="15">IF(N152="znížená",J152,0)</f>
        <v>0</v>
      </c>
      <c r="BG152" s="151">
        <f t="shared" ref="BG152:BG168" si="16">IF(N152="zákl. prenesená",J152,0)</f>
        <v>0</v>
      </c>
      <c r="BH152" s="151">
        <f t="shared" ref="BH152:BH168" si="17">IF(N152="zníž. prenesená",J152,0)</f>
        <v>0</v>
      </c>
      <c r="BI152" s="151">
        <f t="shared" ref="BI152:BI168" si="18">IF(N152="nulová",J152,0)</f>
        <v>0</v>
      </c>
      <c r="BJ152" s="17" t="s">
        <v>88</v>
      </c>
      <c r="BK152" s="151">
        <f t="shared" ref="BK152:BK168" si="19">ROUND(I152*H152,2)</f>
        <v>0</v>
      </c>
      <c r="BL152" s="17" t="s">
        <v>508</v>
      </c>
      <c r="BM152" s="150" t="s">
        <v>921</v>
      </c>
    </row>
    <row r="153" spans="2:65" s="1" customFormat="1" ht="16.5" customHeight="1">
      <c r="B153" s="136"/>
      <c r="C153" s="154" t="s">
        <v>380</v>
      </c>
      <c r="D153" s="154" t="s">
        <v>214</v>
      </c>
      <c r="E153" s="155" t="s">
        <v>5623</v>
      </c>
      <c r="F153" s="156" t="s">
        <v>5624</v>
      </c>
      <c r="G153" s="157" t="s">
        <v>592</v>
      </c>
      <c r="H153" s="158">
        <v>106</v>
      </c>
      <c r="I153" s="159"/>
      <c r="J153" s="160">
        <f t="shared" si="10"/>
        <v>0</v>
      </c>
      <c r="K153" s="161"/>
      <c r="L153" s="32"/>
      <c r="M153" s="162" t="s">
        <v>1</v>
      </c>
      <c r="N153" s="163" t="s">
        <v>41</v>
      </c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AR153" s="150" t="s">
        <v>508</v>
      </c>
      <c r="AT153" s="150" t="s">
        <v>214</v>
      </c>
      <c r="AU153" s="150" t="s">
        <v>88</v>
      </c>
      <c r="AY153" s="17" t="s">
        <v>205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88</v>
      </c>
      <c r="BK153" s="151">
        <f t="shared" si="19"/>
        <v>0</v>
      </c>
      <c r="BL153" s="17" t="s">
        <v>508</v>
      </c>
      <c r="BM153" s="150" t="s">
        <v>932</v>
      </c>
    </row>
    <row r="154" spans="2:65" s="1" customFormat="1" ht="24.2" customHeight="1">
      <c r="B154" s="136"/>
      <c r="C154" s="137" t="s">
        <v>382</v>
      </c>
      <c r="D154" s="137" t="s">
        <v>206</v>
      </c>
      <c r="E154" s="138" t="s">
        <v>5625</v>
      </c>
      <c r="F154" s="139" t="s">
        <v>5626</v>
      </c>
      <c r="G154" s="140" t="s">
        <v>592</v>
      </c>
      <c r="H154" s="141">
        <v>81</v>
      </c>
      <c r="I154" s="142"/>
      <c r="J154" s="143">
        <f t="shared" si="10"/>
        <v>0</v>
      </c>
      <c r="K154" s="144"/>
      <c r="L154" s="145"/>
      <c r="M154" s="146" t="s">
        <v>1</v>
      </c>
      <c r="N154" s="147" t="s">
        <v>41</v>
      </c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AR154" s="150" t="s">
        <v>627</v>
      </c>
      <c r="AT154" s="150" t="s">
        <v>206</v>
      </c>
      <c r="AU154" s="150" t="s">
        <v>88</v>
      </c>
      <c r="AY154" s="17" t="s">
        <v>205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88</v>
      </c>
      <c r="BK154" s="151">
        <f t="shared" si="19"/>
        <v>0</v>
      </c>
      <c r="BL154" s="17" t="s">
        <v>508</v>
      </c>
      <c r="BM154" s="150" t="s">
        <v>1083</v>
      </c>
    </row>
    <row r="155" spans="2:65" s="1" customFormat="1" ht="16.5" customHeight="1">
      <c r="B155" s="136"/>
      <c r="C155" s="154" t="s">
        <v>386</v>
      </c>
      <c r="D155" s="154" t="s">
        <v>214</v>
      </c>
      <c r="E155" s="155" t="s">
        <v>5627</v>
      </c>
      <c r="F155" s="156" t="s">
        <v>5628</v>
      </c>
      <c r="G155" s="157" t="s">
        <v>592</v>
      </c>
      <c r="H155" s="158">
        <v>81</v>
      </c>
      <c r="I155" s="159"/>
      <c r="J155" s="160">
        <f t="shared" si="10"/>
        <v>0</v>
      </c>
      <c r="K155" s="161"/>
      <c r="L155" s="32"/>
      <c r="M155" s="162" t="s">
        <v>1</v>
      </c>
      <c r="N155" s="163" t="s">
        <v>41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508</v>
      </c>
      <c r="AT155" s="150" t="s">
        <v>214</v>
      </c>
      <c r="AU155" s="150" t="s">
        <v>88</v>
      </c>
      <c r="AY155" s="17" t="s">
        <v>205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88</v>
      </c>
      <c r="BK155" s="151">
        <f t="shared" si="19"/>
        <v>0</v>
      </c>
      <c r="BL155" s="17" t="s">
        <v>508</v>
      </c>
      <c r="BM155" s="150" t="s">
        <v>1089</v>
      </c>
    </row>
    <row r="156" spans="2:65" s="1" customFormat="1" ht="16.5" customHeight="1">
      <c r="B156" s="136"/>
      <c r="C156" s="137" t="s">
        <v>391</v>
      </c>
      <c r="D156" s="137" t="s">
        <v>206</v>
      </c>
      <c r="E156" s="138" t="s">
        <v>5629</v>
      </c>
      <c r="F156" s="139" t="s">
        <v>5630</v>
      </c>
      <c r="G156" s="140" t="s">
        <v>592</v>
      </c>
      <c r="H156" s="141">
        <v>223</v>
      </c>
      <c r="I156" s="142"/>
      <c r="J156" s="143">
        <f t="shared" si="10"/>
        <v>0</v>
      </c>
      <c r="K156" s="144"/>
      <c r="L156" s="145"/>
      <c r="M156" s="146" t="s">
        <v>1</v>
      </c>
      <c r="N156" s="147" t="s">
        <v>41</v>
      </c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AR156" s="150" t="s">
        <v>627</v>
      </c>
      <c r="AT156" s="150" t="s">
        <v>206</v>
      </c>
      <c r="AU156" s="150" t="s">
        <v>88</v>
      </c>
      <c r="AY156" s="17" t="s">
        <v>205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7" t="s">
        <v>88</v>
      </c>
      <c r="BK156" s="151">
        <f t="shared" si="19"/>
        <v>0</v>
      </c>
      <c r="BL156" s="17" t="s">
        <v>508</v>
      </c>
      <c r="BM156" s="150" t="s">
        <v>1096</v>
      </c>
    </row>
    <row r="157" spans="2:65" s="1" customFormat="1" ht="37.9" customHeight="1">
      <c r="B157" s="136"/>
      <c r="C157" s="154" t="s">
        <v>398</v>
      </c>
      <c r="D157" s="154" t="s">
        <v>214</v>
      </c>
      <c r="E157" s="155" t="s">
        <v>5631</v>
      </c>
      <c r="F157" s="156" t="s">
        <v>5632</v>
      </c>
      <c r="G157" s="157" t="s">
        <v>592</v>
      </c>
      <c r="H157" s="158">
        <v>223</v>
      </c>
      <c r="I157" s="159"/>
      <c r="J157" s="160">
        <f t="shared" si="10"/>
        <v>0</v>
      </c>
      <c r="K157" s="161"/>
      <c r="L157" s="32"/>
      <c r="M157" s="162" t="s">
        <v>1</v>
      </c>
      <c r="N157" s="163" t="s">
        <v>41</v>
      </c>
      <c r="P157" s="148">
        <f t="shared" si="11"/>
        <v>0</v>
      </c>
      <c r="Q157" s="148">
        <v>0</v>
      </c>
      <c r="R157" s="148">
        <f t="shared" si="12"/>
        <v>0</v>
      </c>
      <c r="S157" s="148">
        <v>0</v>
      </c>
      <c r="T157" s="149">
        <f t="shared" si="13"/>
        <v>0</v>
      </c>
      <c r="AR157" s="150" t="s">
        <v>508</v>
      </c>
      <c r="AT157" s="150" t="s">
        <v>214</v>
      </c>
      <c r="AU157" s="150" t="s">
        <v>88</v>
      </c>
      <c r="AY157" s="17" t="s">
        <v>205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7" t="s">
        <v>88</v>
      </c>
      <c r="BK157" s="151">
        <f t="shared" si="19"/>
        <v>0</v>
      </c>
      <c r="BL157" s="17" t="s">
        <v>508</v>
      </c>
      <c r="BM157" s="150" t="s">
        <v>1101</v>
      </c>
    </row>
    <row r="158" spans="2:65" s="1" customFormat="1" ht="24.2" customHeight="1">
      <c r="B158" s="136"/>
      <c r="C158" s="137" t="s">
        <v>405</v>
      </c>
      <c r="D158" s="137" t="s">
        <v>206</v>
      </c>
      <c r="E158" s="138" t="s">
        <v>5633</v>
      </c>
      <c r="F158" s="139" t="s">
        <v>5634</v>
      </c>
      <c r="G158" s="140" t="s">
        <v>592</v>
      </c>
      <c r="H158" s="141">
        <v>293</v>
      </c>
      <c r="I158" s="142"/>
      <c r="J158" s="143">
        <f t="shared" si="10"/>
        <v>0</v>
      </c>
      <c r="K158" s="144"/>
      <c r="L158" s="145"/>
      <c r="M158" s="146" t="s">
        <v>1</v>
      </c>
      <c r="N158" s="147" t="s">
        <v>41</v>
      </c>
      <c r="P158" s="148">
        <f t="shared" si="11"/>
        <v>0</v>
      </c>
      <c r="Q158" s="148">
        <v>0</v>
      </c>
      <c r="R158" s="148">
        <f t="shared" si="12"/>
        <v>0</v>
      </c>
      <c r="S158" s="148">
        <v>0</v>
      </c>
      <c r="T158" s="149">
        <f t="shared" si="13"/>
        <v>0</v>
      </c>
      <c r="AR158" s="150" t="s">
        <v>627</v>
      </c>
      <c r="AT158" s="150" t="s">
        <v>206</v>
      </c>
      <c r="AU158" s="150" t="s">
        <v>88</v>
      </c>
      <c r="AY158" s="17" t="s">
        <v>205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7" t="s">
        <v>88</v>
      </c>
      <c r="BK158" s="151">
        <f t="shared" si="19"/>
        <v>0</v>
      </c>
      <c r="BL158" s="17" t="s">
        <v>508</v>
      </c>
      <c r="BM158" s="150" t="s">
        <v>1105</v>
      </c>
    </row>
    <row r="159" spans="2:65" s="1" customFormat="1" ht="16.5" customHeight="1">
      <c r="B159" s="136"/>
      <c r="C159" s="137" t="s">
        <v>409</v>
      </c>
      <c r="D159" s="137" t="s">
        <v>206</v>
      </c>
      <c r="E159" s="138" t="s">
        <v>5635</v>
      </c>
      <c r="F159" s="139" t="s">
        <v>5636</v>
      </c>
      <c r="G159" s="140" t="s">
        <v>592</v>
      </c>
      <c r="H159" s="141">
        <v>6</v>
      </c>
      <c r="I159" s="142"/>
      <c r="J159" s="143">
        <f t="shared" si="10"/>
        <v>0</v>
      </c>
      <c r="K159" s="144"/>
      <c r="L159" s="145"/>
      <c r="M159" s="146" t="s">
        <v>1</v>
      </c>
      <c r="N159" s="147" t="s">
        <v>41</v>
      </c>
      <c r="P159" s="148">
        <f t="shared" si="11"/>
        <v>0</v>
      </c>
      <c r="Q159" s="148">
        <v>0</v>
      </c>
      <c r="R159" s="148">
        <f t="shared" si="12"/>
        <v>0</v>
      </c>
      <c r="S159" s="148">
        <v>0</v>
      </c>
      <c r="T159" s="149">
        <f t="shared" si="13"/>
        <v>0</v>
      </c>
      <c r="AR159" s="150" t="s">
        <v>627</v>
      </c>
      <c r="AT159" s="150" t="s">
        <v>206</v>
      </c>
      <c r="AU159" s="150" t="s">
        <v>88</v>
      </c>
      <c r="AY159" s="17" t="s">
        <v>205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7" t="s">
        <v>88</v>
      </c>
      <c r="BK159" s="151">
        <f t="shared" si="19"/>
        <v>0</v>
      </c>
      <c r="BL159" s="17" t="s">
        <v>508</v>
      </c>
      <c r="BM159" s="150" t="s">
        <v>1109</v>
      </c>
    </row>
    <row r="160" spans="2:65" s="1" customFormat="1" ht="16.5" customHeight="1">
      <c r="B160" s="136"/>
      <c r="C160" s="154" t="s">
        <v>258</v>
      </c>
      <c r="D160" s="154" t="s">
        <v>214</v>
      </c>
      <c r="E160" s="155" t="s">
        <v>5637</v>
      </c>
      <c r="F160" s="156" t="s">
        <v>5638</v>
      </c>
      <c r="G160" s="157" t="s">
        <v>592</v>
      </c>
      <c r="H160" s="158">
        <v>305</v>
      </c>
      <c r="I160" s="159"/>
      <c r="J160" s="160">
        <f t="shared" si="10"/>
        <v>0</v>
      </c>
      <c r="K160" s="161"/>
      <c r="L160" s="32"/>
      <c r="M160" s="162" t="s">
        <v>1</v>
      </c>
      <c r="N160" s="163" t="s">
        <v>41</v>
      </c>
      <c r="P160" s="148">
        <f t="shared" si="11"/>
        <v>0</v>
      </c>
      <c r="Q160" s="148">
        <v>0</v>
      </c>
      <c r="R160" s="148">
        <f t="shared" si="12"/>
        <v>0</v>
      </c>
      <c r="S160" s="148">
        <v>0</v>
      </c>
      <c r="T160" s="149">
        <f t="shared" si="13"/>
        <v>0</v>
      </c>
      <c r="AR160" s="150" t="s">
        <v>508</v>
      </c>
      <c r="AT160" s="150" t="s">
        <v>214</v>
      </c>
      <c r="AU160" s="150" t="s">
        <v>88</v>
      </c>
      <c r="AY160" s="17" t="s">
        <v>205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7" t="s">
        <v>88</v>
      </c>
      <c r="BK160" s="151">
        <f t="shared" si="19"/>
        <v>0</v>
      </c>
      <c r="BL160" s="17" t="s">
        <v>508</v>
      </c>
      <c r="BM160" s="150" t="s">
        <v>508</v>
      </c>
    </row>
    <row r="161" spans="2:65" s="1" customFormat="1" ht="24.2" customHeight="1">
      <c r="B161" s="136"/>
      <c r="C161" s="137" t="s">
        <v>619</v>
      </c>
      <c r="D161" s="137" t="s">
        <v>206</v>
      </c>
      <c r="E161" s="138" t="s">
        <v>5639</v>
      </c>
      <c r="F161" s="139" t="s">
        <v>5640</v>
      </c>
      <c r="G161" s="140" t="s">
        <v>592</v>
      </c>
      <c r="H161" s="141">
        <v>2</v>
      </c>
      <c r="I161" s="142"/>
      <c r="J161" s="143">
        <f t="shared" si="10"/>
        <v>0</v>
      </c>
      <c r="K161" s="144"/>
      <c r="L161" s="145"/>
      <c r="M161" s="146" t="s">
        <v>1</v>
      </c>
      <c r="N161" s="147" t="s">
        <v>41</v>
      </c>
      <c r="P161" s="148">
        <f t="shared" si="11"/>
        <v>0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AR161" s="150" t="s">
        <v>627</v>
      </c>
      <c r="AT161" s="150" t="s">
        <v>206</v>
      </c>
      <c r="AU161" s="150" t="s">
        <v>88</v>
      </c>
      <c r="AY161" s="17" t="s">
        <v>205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7" t="s">
        <v>88</v>
      </c>
      <c r="BK161" s="151">
        <f t="shared" si="19"/>
        <v>0</v>
      </c>
      <c r="BL161" s="17" t="s">
        <v>508</v>
      </c>
      <c r="BM161" s="150" t="s">
        <v>1116</v>
      </c>
    </row>
    <row r="162" spans="2:65" s="1" customFormat="1" ht="37.9" customHeight="1">
      <c r="B162" s="136"/>
      <c r="C162" s="154" t="s">
        <v>624</v>
      </c>
      <c r="D162" s="154" t="s">
        <v>214</v>
      </c>
      <c r="E162" s="155" t="s">
        <v>5641</v>
      </c>
      <c r="F162" s="156" t="s">
        <v>5642</v>
      </c>
      <c r="G162" s="157" t="s">
        <v>592</v>
      </c>
      <c r="H162" s="158">
        <v>2</v>
      </c>
      <c r="I162" s="159"/>
      <c r="J162" s="160">
        <f t="shared" si="10"/>
        <v>0</v>
      </c>
      <c r="K162" s="161"/>
      <c r="L162" s="32"/>
      <c r="M162" s="162" t="s">
        <v>1</v>
      </c>
      <c r="N162" s="163" t="s">
        <v>41</v>
      </c>
      <c r="P162" s="148">
        <f t="shared" si="11"/>
        <v>0</v>
      </c>
      <c r="Q162" s="148">
        <v>0</v>
      </c>
      <c r="R162" s="148">
        <f t="shared" si="12"/>
        <v>0</v>
      </c>
      <c r="S162" s="148">
        <v>0</v>
      </c>
      <c r="T162" s="149">
        <f t="shared" si="13"/>
        <v>0</v>
      </c>
      <c r="AR162" s="150" t="s">
        <v>508</v>
      </c>
      <c r="AT162" s="150" t="s">
        <v>214</v>
      </c>
      <c r="AU162" s="150" t="s">
        <v>88</v>
      </c>
      <c r="AY162" s="17" t="s">
        <v>205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7" t="s">
        <v>88</v>
      </c>
      <c r="BK162" s="151">
        <f t="shared" si="19"/>
        <v>0</v>
      </c>
      <c r="BL162" s="17" t="s">
        <v>508</v>
      </c>
      <c r="BM162" s="150" t="s">
        <v>1120</v>
      </c>
    </row>
    <row r="163" spans="2:65" s="1" customFormat="1" ht="24.2" customHeight="1">
      <c r="B163" s="136"/>
      <c r="C163" s="137" t="s">
        <v>870</v>
      </c>
      <c r="D163" s="137" t="s">
        <v>206</v>
      </c>
      <c r="E163" s="138" t="s">
        <v>5643</v>
      </c>
      <c r="F163" s="139" t="s">
        <v>5644</v>
      </c>
      <c r="G163" s="140" t="s">
        <v>592</v>
      </c>
      <c r="H163" s="141">
        <v>4</v>
      </c>
      <c r="I163" s="142"/>
      <c r="J163" s="143">
        <f t="shared" si="10"/>
        <v>0</v>
      </c>
      <c r="K163" s="144"/>
      <c r="L163" s="145"/>
      <c r="M163" s="146" t="s">
        <v>1</v>
      </c>
      <c r="N163" s="147" t="s">
        <v>41</v>
      </c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AR163" s="150" t="s">
        <v>627</v>
      </c>
      <c r="AT163" s="150" t="s">
        <v>206</v>
      </c>
      <c r="AU163" s="150" t="s">
        <v>88</v>
      </c>
      <c r="AY163" s="17" t="s">
        <v>205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7" t="s">
        <v>88</v>
      </c>
      <c r="BK163" s="151">
        <f t="shared" si="19"/>
        <v>0</v>
      </c>
      <c r="BL163" s="17" t="s">
        <v>508</v>
      </c>
      <c r="BM163" s="150" t="s">
        <v>1129</v>
      </c>
    </row>
    <row r="164" spans="2:65" s="1" customFormat="1" ht="33" customHeight="1">
      <c r="B164" s="136"/>
      <c r="C164" s="154" t="s">
        <v>874</v>
      </c>
      <c r="D164" s="154" t="s">
        <v>214</v>
      </c>
      <c r="E164" s="155" t="s">
        <v>5645</v>
      </c>
      <c r="F164" s="156" t="s">
        <v>5646</v>
      </c>
      <c r="G164" s="157" t="s">
        <v>592</v>
      </c>
      <c r="H164" s="158">
        <v>4</v>
      </c>
      <c r="I164" s="159"/>
      <c r="J164" s="160">
        <f t="shared" si="10"/>
        <v>0</v>
      </c>
      <c r="K164" s="161"/>
      <c r="L164" s="32"/>
      <c r="M164" s="162" t="s">
        <v>1</v>
      </c>
      <c r="N164" s="163" t="s">
        <v>41</v>
      </c>
      <c r="P164" s="148">
        <f t="shared" si="11"/>
        <v>0</v>
      </c>
      <c r="Q164" s="148">
        <v>0</v>
      </c>
      <c r="R164" s="148">
        <f t="shared" si="12"/>
        <v>0</v>
      </c>
      <c r="S164" s="148">
        <v>0</v>
      </c>
      <c r="T164" s="149">
        <f t="shared" si="13"/>
        <v>0</v>
      </c>
      <c r="AR164" s="150" t="s">
        <v>508</v>
      </c>
      <c r="AT164" s="150" t="s">
        <v>214</v>
      </c>
      <c r="AU164" s="150" t="s">
        <v>88</v>
      </c>
      <c r="AY164" s="17" t="s">
        <v>205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88</v>
      </c>
      <c r="BK164" s="151">
        <f t="shared" si="19"/>
        <v>0</v>
      </c>
      <c r="BL164" s="17" t="s">
        <v>508</v>
      </c>
      <c r="BM164" s="150" t="s">
        <v>1137</v>
      </c>
    </row>
    <row r="165" spans="2:65" s="1" customFormat="1" ht="24.2" customHeight="1">
      <c r="B165" s="136"/>
      <c r="C165" s="137" t="s">
        <v>876</v>
      </c>
      <c r="D165" s="137" t="s">
        <v>206</v>
      </c>
      <c r="E165" s="138" t="s">
        <v>5647</v>
      </c>
      <c r="F165" s="139" t="s">
        <v>5648</v>
      </c>
      <c r="G165" s="140" t="s">
        <v>592</v>
      </c>
      <c r="H165" s="141">
        <v>1</v>
      </c>
      <c r="I165" s="142"/>
      <c r="J165" s="143">
        <f t="shared" si="10"/>
        <v>0</v>
      </c>
      <c r="K165" s="144"/>
      <c r="L165" s="145"/>
      <c r="M165" s="146" t="s">
        <v>1</v>
      </c>
      <c r="N165" s="147" t="s">
        <v>41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627</v>
      </c>
      <c r="AT165" s="150" t="s">
        <v>206</v>
      </c>
      <c r="AU165" s="150" t="s">
        <v>88</v>
      </c>
      <c r="AY165" s="17" t="s">
        <v>205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88</v>
      </c>
      <c r="BK165" s="151">
        <f t="shared" si="19"/>
        <v>0</v>
      </c>
      <c r="BL165" s="17" t="s">
        <v>508</v>
      </c>
      <c r="BM165" s="150" t="s">
        <v>1145</v>
      </c>
    </row>
    <row r="166" spans="2:65" s="1" customFormat="1" ht="21.75" customHeight="1">
      <c r="B166" s="136"/>
      <c r="C166" s="154" t="s">
        <v>879</v>
      </c>
      <c r="D166" s="154" t="s">
        <v>214</v>
      </c>
      <c r="E166" s="155" t="s">
        <v>5649</v>
      </c>
      <c r="F166" s="156" t="s">
        <v>5650</v>
      </c>
      <c r="G166" s="157" t="s">
        <v>592</v>
      </c>
      <c r="H166" s="158">
        <v>1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41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508</v>
      </c>
      <c r="AT166" s="150" t="s">
        <v>214</v>
      </c>
      <c r="AU166" s="150" t="s">
        <v>88</v>
      </c>
      <c r="AY166" s="17" t="s">
        <v>205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88</v>
      </c>
      <c r="BK166" s="151">
        <f t="shared" si="19"/>
        <v>0</v>
      </c>
      <c r="BL166" s="17" t="s">
        <v>508</v>
      </c>
      <c r="BM166" s="150" t="s">
        <v>1152</v>
      </c>
    </row>
    <row r="167" spans="2:65" s="1" customFormat="1" ht="16.5" customHeight="1">
      <c r="B167" s="136"/>
      <c r="C167" s="137" t="s">
        <v>883</v>
      </c>
      <c r="D167" s="137" t="s">
        <v>206</v>
      </c>
      <c r="E167" s="138" t="s">
        <v>5651</v>
      </c>
      <c r="F167" s="139" t="s">
        <v>5652</v>
      </c>
      <c r="G167" s="140" t="s">
        <v>370</v>
      </c>
      <c r="H167" s="141">
        <v>150</v>
      </c>
      <c r="I167" s="142"/>
      <c r="J167" s="143">
        <f t="shared" si="10"/>
        <v>0</v>
      </c>
      <c r="K167" s="144"/>
      <c r="L167" s="145"/>
      <c r="M167" s="146" t="s">
        <v>1</v>
      </c>
      <c r="N167" s="147" t="s">
        <v>41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627</v>
      </c>
      <c r="AT167" s="150" t="s">
        <v>206</v>
      </c>
      <c r="AU167" s="150" t="s">
        <v>88</v>
      </c>
      <c r="AY167" s="17" t="s">
        <v>205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88</v>
      </c>
      <c r="BK167" s="151">
        <f t="shared" si="19"/>
        <v>0</v>
      </c>
      <c r="BL167" s="17" t="s">
        <v>508</v>
      </c>
      <c r="BM167" s="150" t="s">
        <v>1167</v>
      </c>
    </row>
    <row r="168" spans="2:65" s="1" customFormat="1" ht="16.5" customHeight="1">
      <c r="B168" s="136"/>
      <c r="C168" s="154" t="s">
        <v>887</v>
      </c>
      <c r="D168" s="154" t="s">
        <v>214</v>
      </c>
      <c r="E168" s="155" t="s">
        <v>5618</v>
      </c>
      <c r="F168" s="156" t="s">
        <v>5619</v>
      </c>
      <c r="G168" s="157" t="s">
        <v>1590</v>
      </c>
      <c r="H168" s="202"/>
      <c r="I168" s="159"/>
      <c r="J168" s="160">
        <f t="shared" si="10"/>
        <v>0</v>
      </c>
      <c r="K168" s="161"/>
      <c r="L168" s="32"/>
      <c r="M168" s="162" t="s">
        <v>1</v>
      </c>
      <c r="N168" s="163" t="s">
        <v>41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508</v>
      </c>
      <c r="AT168" s="150" t="s">
        <v>214</v>
      </c>
      <c r="AU168" s="150" t="s">
        <v>88</v>
      </c>
      <c r="AY168" s="17" t="s">
        <v>205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88</v>
      </c>
      <c r="BK168" s="151">
        <f t="shared" si="19"/>
        <v>0</v>
      </c>
      <c r="BL168" s="17" t="s">
        <v>508</v>
      </c>
      <c r="BM168" s="150" t="s">
        <v>1171</v>
      </c>
    </row>
    <row r="169" spans="2:65" s="11" customFormat="1" ht="22.9" customHeight="1">
      <c r="B169" s="126"/>
      <c r="D169" s="127" t="s">
        <v>74</v>
      </c>
      <c r="E169" s="152" t="s">
        <v>617</v>
      </c>
      <c r="F169" s="152" t="s">
        <v>5653</v>
      </c>
      <c r="I169" s="129"/>
      <c r="J169" s="153">
        <f>BK169</f>
        <v>0</v>
      </c>
      <c r="L169" s="126"/>
      <c r="M169" s="131"/>
      <c r="P169" s="132">
        <f>SUM(P170:P190)</f>
        <v>0</v>
      </c>
      <c r="R169" s="132">
        <f>SUM(R170:R190)</f>
        <v>0</v>
      </c>
      <c r="T169" s="133">
        <f>SUM(T170:T190)</f>
        <v>0</v>
      </c>
      <c r="AR169" s="127" t="s">
        <v>222</v>
      </c>
      <c r="AT169" s="134" t="s">
        <v>74</v>
      </c>
      <c r="AU169" s="134" t="s">
        <v>82</v>
      </c>
      <c r="AY169" s="127" t="s">
        <v>205</v>
      </c>
      <c r="BK169" s="135">
        <f>SUM(BK170:BK190)</f>
        <v>0</v>
      </c>
    </row>
    <row r="170" spans="2:65" s="1" customFormat="1" ht="33" customHeight="1">
      <c r="B170" s="136"/>
      <c r="C170" s="137" t="s">
        <v>893</v>
      </c>
      <c r="D170" s="137" t="s">
        <v>206</v>
      </c>
      <c r="E170" s="138" t="s">
        <v>5654</v>
      </c>
      <c r="F170" s="139" t="s">
        <v>5655</v>
      </c>
      <c r="G170" s="140" t="s">
        <v>592</v>
      </c>
      <c r="H170" s="141">
        <v>4</v>
      </c>
      <c r="I170" s="142"/>
      <c r="J170" s="143">
        <f t="shared" ref="J170:J190" si="20">ROUND(I170*H170,2)</f>
        <v>0</v>
      </c>
      <c r="K170" s="144"/>
      <c r="L170" s="145"/>
      <c r="M170" s="146" t="s">
        <v>1</v>
      </c>
      <c r="N170" s="147" t="s">
        <v>41</v>
      </c>
      <c r="P170" s="148">
        <f t="shared" ref="P170:P190" si="21">O170*H170</f>
        <v>0</v>
      </c>
      <c r="Q170" s="148">
        <v>0</v>
      </c>
      <c r="R170" s="148">
        <f t="shared" ref="R170:R190" si="22">Q170*H170</f>
        <v>0</v>
      </c>
      <c r="S170" s="148">
        <v>0</v>
      </c>
      <c r="T170" s="149">
        <f t="shared" ref="T170:T190" si="23">S170*H170</f>
        <v>0</v>
      </c>
      <c r="AR170" s="150" t="s">
        <v>627</v>
      </c>
      <c r="AT170" s="150" t="s">
        <v>206</v>
      </c>
      <c r="AU170" s="150" t="s">
        <v>88</v>
      </c>
      <c r="AY170" s="17" t="s">
        <v>205</v>
      </c>
      <c r="BE170" s="151">
        <f t="shared" ref="BE170:BE190" si="24">IF(N170="základná",J170,0)</f>
        <v>0</v>
      </c>
      <c r="BF170" s="151">
        <f t="shared" ref="BF170:BF190" si="25">IF(N170="znížená",J170,0)</f>
        <v>0</v>
      </c>
      <c r="BG170" s="151">
        <f t="shared" ref="BG170:BG190" si="26">IF(N170="zákl. prenesená",J170,0)</f>
        <v>0</v>
      </c>
      <c r="BH170" s="151">
        <f t="shared" ref="BH170:BH190" si="27">IF(N170="zníž. prenesená",J170,0)</f>
        <v>0</v>
      </c>
      <c r="BI170" s="151">
        <f t="shared" ref="BI170:BI190" si="28">IF(N170="nulová",J170,0)</f>
        <v>0</v>
      </c>
      <c r="BJ170" s="17" t="s">
        <v>88</v>
      </c>
      <c r="BK170" s="151">
        <f t="shared" ref="BK170:BK190" si="29">ROUND(I170*H170,2)</f>
        <v>0</v>
      </c>
      <c r="BL170" s="17" t="s">
        <v>508</v>
      </c>
      <c r="BM170" s="150" t="s">
        <v>1175</v>
      </c>
    </row>
    <row r="171" spans="2:65" s="1" customFormat="1" ht="16.5" customHeight="1">
      <c r="B171" s="136"/>
      <c r="C171" s="154" t="s">
        <v>897</v>
      </c>
      <c r="D171" s="154" t="s">
        <v>214</v>
      </c>
      <c r="E171" s="155" t="s">
        <v>5656</v>
      </c>
      <c r="F171" s="156" t="s">
        <v>5657</v>
      </c>
      <c r="G171" s="157" t="s">
        <v>592</v>
      </c>
      <c r="H171" s="158">
        <v>4</v>
      </c>
      <c r="I171" s="159"/>
      <c r="J171" s="160">
        <f t="shared" si="20"/>
        <v>0</v>
      </c>
      <c r="K171" s="161"/>
      <c r="L171" s="32"/>
      <c r="M171" s="162" t="s">
        <v>1</v>
      </c>
      <c r="N171" s="163" t="s">
        <v>41</v>
      </c>
      <c r="P171" s="148">
        <f t="shared" si="21"/>
        <v>0</v>
      </c>
      <c r="Q171" s="148">
        <v>0</v>
      </c>
      <c r="R171" s="148">
        <f t="shared" si="22"/>
        <v>0</v>
      </c>
      <c r="S171" s="148">
        <v>0</v>
      </c>
      <c r="T171" s="149">
        <f t="shared" si="23"/>
        <v>0</v>
      </c>
      <c r="AR171" s="150" t="s">
        <v>508</v>
      </c>
      <c r="AT171" s="150" t="s">
        <v>214</v>
      </c>
      <c r="AU171" s="150" t="s">
        <v>88</v>
      </c>
      <c r="AY171" s="17" t="s">
        <v>205</v>
      </c>
      <c r="BE171" s="151">
        <f t="shared" si="24"/>
        <v>0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7" t="s">
        <v>88</v>
      </c>
      <c r="BK171" s="151">
        <f t="shared" si="29"/>
        <v>0</v>
      </c>
      <c r="BL171" s="17" t="s">
        <v>508</v>
      </c>
      <c r="BM171" s="150" t="s">
        <v>1182</v>
      </c>
    </row>
    <row r="172" spans="2:65" s="1" customFormat="1" ht="16.5" customHeight="1">
      <c r="B172" s="136"/>
      <c r="C172" s="137" t="s">
        <v>901</v>
      </c>
      <c r="D172" s="137" t="s">
        <v>206</v>
      </c>
      <c r="E172" s="138" t="s">
        <v>5658</v>
      </c>
      <c r="F172" s="139" t="s">
        <v>5659</v>
      </c>
      <c r="G172" s="140" t="s">
        <v>592</v>
      </c>
      <c r="H172" s="141">
        <v>2</v>
      </c>
      <c r="I172" s="142"/>
      <c r="J172" s="143">
        <f t="shared" si="20"/>
        <v>0</v>
      </c>
      <c r="K172" s="144"/>
      <c r="L172" s="145"/>
      <c r="M172" s="146" t="s">
        <v>1</v>
      </c>
      <c r="N172" s="147" t="s">
        <v>41</v>
      </c>
      <c r="P172" s="148">
        <f t="shared" si="21"/>
        <v>0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AR172" s="150" t="s">
        <v>627</v>
      </c>
      <c r="AT172" s="150" t="s">
        <v>206</v>
      </c>
      <c r="AU172" s="150" t="s">
        <v>88</v>
      </c>
      <c r="AY172" s="17" t="s">
        <v>205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7" t="s">
        <v>88</v>
      </c>
      <c r="BK172" s="151">
        <f t="shared" si="29"/>
        <v>0</v>
      </c>
      <c r="BL172" s="17" t="s">
        <v>508</v>
      </c>
      <c r="BM172" s="150" t="s">
        <v>1190</v>
      </c>
    </row>
    <row r="173" spans="2:65" s="1" customFormat="1" ht="16.5" customHeight="1">
      <c r="B173" s="136"/>
      <c r="C173" s="154" t="s">
        <v>905</v>
      </c>
      <c r="D173" s="154" t="s">
        <v>214</v>
      </c>
      <c r="E173" s="155" t="s">
        <v>5660</v>
      </c>
      <c r="F173" s="156" t="s">
        <v>5661</v>
      </c>
      <c r="G173" s="157" t="s">
        <v>370</v>
      </c>
      <c r="H173" s="158">
        <v>2</v>
      </c>
      <c r="I173" s="159"/>
      <c r="J173" s="160">
        <f t="shared" si="20"/>
        <v>0</v>
      </c>
      <c r="K173" s="161"/>
      <c r="L173" s="32"/>
      <c r="M173" s="162" t="s">
        <v>1</v>
      </c>
      <c r="N173" s="163" t="s">
        <v>41</v>
      </c>
      <c r="P173" s="148">
        <f t="shared" si="21"/>
        <v>0</v>
      </c>
      <c r="Q173" s="148">
        <v>0</v>
      </c>
      <c r="R173" s="148">
        <f t="shared" si="22"/>
        <v>0</v>
      </c>
      <c r="S173" s="148">
        <v>0</v>
      </c>
      <c r="T173" s="149">
        <f t="shared" si="23"/>
        <v>0</v>
      </c>
      <c r="AR173" s="150" t="s">
        <v>508</v>
      </c>
      <c r="AT173" s="150" t="s">
        <v>214</v>
      </c>
      <c r="AU173" s="150" t="s">
        <v>88</v>
      </c>
      <c r="AY173" s="17" t="s">
        <v>205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7" t="s">
        <v>88</v>
      </c>
      <c r="BK173" s="151">
        <f t="shared" si="29"/>
        <v>0</v>
      </c>
      <c r="BL173" s="17" t="s">
        <v>508</v>
      </c>
      <c r="BM173" s="150" t="s">
        <v>1014</v>
      </c>
    </row>
    <row r="174" spans="2:65" s="1" customFormat="1" ht="66.75" customHeight="1">
      <c r="B174" s="136"/>
      <c r="C174" s="137" t="s">
        <v>909</v>
      </c>
      <c r="D174" s="137" t="s">
        <v>206</v>
      </c>
      <c r="E174" s="138" t="s">
        <v>5662</v>
      </c>
      <c r="F174" s="139" t="s">
        <v>5663</v>
      </c>
      <c r="G174" s="140" t="s">
        <v>592</v>
      </c>
      <c r="H174" s="141">
        <v>3</v>
      </c>
      <c r="I174" s="142"/>
      <c r="J174" s="143">
        <f t="shared" si="20"/>
        <v>0</v>
      </c>
      <c r="K174" s="144"/>
      <c r="L174" s="145"/>
      <c r="M174" s="146" t="s">
        <v>1</v>
      </c>
      <c r="N174" s="147" t="s">
        <v>41</v>
      </c>
      <c r="P174" s="148">
        <f t="shared" si="21"/>
        <v>0</v>
      </c>
      <c r="Q174" s="148">
        <v>0</v>
      </c>
      <c r="R174" s="148">
        <f t="shared" si="22"/>
        <v>0</v>
      </c>
      <c r="S174" s="148">
        <v>0</v>
      </c>
      <c r="T174" s="149">
        <f t="shared" si="23"/>
        <v>0</v>
      </c>
      <c r="AR174" s="150" t="s">
        <v>627</v>
      </c>
      <c r="AT174" s="150" t="s">
        <v>206</v>
      </c>
      <c r="AU174" s="150" t="s">
        <v>88</v>
      </c>
      <c r="AY174" s="17" t="s">
        <v>205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7" t="s">
        <v>88</v>
      </c>
      <c r="BK174" s="151">
        <f t="shared" si="29"/>
        <v>0</v>
      </c>
      <c r="BL174" s="17" t="s">
        <v>508</v>
      </c>
      <c r="BM174" s="150" t="s">
        <v>1204</v>
      </c>
    </row>
    <row r="175" spans="2:65" s="1" customFormat="1" ht="66.75" customHeight="1">
      <c r="B175" s="136"/>
      <c r="C175" s="137" t="s">
        <v>913</v>
      </c>
      <c r="D175" s="137" t="s">
        <v>206</v>
      </c>
      <c r="E175" s="138" t="s">
        <v>5664</v>
      </c>
      <c r="F175" s="139" t="s">
        <v>5665</v>
      </c>
      <c r="G175" s="140" t="s">
        <v>592</v>
      </c>
      <c r="H175" s="141">
        <v>7</v>
      </c>
      <c r="I175" s="142"/>
      <c r="J175" s="143">
        <f t="shared" si="20"/>
        <v>0</v>
      </c>
      <c r="K175" s="144"/>
      <c r="L175" s="145"/>
      <c r="M175" s="146" t="s">
        <v>1</v>
      </c>
      <c r="N175" s="147" t="s">
        <v>41</v>
      </c>
      <c r="P175" s="148">
        <f t="shared" si="21"/>
        <v>0</v>
      </c>
      <c r="Q175" s="148">
        <v>0</v>
      </c>
      <c r="R175" s="148">
        <f t="shared" si="22"/>
        <v>0</v>
      </c>
      <c r="S175" s="148">
        <v>0</v>
      </c>
      <c r="T175" s="149">
        <f t="shared" si="23"/>
        <v>0</v>
      </c>
      <c r="AR175" s="150" t="s">
        <v>627</v>
      </c>
      <c r="AT175" s="150" t="s">
        <v>206</v>
      </c>
      <c r="AU175" s="150" t="s">
        <v>88</v>
      </c>
      <c r="AY175" s="17" t="s">
        <v>205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7" t="s">
        <v>88</v>
      </c>
      <c r="BK175" s="151">
        <f t="shared" si="29"/>
        <v>0</v>
      </c>
      <c r="BL175" s="17" t="s">
        <v>508</v>
      </c>
      <c r="BM175" s="150" t="s">
        <v>1211</v>
      </c>
    </row>
    <row r="176" spans="2:65" s="1" customFormat="1" ht="16.5" customHeight="1">
      <c r="B176" s="136"/>
      <c r="C176" s="154" t="s">
        <v>917</v>
      </c>
      <c r="D176" s="154" t="s">
        <v>214</v>
      </c>
      <c r="E176" s="155" t="s">
        <v>5666</v>
      </c>
      <c r="F176" s="156" t="s">
        <v>5667</v>
      </c>
      <c r="G176" s="157" t="s">
        <v>592</v>
      </c>
      <c r="H176" s="158">
        <v>10</v>
      </c>
      <c r="I176" s="159"/>
      <c r="J176" s="160">
        <f t="shared" si="20"/>
        <v>0</v>
      </c>
      <c r="K176" s="161"/>
      <c r="L176" s="32"/>
      <c r="M176" s="162" t="s">
        <v>1</v>
      </c>
      <c r="N176" s="163" t="s">
        <v>41</v>
      </c>
      <c r="P176" s="148">
        <f t="shared" si="21"/>
        <v>0</v>
      </c>
      <c r="Q176" s="148">
        <v>0</v>
      </c>
      <c r="R176" s="148">
        <f t="shared" si="22"/>
        <v>0</v>
      </c>
      <c r="S176" s="148">
        <v>0</v>
      </c>
      <c r="T176" s="149">
        <f t="shared" si="23"/>
        <v>0</v>
      </c>
      <c r="AR176" s="150" t="s">
        <v>508</v>
      </c>
      <c r="AT176" s="150" t="s">
        <v>214</v>
      </c>
      <c r="AU176" s="150" t="s">
        <v>88</v>
      </c>
      <c r="AY176" s="17" t="s">
        <v>205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7" t="s">
        <v>88</v>
      </c>
      <c r="BK176" s="151">
        <f t="shared" si="29"/>
        <v>0</v>
      </c>
      <c r="BL176" s="17" t="s">
        <v>508</v>
      </c>
      <c r="BM176" s="150" t="s">
        <v>169</v>
      </c>
    </row>
    <row r="177" spans="2:65" s="1" customFormat="1" ht="24.2" customHeight="1">
      <c r="B177" s="136"/>
      <c r="C177" s="137" t="s">
        <v>921</v>
      </c>
      <c r="D177" s="137" t="s">
        <v>206</v>
      </c>
      <c r="E177" s="138" t="s">
        <v>5668</v>
      </c>
      <c r="F177" s="139" t="s">
        <v>5669</v>
      </c>
      <c r="G177" s="140" t="s">
        <v>592</v>
      </c>
      <c r="H177" s="141">
        <v>20</v>
      </c>
      <c r="I177" s="142"/>
      <c r="J177" s="143">
        <f t="shared" si="20"/>
        <v>0</v>
      </c>
      <c r="K177" s="144"/>
      <c r="L177" s="145"/>
      <c r="M177" s="146" t="s">
        <v>1</v>
      </c>
      <c r="N177" s="147" t="s">
        <v>41</v>
      </c>
      <c r="P177" s="148">
        <f t="shared" si="21"/>
        <v>0</v>
      </c>
      <c r="Q177" s="148">
        <v>0</v>
      </c>
      <c r="R177" s="148">
        <f t="shared" si="22"/>
        <v>0</v>
      </c>
      <c r="S177" s="148">
        <v>0</v>
      </c>
      <c r="T177" s="149">
        <f t="shared" si="23"/>
        <v>0</v>
      </c>
      <c r="AR177" s="150" t="s">
        <v>627</v>
      </c>
      <c r="AT177" s="150" t="s">
        <v>206</v>
      </c>
      <c r="AU177" s="150" t="s">
        <v>88</v>
      </c>
      <c r="AY177" s="17" t="s">
        <v>205</v>
      </c>
      <c r="BE177" s="151">
        <f t="shared" si="24"/>
        <v>0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7" t="s">
        <v>88</v>
      </c>
      <c r="BK177" s="151">
        <f t="shared" si="29"/>
        <v>0</v>
      </c>
      <c r="BL177" s="17" t="s">
        <v>508</v>
      </c>
      <c r="BM177" s="150" t="s">
        <v>1222</v>
      </c>
    </row>
    <row r="178" spans="2:65" s="1" customFormat="1" ht="16.5" customHeight="1">
      <c r="B178" s="136"/>
      <c r="C178" s="137" t="s">
        <v>927</v>
      </c>
      <c r="D178" s="137" t="s">
        <v>206</v>
      </c>
      <c r="E178" s="138" t="s">
        <v>5670</v>
      </c>
      <c r="F178" s="139" t="s">
        <v>5671</v>
      </c>
      <c r="G178" s="140" t="s">
        <v>592</v>
      </c>
      <c r="H178" s="141">
        <v>298</v>
      </c>
      <c r="I178" s="142"/>
      <c r="J178" s="143">
        <f t="shared" si="20"/>
        <v>0</v>
      </c>
      <c r="K178" s="144"/>
      <c r="L178" s="145"/>
      <c r="M178" s="146" t="s">
        <v>1</v>
      </c>
      <c r="N178" s="147" t="s">
        <v>41</v>
      </c>
      <c r="P178" s="148">
        <f t="shared" si="21"/>
        <v>0</v>
      </c>
      <c r="Q178" s="148">
        <v>0</v>
      </c>
      <c r="R178" s="148">
        <f t="shared" si="22"/>
        <v>0</v>
      </c>
      <c r="S178" s="148">
        <v>0</v>
      </c>
      <c r="T178" s="149">
        <f t="shared" si="23"/>
        <v>0</v>
      </c>
      <c r="AR178" s="150" t="s">
        <v>627</v>
      </c>
      <c r="AT178" s="150" t="s">
        <v>206</v>
      </c>
      <c r="AU178" s="150" t="s">
        <v>88</v>
      </c>
      <c r="AY178" s="17" t="s">
        <v>205</v>
      </c>
      <c r="BE178" s="151">
        <f t="shared" si="24"/>
        <v>0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7" t="s">
        <v>88</v>
      </c>
      <c r="BK178" s="151">
        <f t="shared" si="29"/>
        <v>0</v>
      </c>
      <c r="BL178" s="17" t="s">
        <v>508</v>
      </c>
      <c r="BM178" s="150" t="s">
        <v>1226</v>
      </c>
    </row>
    <row r="179" spans="2:65" s="1" customFormat="1" ht="16.5" customHeight="1">
      <c r="B179" s="136"/>
      <c r="C179" s="154" t="s">
        <v>932</v>
      </c>
      <c r="D179" s="154" t="s">
        <v>214</v>
      </c>
      <c r="E179" s="155" t="s">
        <v>5672</v>
      </c>
      <c r="F179" s="156" t="s">
        <v>5673</v>
      </c>
      <c r="G179" s="157" t="s">
        <v>592</v>
      </c>
      <c r="H179" s="158">
        <v>318</v>
      </c>
      <c r="I179" s="159"/>
      <c r="J179" s="160">
        <f t="shared" si="20"/>
        <v>0</v>
      </c>
      <c r="K179" s="161"/>
      <c r="L179" s="32"/>
      <c r="M179" s="162" t="s">
        <v>1</v>
      </c>
      <c r="N179" s="163" t="s">
        <v>41</v>
      </c>
      <c r="P179" s="148">
        <f t="shared" si="21"/>
        <v>0</v>
      </c>
      <c r="Q179" s="148">
        <v>0</v>
      </c>
      <c r="R179" s="148">
        <f t="shared" si="22"/>
        <v>0</v>
      </c>
      <c r="S179" s="148">
        <v>0</v>
      </c>
      <c r="T179" s="149">
        <f t="shared" si="23"/>
        <v>0</v>
      </c>
      <c r="AR179" s="150" t="s">
        <v>508</v>
      </c>
      <c r="AT179" s="150" t="s">
        <v>214</v>
      </c>
      <c r="AU179" s="150" t="s">
        <v>88</v>
      </c>
      <c r="AY179" s="17" t="s">
        <v>205</v>
      </c>
      <c r="BE179" s="151">
        <f t="shared" si="24"/>
        <v>0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7" t="s">
        <v>88</v>
      </c>
      <c r="BK179" s="151">
        <f t="shared" si="29"/>
        <v>0</v>
      </c>
      <c r="BL179" s="17" t="s">
        <v>508</v>
      </c>
      <c r="BM179" s="150" t="s">
        <v>1229</v>
      </c>
    </row>
    <row r="180" spans="2:65" s="1" customFormat="1" ht="24.2" customHeight="1">
      <c r="B180" s="136"/>
      <c r="C180" s="137" t="s">
        <v>936</v>
      </c>
      <c r="D180" s="137" t="s">
        <v>206</v>
      </c>
      <c r="E180" s="138" t="s">
        <v>5674</v>
      </c>
      <c r="F180" s="139" t="s">
        <v>5675</v>
      </c>
      <c r="G180" s="140" t="s">
        <v>592</v>
      </c>
      <c r="H180" s="141">
        <v>2</v>
      </c>
      <c r="I180" s="142"/>
      <c r="J180" s="143">
        <f t="shared" si="20"/>
        <v>0</v>
      </c>
      <c r="K180" s="144"/>
      <c r="L180" s="145"/>
      <c r="M180" s="146" t="s">
        <v>1</v>
      </c>
      <c r="N180" s="147" t="s">
        <v>41</v>
      </c>
      <c r="P180" s="148">
        <f t="shared" si="21"/>
        <v>0</v>
      </c>
      <c r="Q180" s="148">
        <v>0</v>
      </c>
      <c r="R180" s="148">
        <f t="shared" si="22"/>
        <v>0</v>
      </c>
      <c r="S180" s="148">
        <v>0</v>
      </c>
      <c r="T180" s="149">
        <f t="shared" si="23"/>
        <v>0</v>
      </c>
      <c r="AR180" s="150" t="s">
        <v>627</v>
      </c>
      <c r="AT180" s="150" t="s">
        <v>206</v>
      </c>
      <c r="AU180" s="150" t="s">
        <v>88</v>
      </c>
      <c r="AY180" s="17" t="s">
        <v>205</v>
      </c>
      <c r="BE180" s="151">
        <f t="shared" si="24"/>
        <v>0</v>
      </c>
      <c r="BF180" s="151">
        <f t="shared" si="25"/>
        <v>0</v>
      </c>
      <c r="BG180" s="151">
        <f t="shared" si="26"/>
        <v>0</v>
      </c>
      <c r="BH180" s="151">
        <f t="shared" si="27"/>
        <v>0</v>
      </c>
      <c r="BI180" s="151">
        <f t="shared" si="28"/>
        <v>0</v>
      </c>
      <c r="BJ180" s="17" t="s">
        <v>88</v>
      </c>
      <c r="BK180" s="151">
        <f t="shared" si="29"/>
        <v>0</v>
      </c>
      <c r="BL180" s="17" t="s">
        <v>508</v>
      </c>
      <c r="BM180" s="150" t="s">
        <v>1238</v>
      </c>
    </row>
    <row r="181" spans="2:65" s="1" customFormat="1" ht="16.5" customHeight="1">
      <c r="B181" s="136"/>
      <c r="C181" s="154" t="s">
        <v>1083</v>
      </c>
      <c r="D181" s="154" t="s">
        <v>214</v>
      </c>
      <c r="E181" s="155" t="s">
        <v>5676</v>
      </c>
      <c r="F181" s="156" t="s">
        <v>5677</v>
      </c>
      <c r="G181" s="157" t="s">
        <v>592</v>
      </c>
      <c r="H181" s="158">
        <v>2</v>
      </c>
      <c r="I181" s="159"/>
      <c r="J181" s="160">
        <f t="shared" si="20"/>
        <v>0</v>
      </c>
      <c r="K181" s="161"/>
      <c r="L181" s="32"/>
      <c r="M181" s="162" t="s">
        <v>1</v>
      </c>
      <c r="N181" s="163" t="s">
        <v>41</v>
      </c>
      <c r="P181" s="148">
        <f t="shared" si="21"/>
        <v>0</v>
      </c>
      <c r="Q181" s="148">
        <v>0</v>
      </c>
      <c r="R181" s="148">
        <f t="shared" si="22"/>
        <v>0</v>
      </c>
      <c r="S181" s="148">
        <v>0</v>
      </c>
      <c r="T181" s="149">
        <f t="shared" si="23"/>
        <v>0</v>
      </c>
      <c r="AR181" s="150" t="s">
        <v>508</v>
      </c>
      <c r="AT181" s="150" t="s">
        <v>214</v>
      </c>
      <c r="AU181" s="150" t="s">
        <v>88</v>
      </c>
      <c r="AY181" s="17" t="s">
        <v>205</v>
      </c>
      <c r="BE181" s="151">
        <f t="shared" si="24"/>
        <v>0</v>
      </c>
      <c r="BF181" s="151">
        <f t="shared" si="25"/>
        <v>0</v>
      </c>
      <c r="BG181" s="151">
        <f t="shared" si="26"/>
        <v>0</v>
      </c>
      <c r="BH181" s="151">
        <f t="shared" si="27"/>
        <v>0</v>
      </c>
      <c r="BI181" s="151">
        <f t="shared" si="28"/>
        <v>0</v>
      </c>
      <c r="BJ181" s="17" t="s">
        <v>88</v>
      </c>
      <c r="BK181" s="151">
        <f t="shared" si="29"/>
        <v>0</v>
      </c>
      <c r="BL181" s="17" t="s">
        <v>508</v>
      </c>
      <c r="BM181" s="150" t="s">
        <v>1246</v>
      </c>
    </row>
    <row r="182" spans="2:65" s="1" customFormat="1" ht="24.2" customHeight="1">
      <c r="B182" s="136"/>
      <c r="C182" s="137" t="s">
        <v>1086</v>
      </c>
      <c r="D182" s="137" t="s">
        <v>206</v>
      </c>
      <c r="E182" s="138" t="s">
        <v>5678</v>
      </c>
      <c r="F182" s="139" t="s">
        <v>5679</v>
      </c>
      <c r="G182" s="140" t="s">
        <v>592</v>
      </c>
      <c r="H182" s="141">
        <v>2</v>
      </c>
      <c r="I182" s="142"/>
      <c r="J182" s="143">
        <f t="shared" si="20"/>
        <v>0</v>
      </c>
      <c r="K182" s="144"/>
      <c r="L182" s="145"/>
      <c r="M182" s="146" t="s">
        <v>1</v>
      </c>
      <c r="N182" s="147" t="s">
        <v>41</v>
      </c>
      <c r="P182" s="148">
        <f t="shared" si="21"/>
        <v>0</v>
      </c>
      <c r="Q182" s="148">
        <v>0</v>
      </c>
      <c r="R182" s="148">
        <f t="shared" si="22"/>
        <v>0</v>
      </c>
      <c r="S182" s="148">
        <v>0</v>
      </c>
      <c r="T182" s="149">
        <f t="shared" si="23"/>
        <v>0</v>
      </c>
      <c r="AR182" s="150" t="s">
        <v>627</v>
      </c>
      <c r="AT182" s="150" t="s">
        <v>206</v>
      </c>
      <c r="AU182" s="150" t="s">
        <v>88</v>
      </c>
      <c r="AY182" s="17" t="s">
        <v>205</v>
      </c>
      <c r="BE182" s="151">
        <f t="shared" si="24"/>
        <v>0</v>
      </c>
      <c r="BF182" s="151">
        <f t="shared" si="25"/>
        <v>0</v>
      </c>
      <c r="BG182" s="151">
        <f t="shared" si="26"/>
        <v>0</v>
      </c>
      <c r="BH182" s="151">
        <f t="shared" si="27"/>
        <v>0</v>
      </c>
      <c r="BI182" s="151">
        <f t="shared" si="28"/>
        <v>0</v>
      </c>
      <c r="BJ182" s="17" t="s">
        <v>88</v>
      </c>
      <c r="BK182" s="151">
        <f t="shared" si="29"/>
        <v>0</v>
      </c>
      <c r="BL182" s="17" t="s">
        <v>508</v>
      </c>
      <c r="BM182" s="150" t="s">
        <v>1252</v>
      </c>
    </row>
    <row r="183" spans="2:65" s="1" customFormat="1" ht="24.2" customHeight="1">
      <c r="B183" s="136"/>
      <c r="C183" s="154" t="s">
        <v>1089</v>
      </c>
      <c r="D183" s="154" t="s">
        <v>214</v>
      </c>
      <c r="E183" s="155" t="s">
        <v>5680</v>
      </c>
      <c r="F183" s="156" t="s">
        <v>5681</v>
      </c>
      <c r="G183" s="157" t="s">
        <v>592</v>
      </c>
      <c r="H183" s="158">
        <v>2</v>
      </c>
      <c r="I183" s="159"/>
      <c r="J183" s="160">
        <f t="shared" si="20"/>
        <v>0</v>
      </c>
      <c r="K183" s="161"/>
      <c r="L183" s="32"/>
      <c r="M183" s="162" t="s">
        <v>1</v>
      </c>
      <c r="N183" s="163" t="s">
        <v>41</v>
      </c>
      <c r="P183" s="148">
        <f t="shared" si="21"/>
        <v>0</v>
      </c>
      <c r="Q183" s="148">
        <v>0</v>
      </c>
      <c r="R183" s="148">
        <f t="shared" si="22"/>
        <v>0</v>
      </c>
      <c r="S183" s="148">
        <v>0</v>
      </c>
      <c r="T183" s="149">
        <f t="shared" si="23"/>
        <v>0</v>
      </c>
      <c r="AR183" s="150" t="s">
        <v>508</v>
      </c>
      <c r="AT183" s="150" t="s">
        <v>214</v>
      </c>
      <c r="AU183" s="150" t="s">
        <v>88</v>
      </c>
      <c r="AY183" s="17" t="s">
        <v>205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7" t="s">
        <v>88</v>
      </c>
      <c r="BK183" s="151">
        <f t="shared" si="29"/>
        <v>0</v>
      </c>
      <c r="BL183" s="17" t="s">
        <v>508</v>
      </c>
      <c r="BM183" s="150" t="s">
        <v>1259</v>
      </c>
    </row>
    <row r="184" spans="2:65" s="1" customFormat="1" ht="24.2" customHeight="1">
      <c r="B184" s="136"/>
      <c r="C184" s="137" t="s">
        <v>1093</v>
      </c>
      <c r="D184" s="137" t="s">
        <v>206</v>
      </c>
      <c r="E184" s="138" t="s">
        <v>5682</v>
      </c>
      <c r="F184" s="139" t="s">
        <v>5683</v>
      </c>
      <c r="G184" s="140" t="s">
        <v>592</v>
      </c>
      <c r="H184" s="141">
        <v>2</v>
      </c>
      <c r="I184" s="142"/>
      <c r="J184" s="143">
        <f t="shared" si="20"/>
        <v>0</v>
      </c>
      <c r="K184" s="144"/>
      <c r="L184" s="145"/>
      <c r="M184" s="146" t="s">
        <v>1</v>
      </c>
      <c r="N184" s="147" t="s">
        <v>41</v>
      </c>
      <c r="P184" s="148">
        <f t="shared" si="21"/>
        <v>0</v>
      </c>
      <c r="Q184" s="148">
        <v>0</v>
      </c>
      <c r="R184" s="148">
        <f t="shared" si="22"/>
        <v>0</v>
      </c>
      <c r="S184" s="148">
        <v>0</v>
      </c>
      <c r="T184" s="149">
        <f t="shared" si="23"/>
        <v>0</v>
      </c>
      <c r="AR184" s="150" t="s">
        <v>627</v>
      </c>
      <c r="AT184" s="150" t="s">
        <v>206</v>
      </c>
      <c r="AU184" s="150" t="s">
        <v>88</v>
      </c>
      <c r="AY184" s="17" t="s">
        <v>205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7" t="s">
        <v>88</v>
      </c>
      <c r="BK184" s="151">
        <f t="shared" si="29"/>
        <v>0</v>
      </c>
      <c r="BL184" s="17" t="s">
        <v>508</v>
      </c>
      <c r="BM184" s="150" t="s">
        <v>1265</v>
      </c>
    </row>
    <row r="185" spans="2:65" s="1" customFormat="1" ht="16.5" customHeight="1">
      <c r="B185" s="136"/>
      <c r="C185" s="137" t="s">
        <v>1096</v>
      </c>
      <c r="D185" s="137" t="s">
        <v>206</v>
      </c>
      <c r="E185" s="138" t="s">
        <v>5684</v>
      </c>
      <c r="F185" s="139" t="s">
        <v>5685</v>
      </c>
      <c r="G185" s="140" t="s">
        <v>592</v>
      </c>
      <c r="H185" s="141">
        <v>2</v>
      </c>
      <c r="I185" s="142"/>
      <c r="J185" s="143">
        <f t="shared" si="20"/>
        <v>0</v>
      </c>
      <c r="K185" s="144"/>
      <c r="L185" s="145"/>
      <c r="M185" s="146" t="s">
        <v>1</v>
      </c>
      <c r="N185" s="147" t="s">
        <v>41</v>
      </c>
      <c r="P185" s="148">
        <f t="shared" si="21"/>
        <v>0</v>
      </c>
      <c r="Q185" s="148">
        <v>0</v>
      </c>
      <c r="R185" s="148">
        <f t="shared" si="22"/>
        <v>0</v>
      </c>
      <c r="S185" s="148">
        <v>0</v>
      </c>
      <c r="T185" s="149">
        <f t="shared" si="23"/>
        <v>0</v>
      </c>
      <c r="AR185" s="150" t="s">
        <v>627</v>
      </c>
      <c r="AT185" s="150" t="s">
        <v>206</v>
      </c>
      <c r="AU185" s="150" t="s">
        <v>88</v>
      </c>
      <c r="AY185" s="17" t="s">
        <v>205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7" t="s">
        <v>88</v>
      </c>
      <c r="BK185" s="151">
        <f t="shared" si="29"/>
        <v>0</v>
      </c>
      <c r="BL185" s="17" t="s">
        <v>508</v>
      </c>
      <c r="BM185" s="150" t="s">
        <v>1272</v>
      </c>
    </row>
    <row r="186" spans="2:65" s="1" customFormat="1" ht="16.5" customHeight="1">
      <c r="B186" s="136"/>
      <c r="C186" s="154" t="s">
        <v>1099</v>
      </c>
      <c r="D186" s="154" t="s">
        <v>214</v>
      </c>
      <c r="E186" s="155" t="s">
        <v>5686</v>
      </c>
      <c r="F186" s="156" t="s">
        <v>5687</v>
      </c>
      <c r="G186" s="157" t="s">
        <v>592</v>
      </c>
      <c r="H186" s="158">
        <v>4</v>
      </c>
      <c r="I186" s="159"/>
      <c r="J186" s="160">
        <f t="shared" si="20"/>
        <v>0</v>
      </c>
      <c r="K186" s="161"/>
      <c r="L186" s="32"/>
      <c r="M186" s="162" t="s">
        <v>1</v>
      </c>
      <c r="N186" s="163" t="s">
        <v>41</v>
      </c>
      <c r="P186" s="148">
        <f t="shared" si="21"/>
        <v>0</v>
      </c>
      <c r="Q186" s="148">
        <v>0</v>
      </c>
      <c r="R186" s="148">
        <f t="shared" si="22"/>
        <v>0</v>
      </c>
      <c r="S186" s="148">
        <v>0</v>
      </c>
      <c r="T186" s="149">
        <f t="shared" si="23"/>
        <v>0</v>
      </c>
      <c r="AR186" s="150" t="s">
        <v>508</v>
      </c>
      <c r="AT186" s="150" t="s">
        <v>214</v>
      </c>
      <c r="AU186" s="150" t="s">
        <v>88</v>
      </c>
      <c r="AY186" s="17" t="s">
        <v>205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7" t="s">
        <v>88</v>
      </c>
      <c r="BK186" s="151">
        <f t="shared" si="29"/>
        <v>0</v>
      </c>
      <c r="BL186" s="17" t="s">
        <v>508</v>
      </c>
      <c r="BM186" s="150" t="s">
        <v>1276</v>
      </c>
    </row>
    <row r="187" spans="2:65" s="1" customFormat="1" ht="16.5" customHeight="1">
      <c r="B187" s="136"/>
      <c r="C187" s="137" t="s">
        <v>1101</v>
      </c>
      <c r="D187" s="137" t="s">
        <v>206</v>
      </c>
      <c r="E187" s="138" t="s">
        <v>5651</v>
      </c>
      <c r="F187" s="139" t="s">
        <v>5652</v>
      </c>
      <c r="G187" s="140" t="s">
        <v>370</v>
      </c>
      <c r="H187" s="141">
        <v>250</v>
      </c>
      <c r="I187" s="142"/>
      <c r="J187" s="143">
        <f t="shared" si="20"/>
        <v>0</v>
      </c>
      <c r="K187" s="144"/>
      <c r="L187" s="145"/>
      <c r="M187" s="146" t="s">
        <v>1</v>
      </c>
      <c r="N187" s="147" t="s">
        <v>41</v>
      </c>
      <c r="P187" s="148">
        <f t="shared" si="21"/>
        <v>0</v>
      </c>
      <c r="Q187" s="148">
        <v>0</v>
      </c>
      <c r="R187" s="148">
        <f t="shared" si="22"/>
        <v>0</v>
      </c>
      <c r="S187" s="148">
        <v>0</v>
      </c>
      <c r="T187" s="149">
        <f t="shared" si="23"/>
        <v>0</v>
      </c>
      <c r="AR187" s="150" t="s">
        <v>627</v>
      </c>
      <c r="AT187" s="150" t="s">
        <v>206</v>
      </c>
      <c r="AU187" s="150" t="s">
        <v>88</v>
      </c>
      <c r="AY187" s="17" t="s">
        <v>205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7" t="s">
        <v>88</v>
      </c>
      <c r="BK187" s="151">
        <f t="shared" si="29"/>
        <v>0</v>
      </c>
      <c r="BL187" s="17" t="s">
        <v>508</v>
      </c>
      <c r="BM187" s="150" t="s">
        <v>1283</v>
      </c>
    </row>
    <row r="188" spans="2:65" s="1" customFormat="1" ht="16.5" customHeight="1">
      <c r="B188" s="136"/>
      <c r="C188" s="154" t="s">
        <v>1103</v>
      </c>
      <c r="D188" s="154" t="s">
        <v>214</v>
      </c>
      <c r="E188" s="155" t="s">
        <v>5688</v>
      </c>
      <c r="F188" s="156" t="s">
        <v>5689</v>
      </c>
      <c r="G188" s="157" t="s">
        <v>930</v>
      </c>
      <c r="H188" s="158">
        <v>80</v>
      </c>
      <c r="I188" s="159"/>
      <c r="J188" s="160">
        <f t="shared" si="20"/>
        <v>0</v>
      </c>
      <c r="K188" s="161"/>
      <c r="L188" s="32"/>
      <c r="M188" s="162" t="s">
        <v>1</v>
      </c>
      <c r="N188" s="163" t="s">
        <v>41</v>
      </c>
      <c r="P188" s="148">
        <f t="shared" si="21"/>
        <v>0</v>
      </c>
      <c r="Q188" s="148">
        <v>0</v>
      </c>
      <c r="R188" s="148">
        <f t="shared" si="22"/>
        <v>0</v>
      </c>
      <c r="S188" s="148">
        <v>0</v>
      </c>
      <c r="T188" s="149">
        <f t="shared" si="23"/>
        <v>0</v>
      </c>
      <c r="AR188" s="150" t="s">
        <v>508</v>
      </c>
      <c r="AT188" s="150" t="s">
        <v>214</v>
      </c>
      <c r="AU188" s="150" t="s">
        <v>88</v>
      </c>
      <c r="AY188" s="17" t="s">
        <v>205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7" t="s">
        <v>88</v>
      </c>
      <c r="BK188" s="151">
        <f t="shared" si="29"/>
        <v>0</v>
      </c>
      <c r="BL188" s="17" t="s">
        <v>508</v>
      </c>
      <c r="BM188" s="150" t="s">
        <v>1291</v>
      </c>
    </row>
    <row r="189" spans="2:65" s="1" customFormat="1" ht="16.5" customHeight="1">
      <c r="B189" s="136"/>
      <c r="C189" s="154" t="s">
        <v>1105</v>
      </c>
      <c r="D189" s="154" t="s">
        <v>214</v>
      </c>
      <c r="E189" s="155" t="s">
        <v>5690</v>
      </c>
      <c r="F189" s="156" t="s">
        <v>5691</v>
      </c>
      <c r="G189" s="157" t="s">
        <v>930</v>
      </c>
      <c r="H189" s="158">
        <v>8</v>
      </c>
      <c r="I189" s="159"/>
      <c r="J189" s="160">
        <f t="shared" si="20"/>
        <v>0</v>
      </c>
      <c r="K189" s="161"/>
      <c r="L189" s="32"/>
      <c r="M189" s="162" t="s">
        <v>1</v>
      </c>
      <c r="N189" s="163" t="s">
        <v>41</v>
      </c>
      <c r="P189" s="148">
        <f t="shared" si="21"/>
        <v>0</v>
      </c>
      <c r="Q189" s="148">
        <v>0</v>
      </c>
      <c r="R189" s="148">
        <f t="shared" si="22"/>
        <v>0</v>
      </c>
      <c r="S189" s="148">
        <v>0</v>
      </c>
      <c r="T189" s="149">
        <f t="shared" si="23"/>
        <v>0</v>
      </c>
      <c r="AR189" s="150" t="s">
        <v>508</v>
      </c>
      <c r="AT189" s="150" t="s">
        <v>214</v>
      </c>
      <c r="AU189" s="150" t="s">
        <v>88</v>
      </c>
      <c r="AY189" s="17" t="s">
        <v>205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7" t="s">
        <v>88</v>
      </c>
      <c r="BK189" s="151">
        <f t="shared" si="29"/>
        <v>0</v>
      </c>
      <c r="BL189" s="17" t="s">
        <v>508</v>
      </c>
      <c r="BM189" s="150" t="s">
        <v>1297</v>
      </c>
    </row>
    <row r="190" spans="2:65" s="1" customFormat="1" ht="16.5" customHeight="1">
      <c r="B190" s="136"/>
      <c r="C190" s="154" t="s">
        <v>1107</v>
      </c>
      <c r="D190" s="154" t="s">
        <v>214</v>
      </c>
      <c r="E190" s="155" t="s">
        <v>5618</v>
      </c>
      <c r="F190" s="156" t="s">
        <v>5619</v>
      </c>
      <c r="G190" s="157" t="s">
        <v>1590</v>
      </c>
      <c r="H190" s="202"/>
      <c r="I190" s="159"/>
      <c r="J190" s="160">
        <f t="shared" si="20"/>
        <v>0</v>
      </c>
      <c r="K190" s="161"/>
      <c r="L190" s="32"/>
      <c r="M190" s="162" t="s">
        <v>1</v>
      </c>
      <c r="N190" s="163" t="s">
        <v>41</v>
      </c>
      <c r="P190" s="148">
        <f t="shared" si="21"/>
        <v>0</v>
      </c>
      <c r="Q190" s="148">
        <v>0</v>
      </c>
      <c r="R190" s="148">
        <f t="shared" si="22"/>
        <v>0</v>
      </c>
      <c r="S190" s="148">
        <v>0</v>
      </c>
      <c r="T190" s="149">
        <f t="shared" si="23"/>
        <v>0</v>
      </c>
      <c r="AR190" s="150" t="s">
        <v>508</v>
      </c>
      <c r="AT190" s="150" t="s">
        <v>214</v>
      </c>
      <c r="AU190" s="150" t="s">
        <v>88</v>
      </c>
      <c r="AY190" s="17" t="s">
        <v>205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7" t="s">
        <v>88</v>
      </c>
      <c r="BK190" s="151">
        <f t="shared" si="29"/>
        <v>0</v>
      </c>
      <c r="BL190" s="17" t="s">
        <v>508</v>
      </c>
      <c r="BM190" s="150" t="s">
        <v>1304</v>
      </c>
    </row>
  </sheetData>
  <autoFilter ref="C124:K190" xr:uid="{00000000-0009-0000-0000-000013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255"/>
  <sheetViews>
    <sheetView showGridLines="0" topLeftCell="A237" workbookViewId="0">
      <selection activeCell="Y286" sqref="Y28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149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5692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5574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 t="e">
        <f>ROUND(J125, 2)</f>
        <v>#REF!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ROUND((SUM(BE125:BE254)),  2)</f>
        <v>0</v>
      </c>
      <c r="G35" s="95"/>
      <c r="H35" s="95"/>
      <c r="I35" s="96">
        <v>0.2</v>
      </c>
      <c r="J35" s="94">
        <f>ROUND(((SUM(BE125:BE254))*I35),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ROUND((SUM(BF125:BF254)),  2)</f>
        <v>0</v>
      </c>
      <c r="G36" s="95"/>
      <c r="H36" s="95"/>
      <c r="I36" s="96">
        <v>0.2</v>
      </c>
      <c r="J36" s="94">
        <f>ROUND(((SUM(BF125:BF254))*I36),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ROUND((SUM(BG125:BG254)),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ROUND((SUM(BH125:BH254)),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ROUND((SUM(BI125:BI254)),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 t="e">
        <f>SUM(J32:J39)</f>
        <v>#REF!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 xml:space="preserve">E1.8b - E1.8b  EPS a HSP 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Ing.R.Tomášek +Bc.M.Guzmický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 t="e">
        <f>J125</f>
        <v>#REF!</v>
      </c>
      <c r="L98" s="32"/>
      <c r="AU98" s="17" t="s">
        <v>183</v>
      </c>
    </row>
    <row r="99" spans="2:47" s="8" customFormat="1" ht="24.95" customHeight="1">
      <c r="B99" s="109"/>
      <c r="D99" s="110" t="s">
        <v>487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9" customFormat="1" ht="19.899999999999999" customHeight="1">
      <c r="B100" s="113"/>
      <c r="D100" s="114" t="s">
        <v>5693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9" customFormat="1" ht="19.899999999999999" customHeight="1">
      <c r="B101" s="113"/>
      <c r="D101" s="114" t="s">
        <v>5694</v>
      </c>
      <c r="E101" s="115"/>
      <c r="F101" s="115"/>
      <c r="G101" s="115"/>
      <c r="H101" s="115"/>
      <c r="I101" s="115"/>
      <c r="J101" s="116">
        <f>J181</f>
        <v>0</v>
      </c>
      <c r="L101" s="113"/>
    </row>
    <row r="102" spans="2:47" s="9" customFormat="1" ht="19.899999999999999" customHeight="1">
      <c r="B102" s="113"/>
      <c r="D102" s="114" t="s">
        <v>5695</v>
      </c>
      <c r="E102" s="115"/>
      <c r="F102" s="115"/>
      <c r="G102" s="115"/>
      <c r="H102" s="115"/>
      <c r="I102" s="115"/>
      <c r="J102" s="116">
        <f>J232</f>
        <v>0</v>
      </c>
      <c r="L102" s="113"/>
    </row>
    <row r="103" spans="2:47" s="8" customFormat="1" ht="24.95" customHeight="1">
      <c r="B103" s="109"/>
      <c r="D103" s="110" t="s">
        <v>5578</v>
      </c>
      <c r="E103" s="111"/>
      <c r="F103" s="111"/>
      <c r="G103" s="111"/>
      <c r="H103" s="111"/>
      <c r="I103" s="111"/>
      <c r="J103" s="112" t="e">
        <f>#REF!</f>
        <v>#REF!</v>
      </c>
      <c r="L103" s="109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191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70" t="str">
        <f>E7</f>
        <v>PD PRE MODERNIZÁCIU A STAVEBNÉ ÚPRAVY-  ŠD NOVÁ DOBA  PRI SPU V NITRE</v>
      </c>
      <c r="F113" s="271"/>
      <c r="G113" s="271"/>
      <c r="H113" s="271"/>
      <c r="L113" s="32"/>
    </row>
    <row r="114" spans="2:65" ht="12" customHeight="1">
      <c r="B114" s="20"/>
      <c r="C114" s="27" t="s">
        <v>171</v>
      </c>
      <c r="L114" s="20"/>
    </row>
    <row r="115" spans="2:65" s="1" customFormat="1" ht="16.5" customHeight="1">
      <c r="B115" s="32"/>
      <c r="E115" s="270" t="s">
        <v>1978</v>
      </c>
      <c r="F115" s="269"/>
      <c r="G115" s="269"/>
      <c r="H115" s="269"/>
      <c r="L115" s="32"/>
    </row>
    <row r="116" spans="2:65" s="1" customFormat="1" ht="12" customHeight="1">
      <c r="B116" s="32"/>
      <c r="C116" s="27" t="s">
        <v>173</v>
      </c>
      <c r="L116" s="32"/>
    </row>
    <row r="117" spans="2:65" s="1" customFormat="1" ht="16.5" customHeight="1">
      <c r="B117" s="32"/>
      <c r="E117" s="225" t="str">
        <f>E11</f>
        <v xml:space="preserve">E1.8b - E1.8b  EPS a HSP </v>
      </c>
      <c r="F117" s="269"/>
      <c r="G117" s="269"/>
      <c r="H117" s="269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Nitra</v>
      </c>
      <c r="I119" s="27" t="s">
        <v>21</v>
      </c>
      <c r="J119" s="55" t="str">
        <f>IF(J14="","",J14)</f>
        <v>6. 6. 2024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23</v>
      </c>
      <c r="F121" s="25" t="str">
        <f>E17</f>
        <v>SPU v NITRE , A.Hlinku č.2 , 94901 NITRA</v>
      </c>
      <c r="I121" s="27" t="s">
        <v>29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>Ing.R.Tomášek +Bc.M.Guzmický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7"/>
      <c r="C124" s="118" t="s">
        <v>192</v>
      </c>
      <c r="D124" s="119" t="s">
        <v>60</v>
      </c>
      <c r="E124" s="119" t="s">
        <v>56</v>
      </c>
      <c r="F124" s="119" t="s">
        <v>57</v>
      </c>
      <c r="G124" s="119" t="s">
        <v>193</v>
      </c>
      <c r="H124" s="119" t="s">
        <v>194</v>
      </c>
      <c r="I124" s="119" t="s">
        <v>195</v>
      </c>
      <c r="J124" s="120" t="s">
        <v>181</v>
      </c>
      <c r="K124" s="121" t="s">
        <v>196</v>
      </c>
      <c r="L124" s="117"/>
      <c r="M124" s="62" t="s">
        <v>1</v>
      </c>
      <c r="N124" s="63" t="s">
        <v>39</v>
      </c>
      <c r="O124" s="63" t="s">
        <v>197</v>
      </c>
      <c r="P124" s="63" t="s">
        <v>198</v>
      </c>
      <c r="Q124" s="63" t="s">
        <v>199</v>
      </c>
      <c r="R124" s="63" t="s">
        <v>200</v>
      </c>
      <c r="S124" s="63" t="s">
        <v>201</v>
      </c>
      <c r="T124" s="64" t="s">
        <v>202</v>
      </c>
    </row>
    <row r="125" spans="2:65" s="1" customFormat="1" ht="22.9" customHeight="1">
      <c r="B125" s="32"/>
      <c r="C125" s="67" t="s">
        <v>182</v>
      </c>
      <c r="J125" s="122" t="e">
        <f>BK125</f>
        <v>#REF!</v>
      </c>
      <c r="L125" s="32"/>
      <c r="M125" s="65"/>
      <c r="N125" s="56"/>
      <c r="O125" s="56"/>
      <c r="P125" s="123" t="e">
        <f>P126+#REF!</f>
        <v>#REF!</v>
      </c>
      <c r="Q125" s="56"/>
      <c r="R125" s="123" t="e">
        <f>R126+#REF!</f>
        <v>#REF!</v>
      </c>
      <c r="S125" s="56"/>
      <c r="T125" s="124" t="e">
        <f>T126+#REF!</f>
        <v>#REF!</v>
      </c>
      <c r="AT125" s="17" t="s">
        <v>74</v>
      </c>
      <c r="AU125" s="17" t="s">
        <v>183</v>
      </c>
      <c r="BK125" s="125" t="e">
        <f>BK126+#REF!</f>
        <v>#REF!</v>
      </c>
    </row>
    <row r="126" spans="2:65" s="11" customFormat="1" ht="25.9" customHeight="1">
      <c r="B126" s="126"/>
      <c r="D126" s="127" t="s">
        <v>74</v>
      </c>
      <c r="E126" s="128" t="s">
        <v>206</v>
      </c>
      <c r="F126" s="128" t="s">
        <v>616</v>
      </c>
      <c r="I126" s="129"/>
      <c r="J126" s="130">
        <f>BK126</f>
        <v>0</v>
      </c>
      <c r="L126" s="126"/>
      <c r="M126" s="131"/>
      <c r="P126" s="132">
        <f>P127+P181+P232</f>
        <v>0</v>
      </c>
      <c r="R126" s="132">
        <f>R127+R181+R232</f>
        <v>0</v>
      </c>
      <c r="T126" s="133">
        <f>T127+T181+T232</f>
        <v>0</v>
      </c>
      <c r="AR126" s="127" t="s">
        <v>222</v>
      </c>
      <c r="AT126" s="134" t="s">
        <v>74</v>
      </c>
      <c r="AU126" s="134" t="s">
        <v>75</v>
      </c>
      <c r="AY126" s="127" t="s">
        <v>205</v>
      </c>
      <c r="BK126" s="135">
        <f>BK127+BK181+BK232</f>
        <v>0</v>
      </c>
    </row>
    <row r="127" spans="2:65" s="11" customFormat="1" ht="22.9" customHeight="1">
      <c r="B127" s="126"/>
      <c r="D127" s="127" t="s">
        <v>74</v>
      </c>
      <c r="E127" s="152" t="s">
        <v>1437</v>
      </c>
      <c r="F127" s="152" t="s">
        <v>5580</v>
      </c>
      <c r="I127" s="129"/>
      <c r="J127" s="153">
        <f>BK127</f>
        <v>0</v>
      </c>
      <c r="L127" s="126"/>
      <c r="M127" s="131"/>
      <c r="P127" s="132">
        <f>SUM(P128:P180)</f>
        <v>0</v>
      </c>
      <c r="R127" s="132">
        <f>SUM(R128:R180)</f>
        <v>0</v>
      </c>
      <c r="T127" s="133">
        <f>SUM(T128:T180)</f>
        <v>0</v>
      </c>
      <c r="AR127" s="127" t="s">
        <v>222</v>
      </c>
      <c r="AT127" s="134" t="s">
        <v>74</v>
      </c>
      <c r="AU127" s="134" t="s">
        <v>82</v>
      </c>
      <c r="AY127" s="127" t="s">
        <v>205</v>
      </c>
      <c r="BK127" s="135">
        <f>SUM(BK128:BK180)</f>
        <v>0</v>
      </c>
    </row>
    <row r="128" spans="2:65" s="1" customFormat="1" ht="24.2" customHeight="1">
      <c r="B128" s="136"/>
      <c r="C128" s="154" t="s">
        <v>82</v>
      </c>
      <c r="D128" s="154" t="s">
        <v>214</v>
      </c>
      <c r="E128" s="155" t="s">
        <v>5591</v>
      </c>
      <c r="F128" s="156" t="s">
        <v>5592</v>
      </c>
      <c r="G128" s="157" t="s">
        <v>370</v>
      </c>
      <c r="H128" s="158">
        <v>8500</v>
      </c>
      <c r="I128" s="159"/>
      <c r="J128" s="160">
        <f t="shared" ref="J128:J159" si="0">ROUND(I128*H128,2)</f>
        <v>0</v>
      </c>
      <c r="K128" s="161"/>
      <c r="L128" s="32"/>
      <c r="M128" s="162" t="s">
        <v>1</v>
      </c>
      <c r="N128" s="163" t="s">
        <v>41</v>
      </c>
      <c r="P128" s="148">
        <f t="shared" ref="P128:P159" si="1">O128*H128</f>
        <v>0</v>
      </c>
      <c r="Q128" s="148">
        <v>0</v>
      </c>
      <c r="R128" s="148">
        <f t="shared" ref="R128:R159" si="2">Q128*H128</f>
        <v>0</v>
      </c>
      <c r="S128" s="148">
        <v>0</v>
      </c>
      <c r="T128" s="149">
        <f t="shared" ref="T128:T159" si="3">S128*H128</f>
        <v>0</v>
      </c>
      <c r="AR128" s="150" t="s">
        <v>508</v>
      </c>
      <c r="AT128" s="150" t="s">
        <v>214</v>
      </c>
      <c r="AU128" s="150" t="s">
        <v>88</v>
      </c>
      <c r="AY128" s="17" t="s">
        <v>205</v>
      </c>
      <c r="BE128" s="151">
        <f t="shared" ref="BE128:BE159" si="4">IF(N128="základná",J128,0)</f>
        <v>0</v>
      </c>
      <c r="BF128" s="151">
        <f t="shared" ref="BF128:BF159" si="5">IF(N128="znížená",J128,0)</f>
        <v>0</v>
      </c>
      <c r="BG128" s="151">
        <f t="shared" ref="BG128:BG159" si="6">IF(N128="zákl. prenesená",J128,0)</f>
        <v>0</v>
      </c>
      <c r="BH128" s="151">
        <f t="shared" ref="BH128:BH159" si="7">IF(N128="zníž. prenesená",J128,0)</f>
        <v>0</v>
      </c>
      <c r="BI128" s="151">
        <f t="shared" ref="BI128:BI159" si="8">IF(N128="nulová",J128,0)</f>
        <v>0</v>
      </c>
      <c r="BJ128" s="17" t="s">
        <v>88</v>
      </c>
      <c r="BK128" s="151">
        <f t="shared" ref="BK128:BK159" si="9">ROUND(I128*H128,2)</f>
        <v>0</v>
      </c>
      <c r="BL128" s="17" t="s">
        <v>508</v>
      </c>
      <c r="BM128" s="150" t="s">
        <v>88</v>
      </c>
    </row>
    <row r="129" spans="2:65" s="1" customFormat="1" ht="24.2" customHeight="1">
      <c r="B129" s="136"/>
      <c r="C129" s="154" t="s">
        <v>88</v>
      </c>
      <c r="D129" s="154" t="s">
        <v>214</v>
      </c>
      <c r="E129" s="155" t="s">
        <v>5696</v>
      </c>
      <c r="F129" s="156" t="s">
        <v>5697</v>
      </c>
      <c r="G129" s="157" t="s">
        <v>5698</v>
      </c>
      <c r="H129" s="158">
        <v>8000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41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508</v>
      </c>
      <c r="AT129" s="150" t="s">
        <v>214</v>
      </c>
      <c r="AU129" s="150" t="s">
        <v>88</v>
      </c>
      <c r="AY129" s="17" t="s">
        <v>205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88</v>
      </c>
      <c r="BK129" s="151">
        <f t="shared" si="9"/>
        <v>0</v>
      </c>
      <c r="BL129" s="17" t="s">
        <v>508</v>
      </c>
      <c r="BM129" s="150" t="s">
        <v>210</v>
      </c>
    </row>
    <row r="130" spans="2:65" s="1" customFormat="1" ht="24.2" customHeight="1">
      <c r="B130" s="136"/>
      <c r="C130" s="154" t="s">
        <v>222</v>
      </c>
      <c r="D130" s="154" t="s">
        <v>214</v>
      </c>
      <c r="E130" s="155" t="s">
        <v>5699</v>
      </c>
      <c r="F130" s="156" t="s">
        <v>5700</v>
      </c>
      <c r="G130" s="157" t="s">
        <v>5698</v>
      </c>
      <c r="H130" s="158">
        <v>25600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41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508</v>
      </c>
      <c r="AT130" s="150" t="s">
        <v>214</v>
      </c>
      <c r="AU130" s="150" t="s">
        <v>88</v>
      </c>
      <c r="AY130" s="17" t="s">
        <v>205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88</v>
      </c>
      <c r="BK130" s="151">
        <f t="shared" si="9"/>
        <v>0</v>
      </c>
      <c r="BL130" s="17" t="s">
        <v>508</v>
      </c>
      <c r="BM130" s="150" t="s">
        <v>260</v>
      </c>
    </row>
    <row r="131" spans="2:65" s="1" customFormat="1" ht="24.2" customHeight="1">
      <c r="B131" s="136"/>
      <c r="C131" s="154" t="s">
        <v>210</v>
      </c>
      <c r="D131" s="154" t="s">
        <v>214</v>
      </c>
      <c r="E131" s="155" t="s">
        <v>5701</v>
      </c>
      <c r="F131" s="156" t="s">
        <v>5702</v>
      </c>
      <c r="G131" s="157" t="s">
        <v>5698</v>
      </c>
      <c r="H131" s="158">
        <v>1680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41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508</v>
      </c>
      <c r="AT131" s="150" t="s">
        <v>214</v>
      </c>
      <c r="AU131" s="150" t="s">
        <v>88</v>
      </c>
      <c r="AY131" s="17" t="s">
        <v>205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88</v>
      </c>
      <c r="BK131" s="151">
        <f t="shared" si="9"/>
        <v>0</v>
      </c>
      <c r="BL131" s="17" t="s">
        <v>508</v>
      </c>
      <c r="BM131" s="150" t="s">
        <v>209</v>
      </c>
    </row>
    <row r="132" spans="2:65" s="1" customFormat="1" ht="24.2" customHeight="1">
      <c r="B132" s="136"/>
      <c r="C132" s="154" t="s">
        <v>220</v>
      </c>
      <c r="D132" s="154" t="s">
        <v>214</v>
      </c>
      <c r="E132" s="155" t="s">
        <v>5703</v>
      </c>
      <c r="F132" s="156" t="s">
        <v>5704</v>
      </c>
      <c r="G132" s="157" t="s">
        <v>1587</v>
      </c>
      <c r="H132" s="158">
        <v>1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41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508</v>
      </c>
      <c r="AT132" s="150" t="s">
        <v>214</v>
      </c>
      <c r="AU132" s="150" t="s">
        <v>88</v>
      </c>
      <c r="AY132" s="17" t="s">
        <v>205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88</v>
      </c>
      <c r="BK132" s="151">
        <f t="shared" si="9"/>
        <v>0</v>
      </c>
      <c r="BL132" s="17" t="s">
        <v>508</v>
      </c>
      <c r="BM132" s="150" t="s">
        <v>309</v>
      </c>
    </row>
    <row r="133" spans="2:65" s="1" customFormat="1" ht="16.5" customHeight="1">
      <c r="B133" s="136"/>
      <c r="C133" s="154" t="s">
        <v>260</v>
      </c>
      <c r="D133" s="154" t="s">
        <v>214</v>
      </c>
      <c r="E133" s="155" t="s">
        <v>5705</v>
      </c>
      <c r="F133" s="156" t="s">
        <v>5706</v>
      </c>
      <c r="G133" s="157" t="s">
        <v>370</v>
      </c>
      <c r="H133" s="158">
        <v>6000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41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508</v>
      </c>
      <c r="AT133" s="150" t="s">
        <v>214</v>
      </c>
      <c r="AU133" s="150" t="s">
        <v>88</v>
      </c>
      <c r="AY133" s="17" t="s">
        <v>205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88</v>
      </c>
      <c r="BK133" s="151">
        <f t="shared" si="9"/>
        <v>0</v>
      </c>
      <c r="BL133" s="17" t="s">
        <v>508</v>
      </c>
      <c r="BM133" s="150" t="s">
        <v>317</v>
      </c>
    </row>
    <row r="134" spans="2:65" s="1" customFormat="1" ht="33" customHeight="1">
      <c r="B134" s="136"/>
      <c r="C134" s="154" t="s">
        <v>267</v>
      </c>
      <c r="D134" s="154" t="s">
        <v>214</v>
      </c>
      <c r="E134" s="155" t="s">
        <v>5595</v>
      </c>
      <c r="F134" s="156" t="s">
        <v>5596</v>
      </c>
      <c r="G134" s="157" t="s">
        <v>370</v>
      </c>
      <c r="H134" s="158">
        <v>8500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41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508</v>
      </c>
      <c r="AT134" s="150" t="s">
        <v>214</v>
      </c>
      <c r="AU134" s="150" t="s">
        <v>88</v>
      </c>
      <c r="AY134" s="17" t="s">
        <v>205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88</v>
      </c>
      <c r="BK134" s="151">
        <f t="shared" si="9"/>
        <v>0</v>
      </c>
      <c r="BL134" s="17" t="s">
        <v>508</v>
      </c>
      <c r="BM134" s="150" t="s">
        <v>326</v>
      </c>
    </row>
    <row r="135" spans="2:65" s="1" customFormat="1" ht="21.75" customHeight="1">
      <c r="B135" s="136"/>
      <c r="C135" s="154" t="s">
        <v>209</v>
      </c>
      <c r="D135" s="154" t="s">
        <v>214</v>
      </c>
      <c r="E135" s="155" t="s">
        <v>5707</v>
      </c>
      <c r="F135" s="156" t="s">
        <v>5708</v>
      </c>
      <c r="G135" s="157" t="s">
        <v>592</v>
      </c>
      <c r="H135" s="158">
        <v>1337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41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508</v>
      </c>
      <c r="AT135" s="150" t="s">
        <v>214</v>
      </c>
      <c r="AU135" s="150" t="s">
        <v>88</v>
      </c>
      <c r="AY135" s="17" t="s">
        <v>205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88</v>
      </c>
      <c r="BK135" s="151">
        <f t="shared" si="9"/>
        <v>0</v>
      </c>
      <c r="BL135" s="17" t="s">
        <v>508</v>
      </c>
      <c r="BM135" s="150" t="s">
        <v>233</v>
      </c>
    </row>
    <row r="136" spans="2:65" s="1" customFormat="1" ht="16.5" customHeight="1">
      <c r="B136" s="136"/>
      <c r="C136" s="154" t="s">
        <v>277</v>
      </c>
      <c r="D136" s="154" t="s">
        <v>214</v>
      </c>
      <c r="E136" s="155" t="s">
        <v>5601</v>
      </c>
      <c r="F136" s="156" t="s">
        <v>5602</v>
      </c>
      <c r="G136" s="157" t="s">
        <v>370</v>
      </c>
      <c r="H136" s="158">
        <v>9345.5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41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508</v>
      </c>
      <c r="AT136" s="150" t="s">
        <v>214</v>
      </c>
      <c r="AU136" s="150" t="s">
        <v>88</v>
      </c>
      <c r="AY136" s="17" t="s">
        <v>205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88</v>
      </c>
      <c r="BK136" s="151">
        <f t="shared" si="9"/>
        <v>0</v>
      </c>
      <c r="BL136" s="17" t="s">
        <v>508</v>
      </c>
      <c r="BM136" s="150" t="s">
        <v>344</v>
      </c>
    </row>
    <row r="137" spans="2:65" s="1" customFormat="1" ht="16.5" customHeight="1">
      <c r="B137" s="136"/>
      <c r="C137" s="137" t="s">
        <v>309</v>
      </c>
      <c r="D137" s="137" t="s">
        <v>206</v>
      </c>
      <c r="E137" s="138" t="s">
        <v>5709</v>
      </c>
      <c r="F137" s="139" t="s">
        <v>5710</v>
      </c>
      <c r="G137" s="140" t="s">
        <v>370</v>
      </c>
      <c r="H137" s="141">
        <v>4620</v>
      </c>
      <c r="I137" s="142"/>
      <c r="J137" s="143">
        <f t="shared" si="0"/>
        <v>0</v>
      </c>
      <c r="K137" s="144"/>
      <c r="L137" s="145"/>
      <c r="M137" s="146" t="s">
        <v>1</v>
      </c>
      <c r="N137" s="147" t="s">
        <v>41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627</v>
      </c>
      <c r="AT137" s="150" t="s">
        <v>206</v>
      </c>
      <c r="AU137" s="150" t="s">
        <v>88</v>
      </c>
      <c r="AY137" s="17" t="s">
        <v>205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88</v>
      </c>
      <c r="BK137" s="151">
        <f t="shared" si="9"/>
        <v>0</v>
      </c>
      <c r="BL137" s="17" t="s">
        <v>508</v>
      </c>
      <c r="BM137" s="150" t="s">
        <v>7</v>
      </c>
    </row>
    <row r="138" spans="2:65" s="1" customFormat="1" ht="16.5" customHeight="1">
      <c r="B138" s="136"/>
      <c r="C138" s="137" t="s">
        <v>313</v>
      </c>
      <c r="D138" s="137" t="s">
        <v>206</v>
      </c>
      <c r="E138" s="138" t="s">
        <v>5711</v>
      </c>
      <c r="F138" s="139" t="s">
        <v>5712</v>
      </c>
      <c r="G138" s="140" t="s">
        <v>370</v>
      </c>
      <c r="H138" s="141">
        <v>2752</v>
      </c>
      <c r="I138" s="142"/>
      <c r="J138" s="143">
        <f t="shared" si="0"/>
        <v>0</v>
      </c>
      <c r="K138" s="144"/>
      <c r="L138" s="145"/>
      <c r="M138" s="146" t="s">
        <v>1</v>
      </c>
      <c r="N138" s="147" t="s">
        <v>41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627</v>
      </c>
      <c r="AT138" s="150" t="s">
        <v>206</v>
      </c>
      <c r="AU138" s="150" t="s">
        <v>88</v>
      </c>
      <c r="AY138" s="17" t="s">
        <v>205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88</v>
      </c>
      <c r="BK138" s="151">
        <f t="shared" si="9"/>
        <v>0</v>
      </c>
      <c r="BL138" s="17" t="s">
        <v>508</v>
      </c>
      <c r="BM138" s="150" t="s">
        <v>364</v>
      </c>
    </row>
    <row r="139" spans="2:65" s="1" customFormat="1" ht="16.5" customHeight="1">
      <c r="B139" s="136"/>
      <c r="C139" s="137" t="s">
        <v>317</v>
      </c>
      <c r="D139" s="137" t="s">
        <v>206</v>
      </c>
      <c r="E139" s="138" t="s">
        <v>5713</v>
      </c>
      <c r="F139" s="139" t="s">
        <v>5714</v>
      </c>
      <c r="G139" s="140" t="s">
        <v>370</v>
      </c>
      <c r="H139" s="141">
        <v>81.5</v>
      </c>
      <c r="I139" s="142"/>
      <c r="J139" s="143">
        <f t="shared" si="0"/>
        <v>0</v>
      </c>
      <c r="K139" s="144"/>
      <c r="L139" s="145"/>
      <c r="M139" s="146" t="s">
        <v>1</v>
      </c>
      <c r="N139" s="147" t="s">
        <v>41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627</v>
      </c>
      <c r="AT139" s="150" t="s">
        <v>206</v>
      </c>
      <c r="AU139" s="150" t="s">
        <v>88</v>
      </c>
      <c r="AY139" s="17" t="s">
        <v>205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88</v>
      </c>
      <c r="BK139" s="151">
        <f t="shared" si="9"/>
        <v>0</v>
      </c>
      <c r="BL139" s="17" t="s">
        <v>508</v>
      </c>
      <c r="BM139" s="150" t="s">
        <v>374</v>
      </c>
    </row>
    <row r="140" spans="2:65" s="1" customFormat="1" ht="16.5" customHeight="1">
      <c r="B140" s="136"/>
      <c r="C140" s="137" t="s">
        <v>322</v>
      </c>
      <c r="D140" s="137" t="s">
        <v>206</v>
      </c>
      <c r="E140" s="138" t="s">
        <v>5715</v>
      </c>
      <c r="F140" s="139" t="s">
        <v>5716</v>
      </c>
      <c r="G140" s="140" t="s">
        <v>370</v>
      </c>
      <c r="H140" s="141">
        <v>332</v>
      </c>
      <c r="I140" s="142"/>
      <c r="J140" s="143">
        <f t="shared" si="0"/>
        <v>0</v>
      </c>
      <c r="K140" s="144"/>
      <c r="L140" s="145"/>
      <c r="M140" s="146" t="s">
        <v>1</v>
      </c>
      <c r="N140" s="147" t="s">
        <v>41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627</v>
      </c>
      <c r="AT140" s="150" t="s">
        <v>206</v>
      </c>
      <c r="AU140" s="150" t="s">
        <v>88</v>
      </c>
      <c r="AY140" s="17" t="s">
        <v>205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88</v>
      </c>
      <c r="BK140" s="151">
        <f t="shared" si="9"/>
        <v>0</v>
      </c>
      <c r="BL140" s="17" t="s">
        <v>508</v>
      </c>
      <c r="BM140" s="150" t="s">
        <v>382</v>
      </c>
    </row>
    <row r="141" spans="2:65" s="1" customFormat="1" ht="16.5" customHeight="1">
      <c r="B141" s="136"/>
      <c r="C141" s="137" t="s">
        <v>326</v>
      </c>
      <c r="D141" s="137" t="s">
        <v>206</v>
      </c>
      <c r="E141" s="138" t="s">
        <v>5717</v>
      </c>
      <c r="F141" s="139" t="s">
        <v>5718</v>
      </c>
      <c r="G141" s="140" t="s">
        <v>370</v>
      </c>
      <c r="H141" s="141">
        <v>30</v>
      </c>
      <c r="I141" s="142"/>
      <c r="J141" s="143">
        <f t="shared" si="0"/>
        <v>0</v>
      </c>
      <c r="K141" s="144"/>
      <c r="L141" s="145"/>
      <c r="M141" s="146" t="s">
        <v>1</v>
      </c>
      <c r="N141" s="147" t="s">
        <v>41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627</v>
      </c>
      <c r="AT141" s="150" t="s">
        <v>206</v>
      </c>
      <c r="AU141" s="150" t="s">
        <v>88</v>
      </c>
      <c r="AY141" s="17" t="s">
        <v>205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88</v>
      </c>
      <c r="BK141" s="151">
        <f t="shared" si="9"/>
        <v>0</v>
      </c>
      <c r="BL141" s="17" t="s">
        <v>508</v>
      </c>
      <c r="BM141" s="150" t="s">
        <v>391</v>
      </c>
    </row>
    <row r="142" spans="2:65" s="1" customFormat="1" ht="21.75" customHeight="1">
      <c r="B142" s="136"/>
      <c r="C142" s="154" t="s">
        <v>330</v>
      </c>
      <c r="D142" s="154" t="s">
        <v>214</v>
      </c>
      <c r="E142" s="155" t="s">
        <v>5719</v>
      </c>
      <c r="F142" s="156" t="s">
        <v>5720</v>
      </c>
      <c r="G142" s="157" t="s">
        <v>370</v>
      </c>
      <c r="H142" s="158">
        <v>30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41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508</v>
      </c>
      <c r="AT142" s="150" t="s">
        <v>214</v>
      </c>
      <c r="AU142" s="150" t="s">
        <v>88</v>
      </c>
      <c r="AY142" s="17" t="s">
        <v>205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88</v>
      </c>
      <c r="BK142" s="151">
        <f t="shared" si="9"/>
        <v>0</v>
      </c>
      <c r="BL142" s="17" t="s">
        <v>508</v>
      </c>
      <c r="BM142" s="150" t="s">
        <v>405</v>
      </c>
    </row>
    <row r="143" spans="2:65" s="1" customFormat="1" ht="16.5" customHeight="1">
      <c r="B143" s="136"/>
      <c r="C143" s="137" t="s">
        <v>233</v>
      </c>
      <c r="D143" s="137" t="s">
        <v>206</v>
      </c>
      <c r="E143" s="138" t="s">
        <v>5721</v>
      </c>
      <c r="F143" s="139" t="s">
        <v>5722</v>
      </c>
      <c r="G143" s="140" t="s">
        <v>1587</v>
      </c>
      <c r="H143" s="141">
        <v>1</v>
      </c>
      <c r="I143" s="142"/>
      <c r="J143" s="143">
        <f t="shared" si="0"/>
        <v>0</v>
      </c>
      <c r="K143" s="144"/>
      <c r="L143" s="145"/>
      <c r="M143" s="146" t="s">
        <v>1</v>
      </c>
      <c r="N143" s="147" t="s">
        <v>41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AR143" s="150" t="s">
        <v>627</v>
      </c>
      <c r="AT143" s="150" t="s">
        <v>206</v>
      </c>
      <c r="AU143" s="150" t="s">
        <v>88</v>
      </c>
      <c r="AY143" s="17" t="s">
        <v>205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88</v>
      </c>
      <c r="BK143" s="151">
        <f t="shared" si="9"/>
        <v>0</v>
      </c>
      <c r="BL143" s="17" t="s">
        <v>508</v>
      </c>
      <c r="BM143" s="150" t="s">
        <v>258</v>
      </c>
    </row>
    <row r="144" spans="2:65" s="1" customFormat="1" ht="24.2" customHeight="1">
      <c r="B144" s="136"/>
      <c r="C144" s="154" t="s">
        <v>340</v>
      </c>
      <c r="D144" s="154" t="s">
        <v>214</v>
      </c>
      <c r="E144" s="155" t="s">
        <v>5723</v>
      </c>
      <c r="F144" s="156" t="s">
        <v>5724</v>
      </c>
      <c r="G144" s="157" t="s">
        <v>1587</v>
      </c>
      <c r="H144" s="158">
        <v>1</v>
      </c>
      <c r="I144" s="159"/>
      <c r="J144" s="160">
        <f t="shared" si="0"/>
        <v>0</v>
      </c>
      <c r="K144" s="161"/>
      <c r="L144" s="32"/>
      <c r="M144" s="162" t="s">
        <v>1</v>
      </c>
      <c r="N144" s="163" t="s">
        <v>41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AR144" s="150" t="s">
        <v>508</v>
      </c>
      <c r="AT144" s="150" t="s">
        <v>214</v>
      </c>
      <c r="AU144" s="150" t="s">
        <v>88</v>
      </c>
      <c r="AY144" s="17" t="s">
        <v>205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88</v>
      </c>
      <c r="BK144" s="151">
        <f t="shared" si="9"/>
        <v>0</v>
      </c>
      <c r="BL144" s="17" t="s">
        <v>508</v>
      </c>
      <c r="BM144" s="150" t="s">
        <v>624</v>
      </c>
    </row>
    <row r="145" spans="2:65" s="1" customFormat="1" ht="16.5" customHeight="1">
      <c r="B145" s="136"/>
      <c r="C145" s="137" t="s">
        <v>344</v>
      </c>
      <c r="D145" s="137" t="s">
        <v>206</v>
      </c>
      <c r="E145" s="138" t="s">
        <v>5725</v>
      </c>
      <c r="F145" s="139" t="s">
        <v>5726</v>
      </c>
      <c r="G145" s="140" t="s">
        <v>1587</v>
      </c>
      <c r="H145" s="141">
        <v>1</v>
      </c>
      <c r="I145" s="142"/>
      <c r="J145" s="143">
        <f t="shared" si="0"/>
        <v>0</v>
      </c>
      <c r="K145" s="144"/>
      <c r="L145" s="145"/>
      <c r="M145" s="146" t="s">
        <v>1</v>
      </c>
      <c r="N145" s="147" t="s">
        <v>41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627</v>
      </c>
      <c r="AT145" s="150" t="s">
        <v>206</v>
      </c>
      <c r="AU145" s="150" t="s">
        <v>88</v>
      </c>
      <c r="AY145" s="17" t="s">
        <v>205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88</v>
      </c>
      <c r="BK145" s="151">
        <f t="shared" si="9"/>
        <v>0</v>
      </c>
      <c r="BL145" s="17" t="s">
        <v>508</v>
      </c>
      <c r="BM145" s="150" t="s">
        <v>874</v>
      </c>
    </row>
    <row r="146" spans="2:65" s="1" customFormat="1" ht="24.2" customHeight="1">
      <c r="B146" s="136"/>
      <c r="C146" s="137" t="s">
        <v>348</v>
      </c>
      <c r="D146" s="137" t="s">
        <v>206</v>
      </c>
      <c r="E146" s="138" t="s">
        <v>5727</v>
      </c>
      <c r="F146" s="139" t="s">
        <v>5728</v>
      </c>
      <c r="G146" s="140" t="s">
        <v>370</v>
      </c>
      <c r="H146" s="141">
        <v>130</v>
      </c>
      <c r="I146" s="142"/>
      <c r="J146" s="143">
        <f t="shared" si="0"/>
        <v>0</v>
      </c>
      <c r="K146" s="144"/>
      <c r="L146" s="145"/>
      <c r="M146" s="146" t="s">
        <v>1</v>
      </c>
      <c r="N146" s="147" t="s">
        <v>41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627</v>
      </c>
      <c r="AT146" s="150" t="s">
        <v>206</v>
      </c>
      <c r="AU146" s="150" t="s">
        <v>88</v>
      </c>
      <c r="AY146" s="17" t="s">
        <v>205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88</v>
      </c>
      <c r="BK146" s="151">
        <f t="shared" si="9"/>
        <v>0</v>
      </c>
      <c r="BL146" s="17" t="s">
        <v>508</v>
      </c>
      <c r="BM146" s="150" t="s">
        <v>879</v>
      </c>
    </row>
    <row r="147" spans="2:65" s="1" customFormat="1" ht="21.75" customHeight="1">
      <c r="B147" s="136"/>
      <c r="C147" s="137" t="s">
        <v>7</v>
      </c>
      <c r="D147" s="137" t="s">
        <v>206</v>
      </c>
      <c r="E147" s="138" t="s">
        <v>5729</v>
      </c>
      <c r="F147" s="139" t="s">
        <v>5730</v>
      </c>
      <c r="G147" s="140" t="s">
        <v>592</v>
      </c>
      <c r="H147" s="141">
        <v>100</v>
      </c>
      <c r="I147" s="142"/>
      <c r="J147" s="143">
        <f t="shared" si="0"/>
        <v>0</v>
      </c>
      <c r="K147" s="144"/>
      <c r="L147" s="145"/>
      <c r="M147" s="146" t="s">
        <v>1</v>
      </c>
      <c r="N147" s="147" t="s">
        <v>41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627</v>
      </c>
      <c r="AT147" s="150" t="s">
        <v>206</v>
      </c>
      <c r="AU147" s="150" t="s">
        <v>88</v>
      </c>
      <c r="AY147" s="17" t="s">
        <v>205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88</v>
      </c>
      <c r="BK147" s="151">
        <f t="shared" si="9"/>
        <v>0</v>
      </c>
      <c r="BL147" s="17" t="s">
        <v>508</v>
      </c>
      <c r="BM147" s="150" t="s">
        <v>887</v>
      </c>
    </row>
    <row r="148" spans="2:65" s="1" customFormat="1" ht="16.5" customHeight="1">
      <c r="B148" s="136"/>
      <c r="C148" s="137" t="s">
        <v>362</v>
      </c>
      <c r="D148" s="137" t="s">
        <v>206</v>
      </c>
      <c r="E148" s="138" t="s">
        <v>5731</v>
      </c>
      <c r="F148" s="139" t="s">
        <v>5732</v>
      </c>
      <c r="G148" s="140" t="s">
        <v>592</v>
      </c>
      <c r="H148" s="141">
        <v>272</v>
      </c>
      <c r="I148" s="142"/>
      <c r="J148" s="143">
        <f t="shared" si="0"/>
        <v>0</v>
      </c>
      <c r="K148" s="144"/>
      <c r="L148" s="145"/>
      <c r="M148" s="146" t="s">
        <v>1</v>
      </c>
      <c r="N148" s="147" t="s">
        <v>41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627</v>
      </c>
      <c r="AT148" s="150" t="s">
        <v>206</v>
      </c>
      <c r="AU148" s="150" t="s">
        <v>88</v>
      </c>
      <c r="AY148" s="17" t="s">
        <v>205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88</v>
      </c>
      <c r="BK148" s="151">
        <f t="shared" si="9"/>
        <v>0</v>
      </c>
      <c r="BL148" s="17" t="s">
        <v>508</v>
      </c>
      <c r="BM148" s="150" t="s">
        <v>897</v>
      </c>
    </row>
    <row r="149" spans="2:65" s="1" customFormat="1" ht="16.5" customHeight="1">
      <c r="B149" s="136"/>
      <c r="C149" s="137" t="s">
        <v>364</v>
      </c>
      <c r="D149" s="137" t="s">
        <v>206</v>
      </c>
      <c r="E149" s="138" t="s">
        <v>5733</v>
      </c>
      <c r="F149" s="139" t="s">
        <v>5734</v>
      </c>
      <c r="G149" s="140" t="s">
        <v>1587</v>
      </c>
      <c r="H149" s="141">
        <v>1</v>
      </c>
      <c r="I149" s="142"/>
      <c r="J149" s="143">
        <f t="shared" si="0"/>
        <v>0</v>
      </c>
      <c r="K149" s="144"/>
      <c r="L149" s="145"/>
      <c r="M149" s="146" t="s">
        <v>1</v>
      </c>
      <c r="N149" s="147" t="s">
        <v>41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627</v>
      </c>
      <c r="AT149" s="150" t="s">
        <v>206</v>
      </c>
      <c r="AU149" s="150" t="s">
        <v>88</v>
      </c>
      <c r="AY149" s="17" t="s">
        <v>205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88</v>
      </c>
      <c r="BK149" s="151">
        <f t="shared" si="9"/>
        <v>0</v>
      </c>
      <c r="BL149" s="17" t="s">
        <v>508</v>
      </c>
      <c r="BM149" s="150" t="s">
        <v>905</v>
      </c>
    </row>
    <row r="150" spans="2:65" s="1" customFormat="1" ht="24.2" customHeight="1">
      <c r="B150" s="136"/>
      <c r="C150" s="137" t="s">
        <v>367</v>
      </c>
      <c r="D150" s="137" t="s">
        <v>206</v>
      </c>
      <c r="E150" s="138" t="s">
        <v>5735</v>
      </c>
      <c r="F150" s="139" t="s">
        <v>5736</v>
      </c>
      <c r="G150" s="140" t="s">
        <v>370</v>
      </c>
      <c r="H150" s="141">
        <v>18</v>
      </c>
      <c r="I150" s="142"/>
      <c r="J150" s="143">
        <f t="shared" si="0"/>
        <v>0</v>
      </c>
      <c r="K150" s="144"/>
      <c r="L150" s="145"/>
      <c r="M150" s="146" t="s">
        <v>1</v>
      </c>
      <c r="N150" s="147" t="s">
        <v>41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627</v>
      </c>
      <c r="AT150" s="150" t="s">
        <v>206</v>
      </c>
      <c r="AU150" s="150" t="s">
        <v>88</v>
      </c>
      <c r="AY150" s="17" t="s">
        <v>205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88</v>
      </c>
      <c r="BK150" s="151">
        <f t="shared" si="9"/>
        <v>0</v>
      </c>
      <c r="BL150" s="17" t="s">
        <v>508</v>
      </c>
      <c r="BM150" s="150" t="s">
        <v>913</v>
      </c>
    </row>
    <row r="151" spans="2:65" s="1" customFormat="1" ht="16.5" customHeight="1">
      <c r="B151" s="136"/>
      <c r="C151" s="137" t="s">
        <v>374</v>
      </c>
      <c r="D151" s="137" t="s">
        <v>206</v>
      </c>
      <c r="E151" s="138" t="s">
        <v>5737</v>
      </c>
      <c r="F151" s="139" t="s">
        <v>5738</v>
      </c>
      <c r="G151" s="140" t="s">
        <v>370</v>
      </c>
      <c r="H151" s="141">
        <v>6</v>
      </c>
      <c r="I151" s="142"/>
      <c r="J151" s="143">
        <f t="shared" si="0"/>
        <v>0</v>
      </c>
      <c r="K151" s="144"/>
      <c r="L151" s="145"/>
      <c r="M151" s="146" t="s">
        <v>1</v>
      </c>
      <c r="N151" s="147" t="s">
        <v>41</v>
      </c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AR151" s="150" t="s">
        <v>627</v>
      </c>
      <c r="AT151" s="150" t="s">
        <v>206</v>
      </c>
      <c r="AU151" s="150" t="s">
        <v>88</v>
      </c>
      <c r="AY151" s="17" t="s">
        <v>205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88</v>
      </c>
      <c r="BK151" s="151">
        <f t="shared" si="9"/>
        <v>0</v>
      </c>
      <c r="BL151" s="17" t="s">
        <v>508</v>
      </c>
      <c r="BM151" s="150" t="s">
        <v>921</v>
      </c>
    </row>
    <row r="152" spans="2:65" s="1" customFormat="1" ht="24.2" customHeight="1">
      <c r="B152" s="136"/>
      <c r="C152" s="154" t="s">
        <v>380</v>
      </c>
      <c r="D152" s="154" t="s">
        <v>214</v>
      </c>
      <c r="E152" s="155" t="s">
        <v>5739</v>
      </c>
      <c r="F152" s="156" t="s">
        <v>5740</v>
      </c>
      <c r="G152" s="157" t="s">
        <v>370</v>
      </c>
      <c r="H152" s="158">
        <v>18</v>
      </c>
      <c r="I152" s="159"/>
      <c r="J152" s="160">
        <f t="shared" si="0"/>
        <v>0</v>
      </c>
      <c r="K152" s="161"/>
      <c r="L152" s="32"/>
      <c r="M152" s="162" t="s">
        <v>1</v>
      </c>
      <c r="N152" s="163" t="s">
        <v>41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508</v>
      </c>
      <c r="AT152" s="150" t="s">
        <v>214</v>
      </c>
      <c r="AU152" s="150" t="s">
        <v>88</v>
      </c>
      <c r="AY152" s="17" t="s">
        <v>205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88</v>
      </c>
      <c r="BK152" s="151">
        <f t="shared" si="9"/>
        <v>0</v>
      </c>
      <c r="BL152" s="17" t="s">
        <v>508</v>
      </c>
      <c r="BM152" s="150" t="s">
        <v>932</v>
      </c>
    </row>
    <row r="153" spans="2:65" s="1" customFormat="1" ht="16.5" customHeight="1">
      <c r="B153" s="136"/>
      <c r="C153" s="137" t="s">
        <v>382</v>
      </c>
      <c r="D153" s="137" t="s">
        <v>206</v>
      </c>
      <c r="E153" s="138" t="s">
        <v>5741</v>
      </c>
      <c r="F153" s="139" t="s">
        <v>5742</v>
      </c>
      <c r="G153" s="140" t="s">
        <v>592</v>
      </c>
      <c r="H153" s="141">
        <v>60</v>
      </c>
      <c r="I153" s="142"/>
      <c r="J153" s="143">
        <f t="shared" si="0"/>
        <v>0</v>
      </c>
      <c r="K153" s="144"/>
      <c r="L153" s="145"/>
      <c r="M153" s="146" t="s">
        <v>1</v>
      </c>
      <c r="N153" s="147" t="s">
        <v>41</v>
      </c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AR153" s="150" t="s">
        <v>627</v>
      </c>
      <c r="AT153" s="150" t="s">
        <v>206</v>
      </c>
      <c r="AU153" s="150" t="s">
        <v>88</v>
      </c>
      <c r="AY153" s="17" t="s">
        <v>205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88</v>
      </c>
      <c r="BK153" s="151">
        <f t="shared" si="9"/>
        <v>0</v>
      </c>
      <c r="BL153" s="17" t="s">
        <v>508</v>
      </c>
      <c r="BM153" s="150" t="s">
        <v>1083</v>
      </c>
    </row>
    <row r="154" spans="2:65" s="1" customFormat="1" ht="16.5" customHeight="1">
      <c r="B154" s="136"/>
      <c r="C154" s="137" t="s">
        <v>386</v>
      </c>
      <c r="D154" s="137" t="s">
        <v>206</v>
      </c>
      <c r="E154" s="138" t="s">
        <v>5743</v>
      </c>
      <c r="F154" s="139" t="s">
        <v>5744</v>
      </c>
      <c r="G154" s="140" t="s">
        <v>1587</v>
      </c>
      <c r="H154" s="141">
        <v>1</v>
      </c>
      <c r="I154" s="142"/>
      <c r="J154" s="143">
        <f t="shared" si="0"/>
        <v>0</v>
      </c>
      <c r="K154" s="144"/>
      <c r="L154" s="145"/>
      <c r="M154" s="146" t="s">
        <v>1</v>
      </c>
      <c r="N154" s="147" t="s">
        <v>41</v>
      </c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AR154" s="150" t="s">
        <v>627</v>
      </c>
      <c r="AT154" s="150" t="s">
        <v>206</v>
      </c>
      <c r="AU154" s="150" t="s">
        <v>88</v>
      </c>
      <c r="AY154" s="17" t="s">
        <v>205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88</v>
      </c>
      <c r="BK154" s="151">
        <f t="shared" si="9"/>
        <v>0</v>
      </c>
      <c r="BL154" s="17" t="s">
        <v>508</v>
      </c>
      <c r="BM154" s="150" t="s">
        <v>1089</v>
      </c>
    </row>
    <row r="155" spans="2:65" s="1" customFormat="1" ht="24.2" customHeight="1">
      <c r="B155" s="136"/>
      <c r="C155" s="137" t="s">
        <v>391</v>
      </c>
      <c r="D155" s="137" t="s">
        <v>206</v>
      </c>
      <c r="E155" s="138" t="s">
        <v>5745</v>
      </c>
      <c r="F155" s="139" t="s">
        <v>5746</v>
      </c>
      <c r="G155" s="140" t="s">
        <v>592</v>
      </c>
      <c r="H155" s="141">
        <v>9</v>
      </c>
      <c r="I155" s="142"/>
      <c r="J155" s="143">
        <f t="shared" si="0"/>
        <v>0</v>
      </c>
      <c r="K155" s="144"/>
      <c r="L155" s="145"/>
      <c r="M155" s="146" t="s">
        <v>1</v>
      </c>
      <c r="N155" s="147" t="s">
        <v>41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627</v>
      </c>
      <c r="AT155" s="150" t="s">
        <v>206</v>
      </c>
      <c r="AU155" s="150" t="s">
        <v>88</v>
      </c>
      <c r="AY155" s="17" t="s">
        <v>205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88</v>
      </c>
      <c r="BK155" s="151">
        <f t="shared" si="9"/>
        <v>0</v>
      </c>
      <c r="BL155" s="17" t="s">
        <v>508</v>
      </c>
      <c r="BM155" s="150" t="s">
        <v>1096</v>
      </c>
    </row>
    <row r="156" spans="2:65" s="1" customFormat="1" ht="33" customHeight="1">
      <c r="B156" s="136"/>
      <c r="C156" s="154" t="s">
        <v>398</v>
      </c>
      <c r="D156" s="154" t="s">
        <v>214</v>
      </c>
      <c r="E156" s="155" t="s">
        <v>5747</v>
      </c>
      <c r="F156" s="156" t="s">
        <v>5748</v>
      </c>
      <c r="G156" s="157" t="s">
        <v>592</v>
      </c>
      <c r="H156" s="158">
        <v>9</v>
      </c>
      <c r="I156" s="159"/>
      <c r="J156" s="160">
        <f t="shared" si="0"/>
        <v>0</v>
      </c>
      <c r="K156" s="161"/>
      <c r="L156" s="32"/>
      <c r="M156" s="162" t="s">
        <v>1</v>
      </c>
      <c r="N156" s="163" t="s">
        <v>41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508</v>
      </c>
      <c r="AT156" s="150" t="s">
        <v>214</v>
      </c>
      <c r="AU156" s="150" t="s">
        <v>88</v>
      </c>
      <c r="AY156" s="17" t="s">
        <v>205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88</v>
      </c>
      <c r="BK156" s="151">
        <f t="shared" si="9"/>
        <v>0</v>
      </c>
      <c r="BL156" s="17" t="s">
        <v>508</v>
      </c>
      <c r="BM156" s="150" t="s">
        <v>1101</v>
      </c>
    </row>
    <row r="157" spans="2:65" s="1" customFormat="1" ht="16.5" customHeight="1">
      <c r="B157" s="136"/>
      <c r="C157" s="137" t="s">
        <v>405</v>
      </c>
      <c r="D157" s="137" t="s">
        <v>206</v>
      </c>
      <c r="E157" s="138" t="s">
        <v>5715</v>
      </c>
      <c r="F157" s="139" t="s">
        <v>5716</v>
      </c>
      <c r="G157" s="140" t="s">
        <v>370</v>
      </c>
      <c r="H157" s="141">
        <v>135</v>
      </c>
      <c r="I157" s="142"/>
      <c r="J157" s="143">
        <f t="shared" si="0"/>
        <v>0</v>
      </c>
      <c r="K157" s="144"/>
      <c r="L157" s="145"/>
      <c r="M157" s="146" t="s">
        <v>1</v>
      </c>
      <c r="N157" s="147" t="s">
        <v>41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627</v>
      </c>
      <c r="AT157" s="150" t="s">
        <v>206</v>
      </c>
      <c r="AU157" s="150" t="s">
        <v>88</v>
      </c>
      <c r="AY157" s="17" t="s">
        <v>205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88</v>
      </c>
      <c r="BK157" s="151">
        <f t="shared" si="9"/>
        <v>0</v>
      </c>
      <c r="BL157" s="17" t="s">
        <v>508</v>
      </c>
      <c r="BM157" s="150" t="s">
        <v>1105</v>
      </c>
    </row>
    <row r="158" spans="2:65" s="1" customFormat="1" ht="16.5" customHeight="1">
      <c r="B158" s="136"/>
      <c r="C158" s="137" t="s">
        <v>409</v>
      </c>
      <c r="D158" s="137" t="s">
        <v>206</v>
      </c>
      <c r="E158" s="138" t="s">
        <v>5713</v>
      </c>
      <c r="F158" s="139" t="s">
        <v>5714</v>
      </c>
      <c r="G158" s="140" t="s">
        <v>370</v>
      </c>
      <c r="H158" s="141">
        <v>7242</v>
      </c>
      <c r="I158" s="142"/>
      <c r="J158" s="143">
        <f t="shared" si="0"/>
        <v>0</v>
      </c>
      <c r="K158" s="144"/>
      <c r="L158" s="145"/>
      <c r="M158" s="146" t="s">
        <v>1</v>
      </c>
      <c r="N158" s="147" t="s">
        <v>41</v>
      </c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AR158" s="150" t="s">
        <v>627</v>
      </c>
      <c r="AT158" s="150" t="s">
        <v>206</v>
      </c>
      <c r="AU158" s="150" t="s">
        <v>88</v>
      </c>
      <c r="AY158" s="17" t="s">
        <v>205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88</v>
      </c>
      <c r="BK158" s="151">
        <f t="shared" si="9"/>
        <v>0</v>
      </c>
      <c r="BL158" s="17" t="s">
        <v>508</v>
      </c>
      <c r="BM158" s="150" t="s">
        <v>1109</v>
      </c>
    </row>
    <row r="159" spans="2:65" s="1" customFormat="1" ht="16.5" customHeight="1">
      <c r="B159" s="136"/>
      <c r="C159" s="137" t="s">
        <v>258</v>
      </c>
      <c r="D159" s="137" t="s">
        <v>206</v>
      </c>
      <c r="E159" s="138" t="s">
        <v>5725</v>
      </c>
      <c r="F159" s="139" t="s">
        <v>5726</v>
      </c>
      <c r="G159" s="140" t="s">
        <v>1587</v>
      </c>
      <c r="H159" s="141">
        <v>1</v>
      </c>
      <c r="I159" s="142"/>
      <c r="J159" s="143">
        <f t="shared" si="0"/>
        <v>0</v>
      </c>
      <c r="K159" s="144"/>
      <c r="L159" s="145"/>
      <c r="M159" s="146" t="s">
        <v>1</v>
      </c>
      <c r="N159" s="147" t="s">
        <v>41</v>
      </c>
      <c r="P159" s="148">
        <f t="shared" si="1"/>
        <v>0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AR159" s="150" t="s">
        <v>627</v>
      </c>
      <c r="AT159" s="150" t="s">
        <v>206</v>
      </c>
      <c r="AU159" s="150" t="s">
        <v>88</v>
      </c>
      <c r="AY159" s="17" t="s">
        <v>205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7" t="s">
        <v>88</v>
      </c>
      <c r="BK159" s="151">
        <f t="shared" si="9"/>
        <v>0</v>
      </c>
      <c r="BL159" s="17" t="s">
        <v>508</v>
      </c>
      <c r="BM159" s="150" t="s">
        <v>508</v>
      </c>
    </row>
    <row r="160" spans="2:65" s="1" customFormat="1" ht="24.2" customHeight="1">
      <c r="B160" s="136"/>
      <c r="C160" s="137" t="s">
        <v>619</v>
      </c>
      <c r="D160" s="137" t="s">
        <v>206</v>
      </c>
      <c r="E160" s="138" t="s">
        <v>5727</v>
      </c>
      <c r="F160" s="139" t="s">
        <v>5728</v>
      </c>
      <c r="G160" s="140" t="s">
        <v>370</v>
      </c>
      <c r="H160" s="141">
        <v>679.5</v>
      </c>
      <c r="I160" s="142"/>
      <c r="J160" s="143">
        <f t="shared" ref="J160:J180" si="10">ROUND(I160*H160,2)</f>
        <v>0</v>
      </c>
      <c r="K160" s="144"/>
      <c r="L160" s="145"/>
      <c r="M160" s="146" t="s">
        <v>1</v>
      </c>
      <c r="N160" s="147" t="s">
        <v>41</v>
      </c>
      <c r="P160" s="148">
        <f t="shared" ref="P160:P180" si="11">O160*H160</f>
        <v>0</v>
      </c>
      <c r="Q160" s="148">
        <v>0</v>
      </c>
      <c r="R160" s="148">
        <f t="shared" ref="R160:R180" si="12">Q160*H160</f>
        <v>0</v>
      </c>
      <c r="S160" s="148">
        <v>0</v>
      </c>
      <c r="T160" s="149">
        <f t="shared" ref="T160:T180" si="13">S160*H160</f>
        <v>0</v>
      </c>
      <c r="AR160" s="150" t="s">
        <v>627</v>
      </c>
      <c r="AT160" s="150" t="s">
        <v>206</v>
      </c>
      <c r="AU160" s="150" t="s">
        <v>88</v>
      </c>
      <c r="AY160" s="17" t="s">
        <v>205</v>
      </c>
      <c r="BE160" s="151">
        <f t="shared" ref="BE160:BE180" si="14">IF(N160="základná",J160,0)</f>
        <v>0</v>
      </c>
      <c r="BF160" s="151">
        <f t="shared" ref="BF160:BF180" si="15">IF(N160="znížená",J160,0)</f>
        <v>0</v>
      </c>
      <c r="BG160" s="151">
        <f t="shared" ref="BG160:BG180" si="16">IF(N160="zákl. prenesená",J160,0)</f>
        <v>0</v>
      </c>
      <c r="BH160" s="151">
        <f t="shared" ref="BH160:BH180" si="17">IF(N160="zníž. prenesená",J160,0)</f>
        <v>0</v>
      </c>
      <c r="BI160" s="151">
        <f t="shared" ref="BI160:BI180" si="18">IF(N160="nulová",J160,0)</f>
        <v>0</v>
      </c>
      <c r="BJ160" s="17" t="s">
        <v>88</v>
      </c>
      <c r="BK160" s="151">
        <f t="shared" ref="BK160:BK180" si="19">ROUND(I160*H160,2)</f>
        <v>0</v>
      </c>
      <c r="BL160" s="17" t="s">
        <v>508</v>
      </c>
      <c r="BM160" s="150" t="s">
        <v>1116</v>
      </c>
    </row>
    <row r="161" spans="2:65" s="1" customFormat="1" ht="21.75" customHeight="1">
      <c r="B161" s="136"/>
      <c r="C161" s="137" t="s">
        <v>624</v>
      </c>
      <c r="D161" s="137" t="s">
        <v>206</v>
      </c>
      <c r="E161" s="138" t="s">
        <v>5749</v>
      </c>
      <c r="F161" s="139" t="s">
        <v>5750</v>
      </c>
      <c r="G161" s="140" t="s">
        <v>592</v>
      </c>
      <c r="H161" s="141">
        <v>2265</v>
      </c>
      <c r="I161" s="142"/>
      <c r="J161" s="143">
        <f t="shared" si="10"/>
        <v>0</v>
      </c>
      <c r="K161" s="144"/>
      <c r="L161" s="145"/>
      <c r="M161" s="146" t="s">
        <v>1</v>
      </c>
      <c r="N161" s="147" t="s">
        <v>41</v>
      </c>
      <c r="P161" s="148">
        <f t="shared" si="11"/>
        <v>0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AR161" s="150" t="s">
        <v>627</v>
      </c>
      <c r="AT161" s="150" t="s">
        <v>206</v>
      </c>
      <c r="AU161" s="150" t="s">
        <v>88</v>
      </c>
      <c r="AY161" s="17" t="s">
        <v>205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7" t="s">
        <v>88</v>
      </c>
      <c r="BK161" s="151">
        <f t="shared" si="19"/>
        <v>0</v>
      </c>
      <c r="BL161" s="17" t="s">
        <v>508</v>
      </c>
      <c r="BM161" s="150" t="s">
        <v>1120</v>
      </c>
    </row>
    <row r="162" spans="2:65" s="1" customFormat="1" ht="16.5" customHeight="1">
      <c r="B162" s="136"/>
      <c r="C162" s="137" t="s">
        <v>870</v>
      </c>
      <c r="D162" s="137" t="s">
        <v>206</v>
      </c>
      <c r="E162" s="138" t="s">
        <v>5733</v>
      </c>
      <c r="F162" s="139" t="s">
        <v>5734</v>
      </c>
      <c r="G162" s="140" t="s">
        <v>1587</v>
      </c>
      <c r="H162" s="141">
        <v>1</v>
      </c>
      <c r="I162" s="142"/>
      <c r="J162" s="143">
        <f t="shared" si="10"/>
        <v>0</v>
      </c>
      <c r="K162" s="144"/>
      <c r="L162" s="145"/>
      <c r="M162" s="146" t="s">
        <v>1</v>
      </c>
      <c r="N162" s="147" t="s">
        <v>41</v>
      </c>
      <c r="P162" s="148">
        <f t="shared" si="11"/>
        <v>0</v>
      </c>
      <c r="Q162" s="148">
        <v>0</v>
      </c>
      <c r="R162" s="148">
        <f t="shared" si="12"/>
        <v>0</v>
      </c>
      <c r="S162" s="148">
        <v>0</v>
      </c>
      <c r="T162" s="149">
        <f t="shared" si="13"/>
        <v>0</v>
      </c>
      <c r="AR162" s="150" t="s">
        <v>627</v>
      </c>
      <c r="AT162" s="150" t="s">
        <v>206</v>
      </c>
      <c r="AU162" s="150" t="s">
        <v>88</v>
      </c>
      <c r="AY162" s="17" t="s">
        <v>205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7" t="s">
        <v>88</v>
      </c>
      <c r="BK162" s="151">
        <f t="shared" si="19"/>
        <v>0</v>
      </c>
      <c r="BL162" s="17" t="s">
        <v>508</v>
      </c>
      <c r="BM162" s="150" t="s">
        <v>1129</v>
      </c>
    </row>
    <row r="163" spans="2:65" s="1" customFormat="1" ht="24.2" customHeight="1">
      <c r="B163" s="136"/>
      <c r="C163" s="137" t="s">
        <v>874</v>
      </c>
      <c r="D163" s="137" t="s">
        <v>206</v>
      </c>
      <c r="E163" s="138" t="s">
        <v>5735</v>
      </c>
      <c r="F163" s="139" t="s">
        <v>5736</v>
      </c>
      <c r="G163" s="140" t="s">
        <v>370</v>
      </c>
      <c r="H163" s="141">
        <v>18</v>
      </c>
      <c r="I163" s="142"/>
      <c r="J163" s="143">
        <f t="shared" si="10"/>
        <v>0</v>
      </c>
      <c r="K163" s="144"/>
      <c r="L163" s="145"/>
      <c r="M163" s="146" t="s">
        <v>1</v>
      </c>
      <c r="N163" s="147" t="s">
        <v>41</v>
      </c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AR163" s="150" t="s">
        <v>627</v>
      </c>
      <c r="AT163" s="150" t="s">
        <v>206</v>
      </c>
      <c r="AU163" s="150" t="s">
        <v>88</v>
      </c>
      <c r="AY163" s="17" t="s">
        <v>205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7" t="s">
        <v>88</v>
      </c>
      <c r="BK163" s="151">
        <f t="shared" si="19"/>
        <v>0</v>
      </c>
      <c r="BL163" s="17" t="s">
        <v>508</v>
      </c>
      <c r="BM163" s="150" t="s">
        <v>1137</v>
      </c>
    </row>
    <row r="164" spans="2:65" s="1" customFormat="1" ht="16.5" customHeight="1">
      <c r="B164" s="136"/>
      <c r="C164" s="137" t="s">
        <v>876</v>
      </c>
      <c r="D164" s="137" t="s">
        <v>206</v>
      </c>
      <c r="E164" s="138" t="s">
        <v>5737</v>
      </c>
      <c r="F164" s="139" t="s">
        <v>5738</v>
      </c>
      <c r="G164" s="140" t="s">
        <v>370</v>
      </c>
      <c r="H164" s="141">
        <v>6</v>
      </c>
      <c r="I164" s="142"/>
      <c r="J164" s="143">
        <f t="shared" si="10"/>
        <v>0</v>
      </c>
      <c r="K164" s="144"/>
      <c r="L164" s="145"/>
      <c r="M164" s="146" t="s">
        <v>1</v>
      </c>
      <c r="N164" s="147" t="s">
        <v>41</v>
      </c>
      <c r="P164" s="148">
        <f t="shared" si="11"/>
        <v>0</v>
      </c>
      <c r="Q164" s="148">
        <v>0</v>
      </c>
      <c r="R164" s="148">
        <f t="shared" si="12"/>
        <v>0</v>
      </c>
      <c r="S164" s="148">
        <v>0</v>
      </c>
      <c r="T164" s="149">
        <f t="shared" si="13"/>
        <v>0</v>
      </c>
      <c r="AR164" s="150" t="s">
        <v>627</v>
      </c>
      <c r="AT164" s="150" t="s">
        <v>206</v>
      </c>
      <c r="AU164" s="150" t="s">
        <v>88</v>
      </c>
      <c r="AY164" s="17" t="s">
        <v>205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88</v>
      </c>
      <c r="BK164" s="151">
        <f t="shared" si="19"/>
        <v>0</v>
      </c>
      <c r="BL164" s="17" t="s">
        <v>508</v>
      </c>
      <c r="BM164" s="150" t="s">
        <v>1145</v>
      </c>
    </row>
    <row r="165" spans="2:65" s="1" customFormat="1" ht="24.2" customHeight="1">
      <c r="B165" s="136"/>
      <c r="C165" s="154" t="s">
        <v>879</v>
      </c>
      <c r="D165" s="154" t="s">
        <v>214</v>
      </c>
      <c r="E165" s="155" t="s">
        <v>5739</v>
      </c>
      <c r="F165" s="156" t="s">
        <v>5740</v>
      </c>
      <c r="G165" s="157" t="s">
        <v>370</v>
      </c>
      <c r="H165" s="158">
        <v>18</v>
      </c>
      <c r="I165" s="159"/>
      <c r="J165" s="160">
        <f t="shared" si="10"/>
        <v>0</v>
      </c>
      <c r="K165" s="161"/>
      <c r="L165" s="32"/>
      <c r="M165" s="162" t="s">
        <v>1</v>
      </c>
      <c r="N165" s="163" t="s">
        <v>41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508</v>
      </c>
      <c r="AT165" s="150" t="s">
        <v>214</v>
      </c>
      <c r="AU165" s="150" t="s">
        <v>88</v>
      </c>
      <c r="AY165" s="17" t="s">
        <v>205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88</v>
      </c>
      <c r="BK165" s="151">
        <f t="shared" si="19"/>
        <v>0</v>
      </c>
      <c r="BL165" s="17" t="s">
        <v>508</v>
      </c>
      <c r="BM165" s="150" t="s">
        <v>1152</v>
      </c>
    </row>
    <row r="166" spans="2:65" s="1" customFormat="1" ht="16.5" customHeight="1">
      <c r="B166" s="136"/>
      <c r="C166" s="137" t="s">
        <v>883</v>
      </c>
      <c r="D166" s="137" t="s">
        <v>206</v>
      </c>
      <c r="E166" s="138" t="s">
        <v>5741</v>
      </c>
      <c r="F166" s="139" t="s">
        <v>5742</v>
      </c>
      <c r="G166" s="140" t="s">
        <v>592</v>
      </c>
      <c r="H166" s="141">
        <v>60</v>
      </c>
      <c r="I166" s="142"/>
      <c r="J166" s="143">
        <f t="shared" si="10"/>
        <v>0</v>
      </c>
      <c r="K166" s="144"/>
      <c r="L166" s="145"/>
      <c r="M166" s="146" t="s">
        <v>1</v>
      </c>
      <c r="N166" s="147" t="s">
        <v>41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627</v>
      </c>
      <c r="AT166" s="150" t="s">
        <v>206</v>
      </c>
      <c r="AU166" s="150" t="s">
        <v>88</v>
      </c>
      <c r="AY166" s="17" t="s">
        <v>205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88</v>
      </c>
      <c r="BK166" s="151">
        <f t="shared" si="19"/>
        <v>0</v>
      </c>
      <c r="BL166" s="17" t="s">
        <v>508</v>
      </c>
      <c r="BM166" s="150" t="s">
        <v>1167</v>
      </c>
    </row>
    <row r="167" spans="2:65" s="1" customFormat="1" ht="16.5" customHeight="1">
      <c r="B167" s="136"/>
      <c r="C167" s="137" t="s">
        <v>887</v>
      </c>
      <c r="D167" s="137" t="s">
        <v>206</v>
      </c>
      <c r="E167" s="138" t="s">
        <v>5743</v>
      </c>
      <c r="F167" s="139" t="s">
        <v>5744</v>
      </c>
      <c r="G167" s="140" t="s">
        <v>1587</v>
      </c>
      <c r="H167" s="141">
        <v>1</v>
      </c>
      <c r="I167" s="142"/>
      <c r="J167" s="143">
        <f t="shared" si="10"/>
        <v>0</v>
      </c>
      <c r="K167" s="144"/>
      <c r="L167" s="145"/>
      <c r="M167" s="146" t="s">
        <v>1</v>
      </c>
      <c r="N167" s="147" t="s">
        <v>41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627</v>
      </c>
      <c r="AT167" s="150" t="s">
        <v>206</v>
      </c>
      <c r="AU167" s="150" t="s">
        <v>88</v>
      </c>
      <c r="AY167" s="17" t="s">
        <v>205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88</v>
      </c>
      <c r="BK167" s="151">
        <f t="shared" si="19"/>
        <v>0</v>
      </c>
      <c r="BL167" s="17" t="s">
        <v>508</v>
      </c>
      <c r="BM167" s="150" t="s">
        <v>1171</v>
      </c>
    </row>
    <row r="168" spans="2:65" s="1" customFormat="1" ht="16.5" customHeight="1">
      <c r="B168" s="136"/>
      <c r="C168" s="137" t="s">
        <v>893</v>
      </c>
      <c r="D168" s="137" t="s">
        <v>206</v>
      </c>
      <c r="E168" s="138" t="s">
        <v>5597</v>
      </c>
      <c r="F168" s="139" t="s">
        <v>5598</v>
      </c>
      <c r="G168" s="140" t="s">
        <v>592</v>
      </c>
      <c r="H168" s="141">
        <v>850</v>
      </c>
      <c r="I168" s="142"/>
      <c r="J168" s="143">
        <f t="shared" si="10"/>
        <v>0</v>
      </c>
      <c r="K168" s="144"/>
      <c r="L168" s="145"/>
      <c r="M168" s="146" t="s">
        <v>1</v>
      </c>
      <c r="N168" s="147" t="s">
        <v>41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627</v>
      </c>
      <c r="AT168" s="150" t="s">
        <v>206</v>
      </c>
      <c r="AU168" s="150" t="s">
        <v>88</v>
      </c>
      <c r="AY168" s="17" t="s">
        <v>205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88</v>
      </c>
      <c r="BK168" s="151">
        <f t="shared" si="19"/>
        <v>0</v>
      </c>
      <c r="BL168" s="17" t="s">
        <v>508</v>
      </c>
      <c r="BM168" s="150" t="s">
        <v>1175</v>
      </c>
    </row>
    <row r="169" spans="2:65" s="1" customFormat="1" ht="24.2" customHeight="1">
      <c r="B169" s="136"/>
      <c r="C169" s="154" t="s">
        <v>897</v>
      </c>
      <c r="D169" s="154" t="s">
        <v>214</v>
      </c>
      <c r="E169" s="155" t="s">
        <v>5751</v>
      </c>
      <c r="F169" s="156" t="s">
        <v>5752</v>
      </c>
      <c r="G169" s="157" t="s">
        <v>592</v>
      </c>
      <c r="H169" s="158">
        <v>2757</v>
      </c>
      <c r="I169" s="159"/>
      <c r="J169" s="160">
        <f t="shared" si="10"/>
        <v>0</v>
      </c>
      <c r="K169" s="161"/>
      <c r="L169" s="32"/>
      <c r="M169" s="162" t="s">
        <v>1</v>
      </c>
      <c r="N169" s="163" t="s">
        <v>41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508</v>
      </c>
      <c r="AT169" s="150" t="s">
        <v>214</v>
      </c>
      <c r="AU169" s="150" t="s">
        <v>88</v>
      </c>
      <c r="AY169" s="17" t="s">
        <v>205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88</v>
      </c>
      <c r="BK169" s="151">
        <f t="shared" si="19"/>
        <v>0</v>
      </c>
      <c r="BL169" s="17" t="s">
        <v>508</v>
      </c>
      <c r="BM169" s="150" t="s">
        <v>1182</v>
      </c>
    </row>
    <row r="170" spans="2:65" s="1" customFormat="1" ht="16.5" customHeight="1">
      <c r="B170" s="136"/>
      <c r="C170" s="154" t="s">
        <v>901</v>
      </c>
      <c r="D170" s="154" t="s">
        <v>214</v>
      </c>
      <c r="E170" s="155" t="s">
        <v>5753</v>
      </c>
      <c r="F170" s="156" t="s">
        <v>5754</v>
      </c>
      <c r="G170" s="157" t="s">
        <v>592</v>
      </c>
      <c r="H170" s="158">
        <v>2757</v>
      </c>
      <c r="I170" s="159"/>
      <c r="J170" s="160">
        <f t="shared" si="10"/>
        <v>0</v>
      </c>
      <c r="K170" s="161"/>
      <c r="L170" s="32"/>
      <c r="M170" s="162" t="s">
        <v>1</v>
      </c>
      <c r="N170" s="163" t="s">
        <v>41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508</v>
      </c>
      <c r="AT170" s="150" t="s">
        <v>214</v>
      </c>
      <c r="AU170" s="150" t="s">
        <v>88</v>
      </c>
      <c r="AY170" s="17" t="s">
        <v>205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88</v>
      </c>
      <c r="BK170" s="151">
        <f t="shared" si="19"/>
        <v>0</v>
      </c>
      <c r="BL170" s="17" t="s">
        <v>508</v>
      </c>
      <c r="BM170" s="150" t="s">
        <v>1190</v>
      </c>
    </row>
    <row r="171" spans="2:65" s="1" customFormat="1" ht="21.75" customHeight="1">
      <c r="B171" s="136"/>
      <c r="C171" s="154" t="s">
        <v>905</v>
      </c>
      <c r="D171" s="154" t="s">
        <v>214</v>
      </c>
      <c r="E171" s="155" t="s">
        <v>5607</v>
      </c>
      <c r="F171" s="156" t="s">
        <v>5608</v>
      </c>
      <c r="G171" s="157" t="s">
        <v>270</v>
      </c>
      <c r="H171" s="158">
        <v>17.571000000000002</v>
      </c>
      <c r="I171" s="159"/>
      <c r="J171" s="160">
        <f t="shared" si="10"/>
        <v>0</v>
      </c>
      <c r="K171" s="161"/>
      <c r="L171" s="32"/>
      <c r="M171" s="162" t="s">
        <v>1</v>
      </c>
      <c r="N171" s="163" t="s">
        <v>41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508</v>
      </c>
      <c r="AT171" s="150" t="s">
        <v>214</v>
      </c>
      <c r="AU171" s="150" t="s">
        <v>88</v>
      </c>
      <c r="AY171" s="17" t="s">
        <v>205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88</v>
      </c>
      <c r="BK171" s="151">
        <f t="shared" si="19"/>
        <v>0</v>
      </c>
      <c r="BL171" s="17" t="s">
        <v>508</v>
      </c>
      <c r="BM171" s="150" t="s">
        <v>1014</v>
      </c>
    </row>
    <row r="172" spans="2:65" s="1" customFormat="1" ht="24.2" customHeight="1">
      <c r="B172" s="136"/>
      <c r="C172" s="154" t="s">
        <v>909</v>
      </c>
      <c r="D172" s="154" t="s">
        <v>214</v>
      </c>
      <c r="E172" s="155" t="s">
        <v>5609</v>
      </c>
      <c r="F172" s="156" t="s">
        <v>5610</v>
      </c>
      <c r="G172" s="157" t="s">
        <v>270</v>
      </c>
      <c r="H172" s="158">
        <v>17.571000000000002</v>
      </c>
      <c r="I172" s="159"/>
      <c r="J172" s="160">
        <f t="shared" si="10"/>
        <v>0</v>
      </c>
      <c r="K172" s="161"/>
      <c r="L172" s="32"/>
      <c r="M172" s="162" t="s">
        <v>1</v>
      </c>
      <c r="N172" s="163" t="s">
        <v>41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508</v>
      </c>
      <c r="AT172" s="150" t="s">
        <v>214</v>
      </c>
      <c r="AU172" s="150" t="s">
        <v>88</v>
      </c>
      <c r="AY172" s="17" t="s">
        <v>205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88</v>
      </c>
      <c r="BK172" s="151">
        <f t="shared" si="19"/>
        <v>0</v>
      </c>
      <c r="BL172" s="17" t="s">
        <v>508</v>
      </c>
      <c r="BM172" s="150" t="s">
        <v>1204</v>
      </c>
    </row>
    <row r="173" spans="2:65" s="1" customFormat="1" ht="24.2" customHeight="1">
      <c r="B173" s="136"/>
      <c r="C173" s="154" t="s">
        <v>913</v>
      </c>
      <c r="D173" s="154" t="s">
        <v>214</v>
      </c>
      <c r="E173" s="155" t="s">
        <v>2925</v>
      </c>
      <c r="F173" s="156" t="s">
        <v>2926</v>
      </c>
      <c r="G173" s="157" t="s">
        <v>270</v>
      </c>
      <c r="H173" s="158">
        <v>17.571000000000002</v>
      </c>
      <c r="I173" s="159"/>
      <c r="J173" s="160">
        <f t="shared" si="10"/>
        <v>0</v>
      </c>
      <c r="K173" s="161"/>
      <c r="L173" s="32"/>
      <c r="M173" s="162" t="s">
        <v>1</v>
      </c>
      <c r="N173" s="163" t="s">
        <v>41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508</v>
      </c>
      <c r="AT173" s="150" t="s">
        <v>214</v>
      </c>
      <c r="AU173" s="150" t="s">
        <v>88</v>
      </c>
      <c r="AY173" s="17" t="s">
        <v>205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88</v>
      </c>
      <c r="BK173" s="151">
        <f t="shared" si="19"/>
        <v>0</v>
      </c>
      <c r="BL173" s="17" t="s">
        <v>508</v>
      </c>
      <c r="BM173" s="150" t="s">
        <v>1211</v>
      </c>
    </row>
    <row r="174" spans="2:65" s="1" customFormat="1" ht="24.2" customHeight="1">
      <c r="B174" s="136"/>
      <c r="C174" s="154" t="s">
        <v>917</v>
      </c>
      <c r="D174" s="154" t="s">
        <v>214</v>
      </c>
      <c r="E174" s="155" t="s">
        <v>2928</v>
      </c>
      <c r="F174" s="156" t="s">
        <v>5611</v>
      </c>
      <c r="G174" s="157" t="s">
        <v>270</v>
      </c>
      <c r="H174" s="158">
        <v>17.571000000000002</v>
      </c>
      <c r="I174" s="159"/>
      <c r="J174" s="160">
        <f t="shared" si="10"/>
        <v>0</v>
      </c>
      <c r="K174" s="161"/>
      <c r="L174" s="32"/>
      <c r="M174" s="162" t="s">
        <v>1</v>
      </c>
      <c r="N174" s="163" t="s">
        <v>41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508</v>
      </c>
      <c r="AT174" s="150" t="s">
        <v>214</v>
      </c>
      <c r="AU174" s="150" t="s">
        <v>88</v>
      </c>
      <c r="AY174" s="17" t="s">
        <v>205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88</v>
      </c>
      <c r="BK174" s="151">
        <f t="shared" si="19"/>
        <v>0</v>
      </c>
      <c r="BL174" s="17" t="s">
        <v>508</v>
      </c>
      <c r="BM174" s="150" t="s">
        <v>169</v>
      </c>
    </row>
    <row r="175" spans="2:65" s="1" customFormat="1" ht="21.75" customHeight="1">
      <c r="B175" s="136"/>
      <c r="C175" s="154" t="s">
        <v>921</v>
      </c>
      <c r="D175" s="154" t="s">
        <v>214</v>
      </c>
      <c r="E175" s="155" t="s">
        <v>2941</v>
      </c>
      <c r="F175" s="156" t="s">
        <v>2942</v>
      </c>
      <c r="G175" s="157" t="s">
        <v>270</v>
      </c>
      <c r="H175" s="158">
        <v>17.571000000000002</v>
      </c>
      <c r="I175" s="159"/>
      <c r="J175" s="160">
        <f t="shared" si="10"/>
        <v>0</v>
      </c>
      <c r="K175" s="161"/>
      <c r="L175" s="32"/>
      <c r="M175" s="162" t="s">
        <v>1</v>
      </c>
      <c r="N175" s="163" t="s">
        <v>41</v>
      </c>
      <c r="P175" s="148">
        <f t="shared" si="11"/>
        <v>0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AR175" s="150" t="s">
        <v>508</v>
      </c>
      <c r="AT175" s="150" t="s">
        <v>214</v>
      </c>
      <c r="AU175" s="150" t="s">
        <v>88</v>
      </c>
      <c r="AY175" s="17" t="s">
        <v>205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88</v>
      </c>
      <c r="BK175" s="151">
        <f t="shared" si="19"/>
        <v>0</v>
      </c>
      <c r="BL175" s="17" t="s">
        <v>508</v>
      </c>
      <c r="BM175" s="150" t="s">
        <v>1222</v>
      </c>
    </row>
    <row r="176" spans="2:65" s="1" customFormat="1" ht="24.2" customHeight="1">
      <c r="B176" s="136"/>
      <c r="C176" s="154" t="s">
        <v>927</v>
      </c>
      <c r="D176" s="154" t="s">
        <v>214</v>
      </c>
      <c r="E176" s="155" t="s">
        <v>2944</v>
      </c>
      <c r="F176" s="156" t="s">
        <v>5612</v>
      </c>
      <c r="G176" s="157" t="s">
        <v>270</v>
      </c>
      <c r="H176" s="158">
        <v>17.571000000000002</v>
      </c>
      <c r="I176" s="159"/>
      <c r="J176" s="160">
        <f t="shared" si="10"/>
        <v>0</v>
      </c>
      <c r="K176" s="161"/>
      <c r="L176" s="32"/>
      <c r="M176" s="162" t="s">
        <v>1</v>
      </c>
      <c r="N176" s="163" t="s">
        <v>41</v>
      </c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AR176" s="150" t="s">
        <v>508</v>
      </c>
      <c r="AT176" s="150" t="s">
        <v>214</v>
      </c>
      <c r="AU176" s="150" t="s">
        <v>88</v>
      </c>
      <c r="AY176" s="17" t="s">
        <v>205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88</v>
      </c>
      <c r="BK176" s="151">
        <f t="shared" si="19"/>
        <v>0</v>
      </c>
      <c r="BL176" s="17" t="s">
        <v>508</v>
      </c>
      <c r="BM176" s="150" t="s">
        <v>1226</v>
      </c>
    </row>
    <row r="177" spans="2:65" s="1" customFormat="1" ht="24.2" customHeight="1">
      <c r="B177" s="136"/>
      <c r="C177" s="154" t="s">
        <v>932</v>
      </c>
      <c r="D177" s="154" t="s">
        <v>214</v>
      </c>
      <c r="E177" s="155" t="s">
        <v>2949</v>
      </c>
      <c r="F177" s="156" t="s">
        <v>5613</v>
      </c>
      <c r="G177" s="157" t="s">
        <v>270</v>
      </c>
      <c r="H177" s="158">
        <v>17.571000000000002</v>
      </c>
      <c r="I177" s="159"/>
      <c r="J177" s="160">
        <f t="shared" si="10"/>
        <v>0</v>
      </c>
      <c r="K177" s="161"/>
      <c r="L177" s="32"/>
      <c r="M177" s="162" t="s">
        <v>1</v>
      </c>
      <c r="N177" s="163" t="s">
        <v>41</v>
      </c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AR177" s="150" t="s">
        <v>508</v>
      </c>
      <c r="AT177" s="150" t="s">
        <v>214</v>
      </c>
      <c r="AU177" s="150" t="s">
        <v>88</v>
      </c>
      <c r="AY177" s="17" t="s">
        <v>205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88</v>
      </c>
      <c r="BK177" s="151">
        <f t="shared" si="19"/>
        <v>0</v>
      </c>
      <c r="BL177" s="17" t="s">
        <v>508</v>
      </c>
      <c r="BM177" s="150" t="s">
        <v>1229</v>
      </c>
    </row>
    <row r="178" spans="2:65" s="1" customFormat="1" ht="33" customHeight="1">
      <c r="B178" s="136"/>
      <c r="C178" s="154" t="s">
        <v>936</v>
      </c>
      <c r="D178" s="154" t="s">
        <v>214</v>
      </c>
      <c r="E178" s="155" t="s">
        <v>5614</v>
      </c>
      <c r="F178" s="156" t="s">
        <v>5615</v>
      </c>
      <c r="G178" s="157" t="s">
        <v>930</v>
      </c>
      <c r="H178" s="158">
        <v>80</v>
      </c>
      <c r="I178" s="159"/>
      <c r="J178" s="160">
        <f t="shared" si="10"/>
        <v>0</v>
      </c>
      <c r="K178" s="161"/>
      <c r="L178" s="32"/>
      <c r="M178" s="162" t="s">
        <v>1</v>
      </c>
      <c r="N178" s="163" t="s">
        <v>41</v>
      </c>
      <c r="P178" s="148">
        <f t="shared" si="11"/>
        <v>0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AR178" s="150" t="s">
        <v>508</v>
      </c>
      <c r="AT178" s="150" t="s">
        <v>214</v>
      </c>
      <c r="AU178" s="150" t="s">
        <v>88</v>
      </c>
      <c r="AY178" s="17" t="s">
        <v>205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7" t="s">
        <v>88</v>
      </c>
      <c r="BK178" s="151">
        <f t="shared" si="19"/>
        <v>0</v>
      </c>
      <c r="BL178" s="17" t="s">
        <v>508</v>
      </c>
      <c r="BM178" s="150" t="s">
        <v>1238</v>
      </c>
    </row>
    <row r="179" spans="2:65" s="1" customFormat="1" ht="16.5" customHeight="1">
      <c r="B179" s="136"/>
      <c r="C179" s="154" t="s">
        <v>1083</v>
      </c>
      <c r="D179" s="154" t="s">
        <v>214</v>
      </c>
      <c r="E179" s="155" t="s">
        <v>5616</v>
      </c>
      <c r="F179" s="156" t="s">
        <v>5617</v>
      </c>
      <c r="G179" s="157" t="s">
        <v>1590</v>
      </c>
      <c r="H179" s="202"/>
      <c r="I179" s="159"/>
      <c r="J179" s="160">
        <f t="shared" si="10"/>
        <v>0</v>
      </c>
      <c r="K179" s="161"/>
      <c r="L179" s="32"/>
      <c r="M179" s="162" t="s">
        <v>1</v>
      </c>
      <c r="N179" s="163" t="s">
        <v>41</v>
      </c>
      <c r="P179" s="148">
        <f t="shared" si="11"/>
        <v>0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AR179" s="150" t="s">
        <v>508</v>
      </c>
      <c r="AT179" s="150" t="s">
        <v>214</v>
      </c>
      <c r="AU179" s="150" t="s">
        <v>88</v>
      </c>
      <c r="AY179" s="17" t="s">
        <v>205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7" t="s">
        <v>88</v>
      </c>
      <c r="BK179" s="151">
        <f t="shared" si="19"/>
        <v>0</v>
      </c>
      <c r="BL179" s="17" t="s">
        <v>508</v>
      </c>
      <c r="BM179" s="150" t="s">
        <v>1246</v>
      </c>
    </row>
    <row r="180" spans="2:65" s="1" customFormat="1" ht="16.5" customHeight="1">
      <c r="B180" s="136"/>
      <c r="C180" s="154" t="s">
        <v>1086</v>
      </c>
      <c r="D180" s="154" t="s">
        <v>214</v>
      </c>
      <c r="E180" s="155" t="s">
        <v>5618</v>
      </c>
      <c r="F180" s="156" t="s">
        <v>5619</v>
      </c>
      <c r="G180" s="157" t="s">
        <v>1590</v>
      </c>
      <c r="H180" s="202"/>
      <c r="I180" s="159"/>
      <c r="J180" s="160">
        <f t="shared" si="10"/>
        <v>0</v>
      </c>
      <c r="K180" s="161"/>
      <c r="L180" s="32"/>
      <c r="M180" s="162" t="s">
        <v>1</v>
      </c>
      <c r="N180" s="163" t="s">
        <v>41</v>
      </c>
      <c r="P180" s="148">
        <f t="shared" si="11"/>
        <v>0</v>
      </c>
      <c r="Q180" s="148">
        <v>0</v>
      </c>
      <c r="R180" s="148">
        <f t="shared" si="12"/>
        <v>0</v>
      </c>
      <c r="S180" s="148">
        <v>0</v>
      </c>
      <c r="T180" s="149">
        <f t="shared" si="13"/>
        <v>0</v>
      </c>
      <c r="AR180" s="150" t="s">
        <v>508</v>
      </c>
      <c r="AT180" s="150" t="s">
        <v>214</v>
      </c>
      <c r="AU180" s="150" t="s">
        <v>88</v>
      </c>
      <c r="AY180" s="17" t="s">
        <v>205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7" t="s">
        <v>88</v>
      </c>
      <c r="BK180" s="151">
        <f t="shared" si="19"/>
        <v>0</v>
      </c>
      <c r="BL180" s="17" t="s">
        <v>508</v>
      </c>
      <c r="BM180" s="150" t="s">
        <v>1252</v>
      </c>
    </row>
    <row r="181" spans="2:65" s="11" customFormat="1" ht="22.9" customHeight="1">
      <c r="B181" s="126"/>
      <c r="D181" s="127" t="s">
        <v>74</v>
      </c>
      <c r="E181" s="152" t="s">
        <v>617</v>
      </c>
      <c r="F181" s="152" t="s">
        <v>5755</v>
      </c>
      <c r="I181" s="129"/>
      <c r="J181" s="153">
        <f>BK181</f>
        <v>0</v>
      </c>
      <c r="L181" s="126"/>
      <c r="M181" s="131"/>
      <c r="P181" s="132">
        <f>SUM(P182:P231)</f>
        <v>0</v>
      </c>
      <c r="R181" s="132">
        <f>SUM(R182:R231)</f>
        <v>0</v>
      </c>
      <c r="T181" s="133">
        <f>SUM(T182:T231)</f>
        <v>0</v>
      </c>
      <c r="AR181" s="127" t="s">
        <v>222</v>
      </c>
      <c r="AT181" s="134" t="s">
        <v>74</v>
      </c>
      <c r="AU181" s="134" t="s">
        <v>82</v>
      </c>
      <c r="AY181" s="127" t="s">
        <v>205</v>
      </c>
      <c r="BK181" s="135">
        <f>SUM(BK182:BK231)</f>
        <v>0</v>
      </c>
    </row>
    <row r="182" spans="2:65" s="1" customFormat="1" ht="21.75" customHeight="1">
      <c r="B182" s="136"/>
      <c r="C182" s="137" t="s">
        <v>1089</v>
      </c>
      <c r="D182" s="137" t="s">
        <v>206</v>
      </c>
      <c r="E182" s="138" t="s">
        <v>5756</v>
      </c>
      <c r="F182" s="139" t="s">
        <v>5757</v>
      </c>
      <c r="G182" s="140" t="s">
        <v>592</v>
      </c>
      <c r="H182" s="141">
        <v>2</v>
      </c>
      <c r="I182" s="142"/>
      <c r="J182" s="143">
        <f t="shared" ref="J182:J213" si="20">ROUND(I182*H182,2)</f>
        <v>0</v>
      </c>
      <c r="K182" s="144"/>
      <c r="L182" s="145"/>
      <c r="M182" s="146" t="s">
        <v>1</v>
      </c>
      <c r="N182" s="147" t="s">
        <v>41</v>
      </c>
      <c r="P182" s="148">
        <f t="shared" ref="P182:P213" si="21">O182*H182</f>
        <v>0</v>
      </c>
      <c r="Q182" s="148">
        <v>0</v>
      </c>
      <c r="R182" s="148">
        <f t="shared" ref="R182:R213" si="22">Q182*H182</f>
        <v>0</v>
      </c>
      <c r="S182" s="148">
        <v>0</v>
      </c>
      <c r="T182" s="149">
        <f t="shared" ref="T182:T213" si="23">S182*H182</f>
        <v>0</v>
      </c>
      <c r="AR182" s="150" t="s">
        <v>627</v>
      </c>
      <c r="AT182" s="150" t="s">
        <v>206</v>
      </c>
      <c r="AU182" s="150" t="s">
        <v>88</v>
      </c>
      <c r="AY182" s="17" t="s">
        <v>205</v>
      </c>
      <c r="BE182" s="151">
        <f t="shared" ref="BE182:BE213" si="24">IF(N182="základná",J182,0)</f>
        <v>0</v>
      </c>
      <c r="BF182" s="151">
        <f t="shared" ref="BF182:BF213" si="25">IF(N182="znížená",J182,0)</f>
        <v>0</v>
      </c>
      <c r="BG182" s="151">
        <f t="shared" ref="BG182:BG213" si="26">IF(N182="zákl. prenesená",J182,0)</f>
        <v>0</v>
      </c>
      <c r="BH182" s="151">
        <f t="shared" ref="BH182:BH213" si="27">IF(N182="zníž. prenesená",J182,0)</f>
        <v>0</v>
      </c>
      <c r="BI182" s="151">
        <f t="shared" ref="BI182:BI213" si="28">IF(N182="nulová",J182,0)</f>
        <v>0</v>
      </c>
      <c r="BJ182" s="17" t="s">
        <v>88</v>
      </c>
      <c r="BK182" s="151">
        <f t="shared" ref="BK182:BK213" si="29">ROUND(I182*H182,2)</f>
        <v>0</v>
      </c>
      <c r="BL182" s="17" t="s">
        <v>508</v>
      </c>
      <c r="BM182" s="150" t="s">
        <v>1259</v>
      </c>
    </row>
    <row r="183" spans="2:65" s="1" customFormat="1" ht="16.5" customHeight="1">
      <c r="B183" s="136"/>
      <c r="C183" s="137" t="s">
        <v>1093</v>
      </c>
      <c r="D183" s="137" t="s">
        <v>206</v>
      </c>
      <c r="E183" s="138" t="s">
        <v>5758</v>
      </c>
      <c r="F183" s="139" t="s">
        <v>5759</v>
      </c>
      <c r="G183" s="140" t="s">
        <v>592</v>
      </c>
      <c r="H183" s="141">
        <v>1</v>
      </c>
      <c r="I183" s="142"/>
      <c r="J183" s="143">
        <f t="shared" si="20"/>
        <v>0</v>
      </c>
      <c r="K183" s="144"/>
      <c r="L183" s="145"/>
      <c r="M183" s="146" t="s">
        <v>1</v>
      </c>
      <c r="N183" s="147" t="s">
        <v>41</v>
      </c>
      <c r="P183" s="148">
        <f t="shared" si="21"/>
        <v>0</v>
      </c>
      <c r="Q183" s="148">
        <v>0</v>
      </c>
      <c r="R183" s="148">
        <f t="shared" si="22"/>
        <v>0</v>
      </c>
      <c r="S183" s="148">
        <v>0</v>
      </c>
      <c r="T183" s="149">
        <f t="shared" si="23"/>
        <v>0</v>
      </c>
      <c r="AR183" s="150" t="s">
        <v>627</v>
      </c>
      <c r="AT183" s="150" t="s">
        <v>206</v>
      </c>
      <c r="AU183" s="150" t="s">
        <v>88</v>
      </c>
      <c r="AY183" s="17" t="s">
        <v>205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7" t="s">
        <v>88</v>
      </c>
      <c r="BK183" s="151">
        <f t="shared" si="29"/>
        <v>0</v>
      </c>
      <c r="BL183" s="17" t="s">
        <v>508</v>
      </c>
      <c r="BM183" s="150" t="s">
        <v>1265</v>
      </c>
    </row>
    <row r="184" spans="2:65" s="1" customFormat="1" ht="21.75" customHeight="1">
      <c r="B184" s="136"/>
      <c r="C184" s="154" t="s">
        <v>1096</v>
      </c>
      <c r="D184" s="154" t="s">
        <v>214</v>
      </c>
      <c r="E184" s="155" t="s">
        <v>5760</v>
      </c>
      <c r="F184" s="156" t="s">
        <v>5761</v>
      </c>
      <c r="G184" s="157" t="s">
        <v>1587</v>
      </c>
      <c r="H184" s="158">
        <v>1</v>
      </c>
      <c r="I184" s="159"/>
      <c r="J184" s="160">
        <f t="shared" si="20"/>
        <v>0</v>
      </c>
      <c r="K184" s="161"/>
      <c r="L184" s="32"/>
      <c r="M184" s="162" t="s">
        <v>1</v>
      </c>
      <c r="N184" s="163" t="s">
        <v>41</v>
      </c>
      <c r="P184" s="148">
        <f t="shared" si="21"/>
        <v>0</v>
      </c>
      <c r="Q184" s="148">
        <v>0</v>
      </c>
      <c r="R184" s="148">
        <f t="shared" si="22"/>
        <v>0</v>
      </c>
      <c r="S184" s="148">
        <v>0</v>
      </c>
      <c r="T184" s="149">
        <f t="shared" si="23"/>
        <v>0</v>
      </c>
      <c r="AR184" s="150" t="s">
        <v>508</v>
      </c>
      <c r="AT184" s="150" t="s">
        <v>214</v>
      </c>
      <c r="AU184" s="150" t="s">
        <v>88</v>
      </c>
      <c r="AY184" s="17" t="s">
        <v>205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7" t="s">
        <v>88</v>
      </c>
      <c r="BK184" s="151">
        <f t="shared" si="29"/>
        <v>0</v>
      </c>
      <c r="BL184" s="17" t="s">
        <v>508</v>
      </c>
      <c r="BM184" s="150" t="s">
        <v>1272</v>
      </c>
    </row>
    <row r="185" spans="2:65" s="1" customFormat="1" ht="21.75" customHeight="1">
      <c r="B185" s="136"/>
      <c r="C185" s="137" t="s">
        <v>1099</v>
      </c>
      <c r="D185" s="137" t="s">
        <v>206</v>
      </c>
      <c r="E185" s="138" t="s">
        <v>5762</v>
      </c>
      <c r="F185" s="139" t="s">
        <v>5763</v>
      </c>
      <c r="G185" s="140" t="s">
        <v>592</v>
      </c>
      <c r="H185" s="141">
        <v>6</v>
      </c>
      <c r="I185" s="142"/>
      <c r="J185" s="143">
        <f t="shared" si="20"/>
        <v>0</v>
      </c>
      <c r="K185" s="144"/>
      <c r="L185" s="145"/>
      <c r="M185" s="146" t="s">
        <v>1</v>
      </c>
      <c r="N185" s="147" t="s">
        <v>41</v>
      </c>
      <c r="P185" s="148">
        <f t="shared" si="21"/>
        <v>0</v>
      </c>
      <c r="Q185" s="148">
        <v>0</v>
      </c>
      <c r="R185" s="148">
        <f t="shared" si="22"/>
        <v>0</v>
      </c>
      <c r="S185" s="148">
        <v>0</v>
      </c>
      <c r="T185" s="149">
        <f t="shared" si="23"/>
        <v>0</v>
      </c>
      <c r="AR185" s="150" t="s">
        <v>627</v>
      </c>
      <c r="AT185" s="150" t="s">
        <v>206</v>
      </c>
      <c r="AU185" s="150" t="s">
        <v>88</v>
      </c>
      <c r="AY185" s="17" t="s">
        <v>205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7" t="s">
        <v>88</v>
      </c>
      <c r="BK185" s="151">
        <f t="shared" si="29"/>
        <v>0</v>
      </c>
      <c r="BL185" s="17" t="s">
        <v>508</v>
      </c>
      <c r="BM185" s="150" t="s">
        <v>1276</v>
      </c>
    </row>
    <row r="186" spans="2:65" s="1" customFormat="1" ht="16.5" customHeight="1">
      <c r="B186" s="136"/>
      <c r="C186" s="137" t="s">
        <v>1101</v>
      </c>
      <c r="D186" s="137" t="s">
        <v>206</v>
      </c>
      <c r="E186" s="138" t="s">
        <v>5764</v>
      </c>
      <c r="F186" s="139" t="s">
        <v>5765</v>
      </c>
      <c r="G186" s="140" t="s">
        <v>592</v>
      </c>
      <c r="H186" s="141">
        <v>3</v>
      </c>
      <c r="I186" s="142"/>
      <c r="J186" s="143">
        <f t="shared" si="20"/>
        <v>0</v>
      </c>
      <c r="K186" s="144"/>
      <c r="L186" s="145"/>
      <c r="M186" s="146" t="s">
        <v>1</v>
      </c>
      <c r="N186" s="147" t="s">
        <v>41</v>
      </c>
      <c r="P186" s="148">
        <f t="shared" si="21"/>
        <v>0</v>
      </c>
      <c r="Q186" s="148">
        <v>0</v>
      </c>
      <c r="R186" s="148">
        <f t="shared" si="22"/>
        <v>0</v>
      </c>
      <c r="S186" s="148">
        <v>0</v>
      </c>
      <c r="T186" s="149">
        <f t="shared" si="23"/>
        <v>0</v>
      </c>
      <c r="AR186" s="150" t="s">
        <v>627</v>
      </c>
      <c r="AT186" s="150" t="s">
        <v>206</v>
      </c>
      <c r="AU186" s="150" t="s">
        <v>88</v>
      </c>
      <c r="AY186" s="17" t="s">
        <v>205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7" t="s">
        <v>88</v>
      </c>
      <c r="BK186" s="151">
        <f t="shared" si="29"/>
        <v>0</v>
      </c>
      <c r="BL186" s="17" t="s">
        <v>508</v>
      </c>
      <c r="BM186" s="150" t="s">
        <v>1283</v>
      </c>
    </row>
    <row r="187" spans="2:65" s="1" customFormat="1" ht="21.75" customHeight="1">
      <c r="B187" s="136"/>
      <c r="C187" s="137" t="s">
        <v>1103</v>
      </c>
      <c r="D187" s="137" t="s">
        <v>206</v>
      </c>
      <c r="E187" s="138" t="s">
        <v>5766</v>
      </c>
      <c r="F187" s="139" t="s">
        <v>5767</v>
      </c>
      <c r="G187" s="140" t="s">
        <v>592</v>
      </c>
      <c r="H187" s="141">
        <v>1</v>
      </c>
      <c r="I187" s="142"/>
      <c r="J187" s="143">
        <f t="shared" si="20"/>
        <v>0</v>
      </c>
      <c r="K187" s="144"/>
      <c r="L187" s="145"/>
      <c r="M187" s="146" t="s">
        <v>1</v>
      </c>
      <c r="N187" s="147" t="s">
        <v>41</v>
      </c>
      <c r="P187" s="148">
        <f t="shared" si="21"/>
        <v>0</v>
      </c>
      <c r="Q187" s="148">
        <v>0</v>
      </c>
      <c r="R187" s="148">
        <f t="shared" si="22"/>
        <v>0</v>
      </c>
      <c r="S187" s="148">
        <v>0</v>
      </c>
      <c r="T187" s="149">
        <f t="shared" si="23"/>
        <v>0</v>
      </c>
      <c r="AR187" s="150" t="s">
        <v>627</v>
      </c>
      <c r="AT187" s="150" t="s">
        <v>206</v>
      </c>
      <c r="AU187" s="150" t="s">
        <v>88</v>
      </c>
      <c r="AY187" s="17" t="s">
        <v>205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7" t="s">
        <v>88</v>
      </c>
      <c r="BK187" s="151">
        <f t="shared" si="29"/>
        <v>0</v>
      </c>
      <c r="BL187" s="17" t="s">
        <v>508</v>
      </c>
      <c r="BM187" s="150" t="s">
        <v>1291</v>
      </c>
    </row>
    <row r="188" spans="2:65" s="1" customFormat="1" ht="21.75" customHeight="1">
      <c r="B188" s="136"/>
      <c r="C188" s="137" t="s">
        <v>1105</v>
      </c>
      <c r="D188" s="137" t="s">
        <v>206</v>
      </c>
      <c r="E188" s="138" t="s">
        <v>5768</v>
      </c>
      <c r="F188" s="139" t="s">
        <v>5769</v>
      </c>
      <c r="G188" s="140" t="s">
        <v>592</v>
      </c>
      <c r="H188" s="141">
        <v>1</v>
      </c>
      <c r="I188" s="142"/>
      <c r="J188" s="143">
        <f t="shared" si="20"/>
        <v>0</v>
      </c>
      <c r="K188" s="144"/>
      <c r="L188" s="145"/>
      <c r="M188" s="146" t="s">
        <v>1</v>
      </c>
      <c r="N188" s="147" t="s">
        <v>41</v>
      </c>
      <c r="P188" s="148">
        <f t="shared" si="21"/>
        <v>0</v>
      </c>
      <c r="Q188" s="148">
        <v>0</v>
      </c>
      <c r="R188" s="148">
        <f t="shared" si="22"/>
        <v>0</v>
      </c>
      <c r="S188" s="148">
        <v>0</v>
      </c>
      <c r="T188" s="149">
        <f t="shared" si="23"/>
        <v>0</v>
      </c>
      <c r="AR188" s="150" t="s">
        <v>627</v>
      </c>
      <c r="AT188" s="150" t="s">
        <v>206</v>
      </c>
      <c r="AU188" s="150" t="s">
        <v>88</v>
      </c>
      <c r="AY188" s="17" t="s">
        <v>205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7" t="s">
        <v>88</v>
      </c>
      <c r="BK188" s="151">
        <f t="shared" si="29"/>
        <v>0</v>
      </c>
      <c r="BL188" s="17" t="s">
        <v>508</v>
      </c>
      <c r="BM188" s="150" t="s">
        <v>1297</v>
      </c>
    </row>
    <row r="189" spans="2:65" s="1" customFormat="1" ht="24.2" customHeight="1">
      <c r="B189" s="136"/>
      <c r="C189" s="154" t="s">
        <v>1107</v>
      </c>
      <c r="D189" s="154" t="s">
        <v>214</v>
      </c>
      <c r="E189" s="155" t="s">
        <v>5770</v>
      </c>
      <c r="F189" s="156" t="s">
        <v>5771</v>
      </c>
      <c r="G189" s="157" t="s">
        <v>592</v>
      </c>
      <c r="H189" s="158">
        <v>11</v>
      </c>
      <c r="I189" s="159"/>
      <c r="J189" s="160">
        <f t="shared" si="20"/>
        <v>0</v>
      </c>
      <c r="K189" s="161"/>
      <c r="L189" s="32"/>
      <c r="M189" s="162" t="s">
        <v>1</v>
      </c>
      <c r="N189" s="163" t="s">
        <v>41</v>
      </c>
      <c r="P189" s="148">
        <f t="shared" si="21"/>
        <v>0</v>
      </c>
      <c r="Q189" s="148">
        <v>0</v>
      </c>
      <c r="R189" s="148">
        <f t="shared" si="22"/>
        <v>0</v>
      </c>
      <c r="S189" s="148">
        <v>0</v>
      </c>
      <c r="T189" s="149">
        <f t="shared" si="23"/>
        <v>0</v>
      </c>
      <c r="AR189" s="150" t="s">
        <v>508</v>
      </c>
      <c r="AT189" s="150" t="s">
        <v>214</v>
      </c>
      <c r="AU189" s="150" t="s">
        <v>88</v>
      </c>
      <c r="AY189" s="17" t="s">
        <v>205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7" t="s">
        <v>88</v>
      </c>
      <c r="BK189" s="151">
        <f t="shared" si="29"/>
        <v>0</v>
      </c>
      <c r="BL189" s="17" t="s">
        <v>508</v>
      </c>
      <c r="BM189" s="150" t="s">
        <v>1304</v>
      </c>
    </row>
    <row r="190" spans="2:65" s="1" customFormat="1" ht="16.5" customHeight="1">
      <c r="B190" s="136"/>
      <c r="C190" s="137" t="s">
        <v>1109</v>
      </c>
      <c r="D190" s="137" t="s">
        <v>206</v>
      </c>
      <c r="E190" s="138" t="s">
        <v>5772</v>
      </c>
      <c r="F190" s="139" t="s">
        <v>5773</v>
      </c>
      <c r="G190" s="140" t="s">
        <v>592</v>
      </c>
      <c r="H190" s="141">
        <v>2</v>
      </c>
      <c r="I190" s="142"/>
      <c r="J190" s="143">
        <f t="shared" si="20"/>
        <v>0</v>
      </c>
      <c r="K190" s="144"/>
      <c r="L190" s="145"/>
      <c r="M190" s="146" t="s">
        <v>1</v>
      </c>
      <c r="N190" s="147" t="s">
        <v>41</v>
      </c>
      <c r="P190" s="148">
        <f t="shared" si="21"/>
        <v>0</v>
      </c>
      <c r="Q190" s="148">
        <v>0</v>
      </c>
      <c r="R190" s="148">
        <f t="shared" si="22"/>
        <v>0</v>
      </c>
      <c r="S190" s="148">
        <v>0</v>
      </c>
      <c r="T190" s="149">
        <f t="shared" si="23"/>
        <v>0</v>
      </c>
      <c r="AR190" s="150" t="s">
        <v>627</v>
      </c>
      <c r="AT190" s="150" t="s">
        <v>206</v>
      </c>
      <c r="AU190" s="150" t="s">
        <v>88</v>
      </c>
      <c r="AY190" s="17" t="s">
        <v>205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7" t="s">
        <v>88</v>
      </c>
      <c r="BK190" s="151">
        <f t="shared" si="29"/>
        <v>0</v>
      </c>
      <c r="BL190" s="17" t="s">
        <v>508</v>
      </c>
      <c r="BM190" s="150" t="s">
        <v>1310</v>
      </c>
    </row>
    <row r="191" spans="2:65" s="1" customFormat="1" ht="16.5" customHeight="1">
      <c r="B191" s="136"/>
      <c r="C191" s="137" t="s">
        <v>1111</v>
      </c>
      <c r="D191" s="137" t="s">
        <v>206</v>
      </c>
      <c r="E191" s="138" t="s">
        <v>5774</v>
      </c>
      <c r="F191" s="139" t="s">
        <v>5775</v>
      </c>
      <c r="G191" s="140" t="s">
        <v>592</v>
      </c>
      <c r="H191" s="141">
        <v>4</v>
      </c>
      <c r="I191" s="142"/>
      <c r="J191" s="143">
        <f t="shared" si="20"/>
        <v>0</v>
      </c>
      <c r="K191" s="144"/>
      <c r="L191" s="145"/>
      <c r="M191" s="146" t="s">
        <v>1</v>
      </c>
      <c r="N191" s="147" t="s">
        <v>41</v>
      </c>
      <c r="P191" s="148">
        <f t="shared" si="21"/>
        <v>0</v>
      </c>
      <c r="Q191" s="148">
        <v>0</v>
      </c>
      <c r="R191" s="148">
        <f t="shared" si="22"/>
        <v>0</v>
      </c>
      <c r="S191" s="148">
        <v>0</v>
      </c>
      <c r="T191" s="149">
        <f t="shared" si="23"/>
        <v>0</v>
      </c>
      <c r="AR191" s="150" t="s">
        <v>627</v>
      </c>
      <c r="AT191" s="150" t="s">
        <v>206</v>
      </c>
      <c r="AU191" s="150" t="s">
        <v>88</v>
      </c>
      <c r="AY191" s="17" t="s">
        <v>205</v>
      </c>
      <c r="BE191" s="151">
        <f t="shared" si="24"/>
        <v>0</v>
      </c>
      <c r="BF191" s="151">
        <f t="shared" si="25"/>
        <v>0</v>
      </c>
      <c r="BG191" s="151">
        <f t="shared" si="26"/>
        <v>0</v>
      </c>
      <c r="BH191" s="151">
        <f t="shared" si="27"/>
        <v>0</v>
      </c>
      <c r="BI191" s="151">
        <f t="shared" si="28"/>
        <v>0</v>
      </c>
      <c r="BJ191" s="17" t="s">
        <v>88</v>
      </c>
      <c r="BK191" s="151">
        <f t="shared" si="29"/>
        <v>0</v>
      </c>
      <c r="BL191" s="17" t="s">
        <v>508</v>
      </c>
      <c r="BM191" s="150" t="s">
        <v>1318</v>
      </c>
    </row>
    <row r="192" spans="2:65" s="1" customFormat="1" ht="16.5" customHeight="1">
      <c r="B192" s="136"/>
      <c r="C192" s="137" t="s">
        <v>508</v>
      </c>
      <c r="D192" s="137" t="s">
        <v>206</v>
      </c>
      <c r="E192" s="138" t="s">
        <v>5776</v>
      </c>
      <c r="F192" s="139" t="s">
        <v>5777</v>
      </c>
      <c r="G192" s="140" t="s">
        <v>592</v>
      </c>
      <c r="H192" s="141">
        <v>1</v>
      </c>
      <c r="I192" s="142"/>
      <c r="J192" s="143">
        <f t="shared" si="20"/>
        <v>0</v>
      </c>
      <c r="K192" s="144"/>
      <c r="L192" s="145"/>
      <c r="M192" s="146" t="s">
        <v>1</v>
      </c>
      <c r="N192" s="147" t="s">
        <v>41</v>
      </c>
      <c r="P192" s="148">
        <f t="shared" si="21"/>
        <v>0</v>
      </c>
      <c r="Q192" s="148">
        <v>0</v>
      </c>
      <c r="R192" s="148">
        <f t="shared" si="22"/>
        <v>0</v>
      </c>
      <c r="S192" s="148">
        <v>0</v>
      </c>
      <c r="T192" s="149">
        <f t="shared" si="23"/>
        <v>0</v>
      </c>
      <c r="AR192" s="150" t="s">
        <v>627</v>
      </c>
      <c r="AT192" s="150" t="s">
        <v>206</v>
      </c>
      <c r="AU192" s="150" t="s">
        <v>88</v>
      </c>
      <c r="AY192" s="17" t="s">
        <v>205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7" t="s">
        <v>88</v>
      </c>
      <c r="BK192" s="151">
        <f t="shared" si="29"/>
        <v>0</v>
      </c>
      <c r="BL192" s="17" t="s">
        <v>508</v>
      </c>
      <c r="BM192" s="150" t="s">
        <v>1012</v>
      </c>
    </row>
    <row r="193" spans="2:65" s="1" customFormat="1" ht="16.5" customHeight="1">
      <c r="B193" s="136"/>
      <c r="C193" s="154" t="s">
        <v>1114</v>
      </c>
      <c r="D193" s="154" t="s">
        <v>214</v>
      </c>
      <c r="E193" s="155" t="s">
        <v>5778</v>
      </c>
      <c r="F193" s="156" t="s">
        <v>5779</v>
      </c>
      <c r="G193" s="157" t="s">
        <v>592</v>
      </c>
      <c r="H193" s="158">
        <v>1</v>
      </c>
      <c r="I193" s="159"/>
      <c r="J193" s="160">
        <f t="shared" si="20"/>
        <v>0</v>
      </c>
      <c r="K193" s="161"/>
      <c r="L193" s="32"/>
      <c r="M193" s="162" t="s">
        <v>1</v>
      </c>
      <c r="N193" s="163" t="s">
        <v>41</v>
      </c>
      <c r="P193" s="148">
        <f t="shared" si="21"/>
        <v>0</v>
      </c>
      <c r="Q193" s="148">
        <v>0</v>
      </c>
      <c r="R193" s="148">
        <f t="shared" si="22"/>
        <v>0</v>
      </c>
      <c r="S193" s="148">
        <v>0</v>
      </c>
      <c r="T193" s="149">
        <f t="shared" si="23"/>
        <v>0</v>
      </c>
      <c r="AR193" s="150" t="s">
        <v>508</v>
      </c>
      <c r="AT193" s="150" t="s">
        <v>214</v>
      </c>
      <c r="AU193" s="150" t="s">
        <v>88</v>
      </c>
      <c r="AY193" s="17" t="s">
        <v>205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7" t="s">
        <v>88</v>
      </c>
      <c r="BK193" s="151">
        <f t="shared" si="29"/>
        <v>0</v>
      </c>
      <c r="BL193" s="17" t="s">
        <v>508</v>
      </c>
      <c r="BM193" s="150" t="s">
        <v>1325</v>
      </c>
    </row>
    <row r="194" spans="2:65" s="1" customFormat="1" ht="16.5" customHeight="1">
      <c r="B194" s="136"/>
      <c r="C194" s="137" t="s">
        <v>1116</v>
      </c>
      <c r="D194" s="137" t="s">
        <v>206</v>
      </c>
      <c r="E194" s="138" t="s">
        <v>5684</v>
      </c>
      <c r="F194" s="139" t="s">
        <v>5780</v>
      </c>
      <c r="G194" s="140" t="s">
        <v>592</v>
      </c>
      <c r="H194" s="141">
        <v>2</v>
      </c>
      <c r="I194" s="142"/>
      <c r="J194" s="143">
        <f t="shared" si="20"/>
        <v>0</v>
      </c>
      <c r="K194" s="144"/>
      <c r="L194" s="145"/>
      <c r="M194" s="146" t="s">
        <v>1</v>
      </c>
      <c r="N194" s="147" t="s">
        <v>41</v>
      </c>
      <c r="P194" s="148">
        <f t="shared" si="21"/>
        <v>0</v>
      </c>
      <c r="Q194" s="148">
        <v>0</v>
      </c>
      <c r="R194" s="148">
        <f t="shared" si="22"/>
        <v>0</v>
      </c>
      <c r="S194" s="148">
        <v>0</v>
      </c>
      <c r="T194" s="149">
        <f t="shared" si="23"/>
        <v>0</v>
      </c>
      <c r="AR194" s="150" t="s">
        <v>627</v>
      </c>
      <c r="AT194" s="150" t="s">
        <v>206</v>
      </c>
      <c r="AU194" s="150" t="s">
        <v>88</v>
      </c>
      <c r="AY194" s="17" t="s">
        <v>205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7" t="s">
        <v>88</v>
      </c>
      <c r="BK194" s="151">
        <f t="shared" si="29"/>
        <v>0</v>
      </c>
      <c r="BL194" s="17" t="s">
        <v>508</v>
      </c>
      <c r="BM194" s="150" t="s">
        <v>1333</v>
      </c>
    </row>
    <row r="195" spans="2:65" s="1" customFormat="1" ht="16.5" customHeight="1">
      <c r="B195" s="136"/>
      <c r="C195" s="154" t="s">
        <v>1118</v>
      </c>
      <c r="D195" s="154" t="s">
        <v>214</v>
      </c>
      <c r="E195" s="155" t="s">
        <v>5686</v>
      </c>
      <c r="F195" s="156" t="s">
        <v>5687</v>
      </c>
      <c r="G195" s="157" t="s">
        <v>592</v>
      </c>
      <c r="H195" s="158">
        <v>8</v>
      </c>
      <c r="I195" s="159"/>
      <c r="J195" s="160">
        <f t="shared" si="20"/>
        <v>0</v>
      </c>
      <c r="K195" s="161"/>
      <c r="L195" s="32"/>
      <c r="M195" s="162" t="s">
        <v>1</v>
      </c>
      <c r="N195" s="163" t="s">
        <v>41</v>
      </c>
      <c r="P195" s="148">
        <f t="shared" si="21"/>
        <v>0</v>
      </c>
      <c r="Q195" s="148">
        <v>0</v>
      </c>
      <c r="R195" s="148">
        <f t="shared" si="22"/>
        <v>0</v>
      </c>
      <c r="S195" s="148">
        <v>0</v>
      </c>
      <c r="T195" s="149">
        <f t="shared" si="23"/>
        <v>0</v>
      </c>
      <c r="AR195" s="150" t="s">
        <v>508</v>
      </c>
      <c r="AT195" s="150" t="s">
        <v>214</v>
      </c>
      <c r="AU195" s="150" t="s">
        <v>88</v>
      </c>
      <c r="AY195" s="17" t="s">
        <v>205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7" t="s">
        <v>88</v>
      </c>
      <c r="BK195" s="151">
        <f t="shared" si="29"/>
        <v>0</v>
      </c>
      <c r="BL195" s="17" t="s">
        <v>508</v>
      </c>
      <c r="BM195" s="150" t="s">
        <v>1340</v>
      </c>
    </row>
    <row r="196" spans="2:65" s="1" customFormat="1" ht="16.5" customHeight="1">
      <c r="B196" s="136"/>
      <c r="C196" s="137" t="s">
        <v>1120</v>
      </c>
      <c r="D196" s="137" t="s">
        <v>206</v>
      </c>
      <c r="E196" s="138" t="s">
        <v>5781</v>
      </c>
      <c r="F196" s="139" t="s">
        <v>5782</v>
      </c>
      <c r="G196" s="140" t="s">
        <v>592</v>
      </c>
      <c r="H196" s="141">
        <v>411</v>
      </c>
      <c r="I196" s="142"/>
      <c r="J196" s="143">
        <f t="shared" si="20"/>
        <v>0</v>
      </c>
      <c r="K196" s="144"/>
      <c r="L196" s="145"/>
      <c r="M196" s="146" t="s">
        <v>1</v>
      </c>
      <c r="N196" s="147" t="s">
        <v>41</v>
      </c>
      <c r="P196" s="148">
        <f t="shared" si="21"/>
        <v>0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AR196" s="150" t="s">
        <v>627</v>
      </c>
      <c r="AT196" s="150" t="s">
        <v>206</v>
      </c>
      <c r="AU196" s="150" t="s">
        <v>88</v>
      </c>
      <c r="AY196" s="17" t="s">
        <v>205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7" t="s">
        <v>88</v>
      </c>
      <c r="BK196" s="151">
        <f t="shared" si="29"/>
        <v>0</v>
      </c>
      <c r="BL196" s="17" t="s">
        <v>508</v>
      </c>
      <c r="BM196" s="150" t="s">
        <v>1346</v>
      </c>
    </row>
    <row r="197" spans="2:65" s="1" customFormat="1" ht="16.5" customHeight="1">
      <c r="B197" s="136"/>
      <c r="C197" s="137" t="s">
        <v>1125</v>
      </c>
      <c r="D197" s="137" t="s">
        <v>206</v>
      </c>
      <c r="E197" s="138" t="s">
        <v>5783</v>
      </c>
      <c r="F197" s="139" t="s">
        <v>5784</v>
      </c>
      <c r="G197" s="140" t="s">
        <v>592</v>
      </c>
      <c r="H197" s="141">
        <v>37</v>
      </c>
      <c r="I197" s="142"/>
      <c r="J197" s="143">
        <f t="shared" si="20"/>
        <v>0</v>
      </c>
      <c r="K197" s="144"/>
      <c r="L197" s="145"/>
      <c r="M197" s="146" t="s">
        <v>1</v>
      </c>
      <c r="N197" s="147" t="s">
        <v>41</v>
      </c>
      <c r="P197" s="148">
        <f t="shared" si="21"/>
        <v>0</v>
      </c>
      <c r="Q197" s="148">
        <v>0</v>
      </c>
      <c r="R197" s="148">
        <f t="shared" si="22"/>
        <v>0</v>
      </c>
      <c r="S197" s="148">
        <v>0</v>
      </c>
      <c r="T197" s="149">
        <f t="shared" si="23"/>
        <v>0</v>
      </c>
      <c r="AR197" s="150" t="s">
        <v>627</v>
      </c>
      <c r="AT197" s="150" t="s">
        <v>206</v>
      </c>
      <c r="AU197" s="150" t="s">
        <v>88</v>
      </c>
      <c r="AY197" s="17" t="s">
        <v>205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7" t="s">
        <v>88</v>
      </c>
      <c r="BK197" s="151">
        <f t="shared" si="29"/>
        <v>0</v>
      </c>
      <c r="BL197" s="17" t="s">
        <v>508</v>
      </c>
      <c r="BM197" s="150" t="s">
        <v>1359</v>
      </c>
    </row>
    <row r="198" spans="2:65" s="1" customFormat="1" ht="24.2" customHeight="1">
      <c r="B198" s="136"/>
      <c r="C198" s="154" t="s">
        <v>1129</v>
      </c>
      <c r="D198" s="154" t="s">
        <v>214</v>
      </c>
      <c r="E198" s="155" t="s">
        <v>5785</v>
      </c>
      <c r="F198" s="156" t="s">
        <v>5786</v>
      </c>
      <c r="G198" s="157" t="s">
        <v>592</v>
      </c>
      <c r="H198" s="158">
        <v>448</v>
      </c>
      <c r="I198" s="159"/>
      <c r="J198" s="160">
        <f t="shared" si="20"/>
        <v>0</v>
      </c>
      <c r="K198" s="161"/>
      <c r="L198" s="32"/>
      <c r="M198" s="162" t="s">
        <v>1</v>
      </c>
      <c r="N198" s="163" t="s">
        <v>41</v>
      </c>
      <c r="P198" s="148">
        <f t="shared" si="21"/>
        <v>0</v>
      </c>
      <c r="Q198" s="148">
        <v>0</v>
      </c>
      <c r="R198" s="148">
        <f t="shared" si="22"/>
        <v>0</v>
      </c>
      <c r="S198" s="148">
        <v>0</v>
      </c>
      <c r="T198" s="149">
        <f t="shared" si="23"/>
        <v>0</v>
      </c>
      <c r="AR198" s="150" t="s">
        <v>508</v>
      </c>
      <c r="AT198" s="150" t="s">
        <v>214</v>
      </c>
      <c r="AU198" s="150" t="s">
        <v>88</v>
      </c>
      <c r="AY198" s="17" t="s">
        <v>205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7" t="s">
        <v>88</v>
      </c>
      <c r="BK198" s="151">
        <f t="shared" si="29"/>
        <v>0</v>
      </c>
      <c r="BL198" s="17" t="s">
        <v>508</v>
      </c>
      <c r="BM198" s="150" t="s">
        <v>1367</v>
      </c>
    </row>
    <row r="199" spans="2:65" s="1" customFormat="1" ht="21.75" customHeight="1">
      <c r="B199" s="136"/>
      <c r="C199" s="137" t="s">
        <v>1133</v>
      </c>
      <c r="D199" s="137" t="s">
        <v>206</v>
      </c>
      <c r="E199" s="138" t="s">
        <v>5787</v>
      </c>
      <c r="F199" s="139" t="s">
        <v>5788</v>
      </c>
      <c r="G199" s="140" t="s">
        <v>592</v>
      </c>
      <c r="H199" s="141">
        <v>448</v>
      </c>
      <c r="I199" s="142"/>
      <c r="J199" s="143">
        <f t="shared" si="20"/>
        <v>0</v>
      </c>
      <c r="K199" s="144"/>
      <c r="L199" s="145"/>
      <c r="M199" s="146" t="s">
        <v>1</v>
      </c>
      <c r="N199" s="147" t="s">
        <v>41</v>
      </c>
      <c r="P199" s="148">
        <f t="shared" si="21"/>
        <v>0</v>
      </c>
      <c r="Q199" s="148">
        <v>0</v>
      </c>
      <c r="R199" s="148">
        <f t="shared" si="22"/>
        <v>0</v>
      </c>
      <c r="S199" s="148">
        <v>0</v>
      </c>
      <c r="T199" s="149">
        <f t="shared" si="23"/>
        <v>0</v>
      </c>
      <c r="AR199" s="150" t="s">
        <v>627</v>
      </c>
      <c r="AT199" s="150" t="s">
        <v>206</v>
      </c>
      <c r="AU199" s="150" t="s">
        <v>88</v>
      </c>
      <c r="AY199" s="17" t="s">
        <v>205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7" t="s">
        <v>88</v>
      </c>
      <c r="BK199" s="151">
        <f t="shared" si="29"/>
        <v>0</v>
      </c>
      <c r="BL199" s="17" t="s">
        <v>508</v>
      </c>
      <c r="BM199" s="150" t="s">
        <v>1374</v>
      </c>
    </row>
    <row r="200" spans="2:65" s="1" customFormat="1" ht="33" customHeight="1">
      <c r="B200" s="136"/>
      <c r="C200" s="154" t="s">
        <v>1137</v>
      </c>
      <c r="D200" s="154" t="s">
        <v>214</v>
      </c>
      <c r="E200" s="155" t="s">
        <v>5789</v>
      </c>
      <c r="F200" s="156" t="s">
        <v>5790</v>
      </c>
      <c r="G200" s="157" t="s">
        <v>592</v>
      </c>
      <c r="H200" s="158">
        <v>448</v>
      </c>
      <c r="I200" s="159"/>
      <c r="J200" s="160">
        <f t="shared" si="20"/>
        <v>0</v>
      </c>
      <c r="K200" s="161"/>
      <c r="L200" s="32"/>
      <c r="M200" s="162" t="s">
        <v>1</v>
      </c>
      <c r="N200" s="163" t="s">
        <v>41</v>
      </c>
      <c r="P200" s="148">
        <f t="shared" si="21"/>
        <v>0</v>
      </c>
      <c r="Q200" s="148">
        <v>0</v>
      </c>
      <c r="R200" s="148">
        <f t="shared" si="22"/>
        <v>0</v>
      </c>
      <c r="S200" s="148">
        <v>0</v>
      </c>
      <c r="T200" s="149">
        <f t="shared" si="23"/>
        <v>0</v>
      </c>
      <c r="AR200" s="150" t="s">
        <v>508</v>
      </c>
      <c r="AT200" s="150" t="s">
        <v>214</v>
      </c>
      <c r="AU200" s="150" t="s">
        <v>88</v>
      </c>
      <c r="AY200" s="17" t="s">
        <v>205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7" t="s">
        <v>88</v>
      </c>
      <c r="BK200" s="151">
        <f t="shared" si="29"/>
        <v>0</v>
      </c>
      <c r="BL200" s="17" t="s">
        <v>508</v>
      </c>
      <c r="BM200" s="150" t="s">
        <v>1380</v>
      </c>
    </row>
    <row r="201" spans="2:65" s="1" customFormat="1" ht="16.5" customHeight="1">
      <c r="B201" s="136"/>
      <c r="C201" s="137" t="s">
        <v>1141</v>
      </c>
      <c r="D201" s="137" t="s">
        <v>206</v>
      </c>
      <c r="E201" s="138" t="s">
        <v>5791</v>
      </c>
      <c r="F201" s="139" t="s">
        <v>5792</v>
      </c>
      <c r="G201" s="140" t="s">
        <v>592</v>
      </c>
      <c r="H201" s="141">
        <v>53</v>
      </c>
      <c r="I201" s="142"/>
      <c r="J201" s="143">
        <f t="shared" si="20"/>
        <v>0</v>
      </c>
      <c r="K201" s="144"/>
      <c r="L201" s="145"/>
      <c r="M201" s="146" t="s">
        <v>1</v>
      </c>
      <c r="N201" s="147" t="s">
        <v>41</v>
      </c>
      <c r="P201" s="148">
        <f t="shared" si="21"/>
        <v>0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AR201" s="150" t="s">
        <v>627</v>
      </c>
      <c r="AT201" s="150" t="s">
        <v>206</v>
      </c>
      <c r="AU201" s="150" t="s">
        <v>88</v>
      </c>
      <c r="AY201" s="17" t="s">
        <v>205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7" t="s">
        <v>88</v>
      </c>
      <c r="BK201" s="151">
        <f t="shared" si="29"/>
        <v>0</v>
      </c>
      <c r="BL201" s="17" t="s">
        <v>508</v>
      </c>
      <c r="BM201" s="150" t="s">
        <v>1386</v>
      </c>
    </row>
    <row r="202" spans="2:65" s="1" customFormat="1" ht="24.2" customHeight="1">
      <c r="B202" s="136"/>
      <c r="C202" s="154" t="s">
        <v>1145</v>
      </c>
      <c r="D202" s="154" t="s">
        <v>214</v>
      </c>
      <c r="E202" s="155" t="s">
        <v>5793</v>
      </c>
      <c r="F202" s="156" t="s">
        <v>5794</v>
      </c>
      <c r="G202" s="157" t="s">
        <v>592</v>
      </c>
      <c r="H202" s="158">
        <v>53</v>
      </c>
      <c r="I202" s="159"/>
      <c r="J202" s="160">
        <f t="shared" si="20"/>
        <v>0</v>
      </c>
      <c r="K202" s="161"/>
      <c r="L202" s="32"/>
      <c r="M202" s="162" t="s">
        <v>1</v>
      </c>
      <c r="N202" s="163" t="s">
        <v>41</v>
      </c>
      <c r="P202" s="148">
        <f t="shared" si="21"/>
        <v>0</v>
      </c>
      <c r="Q202" s="148">
        <v>0</v>
      </c>
      <c r="R202" s="148">
        <f t="shared" si="22"/>
        <v>0</v>
      </c>
      <c r="S202" s="148">
        <v>0</v>
      </c>
      <c r="T202" s="149">
        <f t="shared" si="23"/>
        <v>0</v>
      </c>
      <c r="AR202" s="150" t="s">
        <v>508</v>
      </c>
      <c r="AT202" s="150" t="s">
        <v>214</v>
      </c>
      <c r="AU202" s="150" t="s">
        <v>88</v>
      </c>
      <c r="AY202" s="17" t="s">
        <v>205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7" t="s">
        <v>88</v>
      </c>
      <c r="BK202" s="151">
        <f t="shared" si="29"/>
        <v>0</v>
      </c>
      <c r="BL202" s="17" t="s">
        <v>508</v>
      </c>
      <c r="BM202" s="150" t="s">
        <v>1392</v>
      </c>
    </row>
    <row r="203" spans="2:65" s="1" customFormat="1" ht="37.9" customHeight="1">
      <c r="B203" s="136"/>
      <c r="C203" s="154" t="s">
        <v>1149</v>
      </c>
      <c r="D203" s="154" t="s">
        <v>214</v>
      </c>
      <c r="E203" s="155" t="s">
        <v>5795</v>
      </c>
      <c r="F203" s="156" t="s">
        <v>5796</v>
      </c>
      <c r="G203" s="157" t="s">
        <v>592</v>
      </c>
      <c r="H203" s="158">
        <v>501</v>
      </c>
      <c r="I203" s="159"/>
      <c r="J203" s="160">
        <f t="shared" si="20"/>
        <v>0</v>
      </c>
      <c r="K203" s="161"/>
      <c r="L203" s="32"/>
      <c r="M203" s="162" t="s">
        <v>1</v>
      </c>
      <c r="N203" s="163" t="s">
        <v>41</v>
      </c>
      <c r="P203" s="148">
        <f t="shared" si="21"/>
        <v>0</v>
      </c>
      <c r="Q203" s="148">
        <v>0</v>
      </c>
      <c r="R203" s="148">
        <f t="shared" si="22"/>
        <v>0</v>
      </c>
      <c r="S203" s="148">
        <v>0</v>
      </c>
      <c r="T203" s="149">
        <f t="shared" si="23"/>
        <v>0</v>
      </c>
      <c r="AR203" s="150" t="s">
        <v>508</v>
      </c>
      <c r="AT203" s="150" t="s">
        <v>214</v>
      </c>
      <c r="AU203" s="150" t="s">
        <v>88</v>
      </c>
      <c r="AY203" s="17" t="s">
        <v>205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17" t="s">
        <v>88</v>
      </c>
      <c r="BK203" s="151">
        <f t="shared" si="29"/>
        <v>0</v>
      </c>
      <c r="BL203" s="17" t="s">
        <v>508</v>
      </c>
      <c r="BM203" s="150" t="s">
        <v>1398</v>
      </c>
    </row>
    <row r="204" spans="2:65" s="1" customFormat="1" ht="21.75" customHeight="1">
      <c r="B204" s="136"/>
      <c r="C204" s="137" t="s">
        <v>1152</v>
      </c>
      <c r="D204" s="137" t="s">
        <v>206</v>
      </c>
      <c r="E204" s="138" t="s">
        <v>5797</v>
      </c>
      <c r="F204" s="139" t="s">
        <v>5798</v>
      </c>
      <c r="G204" s="140" t="s">
        <v>592</v>
      </c>
      <c r="H204" s="141">
        <v>7</v>
      </c>
      <c r="I204" s="142"/>
      <c r="J204" s="143">
        <f t="shared" si="20"/>
        <v>0</v>
      </c>
      <c r="K204" s="144"/>
      <c r="L204" s="145"/>
      <c r="M204" s="146" t="s">
        <v>1</v>
      </c>
      <c r="N204" s="147" t="s">
        <v>41</v>
      </c>
      <c r="P204" s="148">
        <f t="shared" si="21"/>
        <v>0</v>
      </c>
      <c r="Q204" s="148">
        <v>0</v>
      </c>
      <c r="R204" s="148">
        <f t="shared" si="22"/>
        <v>0</v>
      </c>
      <c r="S204" s="148">
        <v>0</v>
      </c>
      <c r="T204" s="149">
        <f t="shared" si="23"/>
        <v>0</v>
      </c>
      <c r="AR204" s="150" t="s">
        <v>627</v>
      </c>
      <c r="AT204" s="150" t="s">
        <v>206</v>
      </c>
      <c r="AU204" s="150" t="s">
        <v>88</v>
      </c>
      <c r="AY204" s="17" t="s">
        <v>205</v>
      </c>
      <c r="BE204" s="151">
        <f t="shared" si="24"/>
        <v>0</v>
      </c>
      <c r="BF204" s="151">
        <f t="shared" si="25"/>
        <v>0</v>
      </c>
      <c r="BG204" s="151">
        <f t="shared" si="26"/>
        <v>0</v>
      </c>
      <c r="BH204" s="151">
        <f t="shared" si="27"/>
        <v>0</v>
      </c>
      <c r="BI204" s="151">
        <f t="shared" si="28"/>
        <v>0</v>
      </c>
      <c r="BJ204" s="17" t="s">
        <v>88</v>
      </c>
      <c r="BK204" s="151">
        <f t="shared" si="29"/>
        <v>0</v>
      </c>
      <c r="BL204" s="17" t="s">
        <v>508</v>
      </c>
      <c r="BM204" s="150" t="s">
        <v>1404</v>
      </c>
    </row>
    <row r="205" spans="2:65" s="1" customFormat="1" ht="16.5" customHeight="1">
      <c r="B205" s="136"/>
      <c r="C205" s="137" t="s">
        <v>1155</v>
      </c>
      <c r="D205" s="137" t="s">
        <v>206</v>
      </c>
      <c r="E205" s="138" t="s">
        <v>5799</v>
      </c>
      <c r="F205" s="139" t="s">
        <v>5800</v>
      </c>
      <c r="G205" s="140" t="s">
        <v>592</v>
      </c>
      <c r="H205" s="141">
        <v>2</v>
      </c>
      <c r="I205" s="142"/>
      <c r="J205" s="143">
        <f t="shared" si="20"/>
        <v>0</v>
      </c>
      <c r="K205" s="144"/>
      <c r="L205" s="145"/>
      <c r="M205" s="146" t="s">
        <v>1</v>
      </c>
      <c r="N205" s="147" t="s">
        <v>41</v>
      </c>
      <c r="P205" s="148">
        <f t="shared" si="21"/>
        <v>0</v>
      </c>
      <c r="Q205" s="148">
        <v>0</v>
      </c>
      <c r="R205" s="148">
        <f t="shared" si="22"/>
        <v>0</v>
      </c>
      <c r="S205" s="148">
        <v>0</v>
      </c>
      <c r="T205" s="149">
        <f t="shared" si="23"/>
        <v>0</v>
      </c>
      <c r="AR205" s="150" t="s">
        <v>627</v>
      </c>
      <c r="AT205" s="150" t="s">
        <v>206</v>
      </c>
      <c r="AU205" s="150" t="s">
        <v>88</v>
      </c>
      <c r="AY205" s="17" t="s">
        <v>205</v>
      </c>
      <c r="BE205" s="151">
        <f t="shared" si="24"/>
        <v>0</v>
      </c>
      <c r="BF205" s="151">
        <f t="shared" si="25"/>
        <v>0</v>
      </c>
      <c r="BG205" s="151">
        <f t="shared" si="26"/>
        <v>0</v>
      </c>
      <c r="BH205" s="151">
        <f t="shared" si="27"/>
        <v>0</v>
      </c>
      <c r="BI205" s="151">
        <f t="shared" si="28"/>
        <v>0</v>
      </c>
      <c r="BJ205" s="17" t="s">
        <v>88</v>
      </c>
      <c r="BK205" s="151">
        <f t="shared" si="29"/>
        <v>0</v>
      </c>
      <c r="BL205" s="17" t="s">
        <v>508</v>
      </c>
      <c r="BM205" s="150" t="s">
        <v>1408</v>
      </c>
    </row>
    <row r="206" spans="2:65" s="1" customFormat="1" ht="21.75" customHeight="1">
      <c r="B206" s="136"/>
      <c r="C206" s="137" t="s">
        <v>1167</v>
      </c>
      <c r="D206" s="137" t="s">
        <v>206</v>
      </c>
      <c r="E206" s="138" t="s">
        <v>5801</v>
      </c>
      <c r="F206" s="139" t="s">
        <v>5802</v>
      </c>
      <c r="G206" s="140" t="s">
        <v>592</v>
      </c>
      <c r="H206" s="141">
        <v>2</v>
      </c>
      <c r="I206" s="142"/>
      <c r="J206" s="143">
        <f t="shared" si="20"/>
        <v>0</v>
      </c>
      <c r="K206" s="144"/>
      <c r="L206" s="145"/>
      <c r="M206" s="146" t="s">
        <v>1</v>
      </c>
      <c r="N206" s="147" t="s">
        <v>41</v>
      </c>
      <c r="P206" s="148">
        <f t="shared" si="21"/>
        <v>0</v>
      </c>
      <c r="Q206" s="148">
        <v>0</v>
      </c>
      <c r="R206" s="148">
        <f t="shared" si="22"/>
        <v>0</v>
      </c>
      <c r="S206" s="148">
        <v>0</v>
      </c>
      <c r="T206" s="149">
        <f t="shared" si="23"/>
        <v>0</v>
      </c>
      <c r="AR206" s="150" t="s">
        <v>627</v>
      </c>
      <c r="AT206" s="150" t="s">
        <v>206</v>
      </c>
      <c r="AU206" s="150" t="s">
        <v>88</v>
      </c>
      <c r="AY206" s="17" t="s">
        <v>205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17" t="s">
        <v>88</v>
      </c>
      <c r="BK206" s="151">
        <f t="shared" si="29"/>
        <v>0</v>
      </c>
      <c r="BL206" s="17" t="s">
        <v>508</v>
      </c>
      <c r="BM206" s="150" t="s">
        <v>1411</v>
      </c>
    </row>
    <row r="207" spans="2:65" s="1" customFormat="1" ht="21.75" customHeight="1">
      <c r="B207" s="136"/>
      <c r="C207" s="137" t="s">
        <v>1169</v>
      </c>
      <c r="D207" s="137" t="s">
        <v>206</v>
      </c>
      <c r="E207" s="138" t="s">
        <v>5803</v>
      </c>
      <c r="F207" s="139" t="s">
        <v>5804</v>
      </c>
      <c r="G207" s="140" t="s">
        <v>592</v>
      </c>
      <c r="H207" s="141">
        <v>2</v>
      </c>
      <c r="I207" s="142"/>
      <c r="J207" s="143">
        <f t="shared" si="20"/>
        <v>0</v>
      </c>
      <c r="K207" s="144"/>
      <c r="L207" s="145"/>
      <c r="M207" s="146" t="s">
        <v>1</v>
      </c>
      <c r="N207" s="147" t="s">
        <v>41</v>
      </c>
      <c r="P207" s="148">
        <f t="shared" si="21"/>
        <v>0</v>
      </c>
      <c r="Q207" s="148">
        <v>0</v>
      </c>
      <c r="R207" s="148">
        <f t="shared" si="22"/>
        <v>0</v>
      </c>
      <c r="S207" s="148">
        <v>0</v>
      </c>
      <c r="T207" s="149">
        <f t="shared" si="23"/>
        <v>0</v>
      </c>
      <c r="AR207" s="150" t="s">
        <v>627</v>
      </c>
      <c r="AT207" s="150" t="s">
        <v>206</v>
      </c>
      <c r="AU207" s="150" t="s">
        <v>88</v>
      </c>
      <c r="AY207" s="17" t="s">
        <v>205</v>
      </c>
      <c r="BE207" s="151">
        <f t="shared" si="24"/>
        <v>0</v>
      </c>
      <c r="BF207" s="151">
        <f t="shared" si="25"/>
        <v>0</v>
      </c>
      <c r="BG207" s="151">
        <f t="shared" si="26"/>
        <v>0</v>
      </c>
      <c r="BH207" s="151">
        <f t="shared" si="27"/>
        <v>0</v>
      </c>
      <c r="BI207" s="151">
        <f t="shared" si="28"/>
        <v>0</v>
      </c>
      <c r="BJ207" s="17" t="s">
        <v>88</v>
      </c>
      <c r="BK207" s="151">
        <f t="shared" si="29"/>
        <v>0</v>
      </c>
      <c r="BL207" s="17" t="s">
        <v>508</v>
      </c>
      <c r="BM207" s="150" t="s">
        <v>1415</v>
      </c>
    </row>
    <row r="208" spans="2:65" s="1" customFormat="1" ht="16.5" customHeight="1">
      <c r="B208" s="136"/>
      <c r="C208" s="137" t="s">
        <v>1171</v>
      </c>
      <c r="D208" s="137" t="s">
        <v>206</v>
      </c>
      <c r="E208" s="138" t="s">
        <v>5805</v>
      </c>
      <c r="F208" s="139" t="s">
        <v>5806</v>
      </c>
      <c r="G208" s="140" t="s">
        <v>592</v>
      </c>
      <c r="H208" s="141">
        <v>2</v>
      </c>
      <c r="I208" s="142"/>
      <c r="J208" s="143">
        <f t="shared" si="20"/>
        <v>0</v>
      </c>
      <c r="K208" s="144"/>
      <c r="L208" s="145"/>
      <c r="M208" s="146" t="s">
        <v>1</v>
      </c>
      <c r="N208" s="147" t="s">
        <v>41</v>
      </c>
      <c r="P208" s="148">
        <f t="shared" si="21"/>
        <v>0</v>
      </c>
      <c r="Q208" s="148">
        <v>0</v>
      </c>
      <c r="R208" s="148">
        <f t="shared" si="22"/>
        <v>0</v>
      </c>
      <c r="S208" s="148">
        <v>0</v>
      </c>
      <c r="T208" s="149">
        <f t="shared" si="23"/>
        <v>0</v>
      </c>
      <c r="AR208" s="150" t="s">
        <v>627</v>
      </c>
      <c r="AT208" s="150" t="s">
        <v>206</v>
      </c>
      <c r="AU208" s="150" t="s">
        <v>88</v>
      </c>
      <c r="AY208" s="17" t="s">
        <v>205</v>
      </c>
      <c r="BE208" s="151">
        <f t="shared" si="24"/>
        <v>0</v>
      </c>
      <c r="BF208" s="151">
        <f t="shared" si="25"/>
        <v>0</v>
      </c>
      <c r="BG208" s="151">
        <f t="shared" si="26"/>
        <v>0</v>
      </c>
      <c r="BH208" s="151">
        <f t="shared" si="27"/>
        <v>0</v>
      </c>
      <c r="BI208" s="151">
        <f t="shared" si="28"/>
        <v>0</v>
      </c>
      <c r="BJ208" s="17" t="s">
        <v>88</v>
      </c>
      <c r="BK208" s="151">
        <f t="shared" si="29"/>
        <v>0</v>
      </c>
      <c r="BL208" s="17" t="s">
        <v>508</v>
      </c>
      <c r="BM208" s="150" t="s">
        <v>1419</v>
      </c>
    </row>
    <row r="209" spans="2:65" s="1" customFormat="1" ht="24.2" customHeight="1">
      <c r="B209" s="136"/>
      <c r="C209" s="154" t="s">
        <v>1173</v>
      </c>
      <c r="D209" s="154" t="s">
        <v>214</v>
      </c>
      <c r="E209" s="155" t="s">
        <v>5807</v>
      </c>
      <c r="F209" s="156" t="s">
        <v>5808</v>
      </c>
      <c r="G209" s="157" t="s">
        <v>592</v>
      </c>
      <c r="H209" s="158">
        <v>13</v>
      </c>
      <c r="I209" s="159"/>
      <c r="J209" s="160">
        <f t="shared" si="20"/>
        <v>0</v>
      </c>
      <c r="K209" s="161"/>
      <c r="L209" s="32"/>
      <c r="M209" s="162" t="s">
        <v>1</v>
      </c>
      <c r="N209" s="163" t="s">
        <v>41</v>
      </c>
      <c r="P209" s="148">
        <f t="shared" si="21"/>
        <v>0</v>
      </c>
      <c r="Q209" s="148">
        <v>0</v>
      </c>
      <c r="R209" s="148">
        <f t="shared" si="22"/>
        <v>0</v>
      </c>
      <c r="S209" s="148">
        <v>0</v>
      </c>
      <c r="T209" s="149">
        <f t="shared" si="23"/>
        <v>0</v>
      </c>
      <c r="AR209" s="150" t="s">
        <v>508</v>
      </c>
      <c r="AT209" s="150" t="s">
        <v>214</v>
      </c>
      <c r="AU209" s="150" t="s">
        <v>88</v>
      </c>
      <c r="AY209" s="17" t="s">
        <v>205</v>
      </c>
      <c r="BE209" s="151">
        <f t="shared" si="24"/>
        <v>0</v>
      </c>
      <c r="BF209" s="151">
        <f t="shared" si="25"/>
        <v>0</v>
      </c>
      <c r="BG209" s="151">
        <f t="shared" si="26"/>
        <v>0</v>
      </c>
      <c r="BH209" s="151">
        <f t="shared" si="27"/>
        <v>0</v>
      </c>
      <c r="BI209" s="151">
        <f t="shared" si="28"/>
        <v>0</v>
      </c>
      <c r="BJ209" s="17" t="s">
        <v>88</v>
      </c>
      <c r="BK209" s="151">
        <f t="shared" si="29"/>
        <v>0</v>
      </c>
      <c r="BL209" s="17" t="s">
        <v>508</v>
      </c>
      <c r="BM209" s="150" t="s">
        <v>1423</v>
      </c>
    </row>
    <row r="210" spans="2:65" s="1" customFormat="1" ht="21.75" customHeight="1">
      <c r="B210" s="136"/>
      <c r="C210" s="137" t="s">
        <v>1175</v>
      </c>
      <c r="D210" s="137" t="s">
        <v>206</v>
      </c>
      <c r="E210" s="138" t="s">
        <v>5809</v>
      </c>
      <c r="F210" s="139" t="s">
        <v>5810</v>
      </c>
      <c r="G210" s="140" t="s">
        <v>592</v>
      </c>
      <c r="H210" s="141">
        <v>2</v>
      </c>
      <c r="I210" s="142"/>
      <c r="J210" s="143">
        <f t="shared" si="20"/>
        <v>0</v>
      </c>
      <c r="K210" s="144"/>
      <c r="L210" s="145"/>
      <c r="M210" s="146" t="s">
        <v>1</v>
      </c>
      <c r="N210" s="147" t="s">
        <v>41</v>
      </c>
      <c r="P210" s="148">
        <f t="shared" si="21"/>
        <v>0</v>
      </c>
      <c r="Q210" s="148">
        <v>0</v>
      </c>
      <c r="R210" s="148">
        <f t="shared" si="22"/>
        <v>0</v>
      </c>
      <c r="S210" s="148">
        <v>0</v>
      </c>
      <c r="T210" s="149">
        <f t="shared" si="23"/>
        <v>0</v>
      </c>
      <c r="AR210" s="150" t="s">
        <v>627</v>
      </c>
      <c r="AT210" s="150" t="s">
        <v>206</v>
      </c>
      <c r="AU210" s="150" t="s">
        <v>88</v>
      </c>
      <c r="AY210" s="17" t="s">
        <v>205</v>
      </c>
      <c r="BE210" s="151">
        <f t="shared" si="24"/>
        <v>0</v>
      </c>
      <c r="BF210" s="151">
        <f t="shared" si="25"/>
        <v>0</v>
      </c>
      <c r="BG210" s="151">
        <f t="shared" si="26"/>
        <v>0</v>
      </c>
      <c r="BH210" s="151">
        <f t="shared" si="27"/>
        <v>0</v>
      </c>
      <c r="BI210" s="151">
        <f t="shared" si="28"/>
        <v>0</v>
      </c>
      <c r="BJ210" s="17" t="s">
        <v>88</v>
      </c>
      <c r="BK210" s="151">
        <f t="shared" si="29"/>
        <v>0</v>
      </c>
      <c r="BL210" s="17" t="s">
        <v>508</v>
      </c>
      <c r="BM210" s="150" t="s">
        <v>1349</v>
      </c>
    </row>
    <row r="211" spans="2:65" s="1" customFormat="1" ht="33" customHeight="1">
      <c r="B211" s="136"/>
      <c r="C211" s="154" t="s">
        <v>1177</v>
      </c>
      <c r="D211" s="154" t="s">
        <v>214</v>
      </c>
      <c r="E211" s="155" t="s">
        <v>5811</v>
      </c>
      <c r="F211" s="156" t="s">
        <v>5748</v>
      </c>
      <c r="G211" s="157" t="s">
        <v>592</v>
      </c>
      <c r="H211" s="158">
        <v>4</v>
      </c>
      <c r="I211" s="159"/>
      <c r="J211" s="160">
        <f t="shared" si="20"/>
        <v>0</v>
      </c>
      <c r="K211" s="161"/>
      <c r="L211" s="32"/>
      <c r="M211" s="162" t="s">
        <v>1</v>
      </c>
      <c r="N211" s="163" t="s">
        <v>41</v>
      </c>
      <c r="P211" s="148">
        <f t="shared" si="21"/>
        <v>0</v>
      </c>
      <c r="Q211" s="148">
        <v>0</v>
      </c>
      <c r="R211" s="148">
        <f t="shared" si="22"/>
        <v>0</v>
      </c>
      <c r="S211" s="148">
        <v>0</v>
      </c>
      <c r="T211" s="149">
        <f t="shared" si="23"/>
        <v>0</v>
      </c>
      <c r="AR211" s="150" t="s">
        <v>508</v>
      </c>
      <c r="AT211" s="150" t="s">
        <v>214</v>
      </c>
      <c r="AU211" s="150" t="s">
        <v>88</v>
      </c>
      <c r="AY211" s="17" t="s">
        <v>205</v>
      </c>
      <c r="BE211" s="151">
        <f t="shared" si="24"/>
        <v>0</v>
      </c>
      <c r="BF211" s="151">
        <f t="shared" si="25"/>
        <v>0</v>
      </c>
      <c r="BG211" s="151">
        <f t="shared" si="26"/>
        <v>0</v>
      </c>
      <c r="BH211" s="151">
        <f t="shared" si="27"/>
        <v>0</v>
      </c>
      <c r="BI211" s="151">
        <f t="shared" si="28"/>
        <v>0</v>
      </c>
      <c r="BJ211" s="17" t="s">
        <v>88</v>
      </c>
      <c r="BK211" s="151">
        <f t="shared" si="29"/>
        <v>0</v>
      </c>
      <c r="BL211" s="17" t="s">
        <v>508</v>
      </c>
      <c r="BM211" s="150" t="s">
        <v>1603</v>
      </c>
    </row>
    <row r="212" spans="2:65" s="1" customFormat="1" ht="24.2" customHeight="1">
      <c r="B212" s="136"/>
      <c r="C212" s="137" t="s">
        <v>1182</v>
      </c>
      <c r="D212" s="137" t="s">
        <v>206</v>
      </c>
      <c r="E212" s="138" t="s">
        <v>5812</v>
      </c>
      <c r="F212" s="139" t="s">
        <v>5813</v>
      </c>
      <c r="G212" s="140" t="s">
        <v>592</v>
      </c>
      <c r="H212" s="141">
        <v>170</v>
      </c>
      <c r="I212" s="142"/>
      <c r="J212" s="143">
        <f t="shared" si="20"/>
        <v>0</v>
      </c>
      <c r="K212" s="144"/>
      <c r="L212" s="145"/>
      <c r="M212" s="146" t="s">
        <v>1</v>
      </c>
      <c r="N212" s="147" t="s">
        <v>41</v>
      </c>
      <c r="P212" s="148">
        <f t="shared" si="21"/>
        <v>0</v>
      </c>
      <c r="Q212" s="148">
        <v>0</v>
      </c>
      <c r="R212" s="148">
        <f t="shared" si="22"/>
        <v>0</v>
      </c>
      <c r="S212" s="148">
        <v>0</v>
      </c>
      <c r="T212" s="149">
        <f t="shared" si="23"/>
        <v>0</v>
      </c>
      <c r="AR212" s="150" t="s">
        <v>627</v>
      </c>
      <c r="AT212" s="150" t="s">
        <v>206</v>
      </c>
      <c r="AU212" s="150" t="s">
        <v>88</v>
      </c>
      <c r="AY212" s="17" t="s">
        <v>205</v>
      </c>
      <c r="BE212" s="151">
        <f t="shared" si="24"/>
        <v>0</v>
      </c>
      <c r="BF212" s="151">
        <f t="shared" si="25"/>
        <v>0</v>
      </c>
      <c r="BG212" s="151">
        <f t="shared" si="26"/>
        <v>0</v>
      </c>
      <c r="BH212" s="151">
        <f t="shared" si="27"/>
        <v>0</v>
      </c>
      <c r="BI212" s="151">
        <f t="shared" si="28"/>
        <v>0</v>
      </c>
      <c r="BJ212" s="17" t="s">
        <v>88</v>
      </c>
      <c r="BK212" s="151">
        <f t="shared" si="29"/>
        <v>0</v>
      </c>
      <c r="BL212" s="17" t="s">
        <v>508</v>
      </c>
      <c r="BM212" s="150" t="s">
        <v>1605</v>
      </c>
    </row>
    <row r="213" spans="2:65" s="1" customFormat="1" ht="24.2" customHeight="1">
      <c r="B213" s="136"/>
      <c r="C213" s="154" t="s">
        <v>1186</v>
      </c>
      <c r="D213" s="154" t="s">
        <v>214</v>
      </c>
      <c r="E213" s="155" t="s">
        <v>5814</v>
      </c>
      <c r="F213" s="156" t="s">
        <v>5815</v>
      </c>
      <c r="G213" s="157" t="s">
        <v>592</v>
      </c>
      <c r="H213" s="158">
        <v>170</v>
      </c>
      <c r="I213" s="159"/>
      <c r="J213" s="160">
        <f t="shared" si="20"/>
        <v>0</v>
      </c>
      <c r="K213" s="161"/>
      <c r="L213" s="32"/>
      <c r="M213" s="162" t="s">
        <v>1</v>
      </c>
      <c r="N213" s="163" t="s">
        <v>41</v>
      </c>
      <c r="P213" s="148">
        <f t="shared" si="21"/>
        <v>0</v>
      </c>
      <c r="Q213" s="148">
        <v>0</v>
      </c>
      <c r="R213" s="148">
        <f t="shared" si="22"/>
        <v>0</v>
      </c>
      <c r="S213" s="148">
        <v>0</v>
      </c>
      <c r="T213" s="149">
        <f t="shared" si="23"/>
        <v>0</v>
      </c>
      <c r="AR213" s="150" t="s">
        <v>508</v>
      </c>
      <c r="AT213" s="150" t="s">
        <v>214</v>
      </c>
      <c r="AU213" s="150" t="s">
        <v>88</v>
      </c>
      <c r="AY213" s="17" t="s">
        <v>205</v>
      </c>
      <c r="BE213" s="151">
        <f t="shared" si="24"/>
        <v>0</v>
      </c>
      <c r="BF213" s="151">
        <f t="shared" si="25"/>
        <v>0</v>
      </c>
      <c r="BG213" s="151">
        <f t="shared" si="26"/>
        <v>0</v>
      </c>
      <c r="BH213" s="151">
        <f t="shared" si="27"/>
        <v>0</v>
      </c>
      <c r="BI213" s="151">
        <f t="shared" si="28"/>
        <v>0</v>
      </c>
      <c r="BJ213" s="17" t="s">
        <v>88</v>
      </c>
      <c r="BK213" s="151">
        <f t="shared" si="29"/>
        <v>0</v>
      </c>
      <c r="BL213" s="17" t="s">
        <v>508</v>
      </c>
      <c r="BM213" s="150" t="s">
        <v>1607</v>
      </c>
    </row>
    <row r="214" spans="2:65" s="1" customFormat="1" ht="16.5" customHeight="1">
      <c r="B214" s="136"/>
      <c r="C214" s="137" t="s">
        <v>1190</v>
      </c>
      <c r="D214" s="137" t="s">
        <v>206</v>
      </c>
      <c r="E214" s="138" t="s">
        <v>5816</v>
      </c>
      <c r="F214" s="139" t="s">
        <v>5817</v>
      </c>
      <c r="G214" s="140" t="s">
        <v>592</v>
      </c>
      <c r="H214" s="141">
        <v>9</v>
      </c>
      <c r="I214" s="142"/>
      <c r="J214" s="143">
        <f t="shared" ref="J214:J231" si="30">ROUND(I214*H214,2)</f>
        <v>0</v>
      </c>
      <c r="K214" s="144"/>
      <c r="L214" s="145"/>
      <c r="M214" s="146" t="s">
        <v>1</v>
      </c>
      <c r="N214" s="147" t="s">
        <v>41</v>
      </c>
      <c r="P214" s="148">
        <f t="shared" ref="P214:P231" si="31">O214*H214</f>
        <v>0</v>
      </c>
      <c r="Q214" s="148">
        <v>0</v>
      </c>
      <c r="R214" s="148">
        <f t="shared" ref="R214:R231" si="32">Q214*H214</f>
        <v>0</v>
      </c>
      <c r="S214" s="148">
        <v>0</v>
      </c>
      <c r="T214" s="149">
        <f t="shared" ref="T214:T231" si="33">S214*H214</f>
        <v>0</v>
      </c>
      <c r="AR214" s="150" t="s">
        <v>627</v>
      </c>
      <c r="AT214" s="150" t="s">
        <v>206</v>
      </c>
      <c r="AU214" s="150" t="s">
        <v>88</v>
      </c>
      <c r="AY214" s="17" t="s">
        <v>205</v>
      </c>
      <c r="BE214" s="151">
        <f t="shared" ref="BE214:BE231" si="34">IF(N214="základná",J214,0)</f>
        <v>0</v>
      </c>
      <c r="BF214" s="151">
        <f t="shared" ref="BF214:BF231" si="35">IF(N214="znížená",J214,0)</f>
        <v>0</v>
      </c>
      <c r="BG214" s="151">
        <f t="shared" ref="BG214:BG231" si="36">IF(N214="zákl. prenesená",J214,0)</f>
        <v>0</v>
      </c>
      <c r="BH214" s="151">
        <f t="shared" ref="BH214:BH231" si="37">IF(N214="zníž. prenesená",J214,0)</f>
        <v>0</v>
      </c>
      <c r="BI214" s="151">
        <f t="shared" ref="BI214:BI231" si="38">IF(N214="nulová",J214,0)</f>
        <v>0</v>
      </c>
      <c r="BJ214" s="17" t="s">
        <v>88</v>
      </c>
      <c r="BK214" s="151">
        <f t="shared" ref="BK214:BK231" si="39">ROUND(I214*H214,2)</f>
        <v>0</v>
      </c>
      <c r="BL214" s="17" t="s">
        <v>508</v>
      </c>
      <c r="BM214" s="150" t="s">
        <v>1609</v>
      </c>
    </row>
    <row r="215" spans="2:65" s="1" customFormat="1" ht="16.5" customHeight="1">
      <c r="B215" s="136"/>
      <c r="C215" s="137" t="s">
        <v>1194</v>
      </c>
      <c r="D215" s="137" t="s">
        <v>206</v>
      </c>
      <c r="E215" s="138" t="s">
        <v>5818</v>
      </c>
      <c r="F215" s="139" t="s">
        <v>5819</v>
      </c>
      <c r="G215" s="140" t="s">
        <v>592</v>
      </c>
      <c r="H215" s="141">
        <v>9</v>
      </c>
      <c r="I215" s="142"/>
      <c r="J215" s="143">
        <f t="shared" si="30"/>
        <v>0</v>
      </c>
      <c r="K215" s="144"/>
      <c r="L215" s="145"/>
      <c r="M215" s="146" t="s">
        <v>1</v>
      </c>
      <c r="N215" s="147" t="s">
        <v>41</v>
      </c>
      <c r="P215" s="148">
        <f t="shared" si="31"/>
        <v>0</v>
      </c>
      <c r="Q215" s="148">
        <v>0</v>
      </c>
      <c r="R215" s="148">
        <f t="shared" si="32"/>
        <v>0</v>
      </c>
      <c r="S215" s="148">
        <v>0</v>
      </c>
      <c r="T215" s="149">
        <f t="shared" si="33"/>
        <v>0</v>
      </c>
      <c r="AR215" s="150" t="s">
        <v>627</v>
      </c>
      <c r="AT215" s="150" t="s">
        <v>206</v>
      </c>
      <c r="AU215" s="150" t="s">
        <v>88</v>
      </c>
      <c r="AY215" s="17" t="s">
        <v>205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7" t="s">
        <v>88</v>
      </c>
      <c r="BK215" s="151">
        <f t="shared" si="39"/>
        <v>0</v>
      </c>
      <c r="BL215" s="17" t="s">
        <v>508</v>
      </c>
      <c r="BM215" s="150" t="s">
        <v>1611</v>
      </c>
    </row>
    <row r="216" spans="2:65" s="1" customFormat="1" ht="21.75" customHeight="1">
      <c r="B216" s="136"/>
      <c r="C216" s="154" t="s">
        <v>1014</v>
      </c>
      <c r="D216" s="154" t="s">
        <v>214</v>
      </c>
      <c r="E216" s="155" t="s">
        <v>5820</v>
      </c>
      <c r="F216" s="156" t="s">
        <v>5821</v>
      </c>
      <c r="G216" s="157" t="s">
        <v>592</v>
      </c>
      <c r="H216" s="158">
        <v>18</v>
      </c>
      <c r="I216" s="159"/>
      <c r="J216" s="160">
        <f t="shared" si="30"/>
        <v>0</v>
      </c>
      <c r="K216" s="161"/>
      <c r="L216" s="32"/>
      <c r="M216" s="162" t="s">
        <v>1</v>
      </c>
      <c r="N216" s="163" t="s">
        <v>41</v>
      </c>
      <c r="P216" s="148">
        <f t="shared" si="31"/>
        <v>0</v>
      </c>
      <c r="Q216" s="148">
        <v>0</v>
      </c>
      <c r="R216" s="148">
        <f t="shared" si="32"/>
        <v>0</v>
      </c>
      <c r="S216" s="148">
        <v>0</v>
      </c>
      <c r="T216" s="149">
        <f t="shared" si="33"/>
        <v>0</v>
      </c>
      <c r="AR216" s="150" t="s">
        <v>508</v>
      </c>
      <c r="AT216" s="150" t="s">
        <v>214</v>
      </c>
      <c r="AU216" s="150" t="s">
        <v>88</v>
      </c>
      <c r="AY216" s="17" t="s">
        <v>205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7" t="s">
        <v>88</v>
      </c>
      <c r="BK216" s="151">
        <f t="shared" si="39"/>
        <v>0</v>
      </c>
      <c r="BL216" s="17" t="s">
        <v>508</v>
      </c>
      <c r="BM216" s="150" t="s">
        <v>1613</v>
      </c>
    </row>
    <row r="217" spans="2:65" s="1" customFormat="1" ht="16.5" customHeight="1">
      <c r="B217" s="136"/>
      <c r="C217" s="137" t="s">
        <v>1201</v>
      </c>
      <c r="D217" s="137" t="s">
        <v>206</v>
      </c>
      <c r="E217" s="138" t="s">
        <v>5822</v>
      </c>
      <c r="F217" s="139" t="s">
        <v>5823</v>
      </c>
      <c r="G217" s="140" t="s">
        <v>592</v>
      </c>
      <c r="H217" s="141">
        <v>260</v>
      </c>
      <c r="I217" s="142"/>
      <c r="J217" s="143">
        <f t="shared" si="30"/>
        <v>0</v>
      </c>
      <c r="K217" s="144"/>
      <c r="L217" s="145"/>
      <c r="M217" s="146" t="s">
        <v>1</v>
      </c>
      <c r="N217" s="147" t="s">
        <v>41</v>
      </c>
      <c r="P217" s="148">
        <f t="shared" si="31"/>
        <v>0</v>
      </c>
      <c r="Q217" s="148">
        <v>0</v>
      </c>
      <c r="R217" s="148">
        <f t="shared" si="32"/>
        <v>0</v>
      </c>
      <c r="S217" s="148">
        <v>0</v>
      </c>
      <c r="T217" s="149">
        <f t="shared" si="33"/>
        <v>0</v>
      </c>
      <c r="AR217" s="150" t="s">
        <v>627</v>
      </c>
      <c r="AT217" s="150" t="s">
        <v>206</v>
      </c>
      <c r="AU217" s="150" t="s">
        <v>88</v>
      </c>
      <c r="AY217" s="17" t="s">
        <v>205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7" t="s">
        <v>88</v>
      </c>
      <c r="BK217" s="151">
        <f t="shared" si="39"/>
        <v>0</v>
      </c>
      <c r="BL217" s="17" t="s">
        <v>508</v>
      </c>
      <c r="BM217" s="150" t="s">
        <v>1615</v>
      </c>
    </row>
    <row r="218" spans="2:65" s="1" customFormat="1" ht="16.5" customHeight="1">
      <c r="B218" s="136"/>
      <c r="C218" s="137" t="s">
        <v>1204</v>
      </c>
      <c r="D218" s="137" t="s">
        <v>206</v>
      </c>
      <c r="E218" s="138" t="s">
        <v>5824</v>
      </c>
      <c r="F218" s="139" t="s">
        <v>5825</v>
      </c>
      <c r="G218" s="140" t="s">
        <v>592</v>
      </c>
      <c r="H218" s="141">
        <v>8</v>
      </c>
      <c r="I218" s="142"/>
      <c r="J218" s="143">
        <f t="shared" si="30"/>
        <v>0</v>
      </c>
      <c r="K218" s="144"/>
      <c r="L218" s="145"/>
      <c r="M218" s="146" t="s">
        <v>1</v>
      </c>
      <c r="N218" s="147" t="s">
        <v>41</v>
      </c>
      <c r="P218" s="148">
        <f t="shared" si="31"/>
        <v>0</v>
      </c>
      <c r="Q218" s="148">
        <v>0</v>
      </c>
      <c r="R218" s="148">
        <f t="shared" si="32"/>
        <v>0</v>
      </c>
      <c r="S218" s="148">
        <v>0</v>
      </c>
      <c r="T218" s="149">
        <f t="shared" si="33"/>
        <v>0</v>
      </c>
      <c r="AR218" s="150" t="s">
        <v>627</v>
      </c>
      <c r="AT218" s="150" t="s">
        <v>206</v>
      </c>
      <c r="AU218" s="150" t="s">
        <v>88</v>
      </c>
      <c r="AY218" s="17" t="s">
        <v>205</v>
      </c>
      <c r="BE218" s="151">
        <f t="shared" si="34"/>
        <v>0</v>
      </c>
      <c r="BF218" s="151">
        <f t="shared" si="35"/>
        <v>0</v>
      </c>
      <c r="BG218" s="151">
        <f t="shared" si="36"/>
        <v>0</v>
      </c>
      <c r="BH218" s="151">
        <f t="shared" si="37"/>
        <v>0</v>
      </c>
      <c r="BI218" s="151">
        <f t="shared" si="38"/>
        <v>0</v>
      </c>
      <c r="BJ218" s="17" t="s">
        <v>88</v>
      </c>
      <c r="BK218" s="151">
        <f t="shared" si="39"/>
        <v>0</v>
      </c>
      <c r="BL218" s="17" t="s">
        <v>508</v>
      </c>
      <c r="BM218" s="150" t="s">
        <v>1617</v>
      </c>
    </row>
    <row r="219" spans="2:65" s="1" customFormat="1" ht="33" customHeight="1">
      <c r="B219" s="136"/>
      <c r="C219" s="154" t="s">
        <v>1208</v>
      </c>
      <c r="D219" s="154" t="s">
        <v>214</v>
      </c>
      <c r="E219" s="155" t="s">
        <v>5826</v>
      </c>
      <c r="F219" s="156" t="s">
        <v>5827</v>
      </c>
      <c r="G219" s="157" t="s">
        <v>592</v>
      </c>
      <c r="H219" s="158">
        <v>268</v>
      </c>
      <c r="I219" s="159"/>
      <c r="J219" s="160">
        <f t="shared" si="30"/>
        <v>0</v>
      </c>
      <c r="K219" s="161"/>
      <c r="L219" s="32"/>
      <c r="M219" s="162" t="s">
        <v>1</v>
      </c>
      <c r="N219" s="163" t="s">
        <v>41</v>
      </c>
      <c r="P219" s="148">
        <f t="shared" si="31"/>
        <v>0</v>
      </c>
      <c r="Q219" s="148">
        <v>0</v>
      </c>
      <c r="R219" s="148">
        <f t="shared" si="32"/>
        <v>0</v>
      </c>
      <c r="S219" s="148">
        <v>0</v>
      </c>
      <c r="T219" s="149">
        <f t="shared" si="33"/>
        <v>0</v>
      </c>
      <c r="AR219" s="150" t="s">
        <v>508</v>
      </c>
      <c r="AT219" s="150" t="s">
        <v>214</v>
      </c>
      <c r="AU219" s="150" t="s">
        <v>88</v>
      </c>
      <c r="AY219" s="17" t="s">
        <v>205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7" t="s">
        <v>88</v>
      </c>
      <c r="BK219" s="151">
        <f t="shared" si="39"/>
        <v>0</v>
      </c>
      <c r="BL219" s="17" t="s">
        <v>508</v>
      </c>
      <c r="BM219" s="150" t="s">
        <v>1620</v>
      </c>
    </row>
    <row r="220" spans="2:65" s="1" customFormat="1" ht="16.5" customHeight="1">
      <c r="B220" s="136"/>
      <c r="C220" s="137" t="s">
        <v>1211</v>
      </c>
      <c r="D220" s="137" t="s">
        <v>206</v>
      </c>
      <c r="E220" s="138" t="s">
        <v>5828</v>
      </c>
      <c r="F220" s="139" t="s">
        <v>5829</v>
      </c>
      <c r="G220" s="140" t="s">
        <v>592</v>
      </c>
      <c r="H220" s="141">
        <v>39</v>
      </c>
      <c r="I220" s="142"/>
      <c r="J220" s="143">
        <f t="shared" si="30"/>
        <v>0</v>
      </c>
      <c r="K220" s="144"/>
      <c r="L220" s="145"/>
      <c r="M220" s="146" t="s">
        <v>1</v>
      </c>
      <c r="N220" s="147" t="s">
        <v>41</v>
      </c>
      <c r="P220" s="148">
        <f t="shared" si="31"/>
        <v>0</v>
      </c>
      <c r="Q220" s="148">
        <v>0</v>
      </c>
      <c r="R220" s="148">
        <f t="shared" si="32"/>
        <v>0</v>
      </c>
      <c r="S220" s="148">
        <v>0</v>
      </c>
      <c r="T220" s="149">
        <f t="shared" si="33"/>
        <v>0</v>
      </c>
      <c r="AR220" s="150" t="s">
        <v>627</v>
      </c>
      <c r="AT220" s="150" t="s">
        <v>206</v>
      </c>
      <c r="AU220" s="150" t="s">
        <v>88</v>
      </c>
      <c r="AY220" s="17" t="s">
        <v>205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7" t="s">
        <v>88</v>
      </c>
      <c r="BK220" s="151">
        <f t="shared" si="39"/>
        <v>0</v>
      </c>
      <c r="BL220" s="17" t="s">
        <v>508</v>
      </c>
      <c r="BM220" s="150" t="s">
        <v>1623</v>
      </c>
    </row>
    <row r="221" spans="2:65" s="1" customFormat="1" ht="33" customHeight="1">
      <c r="B221" s="136"/>
      <c r="C221" s="154" t="s">
        <v>1215</v>
      </c>
      <c r="D221" s="154" t="s">
        <v>214</v>
      </c>
      <c r="E221" s="155" t="s">
        <v>5680</v>
      </c>
      <c r="F221" s="156" t="s">
        <v>5830</v>
      </c>
      <c r="G221" s="157" t="s">
        <v>592</v>
      </c>
      <c r="H221" s="158">
        <v>39</v>
      </c>
      <c r="I221" s="159"/>
      <c r="J221" s="160">
        <f t="shared" si="30"/>
        <v>0</v>
      </c>
      <c r="K221" s="161"/>
      <c r="L221" s="32"/>
      <c r="M221" s="162" t="s">
        <v>1</v>
      </c>
      <c r="N221" s="163" t="s">
        <v>41</v>
      </c>
      <c r="P221" s="148">
        <f t="shared" si="31"/>
        <v>0</v>
      </c>
      <c r="Q221" s="148">
        <v>0</v>
      </c>
      <c r="R221" s="148">
        <f t="shared" si="32"/>
        <v>0</v>
      </c>
      <c r="S221" s="148">
        <v>0</v>
      </c>
      <c r="T221" s="149">
        <f t="shared" si="33"/>
        <v>0</v>
      </c>
      <c r="AR221" s="150" t="s">
        <v>508</v>
      </c>
      <c r="AT221" s="150" t="s">
        <v>214</v>
      </c>
      <c r="AU221" s="150" t="s">
        <v>88</v>
      </c>
      <c r="AY221" s="17" t="s">
        <v>205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7" t="s">
        <v>88</v>
      </c>
      <c r="BK221" s="151">
        <f t="shared" si="39"/>
        <v>0</v>
      </c>
      <c r="BL221" s="17" t="s">
        <v>508</v>
      </c>
      <c r="BM221" s="150" t="s">
        <v>1626</v>
      </c>
    </row>
    <row r="222" spans="2:65" s="1" customFormat="1" ht="37.9" customHeight="1">
      <c r="B222" s="136"/>
      <c r="C222" s="154" t="s">
        <v>169</v>
      </c>
      <c r="D222" s="154" t="s">
        <v>214</v>
      </c>
      <c r="E222" s="155" t="s">
        <v>5795</v>
      </c>
      <c r="F222" s="156" t="s">
        <v>5796</v>
      </c>
      <c r="G222" s="157" t="s">
        <v>592</v>
      </c>
      <c r="H222" s="158">
        <v>307</v>
      </c>
      <c r="I222" s="159"/>
      <c r="J222" s="160">
        <f t="shared" si="30"/>
        <v>0</v>
      </c>
      <c r="K222" s="161"/>
      <c r="L222" s="32"/>
      <c r="M222" s="162" t="s">
        <v>1</v>
      </c>
      <c r="N222" s="163" t="s">
        <v>41</v>
      </c>
      <c r="P222" s="148">
        <f t="shared" si="31"/>
        <v>0</v>
      </c>
      <c r="Q222" s="148">
        <v>0</v>
      </c>
      <c r="R222" s="148">
        <f t="shared" si="32"/>
        <v>0</v>
      </c>
      <c r="S222" s="148">
        <v>0</v>
      </c>
      <c r="T222" s="149">
        <f t="shared" si="33"/>
        <v>0</v>
      </c>
      <c r="AR222" s="150" t="s">
        <v>508</v>
      </c>
      <c r="AT222" s="150" t="s">
        <v>214</v>
      </c>
      <c r="AU222" s="150" t="s">
        <v>88</v>
      </c>
      <c r="AY222" s="17" t="s">
        <v>205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7" t="s">
        <v>88</v>
      </c>
      <c r="BK222" s="151">
        <f t="shared" si="39"/>
        <v>0</v>
      </c>
      <c r="BL222" s="17" t="s">
        <v>508</v>
      </c>
      <c r="BM222" s="150" t="s">
        <v>1629</v>
      </c>
    </row>
    <row r="223" spans="2:65" s="1" customFormat="1" ht="16.5" customHeight="1">
      <c r="B223" s="136"/>
      <c r="C223" s="137" t="s">
        <v>1220</v>
      </c>
      <c r="D223" s="137" t="s">
        <v>206</v>
      </c>
      <c r="E223" s="138" t="s">
        <v>5831</v>
      </c>
      <c r="F223" s="139" t="s">
        <v>5832</v>
      </c>
      <c r="G223" s="140" t="s">
        <v>592</v>
      </c>
      <c r="H223" s="141">
        <v>102</v>
      </c>
      <c r="I223" s="142"/>
      <c r="J223" s="143">
        <f t="shared" si="30"/>
        <v>0</v>
      </c>
      <c r="K223" s="144"/>
      <c r="L223" s="145"/>
      <c r="M223" s="146" t="s">
        <v>1</v>
      </c>
      <c r="N223" s="147" t="s">
        <v>41</v>
      </c>
      <c r="P223" s="148">
        <f t="shared" si="31"/>
        <v>0</v>
      </c>
      <c r="Q223" s="148">
        <v>0</v>
      </c>
      <c r="R223" s="148">
        <f t="shared" si="32"/>
        <v>0</v>
      </c>
      <c r="S223" s="148">
        <v>0</v>
      </c>
      <c r="T223" s="149">
        <f t="shared" si="33"/>
        <v>0</v>
      </c>
      <c r="AR223" s="150" t="s">
        <v>627</v>
      </c>
      <c r="AT223" s="150" t="s">
        <v>206</v>
      </c>
      <c r="AU223" s="150" t="s">
        <v>88</v>
      </c>
      <c r="AY223" s="17" t="s">
        <v>205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7" t="s">
        <v>88</v>
      </c>
      <c r="BK223" s="151">
        <f t="shared" si="39"/>
        <v>0</v>
      </c>
      <c r="BL223" s="17" t="s">
        <v>508</v>
      </c>
      <c r="BM223" s="150" t="s">
        <v>1632</v>
      </c>
    </row>
    <row r="224" spans="2:65" s="1" customFormat="1" ht="24.2" customHeight="1">
      <c r="B224" s="136"/>
      <c r="C224" s="154" t="s">
        <v>1222</v>
      </c>
      <c r="D224" s="154" t="s">
        <v>214</v>
      </c>
      <c r="E224" s="155" t="s">
        <v>5833</v>
      </c>
      <c r="F224" s="156" t="s">
        <v>5834</v>
      </c>
      <c r="G224" s="157" t="s">
        <v>592</v>
      </c>
      <c r="H224" s="158">
        <v>102</v>
      </c>
      <c r="I224" s="159"/>
      <c r="J224" s="160">
        <f t="shared" si="30"/>
        <v>0</v>
      </c>
      <c r="K224" s="161"/>
      <c r="L224" s="32"/>
      <c r="M224" s="162" t="s">
        <v>1</v>
      </c>
      <c r="N224" s="163" t="s">
        <v>41</v>
      </c>
      <c r="P224" s="148">
        <f t="shared" si="31"/>
        <v>0</v>
      </c>
      <c r="Q224" s="148">
        <v>0</v>
      </c>
      <c r="R224" s="148">
        <f t="shared" si="32"/>
        <v>0</v>
      </c>
      <c r="S224" s="148">
        <v>0</v>
      </c>
      <c r="T224" s="149">
        <f t="shared" si="33"/>
        <v>0</v>
      </c>
      <c r="AR224" s="150" t="s">
        <v>508</v>
      </c>
      <c r="AT224" s="150" t="s">
        <v>214</v>
      </c>
      <c r="AU224" s="150" t="s">
        <v>88</v>
      </c>
      <c r="AY224" s="17" t="s">
        <v>205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7" t="s">
        <v>88</v>
      </c>
      <c r="BK224" s="151">
        <f t="shared" si="39"/>
        <v>0</v>
      </c>
      <c r="BL224" s="17" t="s">
        <v>508</v>
      </c>
      <c r="BM224" s="150" t="s">
        <v>1635</v>
      </c>
    </row>
    <row r="225" spans="2:65" s="1" customFormat="1" ht="24.2" customHeight="1">
      <c r="B225" s="136"/>
      <c r="C225" s="137" t="s">
        <v>1224</v>
      </c>
      <c r="D225" s="137" t="s">
        <v>206</v>
      </c>
      <c r="E225" s="138" t="s">
        <v>5835</v>
      </c>
      <c r="F225" s="139" t="s">
        <v>5836</v>
      </c>
      <c r="G225" s="140" t="s">
        <v>592</v>
      </c>
      <c r="H225" s="141">
        <v>4</v>
      </c>
      <c r="I225" s="142"/>
      <c r="J225" s="143">
        <f t="shared" si="30"/>
        <v>0</v>
      </c>
      <c r="K225" s="144"/>
      <c r="L225" s="145"/>
      <c r="M225" s="146" t="s">
        <v>1</v>
      </c>
      <c r="N225" s="147" t="s">
        <v>41</v>
      </c>
      <c r="P225" s="148">
        <f t="shared" si="31"/>
        <v>0</v>
      </c>
      <c r="Q225" s="148">
        <v>0</v>
      </c>
      <c r="R225" s="148">
        <f t="shared" si="32"/>
        <v>0</v>
      </c>
      <c r="S225" s="148">
        <v>0</v>
      </c>
      <c r="T225" s="149">
        <f t="shared" si="33"/>
        <v>0</v>
      </c>
      <c r="AR225" s="150" t="s">
        <v>627</v>
      </c>
      <c r="AT225" s="150" t="s">
        <v>206</v>
      </c>
      <c r="AU225" s="150" t="s">
        <v>88</v>
      </c>
      <c r="AY225" s="17" t="s">
        <v>205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7" t="s">
        <v>88</v>
      </c>
      <c r="BK225" s="151">
        <f t="shared" si="39"/>
        <v>0</v>
      </c>
      <c r="BL225" s="17" t="s">
        <v>508</v>
      </c>
      <c r="BM225" s="150" t="s">
        <v>1638</v>
      </c>
    </row>
    <row r="226" spans="2:65" s="1" customFormat="1" ht="16.5" customHeight="1">
      <c r="B226" s="136"/>
      <c r="C226" s="154" t="s">
        <v>1226</v>
      </c>
      <c r="D226" s="154" t="s">
        <v>214</v>
      </c>
      <c r="E226" s="155" t="s">
        <v>5837</v>
      </c>
      <c r="F226" s="156" t="s">
        <v>5838</v>
      </c>
      <c r="G226" s="157" t="s">
        <v>592</v>
      </c>
      <c r="H226" s="158">
        <v>4</v>
      </c>
      <c r="I226" s="159"/>
      <c r="J226" s="160">
        <f t="shared" si="30"/>
        <v>0</v>
      </c>
      <c r="K226" s="161"/>
      <c r="L226" s="32"/>
      <c r="M226" s="162" t="s">
        <v>1</v>
      </c>
      <c r="N226" s="163" t="s">
        <v>41</v>
      </c>
      <c r="P226" s="148">
        <f t="shared" si="31"/>
        <v>0</v>
      </c>
      <c r="Q226" s="148">
        <v>0</v>
      </c>
      <c r="R226" s="148">
        <f t="shared" si="32"/>
        <v>0</v>
      </c>
      <c r="S226" s="148">
        <v>0</v>
      </c>
      <c r="T226" s="149">
        <f t="shared" si="33"/>
        <v>0</v>
      </c>
      <c r="AR226" s="150" t="s">
        <v>508</v>
      </c>
      <c r="AT226" s="150" t="s">
        <v>214</v>
      </c>
      <c r="AU226" s="150" t="s">
        <v>88</v>
      </c>
      <c r="AY226" s="17" t="s">
        <v>205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7" t="s">
        <v>88</v>
      </c>
      <c r="BK226" s="151">
        <f t="shared" si="39"/>
        <v>0</v>
      </c>
      <c r="BL226" s="17" t="s">
        <v>508</v>
      </c>
      <c r="BM226" s="150" t="s">
        <v>1641</v>
      </c>
    </row>
    <row r="227" spans="2:65" s="1" customFormat="1" ht="16.5" customHeight="1">
      <c r="B227" s="136"/>
      <c r="C227" s="154" t="s">
        <v>478</v>
      </c>
      <c r="D227" s="154" t="s">
        <v>214</v>
      </c>
      <c r="E227" s="155" t="s">
        <v>5839</v>
      </c>
      <c r="F227" s="156" t="s">
        <v>5840</v>
      </c>
      <c r="G227" s="157" t="s">
        <v>592</v>
      </c>
      <c r="H227" s="158">
        <v>1</v>
      </c>
      <c r="I227" s="159"/>
      <c r="J227" s="160">
        <f t="shared" si="30"/>
        <v>0</v>
      </c>
      <c r="K227" s="161"/>
      <c r="L227" s="32"/>
      <c r="M227" s="162" t="s">
        <v>1</v>
      </c>
      <c r="N227" s="163" t="s">
        <v>41</v>
      </c>
      <c r="P227" s="148">
        <f t="shared" si="31"/>
        <v>0</v>
      </c>
      <c r="Q227" s="148">
        <v>0</v>
      </c>
      <c r="R227" s="148">
        <f t="shared" si="32"/>
        <v>0</v>
      </c>
      <c r="S227" s="148">
        <v>0</v>
      </c>
      <c r="T227" s="149">
        <f t="shared" si="33"/>
        <v>0</v>
      </c>
      <c r="AR227" s="150" t="s">
        <v>508</v>
      </c>
      <c r="AT227" s="150" t="s">
        <v>214</v>
      </c>
      <c r="AU227" s="150" t="s">
        <v>88</v>
      </c>
      <c r="AY227" s="17" t="s">
        <v>205</v>
      </c>
      <c r="BE227" s="151">
        <f t="shared" si="34"/>
        <v>0</v>
      </c>
      <c r="BF227" s="151">
        <f t="shared" si="35"/>
        <v>0</v>
      </c>
      <c r="BG227" s="151">
        <f t="shared" si="36"/>
        <v>0</v>
      </c>
      <c r="BH227" s="151">
        <f t="shared" si="37"/>
        <v>0</v>
      </c>
      <c r="BI227" s="151">
        <f t="shared" si="38"/>
        <v>0</v>
      </c>
      <c r="BJ227" s="17" t="s">
        <v>88</v>
      </c>
      <c r="BK227" s="151">
        <f t="shared" si="39"/>
        <v>0</v>
      </c>
      <c r="BL227" s="17" t="s">
        <v>508</v>
      </c>
      <c r="BM227" s="150" t="s">
        <v>1644</v>
      </c>
    </row>
    <row r="228" spans="2:65" s="1" customFormat="1" ht="24.2" customHeight="1">
      <c r="B228" s="136"/>
      <c r="C228" s="154" t="s">
        <v>1229</v>
      </c>
      <c r="D228" s="154" t="s">
        <v>214</v>
      </c>
      <c r="E228" s="155" t="s">
        <v>5841</v>
      </c>
      <c r="F228" s="156" t="s">
        <v>5842</v>
      </c>
      <c r="G228" s="157" t="s">
        <v>930</v>
      </c>
      <c r="H228" s="158">
        <v>40</v>
      </c>
      <c r="I228" s="159"/>
      <c r="J228" s="160">
        <f t="shared" si="30"/>
        <v>0</v>
      </c>
      <c r="K228" s="161"/>
      <c r="L228" s="32"/>
      <c r="M228" s="162" t="s">
        <v>1</v>
      </c>
      <c r="N228" s="163" t="s">
        <v>41</v>
      </c>
      <c r="P228" s="148">
        <f t="shared" si="31"/>
        <v>0</v>
      </c>
      <c r="Q228" s="148">
        <v>0</v>
      </c>
      <c r="R228" s="148">
        <f t="shared" si="32"/>
        <v>0</v>
      </c>
      <c r="S228" s="148">
        <v>0</v>
      </c>
      <c r="T228" s="149">
        <f t="shared" si="33"/>
        <v>0</v>
      </c>
      <c r="AR228" s="150" t="s">
        <v>508</v>
      </c>
      <c r="AT228" s="150" t="s">
        <v>214</v>
      </c>
      <c r="AU228" s="150" t="s">
        <v>88</v>
      </c>
      <c r="AY228" s="17" t="s">
        <v>205</v>
      </c>
      <c r="BE228" s="151">
        <f t="shared" si="34"/>
        <v>0</v>
      </c>
      <c r="BF228" s="151">
        <f t="shared" si="35"/>
        <v>0</v>
      </c>
      <c r="BG228" s="151">
        <f t="shared" si="36"/>
        <v>0</v>
      </c>
      <c r="BH228" s="151">
        <f t="shared" si="37"/>
        <v>0</v>
      </c>
      <c r="BI228" s="151">
        <f t="shared" si="38"/>
        <v>0</v>
      </c>
      <c r="BJ228" s="17" t="s">
        <v>88</v>
      </c>
      <c r="BK228" s="151">
        <f t="shared" si="39"/>
        <v>0</v>
      </c>
      <c r="BL228" s="17" t="s">
        <v>508</v>
      </c>
      <c r="BM228" s="150" t="s">
        <v>1647</v>
      </c>
    </row>
    <row r="229" spans="2:65" s="1" customFormat="1" ht="21.75" customHeight="1">
      <c r="B229" s="136"/>
      <c r="C229" s="154" t="s">
        <v>1234</v>
      </c>
      <c r="D229" s="154" t="s">
        <v>214</v>
      </c>
      <c r="E229" s="155" t="s">
        <v>5843</v>
      </c>
      <c r="F229" s="156" t="s">
        <v>5844</v>
      </c>
      <c r="G229" s="157" t="s">
        <v>592</v>
      </c>
      <c r="H229" s="158">
        <v>1</v>
      </c>
      <c r="I229" s="159"/>
      <c r="J229" s="160">
        <f t="shared" si="30"/>
        <v>0</v>
      </c>
      <c r="K229" s="161"/>
      <c r="L229" s="32"/>
      <c r="M229" s="162" t="s">
        <v>1</v>
      </c>
      <c r="N229" s="163" t="s">
        <v>41</v>
      </c>
      <c r="P229" s="148">
        <f t="shared" si="31"/>
        <v>0</v>
      </c>
      <c r="Q229" s="148">
        <v>0</v>
      </c>
      <c r="R229" s="148">
        <f t="shared" si="32"/>
        <v>0</v>
      </c>
      <c r="S229" s="148">
        <v>0</v>
      </c>
      <c r="T229" s="149">
        <f t="shared" si="33"/>
        <v>0</v>
      </c>
      <c r="AR229" s="150" t="s">
        <v>508</v>
      </c>
      <c r="AT229" s="150" t="s">
        <v>214</v>
      </c>
      <c r="AU229" s="150" t="s">
        <v>88</v>
      </c>
      <c r="AY229" s="17" t="s">
        <v>205</v>
      </c>
      <c r="BE229" s="151">
        <f t="shared" si="34"/>
        <v>0</v>
      </c>
      <c r="BF229" s="151">
        <f t="shared" si="35"/>
        <v>0</v>
      </c>
      <c r="BG229" s="151">
        <f t="shared" si="36"/>
        <v>0</v>
      </c>
      <c r="BH229" s="151">
        <f t="shared" si="37"/>
        <v>0</v>
      </c>
      <c r="BI229" s="151">
        <f t="shared" si="38"/>
        <v>0</v>
      </c>
      <c r="BJ229" s="17" t="s">
        <v>88</v>
      </c>
      <c r="BK229" s="151">
        <f t="shared" si="39"/>
        <v>0</v>
      </c>
      <c r="BL229" s="17" t="s">
        <v>508</v>
      </c>
      <c r="BM229" s="150" t="s">
        <v>1650</v>
      </c>
    </row>
    <row r="230" spans="2:65" s="1" customFormat="1" ht="16.5" customHeight="1">
      <c r="B230" s="136"/>
      <c r="C230" s="154" t="s">
        <v>1238</v>
      </c>
      <c r="D230" s="154" t="s">
        <v>214</v>
      </c>
      <c r="E230" s="155" t="s">
        <v>5690</v>
      </c>
      <c r="F230" s="156" t="s">
        <v>5691</v>
      </c>
      <c r="G230" s="157" t="s">
        <v>930</v>
      </c>
      <c r="H230" s="158">
        <v>8</v>
      </c>
      <c r="I230" s="159"/>
      <c r="J230" s="160">
        <f t="shared" si="30"/>
        <v>0</v>
      </c>
      <c r="K230" s="161"/>
      <c r="L230" s="32"/>
      <c r="M230" s="162" t="s">
        <v>1</v>
      </c>
      <c r="N230" s="163" t="s">
        <v>41</v>
      </c>
      <c r="P230" s="148">
        <f t="shared" si="31"/>
        <v>0</v>
      </c>
      <c r="Q230" s="148">
        <v>0</v>
      </c>
      <c r="R230" s="148">
        <f t="shared" si="32"/>
        <v>0</v>
      </c>
      <c r="S230" s="148">
        <v>0</v>
      </c>
      <c r="T230" s="149">
        <f t="shared" si="33"/>
        <v>0</v>
      </c>
      <c r="AR230" s="150" t="s">
        <v>508</v>
      </c>
      <c r="AT230" s="150" t="s">
        <v>214</v>
      </c>
      <c r="AU230" s="150" t="s">
        <v>88</v>
      </c>
      <c r="AY230" s="17" t="s">
        <v>205</v>
      </c>
      <c r="BE230" s="151">
        <f t="shared" si="34"/>
        <v>0</v>
      </c>
      <c r="BF230" s="151">
        <f t="shared" si="35"/>
        <v>0</v>
      </c>
      <c r="BG230" s="151">
        <f t="shared" si="36"/>
        <v>0</v>
      </c>
      <c r="BH230" s="151">
        <f t="shared" si="37"/>
        <v>0</v>
      </c>
      <c r="BI230" s="151">
        <f t="shared" si="38"/>
        <v>0</v>
      </c>
      <c r="BJ230" s="17" t="s">
        <v>88</v>
      </c>
      <c r="BK230" s="151">
        <f t="shared" si="39"/>
        <v>0</v>
      </c>
      <c r="BL230" s="17" t="s">
        <v>508</v>
      </c>
      <c r="BM230" s="150" t="s">
        <v>1653</v>
      </c>
    </row>
    <row r="231" spans="2:65" s="1" customFormat="1" ht="16.5" customHeight="1">
      <c r="B231" s="136"/>
      <c r="C231" s="154" t="s">
        <v>1242</v>
      </c>
      <c r="D231" s="154" t="s">
        <v>214</v>
      </c>
      <c r="E231" s="155" t="s">
        <v>5845</v>
      </c>
      <c r="F231" s="156" t="s">
        <v>5846</v>
      </c>
      <c r="G231" s="157" t="s">
        <v>930</v>
      </c>
      <c r="H231" s="158">
        <v>20</v>
      </c>
      <c r="I231" s="159"/>
      <c r="J231" s="160">
        <f t="shared" si="30"/>
        <v>0</v>
      </c>
      <c r="K231" s="161"/>
      <c r="L231" s="32"/>
      <c r="M231" s="162" t="s">
        <v>1</v>
      </c>
      <c r="N231" s="163" t="s">
        <v>41</v>
      </c>
      <c r="P231" s="148">
        <f t="shared" si="31"/>
        <v>0</v>
      </c>
      <c r="Q231" s="148">
        <v>0</v>
      </c>
      <c r="R231" s="148">
        <f t="shared" si="32"/>
        <v>0</v>
      </c>
      <c r="S231" s="148">
        <v>0</v>
      </c>
      <c r="T231" s="149">
        <f t="shared" si="33"/>
        <v>0</v>
      </c>
      <c r="AR231" s="150" t="s">
        <v>508</v>
      </c>
      <c r="AT231" s="150" t="s">
        <v>214</v>
      </c>
      <c r="AU231" s="150" t="s">
        <v>88</v>
      </c>
      <c r="AY231" s="17" t="s">
        <v>205</v>
      </c>
      <c r="BE231" s="151">
        <f t="shared" si="34"/>
        <v>0</v>
      </c>
      <c r="BF231" s="151">
        <f t="shared" si="35"/>
        <v>0</v>
      </c>
      <c r="BG231" s="151">
        <f t="shared" si="36"/>
        <v>0</v>
      </c>
      <c r="BH231" s="151">
        <f t="shared" si="37"/>
        <v>0</v>
      </c>
      <c r="BI231" s="151">
        <f t="shared" si="38"/>
        <v>0</v>
      </c>
      <c r="BJ231" s="17" t="s">
        <v>88</v>
      </c>
      <c r="BK231" s="151">
        <f t="shared" si="39"/>
        <v>0</v>
      </c>
      <c r="BL231" s="17" t="s">
        <v>508</v>
      </c>
      <c r="BM231" s="150" t="s">
        <v>1656</v>
      </c>
    </row>
    <row r="232" spans="2:65" s="11" customFormat="1" ht="22.9" customHeight="1">
      <c r="B232" s="126"/>
      <c r="D232" s="127" t="s">
        <v>74</v>
      </c>
      <c r="E232" s="152" t="s">
        <v>5847</v>
      </c>
      <c r="F232" s="152" t="s">
        <v>5848</v>
      </c>
      <c r="I232" s="129"/>
      <c r="J232" s="153">
        <f>BK232</f>
        <v>0</v>
      </c>
      <c r="L232" s="126"/>
      <c r="M232" s="131"/>
      <c r="P232" s="132">
        <f>SUM(P233:P254)</f>
        <v>0</v>
      </c>
      <c r="R232" s="132">
        <f>SUM(R233:R254)</f>
        <v>0</v>
      </c>
      <c r="T232" s="133">
        <f>SUM(T233:T254)</f>
        <v>0</v>
      </c>
      <c r="AR232" s="127" t="s">
        <v>82</v>
      </c>
      <c r="AT232" s="134" t="s">
        <v>74</v>
      </c>
      <c r="AU232" s="134" t="s">
        <v>82</v>
      </c>
      <c r="AY232" s="127" t="s">
        <v>205</v>
      </c>
      <c r="BK232" s="135">
        <f>SUM(BK233:BK254)</f>
        <v>0</v>
      </c>
    </row>
    <row r="233" spans="2:65" s="1" customFormat="1" ht="24.2" customHeight="1">
      <c r="B233" s="136"/>
      <c r="C233" s="137" t="s">
        <v>1246</v>
      </c>
      <c r="D233" s="137" t="s">
        <v>206</v>
      </c>
      <c r="E233" s="138" t="s">
        <v>5849</v>
      </c>
      <c r="F233" s="139" t="s">
        <v>5850</v>
      </c>
      <c r="G233" s="140" t="s">
        <v>592</v>
      </c>
      <c r="H233" s="141">
        <v>1</v>
      </c>
      <c r="I233" s="142"/>
      <c r="J233" s="143">
        <f t="shared" ref="J233:J254" si="40">ROUND(I233*H233,2)</f>
        <v>0</v>
      </c>
      <c r="K233" s="144"/>
      <c r="L233" s="145"/>
      <c r="M233" s="146" t="s">
        <v>1</v>
      </c>
      <c r="N233" s="147" t="s">
        <v>41</v>
      </c>
      <c r="P233" s="148">
        <f t="shared" ref="P233:P254" si="41">O233*H233</f>
        <v>0</v>
      </c>
      <c r="Q233" s="148">
        <v>0</v>
      </c>
      <c r="R233" s="148">
        <f t="shared" ref="R233:R254" si="42">Q233*H233</f>
        <v>0</v>
      </c>
      <c r="S233" s="148">
        <v>0</v>
      </c>
      <c r="T233" s="149">
        <f t="shared" ref="T233:T254" si="43">S233*H233</f>
        <v>0</v>
      </c>
      <c r="AR233" s="150" t="s">
        <v>209</v>
      </c>
      <c r="AT233" s="150" t="s">
        <v>206</v>
      </c>
      <c r="AU233" s="150" t="s">
        <v>88</v>
      </c>
      <c r="AY233" s="17" t="s">
        <v>205</v>
      </c>
      <c r="BE233" s="151">
        <f t="shared" ref="BE233:BE254" si="44">IF(N233="základná",J233,0)</f>
        <v>0</v>
      </c>
      <c r="BF233" s="151">
        <f t="shared" ref="BF233:BF254" si="45">IF(N233="znížená",J233,0)</f>
        <v>0</v>
      </c>
      <c r="BG233" s="151">
        <f t="shared" ref="BG233:BG254" si="46">IF(N233="zákl. prenesená",J233,0)</f>
        <v>0</v>
      </c>
      <c r="BH233" s="151">
        <f t="shared" ref="BH233:BH254" si="47">IF(N233="zníž. prenesená",J233,0)</f>
        <v>0</v>
      </c>
      <c r="BI233" s="151">
        <f t="shared" ref="BI233:BI254" si="48">IF(N233="nulová",J233,0)</f>
        <v>0</v>
      </c>
      <c r="BJ233" s="17" t="s">
        <v>88</v>
      </c>
      <c r="BK233" s="151">
        <f t="shared" ref="BK233:BK254" si="49">ROUND(I233*H233,2)</f>
        <v>0</v>
      </c>
      <c r="BL233" s="17" t="s">
        <v>210</v>
      </c>
      <c r="BM233" s="150" t="s">
        <v>1659</v>
      </c>
    </row>
    <row r="234" spans="2:65" s="1" customFormat="1" ht="24.2" customHeight="1">
      <c r="B234" s="136"/>
      <c r="C234" s="137" t="s">
        <v>1249</v>
      </c>
      <c r="D234" s="137" t="s">
        <v>206</v>
      </c>
      <c r="E234" s="138" t="s">
        <v>5851</v>
      </c>
      <c r="F234" s="139" t="s">
        <v>5852</v>
      </c>
      <c r="G234" s="140" t="s">
        <v>592</v>
      </c>
      <c r="H234" s="141">
        <v>1</v>
      </c>
      <c r="I234" s="142"/>
      <c r="J234" s="143">
        <f t="shared" si="40"/>
        <v>0</v>
      </c>
      <c r="K234" s="144"/>
      <c r="L234" s="145"/>
      <c r="M234" s="146" t="s">
        <v>1</v>
      </c>
      <c r="N234" s="147" t="s">
        <v>41</v>
      </c>
      <c r="P234" s="148">
        <f t="shared" si="41"/>
        <v>0</v>
      </c>
      <c r="Q234" s="148">
        <v>0</v>
      </c>
      <c r="R234" s="148">
        <f t="shared" si="42"/>
        <v>0</v>
      </c>
      <c r="S234" s="148">
        <v>0</v>
      </c>
      <c r="T234" s="149">
        <f t="shared" si="43"/>
        <v>0</v>
      </c>
      <c r="AR234" s="150" t="s">
        <v>209</v>
      </c>
      <c r="AT234" s="150" t="s">
        <v>206</v>
      </c>
      <c r="AU234" s="150" t="s">
        <v>88</v>
      </c>
      <c r="AY234" s="17" t="s">
        <v>205</v>
      </c>
      <c r="BE234" s="151">
        <f t="shared" si="44"/>
        <v>0</v>
      </c>
      <c r="BF234" s="151">
        <f t="shared" si="45"/>
        <v>0</v>
      </c>
      <c r="BG234" s="151">
        <f t="shared" si="46"/>
        <v>0</v>
      </c>
      <c r="BH234" s="151">
        <f t="shared" si="47"/>
        <v>0</v>
      </c>
      <c r="BI234" s="151">
        <f t="shared" si="48"/>
        <v>0</v>
      </c>
      <c r="BJ234" s="17" t="s">
        <v>88</v>
      </c>
      <c r="BK234" s="151">
        <f t="shared" si="49"/>
        <v>0</v>
      </c>
      <c r="BL234" s="17" t="s">
        <v>210</v>
      </c>
      <c r="BM234" s="150" t="s">
        <v>1662</v>
      </c>
    </row>
    <row r="235" spans="2:65" s="1" customFormat="1" ht="16.5" customHeight="1">
      <c r="B235" s="136"/>
      <c r="C235" s="154" t="s">
        <v>1252</v>
      </c>
      <c r="D235" s="154" t="s">
        <v>214</v>
      </c>
      <c r="E235" s="155" t="s">
        <v>5853</v>
      </c>
      <c r="F235" s="156" t="s">
        <v>5854</v>
      </c>
      <c r="G235" s="157" t="s">
        <v>1587</v>
      </c>
      <c r="H235" s="158">
        <v>1</v>
      </c>
      <c r="I235" s="159"/>
      <c r="J235" s="160">
        <f t="shared" si="40"/>
        <v>0</v>
      </c>
      <c r="K235" s="161"/>
      <c r="L235" s="32"/>
      <c r="M235" s="162" t="s">
        <v>1</v>
      </c>
      <c r="N235" s="163" t="s">
        <v>41</v>
      </c>
      <c r="P235" s="148">
        <f t="shared" si="41"/>
        <v>0</v>
      </c>
      <c r="Q235" s="148">
        <v>0</v>
      </c>
      <c r="R235" s="148">
        <f t="shared" si="42"/>
        <v>0</v>
      </c>
      <c r="S235" s="148">
        <v>0</v>
      </c>
      <c r="T235" s="149">
        <f t="shared" si="43"/>
        <v>0</v>
      </c>
      <c r="AR235" s="150" t="s">
        <v>210</v>
      </c>
      <c r="AT235" s="150" t="s">
        <v>214</v>
      </c>
      <c r="AU235" s="150" t="s">
        <v>88</v>
      </c>
      <c r="AY235" s="17" t="s">
        <v>205</v>
      </c>
      <c r="BE235" s="151">
        <f t="shared" si="44"/>
        <v>0</v>
      </c>
      <c r="BF235" s="151">
        <f t="shared" si="45"/>
        <v>0</v>
      </c>
      <c r="BG235" s="151">
        <f t="shared" si="46"/>
        <v>0</v>
      </c>
      <c r="BH235" s="151">
        <f t="shared" si="47"/>
        <v>0</v>
      </c>
      <c r="BI235" s="151">
        <f t="shared" si="48"/>
        <v>0</v>
      </c>
      <c r="BJ235" s="17" t="s">
        <v>88</v>
      </c>
      <c r="BK235" s="151">
        <f t="shared" si="49"/>
        <v>0</v>
      </c>
      <c r="BL235" s="17" t="s">
        <v>210</v>
      </c>
      <c r="BM235" s="150" t="s">
        <v>1665</v>
      </c>
    </row>
    <row r="236" spans="2:65" s="1" customFormat="1" ht="16.5" customHeight="1">
      <c r="B236" s="136"/>
      <c r="C236" s="137" t="s">
        <v>1256</v>
      </c>
      <c r="D236" s="137" t="s">
        <v>206</v>
      </c>
      <c r="E236" s="138" t="s">
        <v>5855</v>
      </c>
      <c r="F236" s="139" t="s">
        <v>5856</v>
      </c>
      <c r="G236" s="140" t="s">
        <v>592</v>
      </c>
      <c r="H236" s="141">
        <v>1</v>
      </c>
      <c r="I236" s="142"/>
      <c r="J236" s="143">
        <f t="shared" si="40"/>
        <v>0</v>
      </c>
      <c r="K236" s="144"/>
      <c r="L236" s="145"/>
      <c r="M236" s="146" t="s">
        <v>1</v>
      </c>
      <c r="N236" s="147" t="s">
        <v>41</v>
      </c>
      <c r="P236" s="148">
        <f t="shared" si="41"/>
        <v>0</v>
      </c>
      <c r="Q236" s="148">
        <v>0</v>
      </c>
      <c r="R236" s="148">
        <f t="shared" si="42"/>
        <v>0</v>
      </c>
      <c r="S236" s="148">
        <v>0</v>
      </c>
      <c r="T236" s="149">
        <f t="shared" si="43"/>
        <v>0</v>
      </c>
      <c r="AR236" s="150" t="s">
        <v>209</v>
      </c>
      <c r="AT236" s="150" t="s">
        <v>206</v>
      </c>
      <c r="AU236" s="150" t="s">
        <v>88</v>
      </c>
      <c r="AY236" s="17" t="s">
        <v>205</v>
      </c>
      <c r="BE236" s="151">
        <f t="shared" si="44"/>
        <v>0</v>
      </c>
      <c r="BF236" s="151">
        <f t="shared" si="45"/>
        <v>0</v>
      </c>
      <c r="BG236" s="151">
        <f t="shared" si="46"/>
        <v>0</v>
      </c>
      <c r="BH236" s="151">
        <f t="shared" si="47"/>
        <v>0</v>
      </c>
      <c r="BI236" s="151">
        <f t="shared" si="48"/>
        <v>0</v>
      </c>
      <c r="BJ236" s="17" t="s">
        <v>88</v>
      </c>
      <c r="BK236" s="151">
        <f t="shared" si="49"/>
        <v>0</v>
      </c>
      <c r="BL236" s="17" t="s">
        <v>210</v>
      </c>
      <c r="BM236" s="150" t="s">
        <v>1668</v>
      </c>
    </row>
    <row r="237" spans="2:65" s="1" customFormat="1" ht="16.5" customHeight="1">
      <c r="B237" s="136"/>
      <c r="C237" s="154" t="s">
        <v>1259</v>
      </c>
      <c r="D237" s="154" t="s">
        <v>214</v>
      </c>
      <c r="E237" s="155" t="s">
        <v>5778</v>
      </c>
      <c r="F237" s="156" t="s">
        <v>5779</v>
      </c>
      <c r="G237" s="157" t="s">
        <v>592</v>
      </c>
      <c r="H237" s="158">
        <v>1</v>
      </c>
      <c r="I237" s="159"/>
      <c r="J237" s="160">
        <f t="shared" si="40"/>
        <v>0</v>
      </c>
      <c r="K237" s="161"/>
      <c r="L237" s="32"/>
      <c r="M237" s="162" t="s">
        <v>1</v>
      </c>
      <c r="N237" s="163" t="s">
        <v>41</v>
      </c>
      <c r="P237" s="148">
        <f t="shared" si="41"/>
        <v>0</v>
      </c>
      <c r="Q237" s="148">
        <v>0</v>
      </c>
      <c r="R237" s="148">
        <f t="shared" si="42"/>
        <v>0</v>
      </c>
      <c r="S237" s="148">
        <v>0</v>
      </c>
      <c r="T237" s="149">
        <f t="shared" si="43"/>
        <v>0</v>
      </c>
      <c r="AR237" s="150" t="s">
        <v>210</v>
      </c>
      <c r="AT237" s="150" t="s">
        <v>214</v>
      </c>
      <c r="AU237" s="150" t="s">
        <v>88</v>
      </c>
      <c r="AY237" s="17" t="s">
        <v>205</v>
      </c>
      <c r="BE237" s="151">
        <f t="shared" si="44"/>
        <v>0</v>
      </c>
      <c r="BF237" s="151">
        <f t="shared" si="45"/>
        <v>0</v>
      </c>
      <c r="BG237" s="151">
        <f t="shared" si="46"/>
        <v>0</v>
      </c>
      <c r="BH237" s="151">
        <f t="shared" si="47"/>
        <v>0</v>
      </c>
      <c r="BI237" s="151">
        <f t="shared" si="48"/>
        <v>0</v>
      </c>
      <c r="BJ237" s="17" t="s">
        <v>88</v>
      </c>
      <c r="BK237" s="151">
        <f t="shared" si="49"/>
        <v>0</v>
      </c>
      <c r="BL237" s="17" t="s">
        <v>210</v>
      </c>
      <c r="BM237" s="150" t="s">
        <v>1671</v>
      </c>
    </row>
    <row r="238" spans="2:65" s="1" customFormat="1" ht="16.5" customHeight="1">
      <c r="B238" s="136"/>
      <c r="C238" s="137" t="s">
        <v>1262</v>
      </c>
      <c r="D238" s="137" t="s">
        <v>206</v>
      </c>
      <c r="E238" s="138" t="s">
        <v>5857</v>
      </c>
      <c r="F238" s="139" t="s">
        <v>5858</v>
      </c>
      <c r="G238" s="140" t="s">
        <v>592</v>
      </c>
      <c r="H238" s="141">
        <v>2</v>
      </c>
      <c r="I238" s="142"/>
      <c r="J238" s="143">
        <f t="shared" si="40"/>
        <v>0</v>
      </c>
      <c r="K238" s="144"/>
      <c r="L238" s="145"/>
      <c r="M238" s="146" t="s">
        <v>1</v>
      </c>
      <c r="N238" s="147" t="s">
        <v>41</v>
      </c>
      <c r="P238" s="148">
        <f t="shared" si="41"/>
        <v>0</v>
      </c>
      <c r="Q238" s="148">
        <v>0</v>
      </c>
      <c r="R238" s="148">
        <f t="shared" si="42"/>
        <v>0</v>
      </c>
      <c r="S238" s="148">
        <v>0</v>
      </c>
      <c r="T238" s="149">
        <f t="shared" si="43"/>
        <v>0</v>
      </c>
      <c r="AR238" s="150" t="s">
        <v>209</v>
      </c>
      <c r="AT238" s="150" t="s">
        <v>206</v>
      </c>
      <c r="AU238" s="150" t="s">
        <v>88</v>
      </c>
      <c r="AY238" s="17" t="s">
        <v>205</v>
      </c>
      <c r="BE238" s="151">
        <f t="shared" si="44"/>
        <v>0</v>
      </c>
      <c r="BF238" s="151">
        <f t="shared" si="45"/>
        <v>0</v>
      </c>
      <c r="BG238" s="151">
        <f t="shared" si="46"/>
        <v>0</v>
      </c>
      <c r="BH238" s="151">
        <f t="shared" si="47"/>
        <v>0</v>
      </c>
      <c r="BI238" s="151">
        <f t="shared" si="48"/>
        <v>0</v>
      </c>
      <c r="BJ238" s="17" t="s">
        <v>88</v>
      </c>
      <c r="BK238" s="151">
        <f t="shared" si="49"/>
        <v>0</v>
      </c>
      <c r="BL238" s="17" t="s">
        <v>210</v>
      </c>
      <c r="BM238" s="150" t="s">
        <v>1674</v>
      </c>
    </row>
    <row r="239" spans="2:65" s="1" customFormat="1" ht="16.5" customHeight="1">
      <c r="B239" s="136"/>
      <c r="C239" s="154" t="s">
        <v>1265</v>
      </c>
      <c r="D239" s="154" t="s">
        <v>214</v>
      </c>
      <c r="E239" s="155" t="s">
        <v>5686</v>
      </c>
      <c r="F239" s="156" t="s">
        <v>5687</v>
      </c>
      <c r="G239" s="157" t="s">
        <v>592</v>
      </c>
      <c r="H239" s="158">
        <v>2</v>
      </c>
      <c r="I239" s="159"/>
      <c r="J239" s="160">
        <f t="shared" si="40"/>
        <v>0</v>
      </c>
      <c r="K239" s="161"/>
      <c r="L239" s="32"/>
      <c r="M239" s="162" t="s">
        <v>1</v>
      </c>
      <c r="N239" s="163" t="s">
        <v>41</v>
      </c>
      <c r="P239" s="148">
        <f t="shared" si="41"/>
        <v>0</v>
      </c>
      <c r="Q239" s="148">
        <v>0</v>
      </c>
      <c r="R239" s="148">
        <f t="shared" si="42"/>
        <v>0</v>
      </c>
      <c r="S239" s="148">
        <v>0</v>
      </c>
      <c r="T239" s="149">
        <f t="shared" si="43"/>
        <v>0</v>
      </c>
      <c r="AR239" s="150" t="s">
        <v>210</v>
      </c>
      <c r="AT239" s="150" t="s">
        <v>214</v>
      </c>
      <c r="AU239" s="150" t="s">
        <v>88</v>
      </c>
      <c r="AY239" s="17" t="s">
        <v>205</v>
      </c>
      <c r="BE239" s="151">
        <f t="shared" si="44"/>
        <v>0</v>
      </c>
      <c r="BF239" s="151">
        <f t="shared" si="45"/>
        <v>0</v>
      </c>
      <c r="BG239" s="151">
        <f t="shared" si="46"/>
        <v>0</v>
      </c>
      <c r="BH239" s="151">
        <f t="shared" si="47"/>
        <v>0</v>
      </c>
      <c r="BI239" s="151">
        <f t="shared" si="48"/>
        <v>0</v>
      </c>
      <c r="BJ239" s="17" t="s">
        <v>88</v>
      </c>
      <c r="BK239" s="151">
        <f t="shared" si="49"/>
        <v>0</v>
      </c>
      <c r="BL239" s="17" t="s">
        <v>210</v>
      </c>
      <c r="BM239" s="150" t="s">
        <v>1677</v>
      </c>
    </row>
    <row r="240" spans="2:65" s="1" customFormat="1" ht="16.5" customHeight="1">
      <c r="B240" s="136"/>
      <c r="C240" s="137" t="s">
        <v>1270</v>
      </c>
      <c r="D240" s="137" t="s">
        <v>206</v>
      </c>
      <c r="E240" s="138" t="s">
        <v>5859</v>
      </c>
      <c r="F240" s="139" t="s">
        <v>5860</v>
      </c>
      <c r="G240" s="140" t="s">
        <v>592</v>
      </c>
      <c r="H240" s="141">
        <v>1</v>
      </c>
      <c r="I240" s="142"/>
      <c r="J240" s="143">
        <f t="shared" si="40"/>
        <v>0</v>
      </c>
      <c r="K240" s="144"/>
      <c r="L240" s="145"/>
      <c r="M240" s="146" t="s">
        <v>1</v>
      </c>
      <c r="N240" s="147" t="s">
        <v>41</v>
      </c>
      <c r="P240" s="148">
        <f t="shared" si="41"/>
        <v>0</v>
      </c>
      <c r="Q240" s="148">
        <v>0</v>
      </c>
      <c r="R240" s="148">
        <f t="shared" si="42"/>
        <v>0</v>
      </c>
      <c r="S240" s="148">
        <v>0</v>
      </c>
      <c r="T240" s="149">
        <f t="shared" si="43"/>
        <v>0</v>
      </c>
      <c r="AR240" s="150" t="s">
        <v>209</v>
      </c>
      <c r="AT240" s="150" t="s">
        <v>206</v>
      </c>
      <c r="AU240" s="150" t="s">
        <v>88</v>
      </c>
      <c r="AY240" s="17" t="s">
        <v>205</v>
      </c>
      <c r="BE240" s="151">
        <f t="shared" si="44"/>
        <v>0</v>
      </c>
      <c r="BF240" s="151">
        <f t="shared" si="45"/>
        <v>0</v>
      </c>
      <c r="BG240" s="151">
        <f t="shared" si="46"/>
        <v>0</v>
      </c>
      <c r="BH240" s="151">
        <f t="shared" si="47"/>
        <v>0</v>
      </c>
      <c r="BI240" s="151">
        <f t="shared" si="48"/>
        <v>0</v>
      </c>
      <c r="BJ240" s="17" t="s">
        <v>88</v>
      </c>
      <c r="BK240" s="151">
        <f t="shared" si="49"/>
        <v>0</v>
      </c>
      <c r="BL240" s="17" t="s">
        <v>210</v>
      </c>
      <c r="BM240" s="150" t="s">
        <v>1680</v>
      </c>
    </row>
    <row r="241" spans="2:65" s="1" customFormat="1" ht="16.5" customHeight="1">
      <c r="B241" s="136"/>
      <c r="C241" s="137" t="s">
        <v>1272</v>
      </c>
      <c r="D241" s="137" t="s">
        <v>206</v>
      </c>
      <c r="E241" s="138" t="s">
        <v>5861</v>
      </c>
      <c r="F241" s="139" t="s">
        <v>5862</v>
      </c>
      <c r="G241" s="140" t="s">
        <v>592</v>
      </c>
      <c r="H241" s="141">
        <v>1</v>
      </c>
      <c r="I241" s="142"/>
      <c r="J241" s="143">
        <f t="shared" si="40"/>
        <v>0</v>
      </c>
      <c r="K241" s="144"/>
      <c r="L241" s="145"/>
      <c r="M241" s="146" t="s">
        <v>1</v>
      </c>
      <c r="N241" s="147" t="s">
        <v>41</v>
      </c>
      <c r="P241" s="148">
        <f t="shared" si="41"/>
        <v>0</v>
      </c>
      <c r="Q241" s="148">
        <v>0</v>
      </c>
      <c r="R241" s="148">
        <f t="shared" si="42"/>
        <v>0</v>
      </c>
      <c r="S241" s="148">
        <v>0</v>
      </c>
      <c r="T241" s="149">
        <f t="shared" si="43"/>
        <v>0</v>
      </c>
      <c r="AR241" s="150" t="s">
        <v>209</v>
      </c>
      <c r="AT241" s="150" t="s">
        <v>206</v>
      </c>
      <c r="AU241" s="150" t="s">
        <v>88</v>
      </c>
      <c r="AY241" s="17" t="s">
        <v>205</v>
      </c>
      <c r="BE241" s="151">
        <f t="shared" si="44"/>
        <v>0</v>
      </c>
      <c r="BF241" s="151">
        <f t="shared" si="45"/>
        <v>0</v>
      </c>
      <c r="BG241" s="151">
        <f t="shared" si="46"/>
        <v>0</v>
      </c>
      <c r="BH241" s="151">
        <f t="shared" si="47"/>
        <v>0</v>
      </c>
      <c r="BI241" s="151">
        <f t="shared" si="48"/>
        <v>0</v>
      </c>
      <c r="BJ241" s="17" t="s">
        <v>88</v>
      </c>
      <c r="BK241" s="151">
        <f t="shared" si="49"/>
        <v>0</v>
      </c>
      <c r="BL241" s="17" t="s">
        <v>210</v>
      </c>
      <c r="BM241" s="150" t="s">
        <v>1683</v>
      </c>
    </row>
    <row r="242" spans="2:65" s="1" customFormat="1" ht="16.5" customHeight="1">
      <c r="B242" s="136"/>
      <c r="C242" s="154" t="s">
        <v>1274</v>
      </c>
      <c r="D242" s="154" t="s">
        <v>214</v>
      </c>
      <c r="E242" s="155" t="s">
        <v>5863</v>
      </c>
      <c r="F242" s="156" t="s">
        <v>5864</v>
      </c>
      <c r="G242" s="157" t="s">
        <v>592</v>
      </c>
      <c r="H242" s="158">
        <v>1</v>
      </c>
      <c r="I242" s="159"/>
      <c r="J242" s="160">
        <f t="shared" si="40"/>
        <v>0</v>
      </c>
      <c r="K242" s="161"/>
      <c r="L242" s="32"/>
      <c r="M242" s="162" t="s">
        <v>1</v>
      </c>
      <c r="N242" s="163" t="s">
        <v>41</v>
      </c>
      <c r="P242" s="148">
        <f t="shared" si="41"/>
        <v>0</v>
      </c>
      <c r="Q242" s="148">
        <v>0</v>
      </c>
      <c r="R242" s="148">
        <f t="shared" si="42"/>
        <v>0</v>
      </c>
      <c r="S242" s="148">
        <v>0</v>
      </c>
      <c r="T242" s="149">
        <f t="shared" si="43"/>
        <v>0</v>
      </c>
      <c r="AR242" s="150" t="s">
        <v>210</v>
      </c>
      <c r="AT242" s="150" t="s">
        <v>214</v>
      </c>
      <c r="AU242" s="150" t="s">
        <v>88</v>
      </c>
      <c r="AY242" s="17" t="s">
        <v>205</v>
      </c>
      <c r="BE242" s="151">
        <f t="shared" si="44"/>
        <v>0</v>
      </c>
      <c r="BF242" s="151">
        <f t="shared" si="45"/>
        <v>0</v>
      </c>
      <c r="BG242" s="151">
        <f t="shared" si="46"/>
        <v>0</v>
      </c>
      <c r="BH242" s="151">
        <f t="shared" si="47"/>
        <v>0</v>
      </c>
      <c r="BI242" s="151">
        <f t="shared" si="48"/>
        <v>0</v>
      </c>
      <c r="BJ242" s="17" t="s">
        <v>88</v>
      </c>
      <c r="BK242" s="151">
        <f t="shared" si="49"/>
        <v>0</v>
      </c>
      <c r="BL242" s="17" t="s">
        <v>210</v>
      </c>
      <c r="BM242" s="150" t="s">
        <v>1686</v>
      </c>
    </row>
    <row r="243" spans="2:65" s="1" customFormat="1" ht="16.5" customHeight="1">
      <c r="B243" s="136"/>
      <c r="C243" s="137" t="s">
        <v>1276</v>
      </c>
      <c r="D243" s="137" t="s">
        <v>206</v>
      </c>
      <c r="E243" s="138" t="s">
        <v>5865</v>
      </c>
      <c r="F243" s="139" t="s">
        <v>5866</v>
      </c>
      <c r="G243" s="140" t="s">
        <v>592</v>
      </c>
      <c r="H243" s="141">
        <v>2</v>
      </c>
      <c r="I243" s="142"/>
      <c r="J243" s="143">
        <f t="shared" si="40"/>
        <v>0</v>
      </c>
      <c r="K243" s="144"/>
      <c r="L243" s="145"/>
      <c r="M243" s="146" t="s">
        <v>1</v>
      </c>
      <c r="N243" s="147" t="s">
        <v>41</v>
      </c>
      <c r="P243" s="148">
        <f t="shared" si="41"/>
        <v>0</v>
      </c>
      <c r="Q243" s="148">
        <v>0</v>
      </c>
      <c r="R243" s="148">
        <f t="shared" si="42"/>
        <v>0</v>
      </c>
      <c r="S243" s="148">
        <v>0</v>
      </c>
      <c r="T243" s="149">
        <f t="shared" si="43"/>
        <v>0</v>
      </c>
      <c r="AR243" s="150" t="s">
        <v>209</v>
      </c>
      <c r="AT243" s="150" t="s">
        <v>206</v>
      </c>
      <c r="AU243" s="150" t="s">
        <v>88</v>
      </c>
      <c r="AY243" s="17" t="s">
        <v>205</v>
      </c>
      <c r="BE243" s="151">
        <f t="shared" si="44"/>
        <v>0</v>
      </c>
      <c r="BF243" s="151">
        <f t="shared" si="45"/>
        <v>0</v>
      </c>
      <c r="BG243" s="151">
        <f t="shared" si="46"/>
        <v>0</v>
      </c>
      <c r="BH243" s="151">
        <f t="shared" si="47"/>
        <v>0</v>
      </c>
      <c r="BI243" s="151">
        <f t="shared" si="48"/>
        <v>0</v>
      </c>
      <c r="BJ243" s="17" t="s">
        <v>88</v>
      </c>
      <c r="BK243" s="151">
        <f t="shared" si="49"/>
        <v>0</v>
      </c>
      <c r="BL243" s="17" t="s">
        <v>210</v>
      </c>
      <c r="BM243" s="150" t="s">
        <v>1689</v>
      </c>
    </row>
    <row r="244" spans="2:65" s="1" customFormat="1" ht="24.2" customHeight="1">
      <c r="B244" s="136"/>
      <c r="C244" s="137" t="s">
        <v>1278</v>
      </c>
      <c r="D244" s="137" t="s">
        <v>206</v>
      </c>
      <c r="E244" s="138" t="s">
        <v>5867</v>
      </c>
      <c r="F244" s="139" t="s">
        <v>5868</v>
      </c>
      <c r="G244" s="140" t="s">
        <v>592</v>
      </c>
      <c r="H244" s="141">
        <v>666</v>
      </c>
      <c r="I244" s="142"/>
      <c r="J244" s="143">
        <f t="shared" si="40"/>
        <v>0</v>
      </c>
      <c r="K244" s="144"/>
      <c r="L244" s="145"/>
      <c r="M244" s="146" t="s">
        <v>1</v>
      </c>
      <c r="N244" s="147" t="s">
        <v>41</v>
      </c>
      <c r="P244" s="148">
        <f t="shared" si="41"/>
        <v>0</v>
      </c>
      <c r="Q244" s="148">
        <v>0</v>
      </c>
      <c r="R244" s="148">
        <f t="shared" si="42"/>
        <v>0</v>
      </c>
      <c r="S244" s="148">
        <v>0</v>
      </c>
      <c r="T244" s="149">
        <f t="shared" si="43"/>
        <v>0</v>
      </c>
      <c r="AR244" s="150" t="s">
        <v>209</v>
      </c>
      <c r="AT244" s="150" t="s">
        <v>206</v>
      </c>
      <c r="AU244" s="150" t="s">
        <v>88</v>
      </c>
      <c r="AY244" s="17" t="s">
        <v>205</v>
      </c>
      <c r="BE244" s="151">
        <f t="shared" si="44"/>
        <v>0</v>
      </c>
      <c r="BF244" s="151">
        <f t="shared" si="45"/>
        <v>0</v>
      </c>
      <c r="BG244" s="151">
        <f t="shared" si="46"/>
        <v>0</v>
      </c>
      <c r="BH244" s="151">
        <f t="shared" si="47"/>
        <v>0</v>
      </c>
      <c r="BI244" s="151">
        <f t="shared" si="48"/>
        <v>0</v>
      </c>
      <c r="BJ244" s="17" t="s">
        <v>88</v>
      </c>
      <c r="BK244" s="151">
        <f t="shared" si="49"/>
        <v>0</v>
      </c>
      <c r="BL244" s="17" t="s">
        <v>210</v>
      </c>
      <c r="BM244" s="150" t="s">
        <v>1692</v>
      </c>
    </row>
    <row r="245" spans="2:65" s="1" customFormat="1" ht="24.2" customHeight="1">
      <c r="B245" s="136"/>
      <c r="C245" s="154" t="s">
        <v>1283</v>
      </c>
      <c r="D245" s="154" t="s">
        <v>214</v>
      </c>
      <c r="E245" s="155" t="s">
        <v>5869</v>
      </c>
      <c r="F245" s="156" t="s">
        <v>5870</v>
      </c>
      <c r="G245" s="157" t="s">
        <v>592</v>
      </c>
      <c r="H245" s="158">
        <v>666</v>
      </c>
      <c r="I245" s="159"/>
      <c r="J245" s="160">
        <f t="shared" si="40"/>
        <v>0</v>
      </c>
      <c r="K245" s="161"/>
      <c r="L245" s="32"/>
      <c r="M245" s="162" t="s">
        <v>1</v>
      </c>
      <c r="N245" s="163" t="s">
        <v>41</v>
      </c>
      <c r="P245" s="148">
        <f t="shared" si="41"/>
        <v>0</v>
      </c>
      <c r="Q245" s="148">
        <v>0</v>
      </c>
      <c r="R245" s="148">
        <f t="shared" si="42"/>
        <v>0</v>
      </c>
      <c r="S245" s="148">
        <v>0</v>
      </c>
      <c r="T245" s="149">
        <f t="shared" si="43"/>
        <v>0</v>
      </c>
      <c r="AR245" s="150" t="s">
        <v>210</v>
      </c>
      <c r="AT245" s="150" t="s">
        <v>214</v>
      </c>
      <c r="AU245" s="150" t="s">
        <v>88</v>
      </c>
      <c r="AY245" s="17" t="s">
        <v>205</v>
      </c>
      <c r="BE245" s="151">
        <f t="shared" si="44"/>
        <v>0</v>
      </c>
      <c r="BF245" s="151">
        <f t="shared" si="45"/>
        <v>0</v>
      </c>
      <c r="BG245" s="151">
        <f t="shared" si="46"/>
        <v>0</v>
      </c>
      <c r="BH245" s="151">
        <f t="shared" si="47"/>
        <v>0</v>
      </c>
      <c r="BI245" s="151">
        <f t="shared" si="48"/>
        <v>0</v>
      </c>
      <c r="BJ245" s="17" t="s">
        <v>88</v>
      </c>
      <c r="BK245" s="151">
        <f t="shared" si="49"/>
        <v>0</v>
      </c>
      <c r="BL245" s="17" t="s">
        <v>210</v>
      </c>
      <c r="BM245" s="150" t="s">
        <v>1695</v>
      </c>
    </row>
    <row r="246" spans="2:65" s="1" customFormat="1" ht="16.5" customHeight="1">
      <c r="B246" s="136"/>
      <c r="C246" s="137" t="s">
        <v>1287</v>
      </c>
      <c r="D246" s="137" t="s">
        <v>206</v>
      </c>
      <c r="E246" s="138" t="s">
        <v>5871</v>
      </c>
      <c r="F246" s="139" t="s">
        <v>5872</v>
      </c>
      <c r="G246" s="140" t="s">
        <v>592</v>
      </c>
      <c r="H246" s="141">
        <v>1</v>
      </c>
      <c r="I246" s="142"/>
      <c r="J246" s="143">
        <f t="shared" si="40"/>
        <v>0</v>
      </c>
      <c r="K246" s="144"/>
      <c r="L246" s="145"/>
      <c r="M246" s="146" t="s">
        <v>1</v>
      </c>
      <c r="N246" s="147" t="s">
        <v>41</v>
      </c>
      <c r="P246" s="148">
        <f t="shared" si="41"/>
        <v>0</v>
      </c>
      <c r="Q246" s="148">
        <v>0</v>
      </c>
      <c r="R246" s="148">
        <f t="shared" si="42"/>
        <v>0</v>
      </c>
      <c r="S246" s="148">
        <v>0</v>
      </c>
      <c r="T246" s="149">
        <f t="shared" si="43"/>
        <v>0</v>
      </c>
      <c r="AR246" s="150" t="s">
        <v>209</v>
      </c>
      <c r="AT246" s="150" t="s">
        <v>206</v>
      </c>
      <c r="AU246" s="150" t="s">
        <v>88</v>
      </c>
      <c r="AY246" s="17" t="s">
        <v>205</v>
      </c>
      <c r="BE246" s="151">
        <f t="shared" si="44"/>
        <v>0</v>
      </c>
      <c r="BF246" s="151">
        <f t="shared" si="45"/>
        <v>0</v>
      </c>
      <c r="BG246" s="151">
        <f t="shared" si="46"/>
        <v>0</v>
      </c>
      <c r="BH246" s="151">
        <f t="shared" si="47"/>
        <v>0</v>
      </c>
      <c r="BI246" s="151">
        <f t="shared" si="48"/>
        <v>0</v>
      </c>
      <c r="BJ246" s="17" t="s">
        <v>88</v>
      </c>
      <c r="BK246" s="151">
        <f t="shared" si="49"/>
        <v>0</v>
      </c>
      <c r="BL246" s="17" t="s">
        <v>210</v>
      </c>
      <c r="BM246" s="150" t="s">
        <v>1698</v>
      </c>
    </row>
    <row r="247" spans="2:65" s="1" customFormat="1" ht="24.2" customHeight="1">
      <c r="B247" s="136"/>
      <c r="C247" s="154" t="s">
        <v>1291</v>
      </c>
      <c r="D247" s="154" t="s">
        <v>214</v>
      </c>
      <c r="E247" s="155" t="s">
        <v>5873</v>
      </c>
      <c r="F247" s="156" t="s">
        <v>5874</v>
      </c>
      <c r="G247" s="157" t="s">
        <v>592</v>
      </c>
      <c r="H247" s="158">
        <v>1</v>
      </c>
      <c r="I247" s="159"/>
      <c r="J247" s="160">
        <f t="shared" si="40"/>
        <v>0</v>
      </c>
      <c r="K247" s="161"/>
      <c r="L247" s="32"/>
      <c r="M247" s="162" t="s">
        <v>1</v>
      </c>
      <c r="N247" s="163" t="s">
        <v>41</v>
      </c>
      <c r="P247" s="148">
        <f t="shared" si="41"/>
        <v>0</v>
      </c>
      <c r="Q247" s="148">
        <v>0</v>
      </c>
      <c r="R247" s="148">
        <f t="shared" si="42"/>
        <v>0</v>
      </c>
      <c r="S247" s="148">
        <v>0</v>
      </c>
      <c r="T247" s="149">
        <f t="shared" si="43"/>
        <v>0</v>
      </c>
      <c r="AR247" s="150" t="s">
        <v>210</v>
      </c>
      <c r="AT247" s="150" t="s">
        <v>214</v>
      </c>
      <c r="AU247" s="150" t="s">
        <v>88</v>
      </c>
      <c r="AY247" s="17" t="s">
        <v>205</v>
      </c>
      <c r="BE247" s="151">
        <f t="shared" si="44"/>
        <v>0</v>
      </c>
      <c r="BF247" s="151">
        <f t="shared" si="45"/>
        <v>0</v>
      </c>
      <c r="BG247" s="151">
        <f t="shared" si="46"/>
        <v>0</v>
      </c>
      <c r="BH247" s="151">
        <f t="shared" si="47"/>
        <v>0</v>
      </c>
      <c r="BI247" s="151">
        <f t="shared" si="48"/>
        <v>0</v>
      </c>
      <c r="BJ247" s="17" t="s">
        <v>88</v>
      </c>
      <c r="BK247" s="151">
        <f t="shared" si="49"/>
        <v>0</v>
      </c>
      <c r="BL247" s="17" t="s">
        <v>210</v>
      </c>
      <c r="BM247" s="150" t="s">
        <v>1701</v>
      </c>
    </row>
    <row r="248" spans="2:65" s="1" customFormat="1" ht="37.9" customHeight="1">
      <c r="B248" s="136"/>
      <c r="C248" s="137" t="s">
        <v>1294</v>
      </c>
      <c r="D248" s="137" t="s">
        <v>206</v>
      </c>
      <c r="E248" s="138" t="s">
        <v>5875</v>
      </c>
      <c r="F248" s="139" t="s">
        <v>5876</v>
      </c>
      <c r="G248" s="140" t="s">
        <v>592</v>
      </c>
      <c r="H248" s="141">
        <v>1</v>
      </c>
      <c r="I248" s="142"/>
      <c r="J248" s="143">
        <f t="shared" si="40"/>
        <v>0</v>
      </c>
      <c r="K248" s="144"/>
      <c r="L248" s="145"/>
      <c r="M248" s="146" t="s">
        <v>1</v>
      </c>
      <c r="N248" s="147" t="s">
        <v>41</v>
      </c>
      <c r="P248" s="148">
        <f t="shared" si="41"/>
        <v>0</v>
      </c>
      <c r="Q248" s="148">
        <v>0</v>
      </c>
      <c r="R248" s="148">
        <f t="shared" si="42"/>
        <v>0</v>
      </c>
      <c r="S248" s="148">
        <v>0</v>
      </c>
      <c r="T248" s="149">
        <f t="shared" si="43"/>
        <v>0</v>
      </c>
      <c r="AR248" s="150" t="s">
        <v>209</v>
      </c>
      <c r="AT248" s="150" t="s">
        <v>206</v>
      </c>
      <c r="AU248" s="150" t="s">
        <v>88</v>
      </c>
      <c r="AY248" s="17" t="s">
        <v>205</v>
      </c>
      <c r="BE248" s="151">
        <f t="shared" si="44"/>
        <v>0</v>
      </c>
      <c r="BF248" s="151">
        <f t="shared" si="45"/>
        <v>0</v>
      </c>
      <c r="BG248" s="151">
        <f t="shared" si="46"/>
        <v>0</v>
      </c>
      <c r="BH248" s="151">
        <f t="shared" si="47"/>
        <v>0</v>
      </c>
      <c r="BI248" s="151">
        <f t="shared" si="48"/>
        <v>0</v>
      </c>
      <c r="BJ248" s="17" t="s">
        <v>88</v>
      </c>
      <c r="BK248" s="151">
        <f t="shared" si="49"/>
        <v>0</v>
      </c>
      <c r="BL248" s="17" t="s">
        <v>210</v>
      </c>
      <c r="BM248" s="150" t="s">
        <v>1704</v>
      </c>
    </row>
    <row r="249" spans="2:65" s="1" customFormat="1" ht="33" customHeight="1">
      <c r="B249" s="136"/>
      <c r="C249" s="154" t="s">
        <v>1297</v>
      </c>
      <c r="D249" s="154" t="s">
        <v>214</v>
      </c>
      <c r="E249" s="155" t="s">
        <v>5877</v>
      </c>
      <c r="F249" s="156" t="s">
        <v>5878</v>
      </c>
      <c r="G249" s="157" t="s">
        <v>592</v>
      </c>
      <c r="H249" s="158">
        <v>1</v>
      </c>
      <c r="I249" s="159"/>
      <c r="J249" s="160">
        <f t="shared" si="40"/>
        <v>0</v>
      </c>
      <c r="K249" s="161"/>
      <c r="L249" s="32"/>
      <c r="M249" s="162" t="s">
        <v>1</v>
      </c>
      <c r="N249" s="163" t="s">
        <v>41</v>
      </c>
      <c r="P249" s="148">
        <f t="shared" si="41"/>
        <v>0</v>
      </c>
      <c r="Q249" s="148">
        <v>0</v>
      </c>
      <c r="R249" s="148">
        <f t="shared" si="42"/>
        <v>0</v>
      </c>
      <c r="S249" s="148">
        <v>0</v>
      </c>
      <c r="T249" s="149">
        <f t="shared" si="43"/>
        <v>0</v>
      </c>
      <c r="AR249" s="150" t="s">
        <v>210</v>
      </c>
      <c r="AT249" s="150" t="s">
        <v>214</v>
      </c>
      <c r="AU249" s="150" t="s">
        <v>88</v>
      </c>
      <c r="AY249" s="17" t="s">
        <v>205</v>
      </c>
      <c r="BE249" s="151">
        <f t="shared" si="44"/>
        <v>0</v>
      </c>
      <c r="BF249" s="151">
        <f t="shared" si="45"/>
        <v>0</v>
      </c>
      <c r="BG249" s="151">
        <f t="shared" si="46"/>
        <v>0</v>
      </c>
      <c r="BH249" s="151">
        <f t="shared" si="47"/>
        <v>0</v>
      </c>
      <c r="BI249" s="151">
        <f t="shared" si="48"/>
        <v>0</v>
      </c>
      <c r="BJ249" s="17" t="s">
        <v>88</v>
      </c>
      <c r="BK249" s="151">
        <f t="shared" si="49"/>
        <v>0</v>
      </c>
      <c r="BL249" s="17" t="s">
        <v>210</v>
      </c>
      <c r="BM249" s="150" t="s">
        <v>1707</v>
      </c>
    </row>
    <row r="250" spans="2:65" s="1" customFormat="1" ht="16.5" customHeight="1">
      <c r="B250" s="136"/>
      <c r="C250" s="154" t="s">
        <v>1300</v>
      </c>
      <c r="D250" s="154" t="s">
        <v>214</v>
      </c>
      <c r="E250" s="155" t="s">
        <v>5839</v>
      </c>
      <c r="F250" s="156" t="s">
        <v>5840</v>
      </c>
      <c r="G250" s="157" t="s">
        <v>592</v>
      </c>
      <c r="H250" s="158">
        <v>1</v>
      </c>
      <c r="I250" s="159"/>
      <c r="J250" s="160">
        <f t="shared" si="40"/>
        <v>0</v>
      </c>
      <c r="K250" s="161"/>
      <c r="L250" s="32"/>
      <c r="M250" s="162" t="s">
        <v>1</v>
      </c>
      <c r="N250" s="163" t="s">
        <v>41</v>
      </c>
      <c r="P250" s="148">
        <f t="shared" si="41"/>
        <v>0</v>
      </c>
      <c r="Q250" s="148">
        <v>0</v>
      </c>
      <c r="R250" s="148">
        <f t="shared" si="42"/>
        <v>0</v>
      </c>
      <c r="S250" s="148">
        <v>0</v>
      </c>
      <c r="T250" s="149">
        <f t="shared" si="43"/>
        <v>0</v>
      </c>
      <c r="AR250" s="150" t="s">
        <v>210</v>
      </c>
      <c r="AT250" s="150" t="s">
        <v>214</v>
      </c>
      <c r="AU250" s="150" t="s">
        <v>88</v>
      </c>
      <c r="AY250" s="17" t="s">
        <v>205</v>
      </c>
      <c r="BE250" s="151">
        <f t="shared" si="44"/>
        <v>0</v>
      </c>
      <c r="BF250" s="151">
        <f t="shared" si="45"/>
        <v>0</v>
      </c>
      <c r="BG250" s="151">
        <f t="shared" si="46"/>
        <v>0</v>
      </c>
      <c r="BH250" s="151">
        <f t="shared" si="47"/>
        <v>0</v>
      </c>
      <c r="BI250" s="151">
        <f t="shared" si="48"/>
        <v>0</v>
      </c>
      <c r="BJ250" s="17" t="s">
        <v>88</v>
      </c>
      <c r="BK250" s="151">
        <f t="shared" si="49"/>
        <v>0</v>
      </c>
      <c r="BL250" s="17" t="s">
        <v>210</v>
      </c>
      <c r="BM250" s="150" t="s">
        <v>1709</v>
      </c>
    </row>
    <row r="251" spans="2:65" s="1" customFormat="1" ht="24.2" customHeight="1">
      <c r="B251" s="136"/>
      <c r="C251" s="154" t="s">
        <v>1304</v>
      </c>
      <c r="D251" s="154" t="s">
        <v>214</v>
      </c>
      <c r="E251" s="155" t="s">
        <v>5688</v>
      </c>
      <c r="F251" s="156" t="s">
        <v>5879</v>
      </c>
      <c r="G251" s="157" t="s">
        <v>930</v>
      </c>
      <c r="H251" s="158">
        <v>24</v>
      </c>
      <c r="I251" s="159"/>
      <c r="J251" s="160">
        <f t="shared" si="40"/>
        <v>0</v>
      </c>
      <c r="K251" s="161"/>
      <c r="L251" s="32"/>
      <c r="M251" s="162" t="s">
        <v>1</v>
      </c>
      <c r="N251" s="163" t="s">
        <v>41</v>
      </c>
      <c r="P251" s="148">
        <f t="shared" si="41"/>
        <v>0</v>
      </c>
      <c r="Q251" s="148">
        <v>0</v>
      </c>
      <c r="R251" s="148">
        <f t="shared" si="42"/>
        <v>0</v>
      </c>
      <c r="S251" s="148">
        <v>0</v>
      </c>
      <c r="T251" s="149">
        <f t="shared" si="43"/>
        <v>0</v>
      </c>
      <c r="AR251" s="150" t="s">
        <v>210</v>
      </c>
      <c r="AT251" s="150" t="s">
        <v>214</v>
      </c>
      <c r="AU251" s="150" t="s">
        <v>88</v>
      </c>
      <c r="AY251" s="17" t="s">
        <v>205</v>
      </c>
      <c r="BE251" s="151">
        <f t="shared" si="44"/>
        <v>0</v>
      </c>
      <c r="BF251" s="151">
        <f t="shared" si="45"/>
        <v>0</v>
      </c>
      <c r="BG251" s="151">
        <f t="shared" si="46"/>
        <v>0</v>
      </c>
      <c r="BH251" s="151">
        <f t="shared" si="47"/>
        <v>0</v>
      </c>
      <c r="BI251" s="151">
        <f t="shared" si="48"/>
        <v>0</v>
      </c>
      <c r="BJ251" s="17" t="s">
        <v>88</v>
      </c>
      <c r="BK251" s="151">
        <f t="shared" si="49"/>
        <v>0</v>
      </c>
      <c r="BL251" s="17" t="s">
        <v>210</v>
      </c>
      <c r="BM251" s="150" t="s">
        <v>1711</v>
      </c>
    </row>
    <row r="252" spans="2:65" s="1" customFormat="1" ht="21.75" customHeight="1">
      <c r="B252" s="136"/>
      <c r="C252" s="154" t="s">
        <v>1307</v>
      </c>
      <c r="D252" s="154" t="s">
        <v>214</v>
      </c>
      <c r="E252" s="155" t="s">
        <v>5880</v>
      </c>
      <c r="F252" s="156" t="s">
        <v>5881</v>
      </c>
      <c r="G252" s="157" t="s">
        <v>592</v>
      </c>
      <c r="H252" s="158">
        <v>1</v>
      </c>
      <c r="I252" s="159"/>
      <c r="J252" s="160">
        <f t="shared" si="40"/>
        <v>0</v>
      </c>
      <c r="K252" s="161"/>
      <c r="L252" s="32"/>
      <c r="M252" s="162" t="s">
        <v>1</v>
      </c>
      <c r="N252" s="163" t="s">
        <v>41</v>
      </c>
      <c r="P252" s="148">
        <f t="shared" si="41"/>
        <v>0</v>
      </c>
      <c r="Q252" s="148">
        <v>0</v>
      </c>
      <c r="R252" s="148">
        <f t="shared" si="42"/>
        <v>0</v>
      </c>
      <c r="S252" s="148">
        <v>0</v>
      </c>
      <c r="T252" s="149">
        <f t="shared" si="43"/>
        <v>0</v>
      </c>
      <c r="AR252" s="150" t="s">
        <v>210</v>
      </c>
      <c r="AT252" s="150" t="s">
        <v>214</v>
      </c>
      <c r="AU252" s="150" t="s">
        <v>88</v>
      </c>
      <c r="AY252" s="17" t="s">
        <v>205</v>
      </c>
      <c r="BE252" s="151">
        <f t="shared" si="44"/>
        <v>0</v>
      </c>
      <c r="BF252" s="151">
        <f t="shared" si="45"/>
        <v>0</v>
      </c>
      <c r="BG252" s="151">
        <f t="shared" si="46"/>
        <v>0</v>
      </c>
      <c r="BH252" s="151">
        <f t="shared" si="47"/>
        <v>0</v>
      </c>
      <c r="BI252" s="151">
        <f t="shared" si="48"/>
        <v>0</v>
      </c>
      <c r="BJ252" s="17" t="s">
        <v>88</v>
      </c>
      <c r="BK252" s="151">
        <f t="shared" si="49"/>
        <v>0</v>
      </c>
      <c r="BL252" s="17" t="s">
        <v>210</v>
      </c>
      <c r="BM252" s="150" t="s">
        <v>1713</v>
      </c>
    </row>
    <row r="253" spans="2:65" s="1" customFormat="1" ht="16.5" customHeight="1">
      <c r="B253" s="136"/>
      <c r="C253" s="154" t="s">
        <v>1310</v>
      </c>
      <c r="D253" s="154" t="s">
        <v>214</v>
      </c>
      <c r="E253" s="155" t="s">
        <v>5690</v>
      </c>
      <c r="F253" s="156" t="s">
        <v>5691</v>
      </c>
      <c r="G253" s="157" t="s">
        <v>930</v>
      </c>
      <c r="H253" s="158">
        <v>8</v>
      </c>
      <c r="I253" s="159"/>
      <c r="J253" s="160">
        <f t="shared" si="40"/>
        <v>0</v>
      </c>
      <c r="K253" s="161"/>
      <c r="L253" s="32"/>
      <c r="M253" s="162" t="s">
        <v>1</v>
      </c>
      <c r="N253" s="163" t="s">
        <v>41</v>
      </c>
      <c r="P253" s="148">
        <f t="shared" si="41"/>
        <v>0</v>
      </c>
      <c r="Q253" s="148">
        <v>0</v>
      </c>
      <c r="R253" s="148">
        <f t="shared" si="42"/>
        <v>0</v>
      </c>
      <c r="S253" s="148">
        <v>0</v>
      </c>
      <c r="T253" s="149">
        <f t="shared" si="43"/>
        <v>0</v>
      </c>
      <c r="AR253" s="150" t="s">
        <v>210</v>
      </c>
      <c r="AT253" s="150" t="s">
        <v>214</v>
      </c>
      <c r="AU253" s="150" t="s">
        <v>88</v>
      </c>
      <c r="AY253" s="17" t="s">
        <v>205</v>
      </c>
      <c r="BE253" s="151">
        <f t="shared" si="44"/>
        <v>0</v>
      </c>
      <c r="BF253" s="151">
        <f t="shared" si="45"/>
        <v>0</v>
      </c>
      <c r="BG253" s="151">
        <f t="shared" si="46"/>
        <v>0</v>
      </c>
      <c r="BH253" s="151">
        <f t="shared" si="47"/>
        <v>0</v>
      </c>
      <c r="BI253" s="151">
        <f t="shared" si="48"/>
        <v>0</v>
      </c>
      <c r="BJ253" s="17" t="s">
        <v>88</v>
      </c>
      <c r="BK253" s="151">
        <f t="shared" si="49"/>
        <v>0</v>
      </c>
      <c r="BL253" s="17" t="s">
        <v>210</v>
      </c>
      <c r="BM253" s="150" t="s">
        <v>1715</v>
      </c>
    </row>
    <row r="254" spans="2:65" s="1" customFormat="1" ht="16.5" customHeight="1">
      <c r="B254" s="136"/>
      <c r="C254" s="154" t="s">
        <v>1313</v>
      </c>
      <c r="D254" s="154" t="s">
        <v>214</v>
      </c>
      <c r="E254" s="155" t="s">
        <v>5845</v>
      </c>
      <c r="F254" s="156" t="s">
        <v>5846</v>
      </c>
      <c r="G254" s="157" t="s">
        <v>930</v>
      </c>
      <c r="H254" s="158">
        <v>20</v>
      </c>
      <c r="I254" s="159"/>
      <c r="J254" s="160">
        <f t="shared" si="40"/>
        <v>0</v>
      </c>
      <c r="K254" s="161"/>
      <c r="L254" s="32"/>
      <c r="M254" s="162" t="s">
        <v>1</v>
      </c>
      <c r="N254" s="163" t="s">
        <v>41</v>
      </c>
      <c r="P254" s="148">
        <f t="shared" si="41"/>
        <v>0</v>
      </c>
      <c r="Q254" s="148">
        <v>0</v>
      </c>
      <c r="R254" s="148">
        <f t="shared" si="42"/>
        <v>0</v>
      </c>
      <c r="S254" s="148">
        <v>0</v>
      </c>
      <c r="T254" s="149">
        <f t="shared" si="43"/>
        <v>0</v>
      </c>
      <c r="AR254" s="150" t="s">
        <v>210</v>
      </c>
      <c r="AT254" s="150" t="s">
        <v>214</v>
      </c>
      <c r="AU254" s="150" t="s">
        <v>88</v>
      </c>
      <c r="AY254" s="17" t="s">
        <v>205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7" t="s">
        <v>88</v>
      </c>
      <c r="BK254" s="151">
        <f t="shared" si="49"/>
        <v>0</v>
      </c>
      <c r="BL254" s="17" t="s">
        <v>210</v>
      </c>
      <c r="BM254" s="150" t="s">
        <v>1717</v>
      </c>
    </row>
    <row r="255" spans="2:65" s="1" customFormat="1" ht="6.95" customHeight="1"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32"/>
    </row>
  </sheetData>
  <autoFilter ref="C124:K254" xr:uid="{00000000-0009-0000-0000-000014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150"/>
  <sheetViews>
    <sheetView showGridLines="0" topLeftCell="A112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152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5882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5883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ROUND((SUM(BE122:BE149)),  2)</f>
        <v>0</v>
      </c>
      <c r="G35" s="95"/>
      <c r="H35" s="95"/>
      <c r="I35" s="96">
        <v>0.2</v>
      </c>
      <c r="J35" s="94">
        <f>ROUND(((SUM(BE122:BE149))*I35),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ROUND((SUM(BF122:BF149)),  2)</f>
        <v>0</v>
      </c>
      <c r="G36" s="95"/>
      <c r="H36" s="95"/>
      <c r="I36" s="96">
        <v>0.2</v>
      </c>
      <c r="J36" s="94">
        <f>ROUND(((SUM(BF122:BF149))*I36),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ROUND((SUM(BG122:BG149)),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ROUND((SUM(BH122:BH149)),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ROUND((SUM(BI122:BI149)),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E1.9 - E1.9 Výťahy  V1, V2  - A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+ CP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J122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487</v>
      </c>
      <c r="E99" s="111"/>
      <c r="F99" s="111"/>
      <c r="G99" s="111"/>
      <c r="H99" s="111"/>
      <c r="I99" s="111"/>
      <c r="J99" s="112">
        <f>J123</f>
        <v>0</v>
      </c>
      <c r="L99" s="109"/>
    </row>
    <row r="100" spans="2:47" s="9" customFormat="1" ht="19.899999999999999" customHeight="1">
      <c r="B100" s="113"/>
      <c r="D100" s="114" t="s">
        <v>5884</v>
      </c>
      <c r="E100" s="115"/>
      <c r="F100" s="115"/>
      <c r="G100" s="115"/>
      <c r="H100" s="115"/>
      <c r="I100" s="115"/>
      <c r="J100" s="116">
        <f>J125</f>
        <v>0</v>
      </c>
      <c r="L100" s="113"/>
    </row>
    <row r="101" spans="2:47" s="1" customFormat="1" ht="21.75" customHeight="1">
      <c r="B101" s="32"/>
      <c r="L101" s="32"/>
    </row>
    <row r="102" spans="2:47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47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47" s="1" customFormat="1" ht="24.95" customHeight="1">
      <c r="B107" s="32"/>
      <c r="C107" s="21" t="s">
        <v>191</v>
      </c>
      <c r="L107" s="32"/>
    </row>
    <row r="108" spans="2:47" s="1" customFormat="1" ht="6.95" customHeight="1">
      <c r="B108" s="32"/>
      <c r="L108" s="32"/>
    </row>
    <row r="109" spans="2:47" s="1" customFormat="1" ht="12" customHeight="1">
      <c r="B109" s="32"/>
      <c r="C109" s="27" t="s">
        <v>15</v>
      </c>
      <c r="L109" s="32"/>
    </row>
    <row r="110" spans="2:47" s="1" customFormat="1" ht="26.25" customHeight="1">
      <c r="B110" s="32"/>
      <c r="E110" s="270" t="str">
        <f>E7</f>
        <v>PD PRE MODERNIZÁCIU A STAVEBNÉ ÚPRAVY-  ŠD NOVÁ DOBA  PRI SPU V NITRE</v>
      </c>
      <c r="F110" s="271"/>
      <c r="G110" s="271"/>
      <c r="H110" s="271"/>
      <c r="L110" s="32"/>
    </row>
    <row r="111" spans="2:47" ht="12" customHeight="1">
      <c r="B111" s="20"/>
      <c r="C111" s="27" t="s">
        <v>171</v>
      </c>
      <c r="L111" s="20"/>
    </row>
    <row r="112" spans="2:47" s="1" customFormat="1" ht="16.5" customHeight="1">
      <c r="B112" s="32"/>
      <c r="E112" s="270" t="s">
        <v>1978</v>
      </c>
      <c r="F112" s="269"/>
      <c r="G112" s="269"/>
      <c r="H112" s="269"/>
      <c r="L112" s="32"/>
    </row>
    <row r="113" spans="2:65" s="1" customFormat="1" ht="12" customHeight="1">
      <c r="B113" s="32"/>
      <c r="C113" s="27" t="s">
        <v>173</v>
      </c>
      <c r="L113" s="32"/>
    </row>
    <row r="114" spans="2:65" s="1" customFormat="1" ht="16.5" customHeight="1">
      <c r="B114" s="32"/>
      <c r="E114" s="225" t="str">
        <f>E11</f>
        <v>E1.9 - E1.9 Výťahy  V1, V2  - A</v>
      </c>
      <c r="F114" s="269"/>
      <c r="G114" s="269"/>
      <c r="H114" s="269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F14</f>
        <v>Nitra</v>
      </c>
      <c r="I116" s="27" t="s">
        <v>21</v>
      </c>
      <c r="J116" s="55" t="str">
        <f>IF(J14="","",J14)</f>
        <v>6. 6. 2024</v>
      </c>
      <c r="L116" s="32"/>
    </row>
    <row r="117" spans="2:65" s="1" customFormat="1" ht="6.95" customHeight="1">
      <c r="B117" s="32"/>
      <c r="L117" s="32"/>
    </row>
    <row r="118" spans="2:65" s="1" customFormat="1" ht="40.15" customHeight="1">
      <c r="B118" s="32"/>
      <c r="C118" s="27" t="s">
        <v>23</v>
      </c>
      <c r="F118" s="25" t="str">
        <f>E17</f>
        <v>SPU v NITRE , A.Hlinku č.2 , 94901 NITRA</v>
      </c>
      <c r="I118" s="27" t="s">
        <v>29</v>
      </c>
      <c r="J118" s="30" t="str">
        <f>E23</f>
        <v xml:space="preserve">STAPRING a.s.,Cintorínska 9,811 Bratislava </v>
      </c>
      <c r="L118" s="32"/>
    </row>
    <row r="119" spans="2:65" s="1" customFormat="1" ht="15.2" customHeight="1">
      <c r="B119" s="32"/>
      <c r="C119" s="27" t="s">
        <v>27</v>
      </c>
      <c r="F119" s="25" t="str">
        <f>IF(E20="","",E20)</f>
        <v>Vyplň údaj</v>
      </c>
      <c r="I119" s="27" t="s">
        <v>32</v>
      </c>
      <c r="J119" s="30" t="str">
        <f>E26</f>
        <v xml:space="preserve"> K.Šinská + CP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17"/>
      <c r="C121" s="118" t="s">
        <v>192</v>
      </c>
      <c r="D121" s="119" t="s">
        <v>60</v>
      </c>
      <c r="E121" s="119" t="s">
        <v>56</v>
      </c>
      <c r="F121" s="119" t="s">
        <v>57</v>
      </c>
      <c r="G121" s="119" t="s">
        <v>193</v>
      </c>
      <c r="H121" s="119" t="s">
        <v>194</v>
      </c>
      <c r="I121" s="119" t="s">
        <v>195</v>
      </c>
      <c r="J121" s="120" t="s">
        <v>181</v>
      </c>
      <c r="K121" s="121" t="s">
        <v>196</v>
      </c>
      <c r="L121" s="117"/>
      <c r="M121" s="62" t="s">
        <v>1</v>
      </c>
      <c r="N121" s="63" t="s">
        <v>39</v>
      </c>
      <c r="O121" s="63" t="s">
        <v>197</v>
      </c>
      <c r="P121" s="63" t="s">
        <v>198</v>
      </c>
      <c r="Q121" s="63" t="s">
        <v>199</v>
      </c>
      <c r="R121" s="63" t="s">
        <v>200</v>
      </c>
      <c r="S121" s="63" t="s">
        <v>201</v>
      </c>
      <c r="T121" s="64" t="s">
        <v>202</v>
      </c>
    </row>
    <row r="122" spans="2:65" s="1" customFormat="1" ht="22.9" customHeight="1">
      <c r="B122" s="32"/>
      <c r="C122" s="67" t="s">
        <v>182</v>
      </c>
      <c r="J122" s="122">
        <f>BK122</f>
        <v>0</v>
      </c>
      <c r="L122" s="32"/>
      <c r="M122" s="65"/>
      <c r="N122" s="56"/>
      <c r="O122" s="56"/>
      <c r="P122" s="123">
        <f>P123</f>
        <v>0</v>
      </c>
      <c r="Q122" s="56"/>
      <c r="R122" s="123">
        <f>R123</f>
        <v>0</v>
      </c>
      <c r="S122" s="56"/>
      <c r="T122" s="124">
        <f>T123</f>
        <v>0</v>
      </c>
      <c r="AT122" s="17" t="s">
        <v>74</v>
      </c>
      <c r="AU122" s="17" t="s">
        <v>183</v>
      </c>
      <c r="BK122" s="125">
        <f>BK123</f>
        <v>0</v>
      </c>
    </row>
    <row r="123" spans="2:65" s="11" customFormat="1" ht="25.9" customHeight="1">
      <c r="B123" s="126"/>
      <c r="D123" s="127" t="s">
        <v>74</v>
      </c>
      <c r="E123" s="128" t="s">
        <v>206</v>
      </c>
      <c r="F123" s="128" t="s">
        <v>616</v>
      </c>
      <c r="I123" s="129"/>
      <c r="J123" s="130">
        <f>BK123</f>
        <v>0</v>
      </c>
      <c r="L123" s="126"/>
      <c r="M123" s="131"/>
      <c r="P123" s="132">
        <f>P124+P125</f>
        <v>0</v>
      </c>
      <c r="R123" s="132">
        <f>R124+R125</f>
        <v>0</v>
      </c>
      <c r="T123" s="133">
        <f>T124+T125</f>
        <v>0</v>
      </c>
      <c r="AR123" s="127" t="s">
        <v>222</v>
      </c>
      <c r="AT123" s="134" t="s">
        <v>74</v>
      </c>
      <c r="AU123" s="134" t="s">
        <v>75</v>
      </c>
      <c r="AY123" s="127" t="s">
        <v>205</v>
      </c>
      <c r="BK123" s="135">
        <f>BK124+BK125</f>
        <v>0</v>
      </c>
    </row>
    <row r="124" spans="2:65" s="1" customFormat="1" ht="66.75" customHeight="1">
      <c r="B124" s="136"/>
      <c r="C124" s="137" t="s">
        <v>82</v>
      </c>
      <c r="D124" s="137" t="s">
        <v>206</v>
      </c>
      <c r="E124" s="138" t="s">
        <v>207</v>
      </c>
      <c r="F124" s="139" t="s">
        <v>208</v>
      </c>
      <c r="G124" s="140" t="s">
        <v>1</v>
      </c>
      <c r="H124" s="141">
        <v>0</v>
      </c>
      <c r="I124" s="142"/>
      <c r="J124" s="143">
        <f>ROUND(I124*H124,2)</f>
        <v>0</v>
      </c>
      <c r="K124" s="144"/>
      <c r="L124" s="145"/>
      <c r="M124" s="146" t="s">
        <v>1</v>
      </c>
      <c r="N124" s="147" t="s">
        <v>41</v>
      </c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AR124" s="150" t="s">
        <v>209</v>
      </c>
      <c r="AT124" s="150" t="s">
        <v>206</v>
      </c>
      <c r="AU124" s="150" t="s">
        <v>82</v>
      </c>
      <c r="AY124" s="17" t="s">
        <v>205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7" t="s">
        <v>88</v>
      </c>
      <c r="BK124" s="151">
        <f>ROUND(I124*H124,2)</f>
        <v>0</v>
      </c>
      <c r="BL124" s="17" t="s">
        <v>210</v>
      </c>
      <c r="BM124" s="150" t="s">
        <v>5885</v>
      </c>
    </row>
    <row r="125" spans="2:65" s="11" customFormat="1" ht="22.9" customHeight="1">
      <c r="B125" s="126"/>
      <c r="D125" s="127" t="s">
        <v>74</v>
      </c>
      <c r="E125" s="152" t="s">
        <v>5886</v>
      </c>
      <c r="F125" s="152" t="s">
        <v>5887</v>
      </c>
      <c r="I125" s="129"/>
      <c r="J125" s="153">
        <f>BK125</f>
        <v>0</v>
      </c>
      <c r="L125" s="126"/>
      <c r="M125" s="131"/>
      <c r="P125" s="132">
        <f>SUM(P126:P149)</f>
        <v>0</v>
      </c>
      <c r="R125" s="132">
        <f>SUM(R126:R149)</f>
        <v>0</v>
      </c>
      <c r="T125" s="133">
        <f>SUM(T126:T149)</f>
        <v>0</v>
      </c>
      <c r="AR125" s="127" t="s">
        <v>222</v>
      </c>
      <c r="AT125" s="134" t="s">
        <v>74</v>
      </c>
      <c r="AU125" s="134" t="s">
        <v>82</v>
      </c>
      <c r="AY125" s="127" t="s">
        <v>205</v>
      </c>
      <c r="BK125" s="135">
        <f>SUM(BK126:BK149)</f>
        <v>0</v>
      </c>
    </row>
    <row r="126" spans="2:65" s="1" customFormat="1" ht="24.2" customHeight="1">
      <c r="B126" s="136"/>
      <c r="C126" s="154" t="s">
        <v>88</v>
      </c>
      <c r="D126" s="154" t="s">
        <v>214</v>
      </c>
      <c r="E126" s="155" t="s">
        <v>82</v>
      </c>
      <c r="F126" s="156" t="s">
        <v>5888</v>
      </c>
      <c r="G126" s="157" t="s">
        <v>1587</v>
      </c>
      <c r="H126" s="158">
        <v>1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41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508</v>
      </c>
      <c r="AT126" s="150" t="s">
        <v>214</v>
      </c>
      <c r="AU126" s="150" t="s">
        <v>88</v>
      </c>
      <c r="AY126" s="17" t="s">
        <v>205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7" t="s">
        <v>88</v>
      </c>
      <c r="BK126" s="151">
        <f>ROUND(I126*H126,2)</f>
        <v>0</v>
      </c>
      <c r="BL126" s="17" t="s">
        <v>508</v>
      </c>
      <c r="BM126" s="150" t="s">
        <v>5889</v>
      </c>
    </row>
    <row r="127" spans="2:65" s="1" customFormat="1" ht="24.2" customHeight="1">
      <c r="B127" s="136"/>
      <c r="C127" s="154" t="s">
        <v>222</v>
      </c>
      <c r="D127" s="154" t="s">
        <v>214</v>
      </c>
      <c r="E127" s="155" t="s">
        <v>5890</v>
      </c>
      <c r="F127" s="156" t="s">
        <v>5891</v>
      </c>
      <c r="G127" s="157" t="s">
        <v>592</v>
      </c>
      <c r="H127" s="158">
        <v>1</v>
      </c>
      <c r="I127" s="159"/>
      <c r="J127" s="160">
        <f>ROUND(I127*H127,2)</f>
        <v>0</v>
      </c>
      <c r="K127" s="161"/>
      <c r="L127" s="32"/>
      <c r="M127" s="162" t="s">
        <v>1</v>
      </c>
      <c r="N127" s="163" t="s">
        <v>41</v>
      </c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AR127" s="150" t="s">
        <v>508</v>
      </c>
      <c r="AT127" s="150" t="s">
        <v>214</v>
      </c>
      <c r="AU127" s="150" t="s">
        <v>88</v>
      </c>
      <c r="AY127" s="17" t="s">
        <v>205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7" t="s">
        <v>88</v>
      </c>
      <c r="BK127" s="151">
        <f>ROUND(I127*H127,2)</f>
        <v>0</v>
      </c>
      <c r="BL127" s="17" t="s">
        <v>508</v>
      </c>
      <c r="BM127" s="150" t="s">
        <v>5892</v>
      </c>
    </row>
    <row r="128" spans="2:65" s="12" customFormat="1">
      <c r="B128" s="164"/>
      <c r="D128" s="165" t="s">
        <v>219</v>
      </c>
      <c r="E128" s="166" t="s">
        <v>1</v>
      </c>
      <c r="F128" s="167" t="s">
        <v>82</v>
      </c>
      <c r="H128" s="168">
        <v>1</v>
      </c>
      <c r="I128" s="169"/>
      <c r="L128" s="164"/>
      <c r="M128" s="170"/>
      <c r="T128" s="171"/>
      <c r="AT128" s="166" t="s">
        <v>219</v>
      </c>
      <c r="AU128" s="166" t="s">
        <v>88</v>
      </c>
      <c r="AV128" s="12" t="s">
        <v>88</v>
      </c>
      <c r="AW128" s="12" t="s">
        <v>31</v>
      </c>
      <c r="AX128" s="12" t="s">
        <v>75</v>
      </c>
      <c r="AY128" s="166" t="s">
        <v>205</v>
      </c>
    </row>
    <row r="129" spans="2:51" s="14" customFormat="1">
      <c r="B129" s="179"/>
      <c r="D129" s="165" t="s">
        <v>219</v>
      </c>
      <c r="E129" s="180" t="s">
        <v>1</v>
      </c>
      <c r="F129" s="181" t="s">
        <v>5893</v>
      </c>
      <c r="H129" s="180" t="s">
        <v>1</v>
      </c>
      <c r="I129" s="182"/>
      <c r="L129" s="179"/>
      <c r="M129" s="183"/>
      <c r="T129" s="184"/>
      <c r="AT129" s="180" t="s">
        <v>219</v>
      </c>
      <c r="AU129" s="180" t="s">
        <v>88</v>
      </c>
      <c r="AV129" s="14" t="s">
        <v>82</v>
      </c>
      <c r="AW129" s="14" t="s">
        <v>31</v>
      </c>
      <c r="AX129" s="14" t="s">
        <v>75</v>
      </c>
      <c r="AY129" s="180" t="s">
        <v>205</v>
      </c>
    </row>
    <row r="130" spans="2:51" s="14" customFormat="1">
      <c r="B130" s="179"/>
      <c r="D130" s="165" t="s">
        <v>219</v>
      </c>
      <c r="E130" s="180" t="s">
        <v>1</v>
      </c>
      <c r="F130" s="181" t="s">
        <v>5894</v>
      </c>
      <c r="H130" s="180" t="s">
        <v>1</v>
      </c>
      <c r="I130" s="182"/>
      <c r="L130" s="179"/>
      <c r="M130" s="183"/>
      <c r="T130" s="184"/>
      <c r="AT130" s="180" t="s">
        <v>219</v>
      </c>
      <c r="AU130" s="180" t="s">
        <v>88</v>
      </c>
      <c r="AV130" s="14" t="s">
        <v>82</v>
      </c>
      <c r="AW130" s="14" t="s">
        <v>31</v>
      </c>
      <c r="AX130" s="14" t="s">
        <v>75</v>
      </c>
      <c r="AY130" s="180" t="s">
        <v>205</v>
      </c>
    </row>
    <row r="131" spans="2:51" s="14" customFormat="1">
      <c r="B131" s="179"/>
      <c r="D131" s="165" t="s">
        <v>219</v>
      </c>
      <c r="E131" s="180" t="s">
        <v>1</v>
      </c>
      <c r="F131" s="181" t="s">
        <v>5895</v>
      </c>
      <c r="H131" s="180" t="s">
        <v>1</v>
      </c>
      <c r="I131" s="182"/>
      <c r="L131" s="179"/>
      <c r="M131" s="183"/>
      <c r="T131" s="184"/>
      <c r="AT131" s="180" t="s">
        <v>219</v>
      </c>
      <c r="AU131" s="180" t="s">
        <v>88</v>
      </c>
      <c r="AV131" s="14" t="s">
        <v>82</v>
      </c>
      <c r="AW131" s="14" t="s">
        <v>31</v>
      </c>
      <c r="AX131" s="14" t="s">
        <v>75</v>
      </c>
      <c r="AY131" s="180" t="s">
        <v>205</v>
      </c>
    </row>
    <row r="132" spans="2:51" s="14" customFormat="1">
      <c r="B132" s="179"/>
      <c r="D132" s="165" t="s">
        <v>219</v>
      </c>
      <c r="E132" s="180" t="s">
        <v>1</v>
      </c>
      <c r="F132" s="181" t="s">
        <v>5896</v>
      </c>
      <c r="H132" s="180" t="s">
        <v>1</v>
      </c>
      <c r="I132" s="182"/>
      <c r="L132" s="179"/>
      <c r="M132" s="183"/>
      <c r="T132" s="184"/>
      <c r="AT132" s="180" t="s">
        <v>219</v>
      </c>
      <c r="AU132" s="180" t="s">
        <v>88</v>
      </c>
      <c r="AV132" s="14" t="s">
        <v>82</v>
      </c>
      <c r="AW132" s="14" t="s">
        <v>31</v>
      </c>
      <c r="AX132" s="14" t="s">
        <v>75</v>
      </c>
      <c r="AY132" s="180" t="s">
        <v>205</v>
      </c>
    </row>
    <row r="133" spans="2:51" s="14" customFormat="1" ht="33.75">
      <c r="B133" s="179"/>
      <c r="D133" s="165" t="s">
        <v>219</v>
      </c>
      <c r="E133" s="180" t="s">
        <v>1</v>
      </c>
      <c r="F133" s="181" t="s">
        <v>5897</v>
      </c>
      <c r="H133" s="180" t="s">
        <v>1</v>
      </c>
      <c r="I133" s="182"/>
      <c r="L133" s="179"/>
      <c r="M133" s="183"/>
      <c r="T133" s="184"/>
      <c r="AT133" s="180" t="s">
        <v>219</v>
      </c>
      <c r="AU133" s="180" t="s">
        <v>88</v>
      </c>
      <c r="AV133" s="14" t="s">
        <v>82</v>
      </c>
      <c r="AW133" s="14" t="s">
        <v>31</v>
      </c>
      <c r="AX133" s="14" t="s">
        <v>75</v>
      </c>
      <c r="AY133" s="180" t="s">
        <v>205</v>
      </c>
    </row>
    <row r="134" spans="2:51" s="14" customFormat="1">
      <c r="B134" s="179"/>
      <c r="D134" s="165" t="s">
        <v>219</v>
      </c>
      <c r="E134" s="180" t="s">
        <v>1</v>
      </c>
      <c r="F134" s="181" t="s">
        <v>5898</v>
      </c>
      <c r="H134" s="180" t="s">
        <v>1</v>
      </c>
      <c r="I134" s="182"/>
      <c r="L134" s="179"/>
      <c r="M134" s="183"/>
      <c r="T134" s="184"/>
      <c r="AT134" s="180" t="s">
        <v>219</v>
      </c>
      <c r="AU134" s="180" t="s">
        <v>88</v>
      </c>
      <c r="AV134" s="14" t="s">
        <v>82</v>
      </c>
      <c r="AW134" s="14" t="s">
        <v>31</v>
      </c>
      <c r="AX134" s="14" t="s">
        <v>75</v>
      </c>
      <c r="AY134" s="180" t="s">
        <v>205</v>
      </c>
    </row>
    <row r="135" spans="2:51" s="14" customFormat="1">
      <c r="B135" s="179"/>
      <c r="D135" s="165" t="s">
        <v>219</v>
      </c>
      <c r="E135" s="180" t="s">
        <v>1</v>
      </c>
      <c r="F135" s="181" t="s">
        <v>5899</v>
      </c>
      <c r="H135" s="180" t="s">
        <v>1</v>
      </c>
      <c r="I135" s="182"/>
      <c r="L135" s="179"/>
      <c r="M135" s="183"/>
      <c r="T135" s="184"/>
      <c r="AT135" s="180" t="s">
        <v>219</v>
      </c>
      <c r="AU135" s="180" t="s">
        <v>88</v>
      </c>
      <c r="AV135" s="14" t="s">
        <v>82</v>
      </c>
      <c r="AW135" s="14" t="s">
        <v>31</v>
      </c>
      <c r="AX135" s="14" t="s">
        <v>75</v>
      </c>
      <c r="AY135" s="180" t="s">
        <v>205</v>
      </c>
    </row>
    <row r="136" spans="2:51" s="14" customFormat="1" ht="22.5">
      <c r="B136" s="179"/>
      <c r="D136" s="165" t="s">
        <v>219</v>
      </c>
      <c r="E136" s="180" t="s">
        <v>1</v>
      </c>
      <c r="F136" s="181" t="s">
        <v>5900</v>
      </c>
      <c r="H136" s="180" t="s">
        <v>1</v>
      </c>
      <c r="I136" s="182"/>
      <c r="L136" s="179"/>
      <c r="M136" s="183"/>
      <c r="T136" s="184"/>
      <c r="AT136" s="180" t="s">
        <v>219</v>
      </c>
      <c r="AU136" s="180" t="s">
        <v>88</v>
      </c>
      <c r="AV136" s="14" t="s">
        <v>82</v>
      </c>
      <c r="AW136" s="14" t="s">
        <v>31</v>
      </c>
      <c r="AX136" s="14" t="s">
        <v>75</v>
      </c>
      <c r="AY136" s="180" t="s">
        <v>205</v>
      </c>
    </row>
    <row r="137" spans="2:51" s="14" customFormat="1">
      <c r="B137" s="179"/>
      <c r="D137" s="165" t="s">
        <v>219</v>
      </c>
      <c r="E137" s="180" t="s">
        <v>1</v>
      </c>
      <c r="F137" s="181" t="s">
        <v>5901</v>
      </c>
      <c r="H137" s="180" t="s">
        <v>1</v>
      </c>
      <c r="I137" s="182"/>
      <c r="L137" s="179"/>
      <c r="M137" s="183"/>
      <c r="T137" s="184"/>
      <c r="AT137" s="180" t="s">
        <v>219</v>
      </c>
      <c r="AU137" s="180" t="s">
        <v>88</v>
      </c>
      <c r="AV137" s="14" t="s">
        <v>82</v>
      </c>
      <c r="AW137" s="14" t="s">
        <v>31</v>
      </c>
      <c r="AX137" s="14" t="s">
        <v>75</v>
      </c>
      <c r="AY137" s="180" t="s">
        <v>205</v>
      </c>
    </row>
    <row r="138" spans="2:51" s="14" customFormat="1">
      <c r="B138" s="179"/>
      <c r="D138" s="165" t="s">
        <v>219</v>
      </c>
      <c r="E138" s="180" t="s">
        <v>1</v>
      </c>
      <c r="F138" s="181" t="s">
        <v>5902</v>
      </c>
      <c r="H138" s="180" t="s">
        <v>1</v>
      </c>
      <c r="I138" s="182"/>
      <c r="L138" s="179"/>
      <c r="M138" s="183"/>
      <c r="T138" s="184"/>
      <c r="AT138" s="180" t="s">
        <v>219</v>
      </c>
      <c r="AU138" s="180" t="s">
        <v>88</v>
      </c>
      <c r="AV138" s="14" t="s">
        <v>82</v>
      </c>
      <c r="AW138" s="14" t="s">
        <v>31</v>
      </c>
      <c r="AX138" s="14" t="s">
        <v>75</v>
      </c>
      <c r="AY138" s="180" t="s">
        <v>205</v>
      </c>
    </row>
    <row r="139" spans="2:51" s="14" customFormat="1">
      <c r="B139" s="179"/>
      <c r="D139" s="165" t="s">
        <v>219</v>
      </c>
      <c r="E139" s="180" t="s">
        <v>1</v>
      </c>
      <c r="F139" s="181" t="s">
        <v>5903</v>
      </c>
      <c r="H139" s="180" t="s">
        <v>1</v>
      </c>
      <c r="I139" s="182"/>
      <c r="L139" s="179"/>
      <c r="M139" s="183"/>
      <c r="T139" s="184"/>
      <c r="AT139" s="180" t="s">
        <v>219</v>
      </c>
      <c r="AU139" s="180" t="s">
        <v>88</v>
      </c>
      <c r="AV139" s="14" t="s">
        <v>82</v>
      </c>
      <c r="AW139" s="14" t="s">
        <v>31</v>
      </c>
      <c r="AX139" s="14" t="s">
        <v>75</v>
      </c>
      <c r="AY139" s="180" t="s">
        <v>205</v>
      </c>
    </row>
    <row r="140" spans="2:51" s="14" customFormat="1">
      <c r="B140" s="179"/>
      <c r="D140" s="165" t="s">
        <v>219</v>
      </c>
      <c r="E140" s="180" t="s">
        <v>1</v>
      </c>
      <c r="F140" s="181" t="s">
        <v>5904</v>
      </c>
      <c r="H140" s="180" t="s">
        <v>1</v>
      </c>
      <c r="I140" s="182"/>
      <c r="L140" s="179"/>
      <c r="M140" s="183"/>
      <c r="T140" s="184"/>
      <c r="AT140" s="180" t="s">
        <v>219</v>
      </c>
      <c r="AU140" s="180" t="s">
        <v>88</v>
      </c>
      <c r="AV140" s="14" t="s">
        <v>82</v>
      </c>
      <c r="AW140" s="14" t="s">
        <v>31</v>
      </c>
      <c r="AX140" s="14" t="s">
        <v>75</v>
      </c>
      <c r="AY140" s="180" t="s">
        <v>205</v>
      </c>
    </row>
    <row r="141" spans="2:51" s="14" customFormat="1">
      <c r="B141" s="179"/>
      <c r="D141" s="165" t="s">
        <v>219</v>
      </c>
      <c r="E141" s="180" t="s">
        <v>1</v>
      </c>
      <c r="F141" s="181" t="s">
        <v>5905</v>
      </c>
      <c r="H141" s="180" t="s">
        <v>1</v>
      </c>
      <c r="I141" s="182"/>
      <c r="L141" s="179"/>
      <c r="M141" s="183"/>
      <c r="T141" s="184"/>
      <c r="AT141" s="180" t="s">
        <v>219</v>
      </c>
      <c r="AU141" s="180" t="s">
        <v>88</v>
      </c>
      <c r="AV141" s="14" t="s">
        <v>82</v>
      </c>
      <c r="AW141" s="14" t="s">
        <v>31</v>
      </c>
      <c r="AX141" s="14" t="s">
        <v>75</v>
      </c>
      <c r="AY141" s="180" t="s">
        <v>205</v>
      </c>
    </row>
    <row r="142" spans="2:51" s="14" customFormat="1">
      <c r="B142" s="179"/>
      <c r="D142" s="165" t="s">
        <v>219</v>
      </c>
      <c r="E142" s="180" t="s">
        <v>1</v>
      </c>
      <c r="F142" s="181" t="s">
        <v>5906</v>
      </c>
      <c r="H142" s="180" t="s">
        <v>1</v>
      </c>
      <c r="I142" s="182"/>
      <c r="L142" s="179"/>
      <c r="M142" s="183"/>
      <c r="T142" s="184"/>
      <c r="AT142" s="180" t="s">
        <v>219</v>
      </c>
      <c r="AU142" s="180" t="s">
        <v>88</v>
      </c>
      <c r="AV142" s="14" t="s">
        <v>82</v>
      </c>
      <c r="AW142" s="14" t="s">
        <v>31</v>
      </c>
      <c r="AX142" s="14" t="s">
        <v>75</v>
      </c>
      <c r="AY142" s="180" t="s">
        <v>205</v>
      </c>
    </row>
    <row r="143" spans="2:51" s="14" customFormat="1">
      <c r="B143" s="179"/>
      <c r="D143" s="165" t="s">
        <v>219</v>
      </c>
      <c r="E143" s="180" t="s">
        <v>1</v>
      </c>
      <c r="F143" s="181" t="s">
        <v>5907</v>
      </c>
      <c r="H143" s="180" t="s">
        <v>1</v>
      </c>
      <c r="I143" s="182"/>
      <c r="L143" s="179"/>
      <c r="M143" s="183"/>
      <c r="T143" s="184"/>
      <c r="AT143" s="180" t="s">
        <v>219</v>
      </c>
      <c r="AU143" s="180" t="s">
        <v>88</v>
      </c>
      <c r="AV143" s="14" t="s">
        <v>82</v>
      </c>
      <c r="AW143" s="14" t="s">
        <v>31</v>
      </c>
      <c r="AX143" s="14" t="s">
        <v>75</v>
      </c>
      <c r="AY143" s="180" t="s">
        <v>205</v>
      </c>
    </row>
    <row r="144" spans="2:51" s="13" customFormat="1">
      <c r="B144" s="172"/>
      <c r="D144" s="165" t="s">
        <v>219</v>
      </c>
      <c r="E144" s="173" t="s">
        <v>1</v>
      </c>
      <c r="F144" s="174" t="s">
        <v>221</v>
      </c>
      <c r="H144" s="175">
        <v>1</v>
      </c>
      <c r="I144" s="176"/>
      <c r="L144" s="172"/>
      <c r="M144" s="177"/>
      <c r="T144" s="178"/>
      <c r="AT144" s="173" t="s">
        <v>219</v>
      </c>
      <c r="AU144" s="173" t="s">
        <v>88</v>
      </c>
      <c r="AV144" s="13" t="s">
        <v>210</v>
      </c>
      <c r="AW144" s="13" t="s">
        <v>31</v>
      </c>
      <c r="AX144" s="13" t="s">
        <v>82</v>
      </c>
      <c r="AY144" s="173" t="s">
        <v>205</v>
      </c>
    </row>
    <row r="145" spans="2:65" s="1" customFormat="1" ht="21.75" customHeight="1">
      <c r="B145" s="136"/>
      <c r="C145" s="154" t="s">
        <v>210</v>
      </c>
      <c r="D145" s="154" t="s">
        <v>214</v>
      </c>
      <c r="E145" s="155" t="s">
        <v>5908</v>
      </c>
      <c r="F145" s="156" t="s">
        <v>5909</v>
      </c>
      <c r="G145" s="157" t="s">
        <v>592</v>
      </c>
      <c r="H145" s="158">
        <v>1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41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AR145" s="150" t="s">
        <v>508</v>
      </c>
      <c r="AT145" s="150" t="s">
        <v>214</v>
      </c>
      <c r="AU145" s="150" t="s">
        <v>88</v>
      </c>
      <c r="AY145" s="17" t="s">
        <v>205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7" t="s">
        <v>88</v>
      </c>
      <c r="BK145" s="151">
        <f>ROUND(I145*H145,2)</f>
        <v>0</v>
      </c>
      <c r="BL145" s="17" t="s">
        <v>508</v>
      </c>
      <c r="BM145" s="150" t="s">
        <v>5910</v>
      </c>
    </row>
    <row r="146" spans="2:65" s="12" customFormat="1">
      <c r="B146" s="164"/>
      <c r="D146" s="165" t="s">
        <v>219</v>
      </c>
      <c r="E146" s="166" t="s">
        <v>1</v>
      </c>
      <c r="F146" s="167" t="s">
        <v>82</v>
      </c>
      <c r="H146" s="168">
        <v>1</v>
      </c>
      <c r="I146" s="169"/>
      <c r="L146" s="164"/>
      <c r="M146" s="170"/>
      <c r="T146" s="171"/>
      <c r="AT146" s="166" t="s">
        <v>219</v>
      </c>
      <c r="AU146" s="166" t="s">
        <v>88</v>
      </c>
      <c r="AV146" s="12" t="s">
        <v>88</v>
      </c>
      <c r="AW146" s="12" t="s">
        <v>31</v>
      </c>
      <c r="AX146" s="12" t="s">
        <v>75</v>
      </c>
      <c r="AY146" s="166" t="s">
        <v>205</v>
      </c>
    </row>
    <row r="147" spans="2:65" s="14" customFormat="1">
      <c r="B147" s="179"/>
      <c r="D147" s="165" t="s">
        <v>219</v>
      </c>
      <c r="E147" s="180" t="s">
        <v>1</v>
      </c>
      <c r="F147" s="181" t="s">
        <v>5906</v>
      </c>
      <c r="H147" s="180" t="s">
        <v>1</v>
      </c>
      <c r="I147" s="182"/>
      <c r="L147" s="179"/>
      <c r="M147" s="183"/>
      <c r="T147" s="184"/>
      <c r="AT147" s="180" t="s">
        <v>219</v>
      </c>
      <c r="AU147" s="180" t="s">
        <v>88</v>
      </c>
      <c r="AV147" s="14" t="s">
        <v>82</v>
      </c>
      <c r="AW147" s="14" t="s">
        <v>31</v>
      </c>
      <c r="AX147" s="14" t="s">
        <v>75</v>
      </c>
      <c r="AY147" s="180" t="s">
        <v>205</v>
      </c>
    </row>
    <row r="148" spans="2:65" s="14" customFormat="1">
      <c r="B148" s="179"/>
      <c r="D148" s="165" t="s">
        <v>219</v>
      </c>
      <c r="E148" s="180" t="s">
        <v>1</v>
      </c>
      <c r="F148" s="181" t="s">
        <v>5907</v>
      </c>
      <c r="H148" s="180" t="s">
        <v>1</v>
      </c>
      <c r="I148" s="182"/>
      <c r="L148" s="179"/>
      <c r="M148" s="183"/>
      <c r="T148" s="184"/>
      <c r="AT148" s="180" t="s">
        <v>219</v>
      </c>
      <c r="AU148" s="180" t="s">
        <v>88</v>
      </c>
      <c r="AV148" s="14" t="s">
        <v>82</v>
      </c>
      <c r="AW148" s="14" t="s">
        <v>31</v>
      </c>
      <c r="AX148" s="14" t="s">
        <v>75</v>
      </c>
      <c r="AY148" s="180" t="s">
        <v>205</v>
      </c>
    </row>
    <row r="149" spans="2:65" s="13" customFormat="1">
      <c r="B149" s="172"/>
      <c r="D149" s="165" t="s">
        <v>219</v>
      </c>
      <c r="E149" s="173" t="s">
        <v>1</v>
      </c>
      <c r="F149" s="174" t="s">
        <v>221</v>
      </c>
      <c r="H149" s="175">
        <v>1</v>
      </c>
      <c r="I149" s="176"/>
      <c r="L149" s="172"/>
      <c r="M149" s="197"/>
      <c r="N149" s="198"/>
      <c r="O149" s="198"/>
      <c r="P149" s="198"/>
      <c r="Q149" s="198"/>
      <c r="R149" s="198"/>
      <c r="S149" s="198"/>
      <c r="T149" s="199"/>
      <c r="AT149" s="173" t="s">
        <v>219</v>
      </c>
      <c r="AU149" s="173" t="s">
        <v>88</v>
      </c>
      <c r="AV149" s="13" t="s">
        <v>210</v>
      </c>
      <c r="AW149" s="13" t="s">
        <v>31</v>
      </c>
      <c r="AX149" s="13" t="s">
        <v>82</v>
      </c>
      <c r="AY149" s="173" t="s">
        <v>205</v>
      </c>
    </row>
    <row r="150" spans="2:65" s="1" customFormat="1" ht="6.95" customHeight="1"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2"/>
    </row>
  </sheetData>
  <autoFilter ref="C121:K149" xr:uid="{00000000-0009-0000-0000-000015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5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155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30" customHeight="1">
      <c r="B11" s="32"/>
      <c r="E11" s="225" t="s">
        <v>5911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tr">
        <f>IF('Rekapitulácia stavby'!AN10="","",'Rekapitulácia stavby'!AN10)</f>
        <v/>
      </c>
      <c r="L16" s="32"/>
    </row>
    <row r="17" spans="2:12" s="1" customFormat="1" ht="18" customHeight="1">
      <c r="B17" s="32"/>
      <c r="E17" s="25" t="str">
        <f>IF('Rekapitulácia stavby'!E11="","",'Rekapitulácia stavby'!E11)</f>
        <v xml:space="preserve">SPU v Nitre , A.Hlinku č.2, 949 76  NITRA </v>
      </c>
      <c r="I17" s="27" t="s">
        <v>26</v>
      </c>
      <c r="J17" s="25" t="str">
        <f>IF('Rekapitulácia stavby'!AN11="","",'Rekapitulácia stavby'!AN11)</f>
        <v/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5912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ROUND((SUM(BE125:BE149)),  2)</f>
        <v>0</v>
      </c>
      <c r="G35" s="95"/>
      <c r="H35" s="95"/>
      <c r="I35" s="96">
        <v>0.2</v>
      </c>
      <c r="J35" s="94">
        <f>ROUND(((SUM(BE125:BE149))*I35),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ROUND((SUM(BF125:BF149)),  2)</f>
        <v>0</v>
      </c>
      <c r="G36" s="95"/>
      <c r="H36" s="95"/>
      <c r="I36" s="96">
        <v>0.2</v>
      </c>
      <c r="J36" s="94">
        <f>ROUND(((SUM(BF125:BF149))*I36),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ROUND((SUM(BG125:BG149)),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ROUND((SUM(BH125:BH149)),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ROUND((SUM(BI125:BI149)),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>E2.1 - E2.1 SO02 SPEVNENÉ PLOCHY  REKONŠTRUKCIA CHODNÍKA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 xml:space="preserve">SPU v Nitre , A.Hlinku č.2, 949 76  NITRA 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Ing.M.GONTKO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J125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9" customFormat="1" ht="19.899999999999999" customHeight="1">
      <c r="B100" s="113"/>
      <c r="D100" s="114" t="s">
        <v>2031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9" customFormat="1" ht="19.899999999999999" customHeight="1">
      <c r="B101" s="113"/>
      <c r="D101" s="114" t="s">
        <v>5913</v>
      </c>
      <c r="E101" s="115"/>
      <c r="F101" s="115"/>
      <c r="G101" s="115"/>
      <c r="H101" s="115"/>
      <c r="I101" s="115"/>
      <c r="J101" s="116">
        <f>J134</f>
        <v>0</v>
      </c>
      <c r="L101" s="113"/>
    </row>
    <row r="102" spans="2:47" s="9" customFormat="1" ht="19.899999999999999" customHeight="1">
      <c r="B102" s="113"/>
      <c r="D102" s="114" t="s">
        <v>754</v>
      </c>
      <c r="E102" s="115"/>
      <c r="F102" s="115"/>
      <c r="G102" s="115"/>
      <c r="H102" s="115"/>
      <c r="I102" s="115"/>
      <c r="J102" s="116">
        <f>J139</f>
        <v>0</v>
      </c>
      <c r="L102" s="113"/>
    </row>
    <row r="103" spans="2:47" s="9" customFormat="1" ht="19.899999999999999" customHeight="1">
      <c r="B103" s="113"/>
      <c r="D103" s="114" t="s">
        <v>423</v>
      </c>
      <c r="E103" s="115"/>
      <c r="F103" s="115"/>
      <c r="G103" s="115"/>
      <c r="H103" s="115"/>
      <c r="I103" s="115"/>
      <c r="J103" s="116">
        <f>J148</f>
        <v>0</v>
      </c>
      <c r="L103" s="113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191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70" t="str">
        <f>E7</f>
        <v>PD PRE MODERNIZÁCIU A STAVEBNÉ ÚPRAVY-  ŠD NOVÁ DOBA  PRI SPU V NITRE</v>
      </c>
      <c r="F113" s="271"/>
      <c r="G113" s="271"/>
      <c r="H113" s="271"/>
      <c r="L113" s="32"/>
    </row>
    <row r="114" spans="2:65" ht="12" customHeight="1">
      <c r="B114" s="20"/>
      <c r="C114" s="27" t="s">
        <v>171</v>
      </c>
      <c r="L114" s="20"/>
    </row>
    <row r="115" spans="2:65" s="1" customFormat="1" ht="16.5" customHeight="1">
      <c r="B115" s="32"/>
      <c r="E115" s="270" t="s">
        <v>1978</v>
      </c>
      <c r="F115" s="269"/>
      <c r="G115" s="269"/>
      <c r="H115" s="269"/>
      <c r="L115" s="32"/>
    </row>
    <row r="116" spans="2:65" s="1" customFormat="1" ht="12" customHeight="1">
      <c r="B116" s="32"/>
      <c r="C116" s="27" t="s">
        <v>173</v>
      </c>
      <c r="L116" s="32"/>
    </row>
    <row r="117" spans="2:65" s="1" customFormat="1" ht="30" customHeight="1">
      <c r="B117" s="32"/>
      <c r="E117" s="225" t="str">
        <f>E11</f>
        <v>E2.1 - E2.1 SO02 SPEVNENÉ PLOCHY  REKONŠTRUKCIA CHODNÍKA</v>
      </c>
      <c r="F117" s="269"/>
      <c r="G117" s="269"/>
      <c r="H117" s="269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Nitra</v>
      </c>
      <c r="I119" s="27" t="s">
        <v>21</v>
      </c>
      <c r="J119" s="55" t="str">
        <f>IF(J14="","",J14)</f>
        <v>6. 6. 2024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23</v>
      </c>
      <c r="F121" s="25" t="str">
        <f>E17</f>
        <v xml:space="preserve">SPU v Nitre , A.Hlinku č.2, 949 76  NITRA </v>
      </c>
      <c r="I121" s="27" t="s">
        <v>29</v>
      </c>
      <c r="J121" s="30" t="str">
        <f>E23</f>
        <v xml:space="preserve">STAPRING a.s.,Cintorínska 9,811 Bratislava </v>
      </c>
      <c r="L121" s="32"/>
    </row>
    <row r="122" spans="2:65" s="1" customFormat="1" ht="15.2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 xml:space="preserve"> Ing.M.GONTKO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7"/>
      <c r="C124" s="118" t="s">
        <v>192</v>
      </c>
      <c r="D124" s="119" t="s">
        <v>60</v>
      </c>
      <c r="E124" s="119" t="s">
        <v>56</v>
      </c>
      <c r="F124" s="119" t="s">
        <v>57</v>
      </c>
      <c r="G124" s="119" t="s">
        <v>193</v>
      </c>
      <c r="H124" s="119" t="s">
        <v>194</v>
      </c>
      <c r="I124" s="119" t="s">
        <v>195</v>
      </c>
      <c r="J124" s="120" t="s">
        <v>181</v>
      </c>
      <c r="K124" s="121" t="s">
        <v>196</v>
      </c>
      <c r="L124" s="117"/>
      <c r="M124" s="62" t="s">
        <v>1</v>
      </c>
      <c r="N124" s="63" t="s">
        <v>39</v>
      </c>
      <c r="O124" s="63" t="s">
        <v>197</v>
      </c>
      <c r="P124" s="63" t="s">
        <v>198</v>
      </c>
      <c r="Q124" s="63" t="s">
        <v>199</v>
      </c>
      <c r="R124" s="63" t="s">
        <v>200</v>
      </c>
      <c r="S124" s="63" t="s">
        <v>201</v>
      </c>
      <c r="T124" s="64" t="s">
        <v>202</v>
      </c>
    </row>
    <row r="125" spans="2:65" s="1" customFormat="1" ht="22.9" customHeight="1">
      <c r="B125" s="32"/>
      <c r="C125" s="67" t="s">
        <v>182</v>
      </c>
      <c r="J125" s="122">
        <f>BK125</f>
        <v>0</v>
      </c>
      <c r="L125" s="32"/>
      <c r="M125" s="65"/>
      <c r="N125" s="56"/>
      <c r="O125" s="56"/>
      <c r="P125" s="123">
        <f>P126</f>
        <v>0</v>
      </c>
      <c r="Q125" s="56"/>
      <c r="R125" s="123">
        <f>R126</f>
        <v>0</v>
      </c>
      <c r="S125" s="56"/>
      <c r="T125" s="124">
        <f>T126</f>
        <v>0</v>
      </c>
      <c r="AT125" s="17" t="s">
        <v>74</v>
      </c>
      <c r="AU125" s="17" t="s">
        <v>183</v>
      </c>
      <c r="BK125" s="125">
        <f>BK126</f>
        <v>0</v>
      </c>
    </row>
    <row r="126" spans="2:65" s="11" customFormat="1" ht="25.9" customHeight="1">
      <c r="B126" s="126"/>
      <c r="D126" s="127" t="s">
        <v>74</v>
      </c>
      <c r="E126" s="128" t="s">
        <v>203</v>
      </c>
      <c r="F126" s="128" t="s">
        <v>204</v>
      </c>
      <c r="I126" s="129"/>
      <c r="J126" s="130">
        <f>BK126</f>
        <v>0</v>
      </c>
      <c r="L126" s="126"/>
      <c r="M126" s="131"/>
      <c r="P126" s="132">
        <f>P127+P134+P139+P148</f>
        <v>0</v>
      </c>
      <c r="R126" s="132">
        <f>R127+R134+R139+R148</f>
        <v>0</v>
      </c>
      <c r="T126" s="133">
        <f>T127+T134+T139+T148</f>
        <v>0</v>
      </c>
      <c r="AR126" s="127" t="s">
        <v>82</v>
      </c>
      <c r="AT126" s="134" t="s">
        <v>74</v>
      </c>
      <c r="AU126" s="134" t="s">
        <v>75</v>
      </c>
      <c r="AY126" s="127" t="s">
        <v>205</v>
      </c>
      <c r="BK126" s="135">
        <f>BK127+BK134+BK139+BK148</f>
        <v>0</v>
      </c>
    </row>
    <row r="127" spans="2:65" s="11" customFormat="1" ht="22.9" customHeight="1">
      <c r="B127" s="126"/>
      <c r="D127" s="127" t="s">
        <v>74</v>
      </c>
      <c r="E127" s="152" t="s">
        <v>82</v>
      </c>
      <c r="F127" s="152" t="s">
        <v>2047</v>
      </c>
      <c r="I127" s="129"/>
      <c r="J127" s="153">
        <f>BK127</f>
        <v>0</v>
      </c>
      <c r="L127" s="126"/>
      <c r="M127" s="131"/>
      <c r="P127" s="132">
        <f>SUM(P128:P133)</f>
        <v>0</v>
      </c>
      <c r="R127" s="132">
        <f>SUM(R128:R133)</f>
        <v>0</v>
      </c>
      <c r="T127" s="133">
        <f>SUM(T128:T133)</f>
        <v>0</v>
      </c>
      <c r="AR127" s="127" t="s">
        <v>82</v>
      </c>
      <c r="AT127" s="134" t="s">
        <v>74</v>
      </c>
      <c r="AU127" s="134" t="s">
        <v>82</v>
      </c>
      <c r="AY127" s="127" t="s">
        <v>205</v>
      </c>
      <c r="BK127" s="135">
        <f>SUM(BK128:BK133)</f>
        <v>0</v>
      </c>
    </row>
    <row r="128" spans="2:65" s="1" customFormat="1" ht="37.9" customHeight="1">
      <c r="B128" s="136"/>
      <c r="C128" s="154" t="s">
        <v>82</v>
      </c>
      <c r="D128" s="154" t="s">
        <v>214</v>
      </c>
      <c r="E128" s="155" t="s">
        <v>5914</v>
      </c>
      <c r="F128" s="156" t="s">
        <v>5915</v>
      </c>
      <c r="G128" s="157" t="s">
        <v>165</v>
      </c>
      <c r="H128" s="158">
        <v>133.4</v>
      </c>
      <c r="I128" s="159"/>
      <c r="J128" s="160">
        <f t="shared" ref="J128:J133" si="0">ROUND(I128*H128,2)</f>
        <v>0</v>
      </c>
      <c r="K128" s="161"/>
      <c r="L128" s="32"/>
      <c r="M128" s="162" t="s">
        <v>1</v>
      </c>
      <c r="N128" s="163" t="s">
        <v>41</v>
      </c>
      <c r="P128" s="148">
        <f t="shared" ref="P128:P133" si="1">O128*H128</f>
        <v>0</v>
      </c>
      <c r="Q128" s="148">
        <v>0</v>
      </c>
      <c r="R128" s="148">
        <f t="shared" ref="R128:R133" si="2">Q128*H128</f>
        <v>0</v>
      </c>
      <c r="S128" s="148">
        <v>0</v>
      </c>
      <c r="T128" s="149">
        <f t="shared" ref="T128:T133" si="3">S128*H128</f>
        <v>0</v>
      </c>
      <c r="AR128" s="150" t="s">
        <v>210</v>
      </c>
      <c r="AT128" s="150" t="s">
        <v>214</v>
      </c>
      <c r="AU128" s="150" t="s">
        <v>88</v>
      </c>
      <c r="AY128" s="17" t="s">
        <v>205</v>
      </c>
      <c r="BE128" s="151">
        <f t="shared" ref="BE128:BE133" si="4">IF(N128="základná",J128,0)</f>
        <v>0</v>
      </c>
      <c r="BF128" s="151">
        <f t="shared" ref="BF128:BF133" si="5">IF(N128="znížená",J128,0)</f>
        <v>0</v>
      </c>
      <c r="BG128" s="151">
        <f t="shared" ref="BG128:BG133" si="6">IF(N128="zákl. prenesená",J128,0)</f>
        <v>0</v>
      </c>
      <c r="BH128" s="151">
        <f t="shared" ref="BH128:BH133" si="7">IF(N128="zníž. prenesená",J128,0)</f>
        <v>0</v>
      </c>
      <c r="BI128" s="151">
        <f t="shared" ref="BI128:BI133" si="8">IF(N128="nulová",J128,0)</f>
        <v>0</v>
      </c>
      <c r="BJ128" s="17" t="s">
        <v>88</v>
      </c>
      <c r="BK128" s="151">
        <f t="shared" ref="BK128:BK133" si="9">ROUND(I128*H128,2)</f>
        <v>0</v>
      </c>
      <c r="BL128" s="17" t="s">
        <v>210</v>
      </c>
      <c r="BM128" s="150" t="s">
        <v>88</v>
      </c>
    </row>
    <row r="129" spans="2:65" s="1" customFormat="1" ht="24.2" customHeight="1">
      <c r="B129" s="136"/>
      <c r="C129" s="154" t="s">
        <v>88</v>
      </c>
      <c r="D129" s="154" t="s">
        <v>214</v>
      </c>
      <c r="E129" s="155" t="s">
        <v>5916</v>
      </c>
      <c r="F129" s="156" t="s">
        <v>5917</v>
      </c>
      <c r="G129" s="157" t="s">
        <v>165</v>
      </c>
      <c r="H129" s="158">
        <v>6.45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41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210</v>
      </c>
      <c r="AT129" s="150" t="s">
        <v>214</v>
      </c>
      <c r="AU129" s="150" t="s">
        <v>88</v>
      </c>
      <c r="AY129" s="17" t="s">
        <v>205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88</v>
      </c>
      <c r="BK129" s="151">
        <f t="shared" si="9"/>
        <v>0</v>
      </c>
      <c r="BL129" s="17" t="s">
        <v>210</v>
      </c>
      <c r="BM129" s="150" t="s">
        <v>210</v>
      </c>
    </row>
    <row r="130" spans="2:65" s="1" customFormat="1" ht="24.2" customHeight="1">
      <c r="B130" s="136"/>
      <c r="C130" s="154" t="s">
        <v>222</v>
      </c>
      <c r="D130" s="154" t="s">
        <v>214</v>
      </c>
      <c r="E130" s="155" t="s">
        <v>5918</v>
      </c>
      <c r="F130" s="156" t="s">
        <v>5919</v>
      </c>
      <c r="G130" s="157" t="s">
        <v>165</v>
      </c>
      <c r="H130" s="158">
        <v>101.45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41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210</v>
      </c>
      <c r="AT130" s="150" t="s">
        <v>214</v>
      </c>
      <c r="AU130" s="150" t="s">
        <v>88</v>
      </c>
      <c r="AY130" s="17" t="s">
        <v>205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88</v>
      </c>
      <c r="BK130" s="151">
        <f t="shared" si="9"/>
        <v>0</v>
      </c>
      <c r="BL130" s="17" t="s">
        <v>210</v>
      </c>
      <c r="BM130" s="150" t="s">
        <v>260</v>
      </c>
    </row>
    <row r="131" spans="2:65" s="1" customFormat="1" ht="33" customHeight="1">
      <c r="B131" s="136"/>
      <c r="C131" s="154" t="s">
        <v>210</v>
      </c>
      <c r="D131" s="154" t="s">
        <v>214</v>
      </c>
      <c r="E131" s="155" t="s">
        <v>5920</v>
      </c>
      <c r="F131" s="156" t="s">
        <v>5921</v>
      </c>
      <c r="G131" s="157" t="s">
        <v>165</v>
      </c>
      <c r="H131" s="158">
        <v>101.45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41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210</v>
      </c>
      <c r="AT131" s="150" t="s">
        <v>214</v>
      </c>
      <c r="AU131" s="150" t="s">
        <v>88</v>
      </c>
      <c r="AY131" s="17" t="s">
        <v>205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88</v>
      </c>
      <c r="BK131" s="151">
        <f t="shared" si="9"/>
        <v>0</v>
      </c>
      <c r="BL131" s="17" t="s">
        <v>210</v>
      </c>
      <c r="BM131" s="150" t="s">
        <v>209</v>
      </c>
    </row>
    <row r="132" spans="2:65" s="1" customFormat="1" ht="33" customHeight="1">
      <c r="B132" s="136"/>
      <c r="C132" s="154" t="s">
        <v>220</v>
      </c>
      <c r="D132" s="154" t="s">
        <v>214</v>
      </c>
      <c r="E132" s="155" t="s">
        <v>5922</v>
      </c>
      <c r="F132" s="156" t="s">
        <v>5923</v>
      </c>
      <c r="G132" s="157" t="s">
        <v>165</v>
      </c>
      <c r="H132" s="158">
        <v>133.4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41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210</v>
      </c>
      <c r="AT132" s="150" t="s">
        <v>214</v>
      </c>
      <c r="AU132" s="150" t="s">
        <v>88</v>
      </c>
      <c r="AY132" s="17" t="s">
        <v>205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88</v>
      </c>
      <c r="BK132" s="151">
        <f t="shared" si="9"/>
        <v>0</v>
      </c>
      <c r="BL132" s="17" t="s">
        <v>210</v>
      </c>
      <c r="BM132" s="150" t="s">
        <v>309</v>
      </c>
    </row>
    <row r="133" spans="2:65" s="1" customFormat="1" ht="33" customHeight="1">
      <c r="B133" s="136"/>
      <c r="C133" s="154" t="s">
        <v>260</v>
      </c>
      <c r="D133" s="154" t="s">
        <v>214</v>
      </c>
      <c r="E133" s="155" t="s">
        <v>5924</v>
      </c>
      <c r="F133" s="156" t="s">
        <v>5925</v>
      </c>
      <c r="G133" s="157" t="s">
        <v>165</v>
      </c>
      <c r="H133" s="158">
        <v>101.45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41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210</v>
      </c>
      <c r="AT133" s="150" t="s">
        <v>214</v>
      </c>
      <c r="AU133" s="150" t="s">
        <v>88</v>
      </c>
      <c r="AY133" s="17" t="s">
        <v>205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88</v>
      </c>
      <c r="BK133" s="151">
        <f t="shared" si="9"/>
        <v>0</v>
      </c>
      <c r="BL133" s="17" t="s">
        <v>210</v>
      </c>
      <c r="BM133" s="150" t="s">
        <v>317</v>
      </c>
    </row>
    <row r="134" spans="2:65" s="11" customFormat="1" ht="22.9" customHeight="1">
      <c r="B134" s="126"/>
      <c r="D134" s="127" t="s">
        <v>74</v>
      </c>
      <c r="E134" s="152" t="s">
        <v>220</v>
      </c>
      <c r="F134" s="152" t="s">
        <v>5926</v>
      </c>
      <c r="I134" s="129"/>
      <c r="J134" s="153">
        <f>BK134</f>
        <v>0</v>
      </c>
      <c r="L134" s="126"/>
      <c r="M134" s="131"/>
      <c r="P134" s="132">
        <f>SUM(P135:P138)</f>
        <v>0</v>
      </c>
      <c r="R134" s="132">
        <f>SUM(R135:R138)</f>
        <v>0</v>
      </c>
      <c r="T134" s="133">
        <f>SUM(T135:T138)</f>
        <v>0</v>
      </c>
      <c r="AR134" s="127" t="s">
        <v>82</v>
      </c>
      <c r="AT134" s="134" t="s">
        <v>74</v>
      </c>
      <c r="AU134" s="134" t="s">
        <v>82</v>
      </c>
      <c r="AY134" s="127" t="s">
        <v>205</v>
      </c>
      <c r="BK134" s="135">
        <f>SUM(BK135:BK138)</f>
        <v>0</v>
      </c>
    </row>
    <row r="135" spans="2:65" s="1" customFormat="1" ht="33" customHeight="1">
      <c r="B135" s="136"/>
      <c r="C135" s="154" t="s">
        <v>267</v>
      </c>
      <c r="D135" s="154" t="s">
        <v>214</v>
      </c>
      <c r="E135" s="155" t="s">
        <v>5927</v>
      </c>
      <c r="F135" s="156" t="s">
        <v>5928</v>
      </c>
      <c r="G135" s="157" t="s">
        <v>165</v>
      </c>
      <c r="H135" s="158">
        <v>125</v>
      </c>
      <c r="I135" s="159"/>
      <c r="J135" s="160">
        <f>ROUND(I135*H135,2)</f>
        <v>0</v>
      </c>
      <c r="K135" s="161"/>
      <c r="L135" s="32"/>
      <c r="M135" s="162" t="s">
        <v>1</v>
      </c>
      <c r="N135" s="163" t="s">
        <v>41</v>
      </c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50" t="s">
        <v>210</v>
      </c>
      <c r="AT135" s="150" t="s">
        <v>214</v>
      </c>
      <c r="AU135" s="150" t="s">
        <v>88</v>
      </c>
      <c r="AY135" s="17" t="s">
        <v>205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7" t="s">
        <v>88</v>
      </c>
      <c r="BK135" s="151">
        <f>ROUND(I135*H135,2)</f>
        <v>0</v>
      </c>
      <c r="BL135" s="17" t="s">
        <v>210</v>
      </c>
      <c r="BM135" s="150" t="s">
        <v>326</v>
      </c>
    </row>
    <row r="136" spans="2:65" s="1" customFormat="1" ht="37.9" customHeight="1">
      <c r="B136" s="136"/>
      <c r="C136" s="154" t="s">
        <v>209</v>
      </c>
      <c r="D136" s="154" t="s">
        <v>214</v>
      </c>
      <c r="E136" s="155" t="s">
        <v>5929</v>
      </c>
      <c r="F136" s="156" t="s">
        <v>5930</v>
      </c>
      <c r="G136" s="157" t="s">
        <v>165</v>
      </c>
      <c r="H136" s="158">
        <v>125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41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150" t="s">
        <v>210</v>
      </c>
      <c r="AT136" s="150" t="s">
        <v>214</v>
      </c>
      <c r="AU136" s="150" t="s">
        <v>88</v>
      </c>
      <c r="AY136" s="17" t="s">
        <v>205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7" t="s">
        <v>88</v>
      </c>
      <c r="BK136" s="151">
        <f>ROUND(I136*H136,2)</f>
        <v>0</v>
      </c>
      <c r="BL136" s="17" t="s">
        <v>210</v>
      </c>
      <c r="BM136" s="150" t="s">
        <v>233</v>
      </c>
    </row>
    <row r="137" spans="2:65" s="1" customFormat="1" ht="44.25" customHeight="1">
      <c r="B137" s="136"/>
      <c r="C137" s="154" t="s">
        <v>277</v>
      </c>
      <c r="D137" s="154" t="s">
        <v>214</v>
      </c>
      <c r="E137" s="155" t="s">
        <v>5931</v>
      </c>
      <c r="F137" s="156" t="s">
        <v>5932</v>
      </c>
      <c r="G137" s="157" t="s">
        <v>165</v>
      </c>
      <c r="H137" s="158">
        <v>125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41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210</v>
      </c>
      <c r="AT137" s="150" t="s">
        <v>214</v>
      </c>
      <c r="AU137" s="150" t="s">
        <v>88</v>
      </c>
      <c r="AY137" s="17" t="s">
        <v>205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7" t="s">
        <v>88</v>
      </c>
      <c r="BK137" s="151">
        <f>ROUND(I137*H137,2)</f>
        <v>0</v>
      </c>
      <c r="BL137" s="17" t="s">
        <v>210</v>
      </c>
      <c r="BM137" s="150" t="s">
        <v>344</v>
      </c>
    </row>
    <row r="138" spans="2:65" s="1" customFormat="1" ht="21.75" customHeight="1">
      <c r="B138" s="136"/>
      <c r="C138" s="137" t="s">
        <v>309</v>
      </c>
      <c r="D138" s="137" t="s">
        <v>206</v>
      </c>
      <c r="E138" s="138" t="s">
        <v>5933</v>
      </c>
      <c r="F138" s="139" t="s">
        <v>5934</v>
      </c>
      <c r="G138" s="140" t="s">
        <v>165</v>
      </c>
      <c r="H138" s="141">
        <v>127.5</v>
      </c>
      <c r="I138" s="142"/>
      <c r="J138" s="143">
        <f>ROUND(I138*H138,2)</f>
        <v>0</v>
      </c>
      <c r="K138" s="144"/>
      <c r="L138" s="145"/>
      <c r="M138" s="146" t="s">
        <v>1</v>
      </c>
      <c r="N138" s="147" t="s">
        <v>41</v>
      </c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AR138" s="150" t="s">
        <v>209</v>
      </c>
      <c r="AT138" s="150" t="s">
        <v>206</v>
      </c>
      <c r="AU138" s="150" t="s">
        <v>88</v>
      </c>
      <c r="AY138" s="17" t="s">
        <v>205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7" t="s">
        <v>88</v>
      </c>
      <c r="BK138" s="151">
        <f>ROUND(I138*H138,2)</f>
        <v>0</v>
      </c>
      <c r="BL138" s="17" t="s">
        <v>210</v>
      </c>
      <c r="BM138" s="150" t="s">
        <v>7</v>
      </c>
    </row>
    <row r="139" spans="2:65" s="11" customFormat="1" ht="22.9" customHeight="1">
      <c r="B139" s="126"/>
      <c r="D139" s="127" t="s">
        <v>74</v>
      </c>
      <c r="E139" s="152" t="s">
        <v>277</v>
      </c>
      <c r="F139" s="152" t="s">
        <v>765</v>
      </c>
      <c r="I139" s="129"/>
      <c r="J139" s="153">
        <f>BK139</f>
        <v>0</v>
      </c>
      <c r="L139" s="126"/>
      <c r="M139" s="131"/>
      <c r="P139" s="132">
        <f>SUM(P140:P147)</f>
        <v>0</v>
      </c>
      <c r="R139" s="132">
        <f>SUM(R140:R147)</f>
        <v>0</v>
      </c>
      <c r="T139" s="133">
        <f>SUM(T140:T147)</f>
        <v>0</v>
      </c>
      <c r="AR139" s="127" t="s">
        <v>82</v>
      </c>
      <c r="AT139" s="134" t="s">
        <v>74</v>
      </c>
      <c r="AU139" s="134" t="s">
        <v>82</v>
      </c>
      <c r="AY139" s="127" t="s">
        <v>205</v>
      </c>
      <c r="BK139" s="135">
        <f>SUM(BK140:BK147)</f>
        <v>0</v>
      </c>
    </row>
    <row r="140" spans="2:65" s="1" customFormat="1" ht="37.9" customHeight="1">
      <c r="B140" s="136"/>
      <c r="C140" s="154" t="s">
        <v>313</v>
      </c>
      <c r="D140" s="154" t="s">
        <v>214</v>
      </c>
      <c r="E140" s="155" t="s">
        <v>5935</v>
      </c>
      <c r="F140" s="156" t="s">
        <v>5936</v>
      </c>
      <c r="G140" s="157" t="s">
        <v>370</v>
      </c>
      <c r="H140" s="158">
        <v>98.2</v>
      </c>
      <c r="I140" s="159"/>
      <c r="J140" s="160">
        <f t="shared" ref="J140:J147" si="10">ROUND(I140*H140,2)</f>
        <v>0</v>
      </c>
      <c r="K140" s="161"/>
      <c r="L140" s="32"/>
      <c r="M140" s="162" t="s">
        <v>1</v>
      </c>
      <c r="N140" s="163" t="s">
        <v>41</v>
      </c>
      <c r="P140" s="148">
        <f t="shared" ref="P140:P147" si="11">O140*H140</f>
        <v>0</v>
      </c>
      <c r="Q140" s="148">
        <v>0</v>
      </c>
      <c r="R140" s="148">
        <f t="shared" ref="R140:R147" si="12">Q140*H140</f>
        <v>0</v>
      </c>
      <c r="S140" s="148">
        <v>0</v>
      </c>
      <c r="T140" s="149">
        <f t="shared" ref="T140:T147" si="13">S140*H140</f>
        <v>0</v>
      </c>
      <c r="AR140" s="150" t="s">
        <v>210</v>
      </c>
      <c r="AT140" s="150" t="s">
        <v>214</v>
      </c>
      <c r="AU140" s="150" t="s">
        <v>88</v>
      </c>
      <c r="AY140" s="17" t="s">
        <v>205</v>
      </c>
      <c r="BE140" s="151">
        <f t="shared" ref="BE140:BE147" si="14">IF(N140="základná",J140,0)</f>
        <v>0</v>
      </c>
      <c r="BF140" s="151">
        <f t="shared" ref="BF140:BF147" si="15">IF(N140="znížená",J140,0)</f>
        <v>0</v>
      </c>
      <c r="BG140" s="151">
        <f t="shared" ref="BG140:BG147" si="16">IF(N140="zákl. prenesená",J140,0)</f>
        <v>0</v>
      </c>
      <c r="BH140" s="151">
        <f t="shared" ref="BH140:BH147" si="17">IF(N140="zníž. prenesená",J140,0)</f>
        <v>0</v>
      </c>
      <c r="BI140" s="151">
        <f t="shared" ref="BI140:BI147" si="18">IF(N140="nulová",J140,0)</f>
        <v>0</v>
      </c>
      <c r="BJ140" s="17" t="s">
        <v>88</v>
      </c>
      <c r="BK140" s="151">
        <f t="shared" ref="BK140:BK147" si="19">ROUND(I140*H140,2)</f>
        <v>0</v>
      </c>
      <c r="BL140" s="17" t="s">
        <v>210</v>
      </c>
      <c r="BM140" s="150" t="s">
        <v>364</v>
      </c>
    </row>
    <row r="141" spans="2:65" s="1" customFormat="1" ht="21.75" customHeight="1">
      <c r="B141" s="136"/>
      <c r="C141" s="137" t="s">
        <v>317</v>
      </c>
      <c r="D141" s="137" t="s">
        <v>206</v>
      </c>
      <c r="E141" s="138" t="s">
        <v>5937</v>
      </c>
      <c r="F141" s="139" t="s">
        <v>5938</v>
      </c>
      <c r="G141" s="140" t="s">
        <v>592</v>
      </c>
      <c r="H141" s="141">
        <v>99.182000000000002</v>
      </c>
      <c r="I141" s="142"/>
      <c r="J141" s="143">
        <f t="shared" si="10"/>
        <v>0</v>
      </c>
      <c r="K141" s="144"/>
      <c r="L141" s="145"/>
      <c r="M141" s="146" t="s">
        <v>1</v>
      </c>
      <c r="N141" s="147" t="s">
        <v>41</v>
      </c>
      <c r="P141" s="148">
        <f t="shared" si="11"/>
        <v>0</v>
      </c>
      <c r="Q141" s="148">
        <v>0</v>
      </c>
      <c r="R141" s="148">
        <f t="shared" si="12"/>
        <v>0</v>
      </c>
      <c r="S141" s="148">
        <v>0</v>
      </c>
      <c r="T141" s="149">
        <f t="shared" si="13"/>
        <v>0</v>
      </c>
      <c r="AR141" s="150" t="s">
        <v>209</v>
      </c>
      <c r="AT141" s="150" t="s">
        <v>206</v>
      </c>
      <c r="AU141" s="150" t="s">
        <v>88</v>
      </c>
      <c r="AY141" s="17" t="s">
        <v>205</v>
      </c>
      <c r="BE141" s="151">
        <f t="shared" si="14"/>
        <v>0</v>
      </c>
      <c r="BF141" s="151">
        <f t="shared" si="15"/>
        <v>0</v>
      </c>
      <c r="BG141" s="151">
        <f t="shared" si="16"/>
        <v>0</v>
      </c>
      <c r="BH141" s="151">
        <f t="shared" si="17"/>
        <v>0</v>
      </c>
      <c r="BI141" s="151">
        <f t="shared" si="18"/>
        <v>0</v>
      </c>
      <c r="BJ141" s="17" t="s">
        <v>88</v>
      </c>
      <c r="BK141" s="151">
        <f t="shared" si="19"/>
        <v>0</v>
      </c>
      <c r="BL141" s="17" t="s">
        <v>210</v>
      </c>
      <c r="BM141" s="150" t="s">
        <v>374</v>
      </c>
    </row>
    <row r="142" spans="2:65" s="1" customFormat="1" ht="24.2" customHeight="1">
      <c r="B142" s="136"/>
      <c r="C142" s="154" t="s">
        <v>322</v>
      </c>
      <c r="D142" s="154" t="s">
        <v>214</v>
      </c>
      <c r="E142" s="155" t="s">
        <v>5939</v>
      </c>
      <c r="F142" s="156" t="s">
        <v>5940</v>
      </c>
      <c r="G142" s="157" t="s">
        <v>370</v>
      </c>
      <c r="H142" s="158">
        <v>17.850000000000001</v>
      </c>
      <c r="I142" s="159"/>
      <c r="J142" s="160">
        <f t="shared" si="10"/>
        <v>0</v>
      </c>
      <c r="K142" s="161"/>
      <c r="L142" s="32"/>
      <c r="M142" s="162" t="s">
        <v>1</v>
      </c>
      <c r="N142" s="163" t="s">
        <v>41</v>
      </c>
      <c r="P142" s="148">
        <f t="shared" si="11"/>
        <v>0</v>
      </c>
      <c r="Q142" s="148">
        <v>0</v>
      </c>
      <c r="R142" s="148">
        <f t="shared" si="12"/>
        <v>0</v>
      </c>
      <c r="S142" s="148">
        <v>0</v>
      </c>
      <c r="T142" s="149">
        <f t="shared" si="13"/>
        <v>0</v>
      </c>
      <c r="AR142" s="150" t="s">
        <v>210</v>
      </c>
      <c r="AT142" s="150" t="s">
        <v>214</v>
      </c>
      <c r="AU142" s="150" t="s">
        <v>88</v>
      </c>
      <c r="AY142" s="17" t="s">
        <v>205</v>
      </c>
      <c r="BE142" s="151">
        <f t="shared" si="14"/>
        <v>0</v>
      </c>
      <c r="BF142" s="151">
        <f t="shared" si="15"/>
        <v>0</v>
      </c>
      <c r="BG142" s="151">
        <f t="shared" si="16"/>
        <v>0</v>
      </c>
      <c r="BH142" s="151">
        <f t="shared" si="17"/>
        <v>0</v>
      </c>
      <c r="BI142" s="151">
        <f t="shared" si="18"/>
        <v>0</v>
      </c>
      <c r="BJ142" s="17" t="s">
        <v>88</v>
      </c>
      <c r="BK142" s="151">
        <f t="shared" si="19"/>
        <v>0</v>
      </c>
      <c r="BL142" s="17" t="s">
        <v>210</v>
      </c>
      <c r="BM142" s="150" t="s">
        <v>382</v>
      </c>
    </row>
    <row r="143" spans="2:65" s="1" customFormat="1" ht="24.2" customHeight="1">
      <c r="B143" s="136"/>
      <c r="C143" s="154" t="s">
        <v>326</v>
      </c>
      <c r="D143" s="154" t="s">
        <v>214</v>
      </c>
      <c r="E143" s="155" t="s">
        <v>5941</v>
      </c>
      <c r="F143" s="156" t="s">
        <v>5942</v>
      </c>
      <c r="G143" s="157" t="s">
        <v>370</v>
      </c>
      <c r="H143" s="158">
        <v>17.850000000000001</v>
      </c>
      <c r="I143" s="159"/>
      <c r="J143" s="160">
        <f t="shared" si="10"/>
        <v>0</v>
      </c>
      <c r="K143" s="161"/>
      <c r="L143" s="32"/>
      <c r="M143" s="162" t="s">
        <v>1</v>
      </c>
      <c r="N143" s="163" t="s">
        <v>41</v>
      </c>
      <c r="P143" s="148">
        <f t="shared" si="11"/>
        <v>0</v>
      </c>
      <c r="Q143" s="148">
        <v>0</v>
      </c>
      <c r="R143" s="148">
        <f t="shared" si="12"/>
        <v>0</v>
      </c>
      <c r="S143" s="148">
        <v>0</v>
      </c>
      <c r="T143" s="149">
        <f t="shared" si="13"/>
        <v>0</v>
      </c>
      <c r="AR143" s="150" t="s">
        <v>210</v>
      </c>
      <c r="AT143" s="150" t="s">
        <v>214</v>
      </c>
      <c r="AU143" s="150" t="s">
        <v>88</v>
      </c>
      <c r="AY143" s="17" t="s">
        <v>205</v>
      </c>
      <c r="BE143" s="151">
        <f t="shared" si="14"/>
        <v>0</v>
      </c>
      <c r="BF143" s="151">
        <f t="shared" si="15"/>
        <v>0</v>
      </c>
      <c r="BG143" s="151">
        <f t="shared" si="16"/>
        <v>0</v>
      </c>
      <c r="BH143" s="151">
        <f t="shared" si="17"/>
        <v>0</v>
      </c>
      <c r="BI143" s="151">
        <f t="shared" si="18"/>
        <v>0</v>
      </c>
      <c r="BJ143" s="17" t="s">
        <v>88</v>
      </c>
      <c r="BK143" s="151">
        <f t="shared" si="19"/>
        <v>0</v>
      </c>
      <c r="BL143" s="17" t="s">
        <v>210</v>
      </c>
      <c r="BM143" s="150" t="s">
        <v>391</v>
      </c>
    </row>
    <row r="144" spans="2:65" s="1" customFormat="1" ht="24.2" customHeight="1">
      <c r="B144" s="136"/>
      <c r="C144" s="154" t="s">
        <v>330</v>
      </c>
      <c r="D144" s="154" t="s">
        <v>214</v>
      </c>
      <c r="E144" s="155" t="s">
        <v>5943</v>
      </c>
      <c r="F144" s="156" t="s">
        <v>5944</v>
      </c>
      <c r="G144" s="157" t="s">
        <v>270</v>
      </c>
      <c r="H144" s="158">
        <v>136.149</v>
      </c>
      <c r="I144" s="159"/>
      <c r="J144" s="160">
        <f t="shared" si="10"/>
        <v>0</v>
      </c>
      <c r="K144" s="161"/>
      <c r="L144" s="32"/>
      <c r="M144" s="162" t="s">
        <v>1</v>
      </c>
      <c r="N144" s="163" t="s">
        <v>41</v>
      </c>
      <c r="P144" s="148">
        <f t="shared" si="11"/>
        <v>0</v>
      </c>
      <c r="Q144" s="148">
        <v>0</v>
      </c>
      <c r="R144" s="148">
        <f t="shared" si="12"/>
        <v>0</v>
      </c>
      <c r="S144" s="148">
        <v>0</v>
      </c>
      <c r="T144" s="149">
        <f t="shared" si="13"/>
        <v>0</v>
      </c>
      <c r="AR144" s="150" t="s">
        <v>210</v>
      </c>
      <c r="AT144" s="150" t="s">
        <v>214</v>
      </c>
      <c r="AU144" s="150" t="s">
        <v>88</v>
      </c>
      <c r="AY144" s="17" t="s">
        <v>205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7" t="s">
        <v>88</v>
      </c>
      <c r="BK144" s="151">
        <f t="shared" si="19"/>
        <v>0</v>
      </c>
      <c r="BL144" s="17" t="s">
        <v>210</v>
      </c>
      <c r="BM144" s="150" t="s">
        <v>405</v>
      </c>
    </row>
    <row r="145" spans="2:65" s="1" customFormat="1" ht="24.2" customHeight="1">
      <c r="B145" s="136"/>
      <c r="C145" s="154" t="s">
        <v>233</v>
      </c>
      <c r="D145" s="154" t="s">
        <v>214</v>
      </c>
      <c r="E145" s="155" t="s">
        <v>5945</v>
      </c>
      <c r="F145" s="156" t="s">
        <v>5946</v>
      </c>
      <c r="G145" s="157" t="s">
        <v>270</v>
      </c>
      <c r="H145" s="158">
        <v>2586.8310000000001</v>
      </c>
      <c r="I145" s="159"/>
      <c r="J145" s="160">
        <f t="shared" si="10"/>
        <v>0</v>
      </c>
      <c r="K145" s="161"/>
      <c r="L145" s="32"/>
      <c r="M145" s="162" t="s">
        <v>1</v>
      </c>
      <c r="N145" s="163" t="s">
        <v>41</v>
      </c>
      <c r="P145" s="148">
        <f t="shared" si="11"/>
        <v>0</v>
      </c>
      <c r="Q145" s="148">
        <v>0</v>
      </c>
      <c r="R145" s="148">
        <f t="shared" si="12"/>
        <v>0</v>
      </c>
      <c r="S145" s="148">
        <v>0</v>
      </c>
      <c r="T145" s="149">
        <f t="shared" si="13"/>
        <v>0</v>
      </c>
      <c r="AR145" s="150" t="s">
        <v>210</v>
      </c>
      <c r="AT145" s="150" t="s">
        <v>214</v>
      </c>
      <c r="AU145" s="150" t="s">
        <v>88</v>
      </c>
      <c r="AY145" s="17" t="s">
        <v>205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7" t="s">
        <v>88</v>
      </c>
      <c r="BK145" s="151">
        <f t="shared" si="19"/>
        <v>0</v>
      </c>
      <c r="BL145" s="17" t="s">
        <v>210</v>
      </c>
      <c r="BM145" s="150" t="s">
        <v>258</v>
      </c>
    </row>
    <row r="146" spans="2:65" s="1" customFormat="1" ht="24.2" customHeight="1">
      <c r="B146" s="136"/>
      <c r="C146" s="154" t="s">
        <v>340</v>
      </c>
      <c r="D146" s="154" t="s">
        <v>214</v>
      </c>
      <c r="E146" s="155" t="s">
        <v>5947</v>
      </c>
      <c r="F146" s="156" t="s">
        <v>5948</v>
      </c>
      <c r="G146" s="157" t="s">
        <v>270</v>
      </c>
      <c r="H146" s="158">
        <v>136.149</v>
      </c>
      <c r="I146" s="159"/>
      <c r="J146" s="160">
        <f t="shared" si="10"/>
        <v>0</v>
      </c>
      <c r="K146" s="161"/>
      <c r="L146" s="32"/>
      <c r="M146" s="162" t="s">
        <v>1</v>
      </c>
      <c r="N146" s="163" t="s">
        <v>41</v>
      </c>
      <c r="P146" s="148">
        <f t="shared" si="11"/>
        <v>0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AR146" s="150" t="s">
        <v>210</v>
      </c>
      <c r="AT146" s="150" t="s">
        <v>214</v>
      </c>
      <c r="AU146" s="150" t="s">
        <v>88</v>
      </c>
      <c r="AY146" s="17" t="s">
        <v>205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7" t="s">
        <v>88</v>
      </c>
      <c r="BK146" s="151">
        <f t="shared" si="19"/>
        <v>0</v>
      </c>
      <c r="BL146" s="17" t="s">
        <v>210</v>
      </c>
      <c r="BM146" s="150" t="s">
        <v>624</v>
      </c>
    </row>
    <row r="147" spans="2:65" s="1" customFormat="1" ht="16.5" customHeight="1">
      <c r="B147" s="136"/>
      <c r="C147" s="154" t="s">
        <v>344</v>
      </c>
      <c r="D147" s="154" t="s">
        <v>214</v>
      </c>
      <c r="E147" s="155" t="s">
        <v>2949</v>
      </c>
      <c r="F147" s="156" t="s">
        <v>5949</v>
      </c>
      <c r="G147" s="157" t="s">
        <v>270</v>
      </c>
      <c r="H147" s="158">
        <v>136.149</v>
      </c>
      <c r="I147" s="159"/>
      <c r="J147" s="160">
        <f t="shared" si="10"/>
        <v>0</v>
      </c>
      <c r="K147" s="161"/>
      <c r="L147" s="32"/>
      <c r="M147" s="162" t="s">
        <v>1</v>
      </c>
      <c r="N147" s="163" t="s">
        <v>41</v>
      </c>
      <c r="P147" s="148">
        <f t="shared" si="11"/>
        <v>0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AR147" s="150" t="s">
        <v>210</v>
      </c>
      <c r="AT147" s="150" t="s">
        <v>214</v>
      </c>
      <c r="AU147" s="150" t="s">
        <v>88</v>
      </c>
      <c r="AY147" s="17" t="s">
        <v>205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7" t="s">
        <v>88</v>
      </c>
      <c r="BK147" s="151">
        <f t="shared" si="19"/>
        <v>0</v>
      </c>
      <c r="BL147" s="17" t="s">
        <v>210</v>
      </c>
      <c r="BM147" s="150" t="s">
        <v>874</v>
      </c>
    </row>
    <row r="148" spans="2:65" s="11" customFormat="1" ht="22.9" customHeight="1">
      <c r="B148" s="126"/>
      <c r="D148" s="127" t="s">
        <v>74</v>
      </c>
      <c r="E148" s="152" t="s">
        <v>478</v>
      </c>
      <c r="F148" s="152" t="s">
        <v>479</v>
      </c>
      <c r="I148" s="129"/>
      <c r="J148" s="153">
        <f>BK148</f>
        <v>0</v>
      </c>
      <c r="L148" s="126"/>
      <c r="M148" s="131"/>
      <c r="P148" s="132">
        <f>P149</f>
        <v>0</v>
      </c>
      <c r="R148" s="132">
        <f>R149</f>
        <v>0</v>
      </c>
      <c r="T148" s="133">
        <f>T149</f>
        <v>0</v>
      </c>
      <c r="AR148" s="127" t="s">
        <v>82</v>
      </c>
      <c r="AT148" s="134" t="s">
        <v>74</v>
      </c>
      <c r="AU148" s="134" t="s">
        <v>82</v>
      </c>
      <c r="AY148" s="127" t="s">
        <v>205</v>
      </c>
      <c r="BK148" s="135">
        <f>BK149</f>
        <v>0</v>
      </c>
    </row>
    <row r="149" spans="2:65" s="1" customFormat="1" ht="33" customHeight="1">
      <c r="B149" s="136"/>
      <c r="C149" s="154" t="s">
        <v>348</v>
      </c>
      <c r="D149" s="154" t="s">
        <v>214</v>
      </c>
      <c r="E149" s="155" t="s">
        <v>5950</v>
      </c>
      <c r="F149" s="156" t="s">
        <v>5951</v>
      </c>
      <c r="G149" s="157" t="s">
        <v>270</v>
      </c>
      <c r="H149" s="158">
        <v>97.786000000000001</v>
      </c>
      <c r="I149" s="159"/>
      <c r="J149" s="160">
        <f>ROUND(I149*H149,2)</f>
        <v>0</v>
      </c>
      <c r="K149" s="161"/>
      <c r="L149" s="32"/>
      <c r="M149" s="192" t="s">
        <v>1</v>
      </c>
      <c r="N149" s="193" t="s">
        <v>41</v>
      </c>
      <c r="O149" s="194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AR149" s="150" t="s">
        <v>210</v>
      </c>
      <c r="AT149" s="150" t="s">
        <v>214</v>
      </c>
      <c r="AU149" s="150" t="s">
        <v>88</v>
      </c>
      <c r="AY149" s="17" t="s">
        <v>205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7" t="s">
        <v>88</v>
      </c>
      <c r="BK149" s="151">
        <f>ROUND(I149*H149,2)</f>
        <v>0</v>
      </c>
      <c r="BL149" s="17" t="s">
        <v>210</v>
      </c>
      <c r="BM149" s="150" t="s">
        <v>879</v>
      </c>
    </row>
    <row r="150" spans="2:65" s="1" customFormat="1" ht="6.95" customHeight="1"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2"/>
    </row>
  </sheetData>
  <autoFilter ref="C124:K149" xr:uid="{00000000-0009-0000-0000-000016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208"/>
  <sheetViews>
    <sheetView showGridLines="0" tabSelected="1" topLeftCell="A188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158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30" customHeight="1">
      <c r="B11" s="32"/>
      <c r="E11" s="225" t="s">
        <v>5952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5953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ROUND((SUM(BE127:BE207)),  2)</f>
        <v>0</v>
      </c>
      <c r="G35" s="95"/>
      <c r="H35" s="95"/>
      <c r="I35" s="96">
        <v>0.2</v>
      </c>
      <c r="J35" s="94">
        <f>ROUND(((SUM(BE127:BE207))*I35),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ROUND((SUM(BF127:BF207)),  2)</f>
        <v>0</v>
      </c>
      <c r="G36" s="95"/>
      <c r="H36" s="95"/>
      <c r="I36" s="96">
        <v>0.2</v>
      </c>
      <c r="J36" s="94">
        <f>ROUND(((SUM(BF127:BF207))*I36),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ROUND((SUM(BG127:BG207)),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ROUND((SUM(BH127:BH207)),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ROUND((SUM(BI127:BI207)),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 xml:space="preserve">E2.2 - E2.2 SO03 AREÁLOVÉ PRÍPOJKY SPLAŠKOVEJ KANALIZÁCIE 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Íng.Pálfy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J127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47" s="9" customFormat="1" ht="19.899999999999999" customHeight="1">
      <c r="B100" s="113"/>
      <c r="D100" s="114" t="s">
        <v>2031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47" s="9" customFormat="1" ht="19.899999999999999" customHeight="1">
      <c r="B101" s="113"/>
      <c r="D101" s="114" t="s">
        <v>5077</v>
      </c>
      <c r="E101" s="115"/>
      <c r="F101" s="115"/>
      <c r="G101" s="115"/>
      <c r="H101" s="115"/>
      <c r="I101" s="115"/>
      <c r="J101" s="116">
        <f>J157</f>
        <v>0</v>
      </c>
      <c r="L101" s="113"/>
    </row>
    <row r="102" spans="2:47" s="9" customFormat="1" ht="19.899999999999999" customHeight="1">
      <c r="B102" s="113"/>
      <c r="D102" s="114" t="s">
        <v>5913</v>
      </c>
      <c r="E102" s="115"/>
      <c r="F102" s="115"/>
      <c r="G102" s="115"/>
      <c r="H102" s="115"/>
      <c r="I102" s="115"/>
      <c r="J102" s="116">
        <f>J163</f>
        <v>0</v>
      </c>
      <c r="L102" s="113"/>
    </row>
    <row r="103" spans="2:47" s="9" customFormat="1" ht="19.899999999999999" customHeight="1">
      <c r="B103" s="113"/>
      <c r="D103" s="114" t="s">
        <v>5954</v>
      </c>
      <c r="E103" s="115"/>
      <c r="F103" s="115"/>
      <c r="G103" s="115"/>
      <c r="H103" s="115"/>
      <c r="I103" s="115"/>
      <c r="J103" s="116">
        <f>J175</f>
        <v>0</v>
      </c>
      <c r="L103" s="113"/>
    </row>
    <row r="104" spans="2:47" s="9" customFormat="1" ht="19.899999999999999" customHeight="1">
      <c r="B104" s="113"/>
      <c r="D104" s="114" t="s">
        <v>423</v>
      </c>
      <c r="E104" s="115"/>
      <c r="F104" s="115"/>
      <c r="G104" s="115"/>
      <c r="H104" s="115"/>
      <c r="I104" s="115"/>
      <c r="J104" s="116">
        <f>J202</f>
        <v>0</v>
      </c>
      <c r="L104" s="113"/>
    </row>
    <row r="105" spans="2:47" s="8" customFormat="1" ht="24.95" customHeight="1">
      <c r="B105" s="109"/>
      <c r="D105" s="110" t="s">
        <v>5955</v>
      </c>
      <c r="E105" s="111"/>
      <c r="F105" s="111"/>
      <c r="G105" s="111"/>
      <c r="H105" s="111"/>
      <c r="I105" s="111"/>
      <c r="J105" s="112">
        <f>J204</f>
        <v>0</v>
      </c>
      <c r="L105" s="109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191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26.25" customHeight="1">
      <c r="B115" s="32"/>
      <c r="E115" s="270" t="str">
        <f>E7</f>
        <v>PD PRE MODERNIZÁCIU A STAVEBNÉ ÚPRAVY-  ŠD NOVÁ DOBA  PRI SPU V NITRE</v>
      </c>
      <c r="F115" s="271"/>
      <c r="G115" s="271"/>
      <c r="H115" s="271"/>
      <c r="L115" s="32"/>
    </row>
    <row r="116" spans="2:63" ht="12" customHeight="1">
      <c r="B116" s="20"/>
      <c r="C116" s="27" t="s">
        <v>171</v>
      </c>
      <c r="L116" s="20"/>
    </row>
    <row r="117" spans="2:63" s="1" customFormat="1" ht="16.5" customHeight="1">
      <c r="B117" s="32"/>
      <c r="E117" s="270" t="s">
        <v>1978</v>
      </c>
      <c r="F117" s="269"/>
      <c r="G117" s="269"/>
      <c r="H117" s="269"/>
      <c r="L117" s="32"/>
    </row>
    <row r="118" spans="2:63" s="1" customFormat="1" ht="12" customHeight="1">
      <c r="B118" s="32"/>
      <c r="C118" s="27" t="s">
        <v>173</v>
      </c>
      <c r="L118" s="32"/>
    </row>
    <row r="119" spans="2:63" s="1" customFormat="1" ht="30" customHeight="1">
      <c r="B119" s="32"/>
      <c r="E119" s="225" t="str">
        <f>E11</f>
        <v xml:space="preserve">E2.2 - E2.2 SO03 AREÁLOVÉ PRÍPOJKY SPLAŠKOVEJ KANALIZÁCIE </v>
      </c>
      <c r="F119" s="269"/>
      <c r="G119" s="269"/>
      <c r="H119" s="269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>Nitra</v>
      </c>
      <c r="I121" s="27" t="s">
        <v>21</v>
      </c>
      <c r="J121" s="55" t="str">
        <f>IF(J14="","",J14)</f>
        <v>6. 6. 2024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23</v>
      </c>
      <c r="F123" s="25" t="str">
        <f>E17</f>
        <v>SPU v NITRE , A.Hlinku č.2 , 94901 NITRA</v>
      </c>
      <c r="I123" s="27" t="s">
        <v>29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27</v>
      </c>
      <c r="F124" s="25" t="str">
        <f>IF(E20="","",E20)</f>
        <v>Vyplň údaj</v>
      </c>
      <c r="I124" s="27" t="s">
        <v>32</v>
      </c>
      <c r="J124" s="30" t="str">
        <f>E26</f>
        <v>Íng.Pálfy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7"/>
      <c r="C126" s="118" t="s">
        <v>192</v>
      </c>
      <c r="D126" s="119" t="s">
        <v>60</v>
      </c>
      <c r="E126" s="119" t="s">
        <v>56</v>
      </c>
      <c r="F126" s="119" t="s">
        <v>57</v>
      </c>
      <c r="G126" s="119" t="s">
        <v>193</v>
      </c>
      <c r="H126" s="119" t="s">
        <v>194</v>
      </c>
      <c r="I126" s="119" t="s">
        <v>195</v>
      </c>
      <c r="J126" s="120" t="s">
        <v>181</v>
      </c>
      <c r="K126" s="121" t="s">
        <v>196</v>
      </c>
      <c r="L126" s="117"/>
      <c r="M126" s="62" t="s">
        <v>1</v>
      </c>
      <c r="N126" s="63" t="s">
        <v>39</v>
      </c>
      <c r="O126" s="63" t="s">
        <v>197</v>
      </c>
      <c r="P126" s="63" t="s">
        <v>198</v>
      </c>
      <c r="Q126" s="63" t="s">
        <v>199</v>
      </c>
      <c r="R126" s="63" t="s">
        <v>200</v>
      </c>
      <c r="S126" s="63" t="s">
        <v>201</v>
      </c>
      <c r="T126" s="64" t="s">
        <v>202</v>
      </c>
    </row>
    <row r="127" spans="2:63" s="1" customFormat="1" ht="22.9" customHeight="1">
      <c r="B127" s="32"/>
      <c r="C127" s="67" t="s">
        <v>182</v>
      </c>
      <c r="J127" s="122">
        <f>BK127</f>
        <v>0</v>
      </c>
      <c r="L127" s="32"/>
      <c r="M127" s="65"/>
      <c r="N127" s="56"/>
      <c r="O127" s="56"/>
      <c r="P127" s="123">
        <f>P128+P204</f>
        <v>0</v>
      </c>
      <c r="Q127" s="56"/>
      <c r="R127" s="123">
        <f>R128+R204</f>
        <v>0</v>
      </c>
      <c r="S127" s="56"/>
      <c r="T127" s="124">
        <f>T128+T204</f>
        <v>0</v>
      </c>
      <c r="AT127" s="17" t="s">
        <v>74</v>
      </c>
      <c r="AU127" s="17" t="s">
        <v>183</v>
      </c>
      <c r="BK127" s="125">
        <f>BK128+BK204</f>
        <v>0</v>
      </c>
    </row>
    <row r="128" spans="2:63" s="11" customFormat="1" ht="25.9" customHeight="1">
      <c r="B128" s="126"/>
      <c r="D128" s="127" t="s">
        <v>74</v>
      </c>
      <c r="E128" s="128" t="s">
        <v>203</v>
      </c>
      <c r="F128" s="128" t="s">
        <v>204</v>
      </c>
      <c r="I128" s="129"/>
      <c r="J128" s="130">
        <f>BK128</f>
        <v>0</v>
      </c>
      <c r="L128" s="126"/>
      <c r="M128" s="131"/>
      <c r="P128" s="132">
        <f>P129+P157+P163+P175+P202</f>
        <v>0</v>
      </c>
      <c r="R128" s="132">
        <f>R129+R157+R163+R175+R202</f>
        <v>0</v>
      </c>
      <c r="T128" s="133">
        <f>T129+T157+T163+T175+T202</f>
        <v>0</v>
      </c>
      <c r="AR128" s="127" t="s">
        <v>82</v>
      </c>
      <c r="AT128" s="134" t="s">
        <v>74</v>
      </c>
      <c r="AU128" s="134" t="s">
        <v>75</v>
      </c>
      <c r="AY128" s="127" t="s">
        <v>205</v>
      </c>
      <c r="BK128" s="135">
        <f>BK129+BK157+BK163+BK175+BK202</f>
        <v>0</v>
      </c>
    </row>
    <row r="129" spans="2:65" s="11" customFormat="1" ht="22.9" customHeight="1">
      <c r="B129" s="126"/>
      <c r="D129" s="127" t="s">
        <v>74</v>
      </c>
      <c r="E129" s="152" t="s">
        <v>82</v>
      </c>
      <c r="F129" s="152" t="s">
        <v>2047</v>
      </c>
      <c r="I129" s="129"/>
      <c r="J129" s="153">
        <f>BK129</f>
        <v>0</v>
      </c>
      <c r="L129" s="126"/>
      <c r="M129" s="131"/>
      <c r="P129" s="132">
        <f>SUM(P130:P156)</f>
        <v>0</v>
      </c>
      <c r="R129" s="132">
        <f>SUM(R130:R156)</f>
        <v>0</v>
      </c>
      <c r="T129" s="133">
        <f>SUM(T130:T156)</f>
        <v>0</v>
      </c>
      <c r="AR129" s="127" t="s">
        <v>82</v>
      </c>
      <c r="AT129" s="134" t="s">
        <v>74</v>
      </c>
      <c r="AU129" s="134" t="s">
        <v>82</v>
      </c>
      <c r="AY129" s="127" t="s">
        <v>205</v>
      </c>
      <c r="BK129" s="135">
        <f>SUM(BK130:BK156)</f>
        <v>0</v>
      </c>
    </row>
    <row r="130" spans="2:65" s="1" customFormat="1" ht="33" customHeight="1">
      <c r="B130" s="136"/>
      <c r="C130" s="154" t="s">
        <v>82</v>
      </c>
      <c r="D130" s="154" t="s">
        <v>214</v>
      </c>
      <c r="E130" s="155" t="s">
        <v>5956</v>
      </c>
      <c r="F130" s="156" t="s">
        <v>5957</v>
      </c>
      <c r="G130" s="157" t="s">
        <v>206</v>
      </c>
      <c r="H130" s="158">
        <v>4</v>
      </c>
      <c r="I130" s="159"/>
      <c r="J130" s="160">
        <f t="shared" ref="J130:J142" si="0">ROUND(I130*H130,2)</f>
        <v>0</v>
      </c>
      <c r="K130" s="161"/>
      <c r="L130" s="32"/>
      <c r="M130" s="162" t="s">
        <v>1</v>
      </c>
      <c r="N130" s="163" t="s">
        <v>41</v>
      </c>
      <c r="P130" s="148">
        <f t="shared" ref="P130:P142" si="1">O130*H130</f>
        <v>0</v>
      </c>
      <c r="Q130" s="148">
        <v>0</v>
      </c>
      <c r="R130" s="148">
        <f t="shared" ref="R130:R142" si="2">Q130*H130</f>
        <v>0</v>
      </c>
      <c r="S130" s="148">
        <v>0</v>
      </c>
      <c r="T130" s="149">
        <f t="shared" ref="T130:T142" si="3">S130*H130</f>
        <v>0</v>
      </c>
      <c r="AR130" s="150" t="s">
        <v>210</v>
      </c>
      <c r="AT130" s="150" t="s">
        <v>214</v>
      </c>
      <c r="AU130" s="150" t="s">
        <v>88</v>
      </c>
      <c r="AY130" s="17" t="s">
        <v>205</v>
      </c>
      <c r="BE130" s="151">
        <f t="shared" ref="BE130:BE142" si="4">IF(N130="základná",J130,0)</f>
        <v>0</v>
      </c>
      <c r="BF130" s="151">
        <f t="shared" ref="BF130:BF142" si="5">IF(N130="znížená",J130,0)</f>
        <v>0</v>
      </c>
      <c r="BG130" s="151">
        <f t="shared" ref="BG130:BG142" si="6">IF(N130="zákl. prenesená",J130,0)</f>
        <v>0</v>
      </c>
      <c r="BH130" s="151">
        <f t="shared" ref="BH130:BH142" si="7">IF(N130="zníž. prenesená",J130,0)</f>
        <v>0</v>
      </c>
      <c r="BI130" s="151">
        <f t="shared" ref="BI130:BI142" si="8">IF(N130="nulová",J130,0)</f>
        <v>0</v>
      </c>
      <c r="BJ130" s="17" t="s">
        <v>88</v>
      </c>
      <c r="BK130" s="151">
        <f t="shared" ref="BK130:BK142" si="9">ROUND(I130*H130,2)</f>
        <v>0</v>
      </c>
      <c r="BL130" s="17" t="s">
        <v>210</v>
      </c>
      <c r="BM130" s="150" t="s">
        <v>5958</v>
      </c>
    </row>
    <row r="131" spans="2:65" s="1" customFormat="1" ht="33" customHeight="1">
      <c r="B131" s="136"/>
      <c r="C131" s="154" t="s">
        <v>88</v>
      </c>
      <c r="D131" s="154" t="s">
        <v>214</v>
      </c>
      <c r="E131" s="155" t="s">
        <v>5959</v>
      </c>
      <c r="F131" s="156" t="s">
        <v>5960</v>
      </c>
      <c r="G131" s="157" t="s">
        <v>5961</v>
      </c>
      <c r="H131" s="158">
        <v>4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41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210</v>
      </c>
      <c r="AT131" s="150" t="s">
        <v>214</v>
      </c>
      <c r="AU131" s="150" t="s">
        <v>88</v>
      </c>
      <c r="AY131" s="17" t="s">
        <v>205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88</v>
      </c>
      <c r="BK131" s="151">
        <f t="shared" si="9"/>
        <v>0</v>
      </c>
      <c r="BL131" s="17" t="s">
        <v>210</v>
      </c>
      <c r="BM131" s="150" t="s">
        <v>5962</v>
      </c>
    </row>
    <row r="132" spans="2:65" s="1" customFormat="1" ht="24.2" customHeight="1">
      <c r="B132" s="136"/>
      <c r="C132" s="154" t="s">
        <v>222</v>
      </c>
      <c r="D132" s="154" t="s">
        <v>214</v>
      </c>
      <c r="E132" s="155" t="s">
        <v>5963</v>
      </c>
      <c r="F132" s="156" t="s">
        <v>5964</v>
      </c>
      <c r="G132" s="157" t="s">
        <v>2027</v>
      </c>
      <c r="H132" s="158">
        <v>18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41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210</v>
      </c>
      <c r="AT132" s="150" t="s">
        <v>214</v>
      </c>
      <c r="AU132" s="150" t="s">
        <v>88</v>
      </c>
      <c r="AY132" s="17" t="s">
        <v>205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88</v>
      </c>
      <c r="BK132" s="151">
        <f t="shared" si="9"/>
        <v>0</v>
      </c>
      <c r="BL132" s="17" t="s">
        <v>210</v>
      </c>
      <c r="BM132" s="150" t="s">
        <v>5965</v>
      </c>
    </row>
    <row r="133" spans="2:65" s="1" customFormat="1" ht="24.2" customHeight="1">
      <c r="B133" s="136"/>
      <c r="C133" s="154" t="s">
        <v>210</v>
      </c>
      <c r="D133" s="154" t="s">
        <v>214</v>
      </c>
      <c r="E133" s="155" t="s">
        <v>5966</v>
      </c>
      <c r="F133" s="156" t="s">
        <v>5967</v>
      </c>
      <c r="G133" s="157" t="s">
        <v>5961</v>
      </c>
      <c r="H133" s="158">
        <v>70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41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210</v>
      </c>
      <c r="AT133" s="150" t="s">
        <v>214</v>
      </c>
      <c r="AU133" s="150" t="s">
        <v>88</v>
      </c>
      <c r="AY133" s="17" t="s">
        <v>205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88</v>
      </c>
      <c r="BK133" s="151">
        <f t="shared" si="9"/>
        <v>0</v>
      </c>
      <c r="BL133" s="17" t="s">
        <v>210</v>
      </c>
      <c r="BM133" s="150" t="s">
        <v>5968</v>
      </c>
    </row>
    <row r="134" spans="2:65" s="1" customFormat="1" ht="16.5" customHeight="1">
      <c r="B134" s="136"/>
      <c r="C134" s="137" t="s">
        <v>220</v>
      </c>
      <c r="D134" s="137" t="s">
        <v>206</v>
      </c>
      <c r="E134" s="138" t="s">
        <v>5969</v>
      </c>
      <c r="F134" s="139" t="s">
        <v>5970</v>
      </c>
      <c r="G134" s="140" t="s">
        <v>5961</v>
      </c>
      <c r="H134" s="141">
        <v>70</v>
      </c>
      <c r="I134" s="142"/>
      <c r="J134" s="143">
        <f t="shared" si="0"/>
        <v>0</v>
      </c>
      <c r="K134" s="144"/>
      <c r="L134" s="145"/>
      <c r="M134" s="146" t="s">
        <v>1</v>
      </c>
      <c r="N134" s="147" t="s">
        <v>41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209</v>
      </c>
      <c r="AT134" s="150" t="s">
        <v>206</v>
      </c>
      <c r="AU134" s="150" t="s">
        <v>88</v>
      </c>
      <c r="AY134" s="17" t="s">
        <v>205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88</v>
      </c>
      <c r="BK134" s="151">
        <f t="shared" si="9"/>
        <v>0</v>
      </c>
      <c r="BL134" s="17" t="s">
        <v>210</v>
      </c>
      <c r="BM134" s="150" t="s">
        <v>5971</v>
      </c>
    </row>
    <row r="135" spans="2:65" s="1" customFormat="1" ht="24.2" customHeight="1">
      <c r="B135" s="136"/>
      <c r="C135" s="154" t="s">
        <v>260</v>
      </c>
      <c r="D135" s="154" t="s">
        <v>214</v>
      </c>
      <c r="E135" s="155" t="s">
        <v>5972</v>
      </c>
      <c r="F135" s="156" t="s">
        <v>5973</v>
      </c>
      <c r="G135" s="157" t="s">
        <v>418</v>
      </c>
      <c r="H135" s="158">
        <v>140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41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210</v>
      </c>
      <c r="AT135" s="150" t="s">
        <v>214</v>
      </c>
      <c r="AU135" s="150" t="s">
        <v>88</v>
      </c>
      <c r="AY135" s="17" t="s">
        <v>205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88</v>
      </c>
      <c r="BK135" s="151">
        <f t="shared" si="9"/>
        <v>0</v>
      </c>
      <c r="BL135" s="17" t="s">
        <v>210</v>
      </c>
      <c r="BM135" s="150" t="s">
        <v>5974</v>
      </c>
    </row>
    <row r="136" spans="2:65" s="1" customFormat="1" ht="24.2" customHeight="1">
      <c r="B136" s="136"/>
      <c r="C136" s="154" t="s">
        <v>267</v>
      </c>
      <c r="D136" s="154" t="s">
        <v>214</v>
      </c>
      <c r="E136" s="155" t="s">
        <v>5975</v>
      </c>
      <c r="F136" s="156" t="s">
        <v>5976</v>
      </c>
      <c r="G136" s="157" t="s">
        <v>418</v>
      </c>
      <c r="H136" s="158">
        <v>140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41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210</v>
      </c>
      <c r="AT136" s="150" t="s">
        <v>214</v>
      </c>
      <c r="AU136" s="150" t="s">
        <v>88</v>
      </c>
      <c r="AY136" s="17" t="s">
        <v>205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88</v>
      </c>
      <c r="BK136" s="151">
        <f t="shared" si="9"/>
        <v>0</v>
      </c>
      <c r="BL136" s="17" t="s">
        <v>210</v>
      </c>
      <c r="BM136" s="150" t="s">
        <v>5977</v>
      </c>
    </row>
    <row r="137" spans="2:65" s="1" customFormat="1" ht="16.5" customHeight="1">
      <c r="B137" s="136"/>
      <c r="C137" s="154" t="s">
        <v>209</v>
      </c>
      <c r="D137" s="154" t="s">
        <v>214</v>
      </c>
      <c r="E137" s="155" t="s">
        <v>5978</v>
      </c>
      <c r="F137" s="156" t="s">
        <v>5979</v>
      </c>
      <c r="G137" s="157" t="s">
        <v>5961</v>
      </c>
      <c r="H137" s="158">
        <v>140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41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210</v>
      </c>
      <c r="AT137" s="150" t="s">
        <v>214</v>
      </c>
      <c r="AU137" s="150" t="s">
        <v>88</v>
      </c>
      <c r="AY137" s="17" t="s">
        <v>205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88</v>
      </c>
      <c r="BK137" s="151">
        <f t="shared" si="9"/>
        <v>0</v>
      </c>
      <c r="BL137" s="17" t="s">
        <v>210</v>
      </c>
      <c r="BM137" s="150" t="s">
        <v>5980</v>
      </c>
    </row>
    <row r="138" spans="2:65" s="1" customFormat="1" ht="24.2" customHeight="1">
      <c r="B138" s="136"/>
      <c r="C138" s="154" t="s">
        <v>277</v>
      </c>
      <c r="D138" s="154" t="s">
        <v>214</v>
      </c>
      <c r="E138" s="155" t="s">
        <v>5981</v>
      </c>
      <c r="F138" s="156" t="s">
        <v>5982</v>
      </c>
      <c r="G138" s="157" t="s">
        <v>5961</v>
      </c>
      <c r="H138" s="158">
        <v>33.5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41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210</v>
      </c>
      <c r="AT138" s="150" t="s">
        <v>214</v>
      </c>
      <c r="AU138" s="150" t="s">
        <v>88</v>
      </c>
      <c r="AY138" s="17" t="s">
        <v>205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88</v>
      </c>
      <c r="BK138" s="151">
        <f t="shared" si="9"/>
        <v>0</v>
      </c>
      <c r="BL138" s="17" t="s">
        <v>210</v>
      </c>
      <c r="BM138" s="150" t="s">
        <v>5983</v>
      </c>
    </row>
    <row r="139" spans="2:65" s="1" customFormat="1" ht="24.2" customHeight="1">
      <c r="B139" s="136"/>
      <c r="C139" s="154" t="s">
        <v>309</v>
      </c>
      <c r="D139" s="154" t="s">
        <v>214</v>
      </c>
      <c r="E139" s="155" t="s">
        <v>5984</v>
      </c>
      <c r="F139" s="156" t="s">
        <v>5985</v>
      </c>
      <c r="G139" s="157" t="s">
        <v>5961</v>
      </c>
      <c r="H139" s="158">
        <v>33.5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41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210</v>
      </c>
      <c r="AT139" s="150" t="s">
        <v>214</v>
      </c>
      <c r="AU139" s="150" t="s">
        <v>88</v>
      </c>
      <c r="AY139" s="17" t="s">
        <v>205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88</v>
      </c>
      <c r="BK139" s="151">
        <f t="shared" si="9"/>
        <v>0</v>
      </c>
      <c r="BL139" s="17" t="s">
        <v>210</v>
      </c>
      <c r="BM139" s="150" t="s">
        <v>5986</v>
      </c>
    </row>
    <row r="140" spans="2:65" s="1" customFormat="1" ht="24.2" customHeight="1">
      <c r="B140" s="136"/>
      <c r="C140" s="154" t="s">
        <v>313</v>
      </c>
      <c r="D140" s="154" t="s">
        <v>214</v>
      </c>
      <c r="E140" s="155" t="s">
        <v>5987</v>
      </c>
      <c r="F140" s="156" t="s">
        <v>5988</v>
      </c>
      <c r="G140" s="157" t="s">
        <v>5961</v>
      </c>
      <c r="H140" s="158">
        <v>33.5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41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210</v>
      </c>
      <c r="AT140" s="150" t="s">
        <v>214</v>
      </c>
      <c r="AU140" s="150" t="s">
        <v>88</v>
      </c>
      <c r="AY140" s="17" t="s">
        <v>205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88</v>
      </c>
      <c r="BK140" s="151">
        <f t="shared" si="9"/>
        <v>0</v>
      </c>
      <c r="BL140" s="17" t="s">
        <v>210</v>
      </c>
      <c r="BM140" s="150" t="s">
        <v>5989</v>
      </c>
    </row>
    <row r="141" spans="2:65" s="1" customFormat="1" ht="16.5" customHeight="1">
      <c r="B141" s="136"/>
      <c r="C141" s="154" t="s">
        <v>317</v>
      </c>
      <c r="D141" s="154" t="s">
        <v>214</v>
      </c>
      <c r="E141" s="155" t="s">
        <v>5990</v>
      </c>
      <c r="F141" s="156" t="s">
        <v>5991</v>
      </c>
      <c r="G141" s="157" t="s">
        <v>5961</v>
      </c>
      <c r="H141" s="158">
        <v>33.5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41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210</v>
      </c>
      <c r="AT141" s="150" t="s">
        <v>214</v>
      </c>
      <c r="AU141" s="150" t="s">
        <v>88</v>
      </c>
      <c r="AY141" s="17" t="s">
        <v>205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88</v>
      </c>
      <c r="BK141" s="151">
        <f t="shared" si="9"/>
        <v>0</v>
      </c>
      <c r="BL141" s="17" t="s">
        <v>210</v>
      </c>
      <c r="BM141" s="150" t="s">
        <v>5992</v>
      </c>
    </row>
    <row r="142" spans="2:65" s="1" customFormat="1" ht="16.5" customHeight="1">
      <c r="B142" s="136"/>
      <c r="C142" s="154" t="s">
        <v>322</v>
      </c>
      <c r="D142" s="154" t="s">
        <v>214</v>
      </c>
      <c r="E142" s="155" t="s">
        <v>5993</v>
      </c>
      <c r="F142" s="156" t="s">
        <v>5994</v>
      </c>
      <c r="G142" s="157" t="s">
        <v>5961</v>
      </c>
      <c r="H142" s="158">
        <v>44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41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210</v>
      </c>
      <c r="AT142" s="150" t="s">
        <v>214</v>
      </c>
      <c r="AU142" s="150" t="s">
        <v>88</v>
      </c>
      <c r="AY142" s="17" t="s">
        <v>205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88</v>
      </c>
      <c r="BK142" s="151">
        <f t="shared" si="9"/>
        <v>0</v>
      </c>
      <c r="BL142" s="17" t="s">
        <v>210</v>
      </c>
      <c r="BM142" s="150" t="s">
        <v>5995</v>
      </c>
    </row>
    <row r="143" spans="2:65" s="12" customFormat="1">
      <c r="B143" s="164"/>
      <c r="D143" s="165" t="s">
        <v>219</v>
      </c>
      <c r="E143" s="166" t="s">
        <v>1</v>
      </c>
      <c r="F143" s="167" t="s">
        <v>5996</v>
      </c>
      <c r="H143" s="168">
        <v>44</v>
      </c>
      <c r="I143" s="169"/>
      <c r="L143" s="164"/>
      <c r="M143" s="170"/>
      <c r="T143" s="171"/>
      <c r="AT143" s="166" t="s">
        <v>219</v>
      </c>
      <c r="AU143" s="166" t="s">
        <v>88</v>
      </c>
      <c r="AV143" s="12" t="s">
        <v>88</v>
      </c>
      <c r="AW143" s="12" t="s">
        <v>31</v>
      </c>
      <c r="AX143" s="12" t="s">
        <v>75</v>
      </c>
      <c r="AY143" s="166" t="s">
        <v>205</v>
      </c>
    </row>
    <row r="144" spans="2:65" s="13" customFormat="1">
      <c r="B144" s="172"/>
      <c r="D144" s="165" t="s">
        <v>219</v>
      </c>
      <c r="E144" s="173" t="s">
        <v>1</v>
      </c>
      <c r="F144" s="174" t="s">
        <v>221</v>
      </c>
      <c r="H144" s="175">
        <v>44</v>
      </c>
      <c r="I144" s="176"/>
      <c r="L144" s="172"/>
      <c r="M144" s="177"/>
      <c r="T144" s="178"/>
      <c r="AT144" s="173" t="s">
        <v>219</v>
      </c>
      <c r="AU144" s="173" t="s">
        <v>88</v>
      </c>
      <c r="AV144" s="13" t="s">
        <v>210</v>
      </c>
      <c r="AW144" s="13" t="s">
        <v>31</v>
      </c>
      <c r="AX144" s="13" t="s">
        <v>82</v>
      </c>
      <c r="AY144" s="173" t="s">
        <v>205</v>
      </c>
    </row>
    <row r="145" spans="2:65" s="1" customFormat="1" ht="24.2" customHeight="1">
      <c r="B145" s="136"/>
      <c r="C145" s="154" t="s">
        <v>326</v>
      </c>
      <c r="D145" s="154" t="s">
        <v>214</v>
      </c>
      <c r="E145" s="155" t="s">
        <v>5997</v>
      </c>
      <c r="F145" s="156" t="s">
        <v>5998</v>
      </c>
      <c r="G145" s="157" t="s">
        <v>5961</v>
      </c>
      <c r="H145" s="158">
        <v>19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41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AR145" s="150" t="s">
        <v>210</v>
      </c>
      <c r="AT145" s="150" t="s">
        <v>214</v>
      </c>
      <c r="AU145" s="150" t="s">
        <v>88</v>
      </c>
      <c r="AY145" s="17" t="s">
        <v>205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7" t="s">
        <v>88</v>
      </c>
      <c r="BK145" s="151">
        <f>ROUND(I145*H145,2)</f>
        <v>0</v>
      </c>
      <c r="BL145" s="17" t="s">
        <v>210</v>
      </c>
      <c r="BM145" s="150" t="s">
        <v>5999</v>
      </c>
    </row>
    <row r="146" spans="2:65" s="12" customFormat="1">
      <c r="B146" s="164"/>
      <c r="D146" s="165" t="s">
        <v>219</v>
      </c>
      <c r="E146" s="166" t="s">
        <v>1</v>
      </c>
      <c r="F146" s="167" t="s">
        <v>348</v>
      </c>
      <c r="H146" s="168">
        <v>19</v>
      </c>
      <c r="I146" s="169"/>
      <c r="L146" s="164"/>
      <c r="M146" s="170"/>
      <c r="T146" s="171"/>
      <c r="AT146" s="166" t="s">
        <v>219</v>
      </c>
      <c r="AU146" s="166" t="s">
        <v>88</v>
      </c>
      <c r="AV146" s="12" t="s">
        <v>88</v>
      </c>
      <c r="AW146" s="12" t="s">
        <v>31</v>
      </c>
      <c r="AX146" s="12" t="s">
        <v>75</v>
      </c>
      <c r="AY146" s="166" t="s">
        <v>205</v>
      </c>
    </row>
    <row r="147" spans="2:65" s="13" customFormat="1">
      <c r="B147" s="172"/>
      <c r="D147" s="165" t="s">
        <v>219</v>
      </c>
      <c r="E147" s="173" t="s">
        <v>1</v>
      </c>
      <c r="F147" s="174" t="s">
        <v>221</v>
      </c>
      <c r="H147" s="175">
        <v>19</v>
      </c>
      <c r="I147" s="176"/>
      <c r="L147" s="172"/>
      <c r="M147" s="177"/>
      <c r="T147" s="178"/>
      <c r="AT147" s="173" t="s">
        <v>219</v>
      </c>
      <c r="AU147" s="173" t="s">
        <v>88</v>
      </c>
      <c r="AV147" s="13" t="s">
        <v>210</v>
      </c>
      <c r="AW147" s="13" t="s">
        <v>31</v>
      </c>
      <c r="AX147" s="13" t="s">
        <v>82</v>
      </c>
      <c r="AY147" s="173" t="s">
        <v>205</v>
      </c>
    </row>
    <row r="148" spans="2:65" s="1" customFormat="1" ht="16.5" customHeight="1">
      <c r="B148" s="136"/>
      <c r="C148" s="154" t="s">
        <v>330</v>
      </c>
      <c r="D148" s="154" t="s">
        <v>214</v>
      </c>
      <c r="E148" s="155" t="s">
        <v>6000</v>
      </c>
      <c r="F148" s="156" t="s">
        <v>6001</v>
      </c>
      <c r="G148" s="157" t="s">
        <v>5961</v>
      </c>
      <c r="H148" s="158">
        <v>19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41</v>
      </c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AR148" s="150" t="s">
        <v>210</v>
      </c>
      <c r="AT148" s="150" t="s">
        <v>214</v>
      </c>
      <c r="AU148" s="150" t="s">
        <v>88</v>
      </c>
      <c r="AY148" s="17" t="s">
        <v>205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7" t="s">
        <v>88</v>
      </c>
      <c r="BK148" s="151">
        <f>ROUND(I148*H148,2)</f>
        <v>0</v>
      </c>
      <c r="BL148" s="17" t="s">
        <v>210</v>
      </c>
      <c r="BM148" s="150" t="s">
        <v>6002</v>
      </c>
    </row>
    <row r="149" spans="2:65" s="1" customFormat="1" ht="16.5" customHeight="1">
      <c r="B149" s="136"/>
      <c r="C149" s="137" t="s">
        <v>233</v>
      </c>
      <c r="D149" s="137" t="s">
        <v>206</v>
      </c>
      <c r="E149" s="138" t="s">
        <v>6003</v>
      </c>
      <c r="F149" s="139" t="s">
        <v>6004</v>
      </c>
      <c r="G149" s="140" t="s">
        <v>2027</v>
      </c>
      <c r="H149" s="141">
        <v>23</v>
      </c>
      <c r="I149" s="142"/>
      <c r="J149" s="143">
        <f>ROUND(I149*H149,2)</f>
        <v>0</v>
      </c>
      <c r="K149" s="144"/>
      <c r="L149" s="145"/>
      <c r="M149" s="146" t="s">
        <v>1</v>
      </c>
      <c r="N149" s="147" t="s">
        <v>41</v>
      </c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AR149" s="150" t="s">
        <v>209</v>
      </c>
      <c r="AT149" s="150" t="s">
        <v>206</v>
      </c>
      <c r="AU149" s="150" t="s">
        <v>88</v>
      </c>
      <c r="AY149" s="17" t="s">
        <v>205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7" t="s">
        <v>88</v>
      </c>
      <c r="BK149" s="151">
        <f>ROUND(I149*H149,2)</f>
        <v>0</v>
      </c>
      <c r="BL149" s="17" t="s">
        <v>210</v>
      </c>
      <c r="BM149" s="150" t="s">
        <v>6005</v>
      </c>
    </row>
    <row r="150" spans="2:65" s="14" customFormat="1">
      <c r="B150" s="179"/>
      <c r="D150" s="165" t="s">
        <v>219</v>
      </c>
      <c r="E150" s="180" t="s">
        <v>1</v>
      </c>
      <c r="F150" s="181" t="s">
        <v>6006</v>
      </c>
      <c r="H150" s="180" t="s">
        <v>1</v>
      </c>
      <c r="I150" s="182"/>
      <c r="L150" s="179"/>
      <c r="M150" s="183"/>
      <c r="T150" s="184"/>
      <c r="AT150" s="180" t="s">
        <v>219</v>
      </c>
      <c r="AU150" s="180" t="s">
        <v>88</v>
      </c>
      <c r="AV150" s="14" t="s">
        <v>82</v>
      </c>
      <c r="AW150" s="14" t="s">
        <v>31</v>
      </c>
      <c r="AX150" s="14" t="s">
        <v>75</v>
      </c>
      <c r="AY150" s="180" t="s">
        <v>205</v>
      </c>
    </row>
    <row r="151" spans="2:65" s="12" customFormat="1">
      <c r="B151" s="164"/>
      <c r="D151" s="165" t="s">
        <v>219</v>
      </c>
      <c r="E151" s="166" t="s">
        <v>1</v>
      </c>
      <c r="F151" s="167" t="s">
        <v>6007</v>
      </c>
      <c r="H151" s="168">
        <v>23</v>
      </c>
      <c r="I151" s="169"/>
      <c r="L151" s="164"/>
      <c r="M151" s="170"/>
      <c r="T151" s="171"/>
      <c r="AT151" s="166" t="s">
        <v>219</v>
      </c>
      <c r="AU151" s="166" t="s">
        <v>88</v>
      </c>
      <c r="AV151" s="12" t="s">
        <v>88</v>
      </c>
      <c r="AW151" s="12" t="s">
        <v>31</v>
      </c>
      <c r="AX151" s="12" t="s">
        <v>75</v>
      </c>
      <c r="AY151" s="166" t="s">
        <v>205</v>
      </c>
    </row>
    <row r="152" spans="2:65" s="13" customFormat="1">
      <c r="B152" s="172"/>
      <c r="D152" s="165" t="s">
        <v>219</v>
      </c>
      <c r="E152" s="173" t="s">
        <v>1</v>
      </c>
      <c r="F152" s="174" t="s">
        <v>221</v>
      </c>
      <c r="H152" s="175">
        <v>23</v>
      </c>
      <c r="I152" s="176"/>
      <c r="L152" s="172"/>
      <c r="M152" s="177"/>
      <c r="T152" s="178"/>
      <c r="AT152" s="173" t="s">
        <v>219</v>
      </c>
      <c r="AU152" s="173" t="s">
        <v>88</v>
      </c>
      <c r="AV152" s="13" t="s">
        <v>210</v>
      </c>
      <c r="AW152" s="13" t="s">
        <v>31</v>
      </c>
      <c r="AX152" s="13" t="s">
        <v>82</v>
      </c>
      <c r="AY152" s="173" t="s">
        <v>205</v>
      </c>
    </row>
    <row r="153" spans="2:65" s="1" customFormat="1" ht="16.5" customHeight="1">
      <c r="B153" s="136"/>
      <c r="C153" s="154" t="s">
        <v>340</v>
      </c>
      <c r="D153" s="154" t="s">
        <v>214</v>
      </c>
      <c r="E153" s="155" t="s">
        <v>6008</v>
      </c>
      <c r="F153" s="156" t="s">
        <v>6009</v>
      </c>
      <c r="G153" s="157" t="s">
        <v>2027</v>
      </c>
      <c r="H153" s="158">
        <v>3</v>
      </c>
      <c r="I153" s="159"/>
      <c r="J153" s="160">
        <f>ROUND(I153*H153,2)</f>
        <v>0</v>
      </c>
      <c r="K153" s="161"/>
      <c r="L153" s="32"/>
      <c r="M153" s="162" t="s">
        <v>1</v>
      </c>
      <c r="N153" s="163" t="s">
        <v>41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210</v>
      </c>
      <c r="AT153" s="150" t="s">
        <v>214</v>
      </c>
      <c r="AU153" s="150" t="s">
        <v>88</v>
      </c>
      <c r="AY153" s="17" t="s">
        <v>205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7" t="s">
        <v>88</v>
      </c>
      <c r="BK153" s="151">
        <f>ROUND(I153*H153,2)</f>
        <v>0</v>
      </c>
      <c r="BL153" s="17" t="s">
        <v>210</v>
      </c>
      <c r="BM153" s="150" t="s">
        <v>6010</v>
      </c>
    </row>
    <row r="154" spans="2:65" s="14" customFormat="1">
      <c r="B154" s="179"/>
      <c r="D154" s="165" t="s">
        <v>219</v>
      </c>
      <c r="E154" s="180" t="s">
        <v>1</v>
      </c>
      <c r="F154" s="181" t="s">
        <v>6011</v>
      </c>
      <c r="H154" s="180" t="s">
        <v>1</v>
      </c>
      <c r="I154" s="182"/>
      <c r="L154" s="179"/>
      <c r="M154" s="183"/>
      <c r="T154" s="184"/>
      <c r="AT154" s="180" t="s">
        <v>219</v>
      </c>
      <c r="AU154" s="180" t="s">
        <v>88</v>
      </c>
      <c r="AV154" s="14" t="s">
        <v>82</v>
      </c>
      <c r="AW154" s="14" t="s">
        <v>31</v>
      </c>
      <c r="AX154" s="14" t="s">
        <v>75</v>
      </c>
      <c r="AY154" s="180" t="s">
        <v>205</v>
      </c>
    </row>
    <row r="155" spans="2:65" s="12" customFormat="1">
      <c r="B155" s="164"/>
      <c r="D155" s="165" t="s">
        <v>219</v>
      </c>
      <c r="E155" s="166" t="s">
        <v>1</v>
      </c>
      <c r="F155" s="167" t="s">
        <v>222</v>
      </c>
      <c r="H155" s="168">
        <v>3</v>
      </c>
      <c r="I155" s="169"/>
      <c r="L155" s="164"/>
      <c r="M155" s="170"/>
      <c r="T155" s="171"/>
      <c r="AT155" s="166" t="s">
        <v>219</v>
      </c>
      <c r="AU155" s="166" t="s">
        <v>88</v>
      </c>
      <c r="AV155" s="12" t="s">
        <v>88</v>
      </c>
      <c r="AW155" s="12" t="s">
        <v>31</v>
      </c>
      <c r="AX155" s="12" t="s">
        <v>75</v>
      </c>
      <c r="AY155" s="166" t="s">
        <v>205</v>
      </c>
    </row>
    <row r="156" spans="2:65" s="13" customFormat="1">
      <c r="B156" s="172"/>
      <c r="D156" s="165" t="s">
        <v>219</v>
      </c>
      <c r="E156" s="173" t="s">
        <v>1</v>
      </c>
      <c r="F156" s="174" t="s">
        <v>221</v>
      </c>
      <c r="H156" s="175">
        <v>3</v>
      </c>
      <c r="I156" s="176"/>
      <c r="L156" s="172"/>
      <c r="M156" s="177"/>
      <c r="T156" s="178"/>
      <c r="AT156" s="173" t="s">
        <v>219</v>
      </c>
      <c r="AU156" s="173" t="s">
        <v>88</v>
      </c>
      <c r="AV156" s="13" t="s">
        <v>210</v>
      </c>
      <c r="AW156" s="13" t="s">
        <v>31</v>
      </c>
      <c r="AX156" s="13" t="s">
        <v>82</v>
      </c>
      <c r="AY156" s="173" t="s">
        <v>205</v>
      </c>
    </row>
    <row r="157" spans="2:65" s="11" customFormat="1" ht="22.9" customHeight="1">
      <c r="B157" s="126"/>
      <c r="D157" s="127" t="s">
        <v>74</v>
      </c>
      <c r="E157" s="152" t="s">
        <v>210</v>
      </c>
      <c r="F157" s="152" t="s">
        <v>5121</v>
      </c>
      <c r="I157" s="129"/>
      <c r="J157" s="153">
        <f>BK157</f>
        <v>0</v>
      </c>
      <c r="L157" s="126"/>
      <c r="M157" s="131"/>
      <c r="P157" s="132">
        <f>SUM(P158:P162)</f>
        <v>0</v>
      </c>
      <c r="R157" s="132">
        <f>SUM(R158:R162)</f>
        <v>0</v>
      </c>
      <c r="T157" s="133">
        <f>SUM(T158:T162)</f>
        <v>0</v>
      </c>
      <c r="AR157" s="127" t="s">
        <v>82</v>
      </c>
      <c r="AT157" s="134" t="s">
        <v>74</v>
      </c>
      <c r="AU157" s="134" t="s">
        <v>82</v>
      </c>
      <c r="AY157" s="127" t="s">
        <v>205</v>
      </c>
      <c r="BK157" s="135">
        <f>SUM(BK158:BK162)</f>
        <v>0</v>
      </c>
    </row>
    <row r="158" spans="2:65" s="1" customFormat="1" ht="21.75" customHeight="1">
      <c r="B158" s="136"/>
      <c r="C158" s="154" t="s">
        <v>344</v>
      </c>
      <c r="D158" s="154" t="s">
        <v>214</v>
      </c>
      <c r="E158" s="155" t="s">
        <v>6012</v>
      </c>
      <c r="F158" s="156" t="s">
        <v>6013</v>
      </c>
      <c r="G158" s="157" t="s">
        <v>5961</v>
      </c>
      <c r="H158" s="158">
        <v>7.5</v>
      </c>
      <c r="I158" s="159"/>
      <c r="J158" s="160">
        <f>ROUND(I158*H158,2)</f>
        <v>0</v>
      </c>
      <c r="K158" s="161"/>
      <c r="L158" s="32"/>
      <c r="M158" s="162" t="s">
        <v>1</v>
      </c>
      <c r="N158" s="163" t="s">
        <v>41</v>
      </c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AR158" s="150" t="s">
        <v>210</v>
      </c>
      <c r="AT158" s="150" t="s">
        <v>214</v>
      </c>
      <c r="AU158" s="150" t="s">
        <v>88</v>
      </c>
      <c r="AY158" s="17" t="s">
        <v>205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7" t="s">
        <v>88</v>
      </c>
      <c r="BK158" s="151">
        <f>ROUND(I158*H158,2)</f>
        <v>0</v>
      </c>
      <c r="BL158" s="17" t="s">
        <v>210</v>
      </c>
      <c r="BM158" s="150" t="s">
        <v>6014</v>
      </c>
    </row>
    <row r="159" spans="2:65" s="1" customFormat="1" ht="24.2" customHeight="1">
      <c r="B159" s="136"/>
      <c r="C159" s="154" t="s">
        <v>348</v>
      </c>
      <c r="D159" s="154" t="s">
        <v>214</v>
      </c>
      <c r="E159" s="155" t="s">
        <v>6015</v>
      </c>
      <c r="F159" s="156" t="s">
        <v>6016</v>
      </c>
      <c r="G159" s="157" t="s">
        <v>5961</v>
      </c>
      <c r="H159" s="158">
        <v>0.15</v>
      </c>
      <c r="I159" s="159"/>
      <c r="J159" s="160">
        <f>ROUND(I159*H159,2)</f>
        <v>0</v>
      </c>
      <c r="K159" s="161"/>
      <c r="L159" s="32"/>
      <c r="M159" s="162" t="s">
        <v>1</v>
      </c>
      <c r="N159" s="163" t="s">
        <v>41</v>
      </c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210</v>
      </c>
      <c r="AT159" s="150" t="s">
        <v>214</v>
      </c>
      <c r="AU159" s="150" t="s">
        <v>88</v>
      </c>
      <c r="AY159" s="17" t="s">
        <v>205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7" t="s">
        <v>88</v>
      </c>
      <c r="BK159" s="151">
        <f>ROUND(I159*H159,2)</f>
        <v>0</v>
      </c>
      <c r="BL159" s="17" t="s">
        <v>210</v>
      </c>
      <c r="BM159" s="150" t="s">
        <v>6017</v>
      </c>
    </row>
    <row r="160" spans="2:65" s="1" customFormat="1" ht="33" customHeight="1">
      <c r="B160" s="136"/>
      <c r="C160" s="154" t="s">
        <v>7</v>
      </c>
      <c r="D160" s="154" t="s">
        <v>214</v>
      </c>
      <c r="E160" s="155" t="s">
        <v>6018</v>
      </c>
      <c r="F160" s="156" t="s">
        <v>6019</v>
      </c>
      <c r="G160" s="157" t="s">
        <v>5245</v>
      </c>
      <c r="H160" s="158">
        <v>1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41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AR160" s="150" t="s">
        <v>210</v>
      </c>
      <c r="AT160" s="150" t="s">
        <v>214</v>
      </c>
      <c r="AU160" s="150" t="s">
        <v>88</v>
      </c>
      <c r="AY160" s="17" t="s">
        <v>205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7" t="s">
        <v>88</v>
      </c>
      <c r="BK160" s="151">
        <f>ROUND(I160*H160,2)</f>
        <v>0</v>
      </c>
      <c r="BL160" s="17" t="s">
        <v>210</v>
      </c>
      <c r="BM160" s="150" t="s">
        <v>6020</v>
      </c>
    </row>
    <row r="161" spans="2:65" s="1" customFormat="1" ht="24.2" customHeight="1">
      <c r="B161" s="136"/>
      <c r="C161" s="154" t="s">
        <v>362</v>
      </c>
      <c r="D161" s="154" t="s">
        <v>214</v>
      </c>
      <c r="E161" s="155" t="s">
        <v>6021</v>
      </c>
      <c r="F161" s="156" t="s">
        <v>6022</v>
      </c>
      <c r="G161" s="157" t="s">
        <v>2027</v>
      </c>
      <c r="H161" s="158">
        <v>0.85</v>
      </c>
      <c r="I161" s="159"/>
      <c r="J161" s="160">
        <f>ROUND(I161*H161,2)</f>
        <v>0</v>
      </c>
      <c r="K161" s="161"/>
      <c r="L161" s="32"/>
      <c r="M161" s="162" t="s">
        <v>1</v>
      </c>
      <c r="N161" s="163" t="s">
        <v>41</v>
      </c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AR161" s="150" t="s">
        <v>210</v>
      </c>
      <c r="AT161" s="150" t="s">
        <v>214</v>
      </c>
      <c r="AU161" s="150" t="s">
        <v>88</v>
      </c>
      <c r="AY161" s="17" t="s">
        <v>205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7" t="s">
        <v>88</v>
      </c>
      <c r="BK161" s="151">
        <f>ROUND(I161*H161,2)</f>
        <v>0</v>
      </c>
      <c r="BL161" s="17" t="s">
        <v>210</v>
      </c>
      <c r="BM161" s="150" t="s">
        <v>6023</v>
      </c>
    </row>
    <row r="162" spans="2:65" s="1" customFormat="1" ht="16.5" customHeight="1">
      <c r="B162" s="136"/>
      <c r="C162" s="154" t="s">
        <v>364</v>
      </c>
      <c r="D162" s="154" t="s">
        <v>214</v>
      </c>
      <c r="E162" s="155" t="s">
        <v>6024</v>
      </c>
      <c r="F162" s="156" t="s">
        <v>6025</v>
      </c>
      <c r="G162" s="157" t="s">
        <v>418</v>
      </c>
      <c r="H162" s="158">
        <v>7.6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41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AR162" s="150" t="s">
        <v>210</v>
      </c>
      <c r="AT162" s="150" t="s">
        <v>214</v>
      </c>
      <c r="AU162" s="150" t="s">
        <v>88</v>
      </c>
      <c r="AY162" s="17" t="s">
        <v>205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7" t="s">
        <v>88</v>
      </c>
      <c r="BK162" s="151">
        <f>ROUND(I162*H162,2)</f>
        <v>0</v>
      </c>
      <c r="BL162" s="17" t="s">
        <v>210</v>
      </c>
      <c r="BM162" s="150" t="s">
        <v>6026</v>
      </c>
    </row>
    <row r="163" spans="2:65" s="11" customFormat="1" ht="22.9" customHeight="1">
      <c r="B163" s="126"/>
      <c r="D163" s="127" t="s">
        <v>74</v>
      </c>
      <c r="E163" s="152" t="s">
        <v>220</v>
      </c>
      <c r="F163" s="152" t="s">
        <v>5926</v>
      </c>
      <c r="I163" s="129"/>
      <c r="J163" s="153">
        <f>BK163</f>
        <v>0</v>
      </c>
      <c r="L163" s="126"/>
      <c r="M163" s="131"/>
      <c r="P163" s="132">
        <f>SUM(P164:P174)</f>
        <v>0</v>
      </c>
      <c r="R163" s="132">
        <f>SUM(R164:R174)</f>
        <v>0</v>
      </c>
      <c r="T163" s="133">
        <f>SUM(T164:T174)</f>
        <v>0</v>
      </c>
      <c r="AR163" s="127" t="s">
        <v>82</v>
      </c>
      <c r="AT163" s="134" t="s">
        <v>74</v>
      </c>
      <c r="AU163" s="134" t="s">
        <v>82</v>
      </c>
      <c r="AY163" s="127" t="s">
        <v>205</v>
      </c>
      <c r="BK163" s="135">
        <f>SUM(BK164:BK174)</f>
        <v>0</v>
      </c>
    </row>
    <row r="164" spans="2:65" s="1" customFormat="1" ht="33" customHeight="1">
      <c r="B164" s="136"/>
      <c r="C164" s="154" t="s">
        <v>367</v>
      </c>
      <c r="D164" s="154" t="s">
        <v>214</v>
      </c>
      <c r="E164" s="155" t="s">
        <v>6027</v>
      </c>
      <c r="F164" s="156" t="s">
        <v>6028</v>
      </c>
      <c r="G164" s="157" t="s">
        <v>165</v>
      </c>
      <c r="H164" s="158">
        <v>6</v>
      </c>
      <c r="I164" s="159"/>
      <c r="J164" s="160">
        <f t="shared" ref="J164:J174" si="10">ROUND(I164*H164,2)</f>
        <v>0</v>
      </c>
      <c r="K164" s="161"/>
      <c r="L164" s="32"/>
      <c r="M164" s="162" t="s">
        <v>1</v>
      </c>
      <c r="N164" s="163" t="s">
        <v>41</v>
      </c>
      <c r="P164" s="148">
        <f t="shared" ref="P164:P174" si="11">O164*H164</f>
        <v>0</v>
      </c>
      <c r="Q164" s="148">
        <v>0</v>
      </c>
      <c r="R164" s="148">
        <f t="shared" ref="R164:R174" si="12">Q164*H164</f>
        <v>0</v>
      </c>
      <c r="S164" s="148">
        <v>0</v>
      </c>
      <c r="T164" s="149">
        <f t="shared" ref="T164:T174" si="13">S164*H164</f>
        <v>0</v>
      </c>
      <c r="AR164" s="150" t="s">
        <v>210</v>
      </c>
      <c r="AT164" s="150" t="s">
        <v>214</v>
      </c>
      <c r="AU164" s="150" t="s">
        <v>88</v>
      </c>
      <c r="AY164" s="17" t="s">
        <v>205</v>
      </c>
      <c r="BE164" s="151">
        <f t="shared" ref="BE164:BE174" si="14">IF(N164="základná",J164,0)</f>
        <v>0</v>
      </c>
      <c r="BF164" s="151">
        <f t="shared" ref="BF164:BF174" si="15">IF(N164="znížená",J164,0)</f>
        <v>0</v>
      </c>
      <c r="BG164" s="151">
        <f t="shared" ref="BG164:BG174" si="16">IF(N164="zákl. prenesená",J164,0)</f>
        <v>0</v>
      </c>
      <c r="BH164" s="151">
        <f t="shared" ref="BH164:BH174" si="17">IF(N164="zníž. prenesená",J164,0)</f>
        <v>0</v>
      </c>
      <c r="BI164" s="151">
        <f t="shared" ref="BI164:BI174" si="18">IF(N164="nulová",J164,0)</f>
        <v>0</v>
      </c>
      <c r="BJ164" s="17" t="s">
        <v>88</v>
      </c>
      <c r="BK164" s="151">
        <f t="shared" ref="BK164:BK174" si="19">ROUND(I164*H164,2)</f>
        <v>0</v>
      </c>
      <c r="BL164" s="17" t="s">
        <v>210</v>
      </c>
      <c r="BM164" s="150" t="s">
        <v>6029</v>
      </c>
    </row>
    <row r="165" spans="2:65" s="1" customFormat="1" ht="24.2" customHeight="1">
      <c r="B165" s="136"/>
      <c r="C165" s="154" t="s">
        <v>374</v>
      </c>
      <c r="D165" s="154" t="s">
        <v>214</v>
      </c>
      <c r="E165" s="155" t="s">
        <v>6030</v>
      </c>
      <c r="F165" s="156" t="s">
        <v>6031</v>
      </c>
      <c r="G165" s="157" t="s">
        <v>165</v>
      </c>
      <c r="H165" s="158">
        <v>6</v>
      </c>
      <c r="I165" s="159"/>
      <c r="J165" s="160">
        <f t="shared" si="10"/>
        <v>0</v>
      </c>
      <c r="K165" s="161"/>
      <c r="L165" s="32"/>
      <c r="M165" s="162" t="s">
        <v>1</v>
      </c>
      <c r="N165" s="163" t="s">
        <v>41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210</v>
      </c>
      <c r="AT165" s="150" t="s">
        <v>214</v>
      </c>
      <c r="AU165" s="150" t="s">
        <v>88</v>
      </c>
      <c r="AY165" s="17" t="s">
        <v>205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88</v>
      </c>
      <c r="BK165" s="151">
        <f t="shared" si="19"/>
        <v>0</v>
      </c>
      <c r="BL165" s="17" t="s">
        <v>210</v>
      </c>
      <c r="BM165" s="150" t="s">
        <v>6032</v>
      </c>
    </row>
    <row r="166" spans="2:65" s="1" customFormat="1" ht="33" customHeight="1">
      <c r="B166" s="136"/>
      <c r="C166" s="154" t="s">
        <v>380</v>
      </c>
      <c r="D166" s="154" t="s">
        <v>214</v>
      </c>
      <c r="E166" s="155" t="s">
        <v>6033</v>
      </c>
      <c r="F166" s="156" t="s">
        <v>6034</v>
      </c>
      <c r="G166" s="157" t="s">
        <v>165</v>
      </c>
      <c r="H166" s="158">
        <v>6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41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210</v>
      </c>
      <c r="AT166" s="150" t="s">
        <v>214</v>
      </c>
      <c r="AU166" s="150" t="s">
        <v>88</v>
      </c>
      <c r="AY166" s="17" t="s">
        <v>205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88</v>
      </c>
      <c r="BK166" s="151">
        <f t="shared" si="19"/>
        <v>0</v>
      </c>
      <c r="BL166" s="17" t="s">
        <v>210</v>
      </c>
      <c r="BM166" s="150" t="s">
        <v>6035</v>
      </c>
    </row>
    <row r="167" spans="2:65" s="1" customFormat="1" ht="24.2" customHeight="1">
      <c r="B167" s="136"/>
      <c r="C167" s="154" t="s">
        <v>382</v>
      </c>
      <c r="D167" s="154" t="s">
        <v>214</v>
      </c>
      <c r="E167" s="155" t="s">
        <v>6036</v>
      </c>
      <c r="F167" s="156" t="s">
        <v>6037</v>
      </c>
      <c r="G167" s="157" t="s">
        <v>165</v>
      </c>
      <c r="H167" s="158">
        <v>6</v>
      </c>
      <c r="I167" s="159"/>
      <c r="J167" s="160">
        <f t="shared" si="10"/>
        <v>0</v>
      </c>
      <c r="K167" s="161"/>
      <c r="L167" s="32"/>
      <c r="M167" s="162" t="s">
        <v>1</v>
      </c>
      <c r="N167" s="163" t="s">
        <v>41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210</v>
      </c>
      <c r="AT167" s="150" t="s">
        <v>214</v>
      </c>
      <c r="AU167" s="150" t="s">
        <v>88</v>
      </c>
      <c r="AY167" s="17" t="s">
        <v>205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88</v>
      </c>
      <c r="BK167" s="151">
        <f t="shared" si="19"/>
        <v>0</v>
      </c>
      <c r="BL167" s="17" t="s">
        <v>210</v>
      </c>
      <c r="BM167" s="150" t="s">
        <v>6038</v>
      </c>
    </row>
    <row r="168" spans="2:65" s="1" customFormat="1" ht="33" customHeight="1">
      <c r="B168" s="136"/>
      <c r="C168" s="154" t="s">
        <v>386</v>
      </c>
      <c r="D168" s="154" t="s">
        <v>214</v>
      </c>
      <c r="E168" s="155" t="s">
        <v>6033</v>
      </c>
      <c r="F168" s="156" t="s">
        <v>6034</v>
      </c>
      <c r="G168" s="157" t="s">
        <v>165</v>
      </c>
      <c r="H168" s="158">
        <v>6</v>
      </c>
      <c r="I168" s="159"/>
      <c r="J168" s="160">
        <f t="shared" si="10"/>
        <v>0</v>
      </c>
      <c r="K168" s="161"/>
      <c r="L168" s="32"/>
      <c r="M168" s="162" t="s">
        <v>1</v>
      </c>
      <c r="N168" s="163" t="s">
        <v>41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210</v>
      </c>
      <c r="AT168" s="150" t="s">
        <v>214</v>
      </c>
      <c r="AU168" s="150" t="s">
        <v>88</v>
      </c>
      <c r="AY168" s="17" t="s">
        <v>205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88</v>
      </c>
      <c r="BK168" s="151">
        <f t="shared" si="19"/>
        <v>0</v>
      </c>
      <c r="BL168" s="17" t="s">
        <v>210</v>
      </c>
      <c r="BM168" s="150" t="s">
        <v>6039</v>
      </c>
    </row>
    <row r="169" spans="2:65" s="1" customFormat="1" ht="24.2" customHeight="1">
      <c r="B169" s="136"/>
      <c r="C169" s="154" t="s">
        <v>391</v>
      </c>
      <c r="D169" s="154" t="s">
        <v>214</v>
      </c>
      <c r="E169" s="155" t="s">
        <v>6036</v>
      </c>
      <c r="F169" s="156" t="s">
        <v>6037</v>
      </c>
      <c r="G169" s="157" t="s">
        <v>165</v>
      </c>
      <c r="H169" s="158">
        <v>6</v>
      </c>
      <c r="I169" s="159"/>
      <c r="J169" s="160">
        <f t="shared" si="10"/>
        <v>0</v>
      </c>
      <c r="K169" s="161"/>
      <c r="L169" s="32"/>
      <c r="M169" s="162" t="s">
        <v>1</v>
      </c>
      <c r="N169" s="163" t="s">
        <v>41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210</v>
      </c>
      <c r="AT169" s="150" t="s">
        <v>214</v>
      </c>
      <c r="AU169" s="150" t="s">
        <v>88</v>
      </c>
      <c r="AY169" s="17" t="s">
        <v>205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88</v>
      </c>
      <c r="BK169" s="151">
        <f t="shared" si="19"/>
        <v>0</v>
      </c>
      <c r="BL169" s="17" t="s">
        <v>210</v>
      </c>
      <c r="BM169" s="150" t="s">
        <v>6040</v>
      </c>
    </row>
    <row r="170" spans="2:65" s="1" customFormat="1" ht="33" customHeight="1">
      <c r="B170" s="136"/>
      <c r="C170" s="154" t="s">
        <v>398</v>
      </c>
      <c r="D170" s="154" t="s">
        <v>214</v>
      </c>
      <c r="E170" s="155" t="s">
        <v>6041</v>
      </c>
      <c r="F170" s="156" t="s">
        <v>6042</v>
      </c>
      <c r="G170" s="157" t="s">
        <v>165</v>
      </c>
      <c r="H170" s="158">
        <v>6</v>
      </c>
      <c r="I170" s="159"/>
      <c r="J170" s="160">
        <f t="shared" si="10"/>
        <v>0</v>
      </c>
      <c r="K170" s="161"/>
      <c r="L170" s="32"/>
      <c r="M170" s="162" t="s">
        <v>1</v>
      </c>
      <c r="N170" s="163" t="s">
        <v>41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210</v>
      </c>
      <c r="AT170" s="150" t="s">
        <v>214</v>
      </c>
      <c r="AU170" s="150" t="s">
        <v>88</v>
      </c>
      <c r="AY170" s="17" t="s">
        <v>205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88</v>
      </c>
      <c r="BK170" s="151">
        <f t="shared" si="19"/>
        <v>0</v>
      </c>
      <c r="BL170" s="17" t="s">
        <v>210</v>
      </c>
      <c r="BM170" s="150" t="s">
        <v>6043</v>
      </c>
    </row>
    <row r="171" spans="2:65" s="1" customFormat="1" ht="24.2" customHeight="1">
      <c r="B171" s="136"/>
      <c r="C171" s="154" t="s">
        <v>405</v>
      </c>
      <c r="D171" s="154" t="s">
        <v>214</v>
      </c>
      <c r="E171" s="155" t="s">
        <v>6044</v>
      </c>
      <c r="F171" s="156" t="s">
        <v>6045</v>
      </c>
      <c r="G171" s="157" t="s">
        <v>6046</v>
      </c>
      <c r="H171" s="158">
        <v>3.18</v>
      </c>
      <c r="I171" s="159"/>
      <c r="J171" s="160">
        <f t="shared" si="10"/>
        <v>0</v>
      </c>
      <c r="K171" s="161"/>
      <c r="L171" s="32"/>
      <c r="M171" s="162" t="s">
        <v>1</v>
      </c>
      <c r="N171" s="163" t="s">
        <v>41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210</v>
      </c>
      <c r="AT171" s="150" t="s">
        <v>214</v>
      </c>
      <c r="AU171" s="150" t="s">
        <v>88</v>
      </c>
      <c r="AY171" s="17" t="s">
        <v>205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88</v>
      </c>
      <c r="BK171" s="151">
        <f t="shared" si="19"/>
        <v>0</v>
      </c>
      <c r="BL171" s="17" t="s">
        <v>210</v>
      </c>
      <c r="BM171" s="150" t="s">
        <v>6047</v>
      </c>
    </row>
    <row r="172" spans="2:65" s="1" customFormat="1" ht="24.2" customHeight="1">
      <c r="B172" s="136"/>
      <c r="C172" s="154" t="s">
        <v>409</v>
      </c>
      <c r="D172" s="154" t="s">
        <v>214</v>
      </c>
      <c r="E172" s="155" t="s">
        <v>6048</v>
      </c>
      <c r="F172" s="156" t="s">
        <v>5944</v>
      </c>
      <c r="G172" s="157" t="s">
        <v>6046</v>
      </c>
      <c r="H172" s="158">
        <v>3.18</v>
      </c>
      <c r="I172" s="159"/>
      <c r="J172" s="160">
        <f t="shared" si="10"/>
        <v>0</v>
      </c>
      <c r="K172" s="161"/>
      <c r="L172" s="32"/>
      <c r="M172" s="162" t="s">
        <v>1</v>
      </c>
      <c r="N172" s="163" t="s">
        <v>41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210</v>
      </c>
      <c r="AT172" s="150" t="s">
        <v>214</v>
      </c>
      <c r="AU172" s="150" t="s">
        <v>88</v>
      </c>
      <c r="AY172" s="17" t="s">
        <v>205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88</v>
      </c>
      <c r="BK172" s="151">
        <f t="shared" si="19"/>
        <v>0</v>
      </c>
      <c r="BL172" s="17" t="s">
        <v>210</v>
      </c>
      <c r="BM172" s="150" t="s">
        <v>6049</v>
      </c>
    </row>
    <row r="173" spans="2:65" s="1" customFormat="1" ht="24.2" customHeight="1">
      <c r="B173" s="136"/>
      <c r="C173" s="154" t="s">
        <v>258</v>
      </c>
      <c r="D173" s="154" t="s">
        <v>214</v>
      </c>
      <c r="E173" s="155" t="s">
        <v>6050</v>
      </c>
      <c r="F173" s="156" t="s">
        <v>6051</v>
      </c>
      <c r="G173" s="157" t="s">
        <v>6046</v>
      </c>
      <c r="H173" s="158">
        <v>3.18</v>
      </c>
      <c r="I173" s="159"/>
      <c r="J173" s="160">
        <f t="shared" si="10"/>
        <v>0</v>
      </c>
      <c r="K173" s="161"/>
      <c r="L173" s="32"/>
      <c r="M173" s="162" t="s">
        <v>1</v>
      </c>
      <c r="N173" s="163" t="s">
        <v>41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210</v>
      </c>
      <c r="AT173" s="150" t="s">
        <v>214</v>
      </c>
      <c r="AU173" s="150" t="s">
        <v>88</v>
      </c>
      <c r="AY173" s="17" t="s">
        <v>205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88</v>
      </c>
      <c r="BK173" s="151">
        <f t="shared" si="19"/>
        <v>0</v>
      </c>
      <c r="BL173" s="17" t="s">
        <v>210</v>
      </c>
      <c r="BM173" s="150" t="s">
        <v>6052</v>
      </c>
    </row>
    <row r="174" spans="2:65" s="1" customFormat="1" ht="16.5" customHeight="1">
      <c r="B174" s="136"/>
      <c r="C174" s="154" t="s">
        <v>619</v>
      </c>
      <c r="D174" s="154" t="s">
        <v>214</v>
      </c>
      <c r="E174" s="155" t="s">
        <v>6053</v>
      </c>
      <c r="F174" s="156" t="s">
        <v>6054</v>
      </c>
      <c r="G174" s="157" t="s">
        <v>6046</v>
      </c>
      <c r="H174" s="158">
        <v>3.18</v>
      </c>
      <c r="I174" s="159"/>
      <c r="J174" s="160">
        <f t="shared" si="10"/>
        <v>0</v>
      </c>
      <c r="K174" s="161"/>
      <c r="L174" s="32"/>
      <c r="M174" s="162" t="s">
        <v>1</v>
      </c>
      <c r="N174" s="163" t="s">
        <v>41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210</v>
      </c>
      <c r="AT174" s="150" t="s">
        <v>214</v>
      </c>
      <c r="AU174" s="150" t="s">
        <v>88</v>
      </c>
      <c r="AY174" s="17" t="s">
        <v>205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88</v>
      </c>
      <c r="BK174" s="151">
        <f t="shared" si="19"/>
        <v>0</v>
      </c>
      <c r="BL174" s="17" t="s">
        <v>210</v>
      </c>
      <c r="BM174" s="150" t="s">
        <v>6055</v>
      </c>
    </row>
    <row r="175" spans="2:65" s="11" customFormat="1" ht="22.9" customHeight="1">
      <c r="B175" s="126"/>
      <c r="D175" s="127" t="s">
        <v>74</v>
      </c>
      <c r="E175" s="152" t="s">
        <v>209</v>
      </c>
      <c r="F175" s="152" t="s">
        <v>6056</v>
      </c>
      <c r="I175" s="129"/>
      <c r="J175" s="153">
        <f>BK175</f>
        <v>0</v>
      </c>
      <c r="L175" s="126"/>
      <c r="M175" s="131"/>
      <c r="P175" s="132">
        <f>SUM(P176:P201)</f>
        <v>0</v>
      </c>
      <c r="R175" s="132">
        <f>SUM(R176:R201)</f>
        <v>0</v>
      </c>
      <c r="T175" s="133">
        <f>SUM(T176:T201)</f>
        <v>0</v>
      </c>
      <c r="AR175" s="127" t="s">
        <v>82</v>
      </c>
      <c r="AT175" s="134" t="s">
        <v>74</v>
      </c>
      <c r="AU175" s="134" t="s">
        <v>82</v>
      </c>
      <c r="AY175" s="127" t="s">
        <v>205</v>
      </c>
      <c r="BK175" s="135">
        <f>SUM(BK176:BK201)</f>
        <v>0</v>
      </c>
    </row>
    <row r="176" spans="2:65" s="1" customFormat="1" ht="33" customHeight="1">
      <c r="B176" s="136"/>
      <c r="C176" s="154" t="s">
        <v>624</v>
      </c>
      <c r="D176" s="154" t="s">
        <v>214</v>
      </c>
      <c r="E176" s="155" t="s">
        <v>6057</v>
      </c>
      <c r="F176" s="156" t="s">
        <v>6058</v>
      </c>
      <c r="G176" s="157" t="s">
        <v>370</v>
      </c>
      <c r="H176" s="158">
        <v>50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41</v>
      </c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AR176" s="150" t="s">
        <v>210</v>
      </c>
      <c r="AT176" s="150" t="s">
        <v>214</v>
      </c>
      <c r="AU176" s="150" t="s">
        <v>88</v>
      </c>
      <c r="AY176" s="17" t="s">
        <v>205</v>
      </c>
      <c r="BE176" s="151">
        <f>IF(N176="základná",J176,0)</f>
        <v>0</v>
      </c>
      <c r="BF176" s="151">
        <f>IF(N176="znížená",J176,0)</f>
        <v>0</v>
      </c>
      <c r="BG176" s="151">
        <f>IF(N176="zákl. prenesená",J176,0)</f>
        <v>0</v>
      </c>
      <c r="BH176" s="151">
        <f>IF(N176="zníž. prenesená",J176,0)</f>
        <v>0</v>
      </c>
      <c r="BI176" s="151">
        <f>IF(N176="nulová",J176,0)</f>
        <v>0</v>
      </c>
      <c r="BJ176" s="17" t="s">
        <v>88</v>
      </c>
      <c r="BK176" s="151">
        <f>ROUND(I176*H176,2)</f>
        <v>0</v>
      </c>
      <c r="BL176" s="17" t="s">
        <v>210</v>
      </c>
      <c r="BM176" s="150" t="s">
        <v>6059</v>
      </c>
    </row>
    <row r="177" spans="2:65" s="1" customFormat="1" ht="16.5" customHeight="1">
      <c r="B177" s="136"/>
      <c r="C177" s="137" t="s">
        <v>870</v>
      </c>
      <c r="D177" s="137" t="s">
        <v>206</v>
      </c>
      <c r="E177" s="138" t="s">
        <v>6060</v>
      </c>
      <c r="F177" s="139" t="s">
        <v>6061</v>
      </c>
      <c r="G177" s="140" t="s">
        <v>370</v>
      </c>
      <c r="H177" s="141">
        <v>55</v>
      </c>
      <c r="I177" s="142"/>
      <c r="J177" s="143">
        <f>ROUND(I177*H177,2)</f>
        <v>0</v>
      </c>
      <c r="K177" s="144"/>
      <c r="L177" s="145"/>
      <c r="M177" s="146" t="s">
        <v>1</v>
      </c>
      <c r="N177" s="147" t="s">
        <v>41</v>
      </c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50" t="s">
        <v>209</v>
      </c>
      <c r="AT177" s="150" t="s">
        <v>206</v>
      </c>
      <c r="AU177" s="150" t="s">
        <v>88</v>
      </c>
      <c r="AY177" s="17" t="s">
        <v>205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7" t="s">
        <v>88</v>
      </c>
      <c r="BK177" s="151">
        <f>ROUND(I177*H177,2)</f>
        <v>0</v>
      </c>
      <c r="BL177" s="17" t="s">
        <v>210</v>
      </c>
      <c r="BM177" s="150" t="s">
        <v>6062</v>
      </c>
    </row>
    <row r="178" spans="2:65" s="12" customFormat="1">
      <c r="B178" s="164"/>
      <c r="D178" s="165" t="s">
        <v>219</v>
      </c>
      <c r="E178" s="166" t="s">
        <v>1</v>
      </c>
      <c r="F178" s="167" t="s">
        <v>6063</v>
      </c>
      <c r="H178" s="168">
        <v>55</v>
      </c>
      <c r="I178" s="169"/>
      <c r="L178" s="164"/>
      <c r="M178" s="170"/>
      <c r="T178" s="171"/>
      <c r="AT178" s="166" t="s">
        <v>219</v>
      </c>
      <c r="AU178" s="166" t="s">
        <v>88</v>
      </c>
      <c r="AV178" s="12" t="s">
        <v>88</v>
      </c>
      <c r="AW178" s="12" t="s">
        <v>31</v>
      </c>
      <c r="AX178" s="12" t="s">
        <v>75</v>
      </c>
      <c r="AY178" s="166" t="s">
        <v>205</v>
      </c>
    </row>
    <row r="179" spans="2:65" s="13" customFormat="1">
      <c r="B179" s="172"/>
      <c r="D179" s="165" t="s">
        <v>219</v>
      </c>
      <c r="E179" s="173" t="s">
        <v>1</v>
      </c>
      <c r="F179" s="174" t="s">
        <v>221</v>
      </c>
      <c r="H179" s="175">
        <v>55</v>
      </c>
      <c r="I179" s="176"/>
      <c r="L179" s="172"/>
      <c r="M179" s="177"/>
      <c r="T179" s="178"/>
      <c r="AT179" s="173" t="s">
        <v>219</v>
      </c>
      <c r="AU179" s="173" t="s">
        <v>88</v>
      </c>
      <c r="AV179" s="13" t="s">
        <v>210</v>
      </c>
      <c r="AW179" s="13" t="s">
        <v>31</v>
      </c>
      <c r="AX179" s="13" t="s">
        <v>82</v>
      </c>
      <c r="AY179" s="173" t="s">
        <v>205</v>
      </c>
    </row>
    <row r="180" spans="2:65" s="1" customFormat="1" ht="33" customHeight="1">
      <c r="B180" s="136"/>
      <c r="C180" s="154" t="s">
        <v>874</v>
      </c>
      <c r="D180" s="154" t="s">
        <v>214</v>
      </c>
      <c r="E180" s="155" t="s">
        <v>6064</v>
      </c>
      <c r="F180" s="156" t="s">
        <v>6065</v>
      </c>
      <c r="G180" s="157" t="s">
        <v>5245</v>
      </c>
      <c r="H180" s="158">
        <v>19</v>
      </c>
      <c r="I180" s="159"/>
      <c r="J180" s="160">
        <f t="shared" ref="J180:J201" si="20">ROUND(I180*H180,2)</f>
        <v>0</v>
      </c>
      <c r="K180" s="161"/>
      <c r="L180" s="32"/>
      <c r="M180" s="162" t="s">
        <v>1</v>
      </c>
      <c r="N180" s="163" t="s">
        <v>41</v>
      </c>
      <c r="P180" s="148">
        <f t="shared" ref="P180:P201" si="21">O180*H180</f>
        <v>0</v>
      </c>
      <c r="Q180" s="148">
        <v>0</v>
      </c>
      <c r="R180" s="148">
        <f t="shared" ref="R180:R201" si="22">Q180*H180</f>
        <v>0</v>
      </c>
      <c r="S180" s="148">
        <v>0</v>
      </c>
      <c r="T180" s="149">
        <f t="shared" ref="T180:T201" si="23">S180*H180</f>
        <v>0</v>
      </c>
      <c r="AR180" s="150" t="s">
        <v>210</v>
      </c>
      <c r="AT180" s="150" t="s">
        <v>214</v>
      </c>
      <c r="AU180" s="150" t="s">
        <v>88</v>
      </c>
      <c r="AY180" s="17" t="s">
        <v>205</v>
      </c>
      <c r="BE180" s="151">
        <f t="shared" ref="BE180:BE201" si="24">IF(N180="základná",J180,0)</f>
        <v>0</v>
      </c>
      <c r="BF180" s="151">
        <f t="shared" ref="BF180:BF201" si="25">IF(N180="znížená",J180,0)</f>
        <v>0</v>
      </c>
      <c r="BG180" s="151">
        <f t="shared" ref="BG180:BG201" si="26">IF(N180="zákl. prenesená",J180,0)</f>
        <v>0</v>
      </c>
      <c r="BH180" s="151">
        <f t="shared" ref="BH180:BH201" si="27">IF(N180="zníž. prenesená",J180,0)</f>
        <v>0</v>
      </c>
      <c r="BI180" s="151">
        <f t="shared" ref="BI180:BI201" si="28">IF(N180="nulová",J180,0)</f>
        <v>0</v>
      </c>
      <c r="BJ180" s="17" t="s">
        <v>88</v>
      </c>
      <c r="BK180" s="151">
        <f t="shared" ref="BK180:BK201" si="29">ROUND(I180*H180,2)</f>
        <v>0</v>
      </c>
      <c r="BL180" s="17" t="s">
        <v>210</v>
      </c>
      <c r="BM180" s="150" t="s">
        <v>6066</v>
      </c>
    </row>
    <row r="181" spans="2:65" s="1" customFormat="1" ht="16.5" customHeight="1">
      <c r="B181" s="136"/>
      <c r="C181" s="154" t="s">
        <v>876</v>
      </c>
      <c r="D181" s="154" t="s">
        <v>214</v>
      </c>
      <c r="E181" s="155" t="s">
        <v>6067</v>
      </c>
      <c r="F181" s="156" t="s">
        <v>6068</v>
      </c>
      <c r="G181" s="157" t="s">
        <v>5235</v>
      </c>
      <c r="H181" s="158">
        <v>8</v>
      </c>
      <c r="I181" s="159"/>
      <c r="J181" s="160">
        <f t="shared" si="20"/>
        <v>0</v>
      </c>
      <c r="K181" s="161"/>
      <c r="L181" s="32"/>
      <c r="M181" s="162" t="s">
        <v>1</v>
      </c>
      <c r="N181" s="163" t="s">
        <v>41</v>
      </c>
      <c r="P181" s="148">
        <f t="shared" si="21"/>
        <v>0</v>
      </c>
      <c r="Q181" s="148">
        <v>0</v>
      </c>
      <c r="R181" s="148">
        <f t="shared" si="22"/>
        <v>0</v>
      </c>
      <c r="S181" s="148">
        <v>0</v>
      </c>
      <c r="T181" s="149">
        <f t="shared" si="23"/>
        <v>0</v>
      </c>
      <c r="AR181" s="150" t="s">
        <v>210</v>
      </c>
      <c r="AT181" s="150" t="s">
        <v>214</v>
      </c>
      <c r="AU181" s="150" t="s">
        <v>88</v>
      </c>
      <c r="AY181" s="17" t="s">
        <v>205</v>
      </c>
      <c r="BE181" s="151">
        <f t="shared" si="24"/>
        <v>0</v>
      </c>
      <c r="BF181" s="151">
        <f t="shared" si="25"/>
        <v>0</v>
      </c>
      <c r="BG181" s="151">
        <f t="shared" si="26"/>
        <v>0</v>
      </c>
      <c r="BH181" s="151">
        <f t="shared" si="27"/>
        <v>0</v>
      </c>
      <c r="BI181" s="151">
        <f t="shared" si="28"/>
        <v>0</v>
      </c>
      <c r="BJ181" s="17" t="s">
        <v>88</v>
      </c>
      <c r="BK181" s="151">
        <f t="shared" si="29"/>
        <v>0</v>
      </c>
      <c r="BL181" s="17" t="s">
        <v>210</v>
      </c>
      <c r="BM181" s="150" t="s">
        <v>6069</v>
      </c>
    </row>
    <row r="182" spans="2:65" s="1" customFormat="1" ht="16.5" customHeight="1">
      <c r="B182" s="136"/>
      <c r="C182" s="154" t="s">
        <v>879</v>
      </c>
      <c r="D182" s="154" t="s">
        <v>214</v>
      </c>
      <c r="E182" s="155" t="s">
        <v>6070</v>
      </c>
      <c r="F182" s="156" t="s">
        <v>6071</v>
      </c>
      <c r="G182" s="157" t="s">
        <v>5235</v>
      </c>
      <c r="H182" s="158">
        <v>3</v>
      </c>
      <c r="I182" s="159"/>
      <c r="J182" s="160">
        <f t="shared" si="20"/>
        <v>0</v>
      </c>
      <c r="K182" s="161"/>
      <c r="L182" s="32"/>
      <c r="M182" s="162" t="s">
        <v>1</v>
      </c>
      <c r="N182" s="163" t="s">
        <v>41</v>
      </c>
      <c r="P182" s="148">
        <f t="shared" si="21"/>
        <v>0</v>
      </c>
      <c r="Q182" s="148">
        <v>0</v>
      </c>
      <c r="R182" s="148">
        <f t="shared" si="22"/>
        <v>0</v>
      </c>
      <c r="S182" s="148">
        <v>0</v>
      </c>
      <c r="T182" s="149">
        <f t="shared" si="23"/>
        <v>0</v>
      </c>
      <c r="AR182" s="150" t="s">
        <v>210</v>
      </c>
      <c r="AT182" s="150" t="s">
        <v>214</v>
      </c>
      <c r="AU182" s="150" t="s">
        <v>88</v>
      </c>
      <c r="AY182" s="17" t="s">
        <v>205</v>
      </c>
      <c r="BE182" s="151">
        <f t="shared" si="24"/>
        <v>0</v>
      </c>
      <c r="BF182" s="151">
        <f t="shared" si="25"/>
        <v>0</v>
      </c>
      <c r="BG182" s="151">
        <f t="shared" si="26"/>
        <v>0</v>
      </c>
      <c r="BH182" s="151">
        <f t="shared" si="27"/>
        <v>0</v>
      </c>
      <c r="BI182" s="151">
        <f t="shared" si="28"/>
        <v>0</v>
      </c>
      <c r="BJ182" s="17" t="s">
        <v>88</v>
      </c>
      <c r="BK182" s="151">
        <f t="shared" si="29"/>
        <v>0</v>
      </c>
      <c r="BL182" s="17" t="s">
        <v>210</v>
      </c>
      <c r="BM182" s="150" t="s">
        <v>6072</v>
      </c>
    </row>
    <row r="183" spans="2:65" s="1" customFormat="1" ht="16.5" customHeight="1">
      <c r="B183" s="136"/>
      <c r="C183" s="154" t="s">
        <v>883</v>
      </c>
      <c r="D183" s="154" t="s">
        <v>214</v>
      </c>
      <c r="E183" s="155" t="s">
        <v>6073</v>
      </c>
      <c r="F183" s="156" t="s">
        <v>6074</v>
      </c>
      <c r="G183" s="157" t="s">
        <v>5235</v>
      </c>
      <c r="H183" s="158">
        <v>8</v>
      </c>
      <c r="I183" s="159"/>
      <c r="J183" s="160">
        <f t="shared" si="20"/>
        <v>0</v>
      </c>
      <c r="K183" s="161"/>
      <c r="L183" s="32"/>
      <c r="M183" s="162" t="s">
        <v>1</v>
      </c>
      <c r="N183" s="163" t="s">
        <v>41</v>
      </c>
      <c r="P183" s="148">
        <f t="shared" si="21"/>
        <v>0</v>
      </c>
      <c r="Q183" s="148">
        <v>0</v>
      </c>
      <c r="R183" s="148">
        <f t="shared" si="22"/>
        <v>0</v>
      </c>
      <c r="S183" s="148">
        <v>0</v>
      </c>
      <c r="T183" s="149">
        <f t="shared" si="23"/>
        <v>0</v>
      </c>
      <c r="AR183" s="150" t="s">
        <v>210</v>
      </c>
      <c r="AT183" s="150" t="s">
        <v>214</v>
      </c>
      <c r="AU183" s="150" t="s">
        <v>88</v>
      </c>
      <c r="AY183" s="17" t="s">
        <v>205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7" t="s">
        <v>88</v>
      </c>
      <c r="BK183" s="151">
        <f t="shared" si="29"/>
        <v>0</v>
      </c>
      <c r="BL183" s="17" t="s">
        <v>210</v>
      </c>
      <c r="BM183" s="150" t="s">
        <v>6075</v>
      </c>
    </row>
    <row r="184" spans="2:65" s="1" customFormat="1" ht="24.2" customHeight="1">
      <c r="B184" s="136"/>
      <c r="C184" s="154" t="s">
        <v>887</v>
      </c>
      <c r="D184" s="154" t="s">
        <v>214</v>
      </c>
      <c r="E184" s="155" t="s">
        <v>6076</v>
      </c>
      <c r="F184" s="156" t="s">
        <v>6077</v>
      </c>
      <c r="G184" s="157" t="s">
        <v>5235</v>
      </c>
      <c r="H184" s="158">
        <v>9</v>
      </c>
      <c r="I184" s="159"/>
      <c r="J184" s="160">
        <f t="shared" si="20"/>
        <v>0</v>
      </c>
      <c r="K184" s="161"/>
      <c r="L184" s="32"/>
      <c r="M184" s="162" t="s">
        <v>1</v>
      </c>
      <c r="N184" s="163" t="s">
        <v>41</v>
      </c>
      <c r="P184" s="148">
        <f t="shared" si="21"/>
        <v>0</v>
      </c>
      <c r="Q184" s="148">
        <v>0</v>
      </c>
      <c r="R184" s="148">
        <f t="shared" si="22"/>
        <v>0</v>
      </c>
      <c r="S184" s="148">
        <v>0</v>
      </c>
      <c r="T184" s="149">
        <f t="shared" si="23"/>
        <v>0</v>
      </c>
      <c r="AR184" s="150" t="s">
        <v>210</v>
      </c>
      <c r="AT184" s="150" t="s">
        <v>214</v>
      </c>
      <c r="AU184" s="150" t="s">
        <v>88</v>
      </c>
      <c r="AY184" s="17" t="s">
        <v>205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7" t="s">
        <v>88</v>
      </c>
      <c r="BK184" s="151">
        <f t="shared" si="29"/>
        <v>0</v>
      </c>
      <c r="BL184" s="17" t="s">
        <v>210</v>
      </c>
      <c r="BM184" s="150" t="s">
        <v>6078</v>
      </c>
    </row>
    <row r="185" spans="2:65" s="1" customFormat="1" ht="16.5" customHeight="1">
      <c r="B185" s="136"/>
      <c r="C185" s="154" t="s">
        <v>893</v>
      </c>
      <c r="D185" s="154" t="s">
        <v>214</v>
      </c>
      <c r="E185" s="155" t="s">
        <v>6079</v>
      </c>
      <c r="F185" s="156" t="s">
        <v>6080</v>
      </c>
      <c r="G185" s="157" t="s">
        <v>206</v>
      </c>
      <c r="H185" s="158">
        <v>50</v>
      </c>
      <c r="I185" s="159"/>
      <c r="J185" s="160">
        <f t="shared" si="20"/>
        <v>0</v>
      </c>
      <c r="K185" s="161"/>
      <c r="L185" s="32"/>
      <c r="M185" s="162" t="s">
        <v>1</v>
      </c>
      <c r="N185" s="163" t="s">
        <v>41</v>
      </c>
      <c r="P185" s="148">
        <f t="shared" si="21"/>
        <v>0</v>
      </c>
      <c r="Q185" s="148">
        <v>0</v>
      </c>
      <c r="R185" s="148">
        <f t="shared" si="22"/>
        <v>0</v>
      </c>
      <c r="S185" s="148">
        <v>0</v>
      </c>
      <c r="T185" s="149">
        <f t="shared" si="23"/>
        <v>0</v>
      </c>
      <c r="AR185" s="150" t="s">
        <v>210</v>
      </c>
      <c r="AT185" s="150" t="s">
        <v>214</v>
      </c>
      <c r="AU185" s="150" t="s">
        <v>88</v>
      </c>
      <c r="AY185" s="17" t="s">
        <v>205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7" t="s">
        <v>88</v>
      </c>
      <c r="BK185" s="151">
        <f t="shared" si="29"/>
        <v>0</v>
      </c>
      <c r="BL185" s="17" t="s">
        <v>210</v>
      </c>
      <c r="BM185" s="150" t="s">
        <v>6081</v>
      </c>
    </row>
    <row r="186" spans="2:65" s="1" customFormat="1" ht="16.5" customHeight="1">
      <c r="B186" s="136"/>
      <c r="C186" s="154" t="s">
        <v>897</v>
      </c>
      <c r="D186" s="154" t="s">
        <v>214</v>
      </c>
      <c r="E186" s="155" t="s">
        <v>6082</v>
      </c>
      <c r="F186" s="156" t="s">
        <v>6083</v>
      </c>
      <c r="G186" s="157" t="s">
        <v>592</v>
      </c>
      <c r="H186" s="158">
        <v>9</v>
      </c>
      <c r="I186" s="159"/>
      <c r="J186" s="160">
        <f t="shared" si="20"/>
        <v>0</v>
      </c>
      <c r="K186" s="161"/>
      <c r="L186" s="32"/>
      <c r="M186" s="162" t="s">
        <v>1</v>
      </c>
      <c r="N186" s="163" t="s">
        <v>41</v>
      </c>
      <c r="P186" s="148">
        <f t="shared" si="21"/>
        <v>0</v>
      </c>
      <c r="Q186" s="148">
        <v>0</v>
      </c>
      <c r="R186" s="148">
        <f t="shared" si="22"/>
        <v>0</v>
      </c>
      <c r="S186" s="148">
        <v>0</v>
      </c>
      <c r="T186" s="149">
        <f t="shared" si="23"/>
        <v>0</v>
      </c>
      <c r="AR186" s="150" t="s">
        <v>210</v>
      </c>
      <c r="AT186" s="150" t="s">
        <v>214</v>
      </c>
      <c r="AU186" s="150" t="s">
        <v>88</v>
      </c>
      <c r="AY186" s="17" t="s">
        <v>205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7" t="s">
        <v>88</v>
      </c>
      <c r="BK186" s="151">
        <f t="shared" si="29"/>
        <v>0</v>
      </c>
      <c r="BL186" s="17" t="s">
        <v>210</v>
      </c>
      <c r="BM186" s="150" t="s">
        <v>6084</v>
      </c>
    </row>
    <row r="187" spans="2:65" s="1" customFormat="1" ht="24.2" customHeight="1">
      <c r="B187" s="136"/>
      <c r="C187" s="154" t="s">
        <v>901</v>
      </c>
      <c r="D187" s="154" t="s">
        <v>214</v>
      </c>
      <c r="E187" s="155" t="s">
        <v>6085</v>
      </c>
      <c r="F187" s="156" t="s">
        <v>6086</v>
      </c>
      <c r="G187" s="157" t="s">
        <v>370</v>
      </c>
      <c r="H187" s="158">
        <v>50</v>
      </c>
      <c r="I187" s="159"/>
      <c r="J187" s="160">
        <f t="shared" si="20"/>
        <v>0</v>
      </c>
      <c r="K187" s="161"/>
      <c r="L187" s="32"/>
      <c r="M187" s="162" t="s">
        <v>1</v>
      </c>
      <c r="N187" s="163" t="s">
        <v>41</v>
      </c>
      <c r="P187" s="148">
        <f t="shared" si="21"/>
        <v>0</v>
      </c>
      <c r="Q187" s="148">
        <v>0</v>
      </c>
      <c r="R187" s="148">
        <f t="shared" si="22"/>
        <v>0</v>
      </c>
      <c r="S187" s="148">
        <v>0</v>
      </c>
      <c r="T187" s="149">
        <f t="shared" si="23"/>
        <v>0</v>
      </c>
      <c r="AR187" s="150" t="s">
        <v>210</v>
      </c>
      <c r="AT187" s="150" t="s">
        <v>214</v>
      </c>
      <c r="AU187" s="150" t="s">
        <v>88</v>
      </c>
      <c r="AY187" s="17" t="s">
        <v>205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7" t="s">
        <v>88</v>
      </c>
      <c r="BK187" s="151">
        <f t="shared" si="29"/>
        <v>0</v>
      </c>
      <c r="BL187" s="17" t="s">
        <v>210</v>
      </c>
      <c r="BM187" s="150" t="s">
        <v>6087</v>
      </c>
    </row>
    <row r="188" spans="2:65" s="1" customFormat="1" ht="24.2" customHeight="1">
      <c r="B188" s="136"/>
      <c r="C188" s="154" t="s">
        <v>905</v>
      </c>
      <c r="D188" s="154" t="s">
        <v>214</v>
      </c>
      <c r="E188" s="155" t="s">
        <v>6088</v>
      </c>
      <c r="F188" s="156" t="s">
        <v>6089</v>
      </c>
      <c r="G188" s="157" t="s">
        <v>370</v>
      </c>
      <c r="H188" s="158">
        <v>50</v>
      </c>
      <c r="I188" s="159"/>
      <c r="J188" s="160">
        <f t="shared" si="20"/>
        <v>0</v>
      </c>
      <c r="K188" s="161"/>
      <c r="L188" s="32"/>
      <c r="M188" s="162" t="s">
        <v>1</v>
      </c>
      <c r="N188" s="163" t="s">
        <v>41</v>
      </c>
      <c r="P188" s="148">
        <f t="shared" si="21"/>
        <v>0</v>
      </c>
      <c r="Q188" s="148">
        <v>0</v>
      </c>
      <c r="R188" s="148">
        <f t="shared" si="22"/>
        <v>0</v>
      </c>
      <c r="S188" s="148">
        <v>0</v>
      </c>
      <c r="T188" s="149">
        <f t="shared" si="23"/>
        <v>0</v>
      </c>
      <c r="AR188" s="150" t="s">
        <v>210</v>
      </c>
      <c r="AT188" s="150" t="s">
        <v>214</v>
      </c>
      <c r="AU188" s="150" t="s">
        <v>88</v>
      </c>
      <c r="AY188" s="17" t="s">
        <v>205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7" t="s">
        <v>88</v>
      </c>
      <c r="BK188" s="151">
        <f t="shared" si="29"/>
        <v>0</v>
      </c>
      <c r="BL188" s="17" t="s">
        <v>210</v>
      </c>
      <c r="BM188" s="150" t="s">
        <v>6090</v>
      </c>
    </row>
    <row r="189" spans="2:65" s="1" customFormat="1" ht="24.2" customHeight="1">
      <c r="B189" s="136"/>
      <c r="C189" s="154" t="s">
        <v>909</v>
      </c>
      <c r="D189" s="154" t="s">
        <v>214</v>
      </c>
      <c r="E189" s="155" t="s">
        <v>6091</v>
      </c>
      <c r="F189" s="156" t="s">
        <v>6092</v>
      </c>
      <c r="G189" s="157" t="s">
        <v>5245</v>
      </c>
      <c r="H189" s="158">
        <v>1</v>
      </c>
      <c r="I189" s="159"/>
      <c r="J189" s="160">
        <f t="shared" si="20"/>
        <v>0</v>
      </c>
      <c r="K189" s="161"/>
      <c r="L189" s="32"/>
      <c r="M189" s="162" t="s">
        <v>1</v>
      </c>
      <c r="N189" s="163" t="s">
        <v>41</v>
      </c>
      <c r="P189" s="148">
        <f t="shared" si="21"/>
        <v>0</v>
      </c>
      <c r="Q189" s="148">
        <v>0</v>
      </c>
      <c r="R189" s="148">
        <f t="shared" si="22"/>
        <v>0</v>
      </c>
      <c r="S189" s="148">
        <v>0</v>
      </c>
      <c r="T189" s="149">
        <f t="shared" si="23"/>
        <v>0</v>
      </c>
      <c r="AR189" s="150" t="s">
        <v>210</v>
      </c>
      <c r="AT189" s="150" t="s">
        <v>214</v>
      </c>
      <c r="AU189" s="150" t="s">
        <v>88</v>
      </c>
      <c r="AY189" s="17" t="s">
        <v>205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7" t="s">
        <v>88</v>
      </c>
      <c r="BK189" s="151">
        <f t="shared" si="29"/>
        <v>0</v>
      </c>
      <c r="BL189" s="17" t="s">
        <v>210</v>
      </c>
      <c r="BM189" s="150" t="s">
        <v>6093</v>
      </c>
    </row>
    <row r="190" spans="2:65" s="1" customFormat="1" ht="24.2" customHeight="1">
      <c r="B190" s="136"/>
      <c r="C190" s="154" t="s">
        <v>913</v>
      </c>
      <c r="D190" s="154" t="s">
        <v>214</v>
      </c>
      <c r="E190" s="155" t="s">
        <v>6094</v>
      </c>
      <c r="F190" s="156" t="s">
        <v>6095</v>
      </c>
      <c r="G190" s="157" t="s">
        <v>5245</v>
      </c>
      <c r="H190" s="158">
        <v>1</v>
      </c>
      <c r="I190" s="159"/>
      <c r="J190" s="160">
        <f t="shared" si="20"/>
        <v>0</v>
      </c>
      <c r="K190" s="161"/>
      <c r="L190" s="32"/>
      <c r="M190" s="162" t="s">
        <v>1</v>
      </c>
      <c r="N190" s="163" t="s">
        <v>41</v>
      </c>
      <c r="P190" s="148">
        <f t="shared" si="21"/>
        <v>0</v>
      </c>
      <c r="Q190" s="148">
        <v>0</v>
      </c>
      <c r="R190" s="148">
        <f t="shared" si="22"/>
        <v>0</v>
      </c>
      <c r="S190" s="148">
        <v>0</v>
      </c>
      <c r="T190" s="149">
        <f t="shared" si="23"/>
        <v>0</v>
      </c>
      <c r="AR190" s="150" t="s">
        <v>210</v>
      </c>
      <c r="AT190" s="150" t="s">
        <v>214</v>
      </c>
      <c r="AU190" s="150" t="s">
        <v>88</v>
      </c>
      <c r="AY190" s="17" t="s">
        <v>205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7" t="s">
        <v>88</v>
      </c>
      <c r="BK190" s="151">
        <f t="shared" si="29"/>
        <v>0</v>
      </c>
      <c r="BL190" s="17" t="s">
        <v>210</v>
      </c>
      <c r="BM190" s="150" t="s">
        <v>6096</v>
      </c>
    </row>
    <row r="191" spans="2:65" s="1" customFormat="1" ht="24.2" customHeight="1">
      <c r="B191" s="136"/>
      <c r="C191" s="154" t="s">
        <v>917</v>
      </c>
      <c r="D191" s="154" t="s">
        <v>214</v>
      </c>
      <c r="E191" s="155" t="s">
        <v>6097</v>
      </c>
      <c r="F191" s="156" t="s">
        <v>6098</v>
      </c>
      <c r="G191" s="157" t="s">
        <v>5245</v>
      </c>
      <c r="H191" s="158">
        <v>1</v>
      </c>
      <c r="I191" s="159"/>
      <c r="J191" s="160">
        <f t="shared" si="20"/>
        <v>0</v>
      </c>
      <c r="K191" s="161"/>
      <c r="L191" s="32"/>
      <c r="M191" s="162" t="s">
        <v>1</v>
      </c>
      <c r="N191" s="163" t="s">
        <v>41</v>
      </c>
      <c r="P191" s="148">
        <f t="shared" si="21"/>
        <v>0</v>
      </c>
      <c r="Q191" s="148">
        <v>0</v>
      </c>
      <c r="R191" s="148">
        <f t="shared" si="22"/>
        <v>0</v>
      </c>
      <c r="S191" s="148">
        <v>0</v>
      </c>
      <c r="T191" s="149">
        <f t="shared" si="23"/>
        <v>0</v>
      </c>
      <c r="AR191" s="150" t="s">
        <v>210</v>
      </c>
      <c r="AT191" s="150" t="s">
        <v>214</v>
      </c>
      <c r="AU191" s="150" t="s">
        <v>88</v>
      </c>
      <c r="AY191" s="17" t="s">
        <v>205</v>
      </c>
      <c r="BE191" s="151">
        <f t="shared" si="24"/>
        <v>0</v>
      </c>
      <c r="BF191" s="151">
        <f t="shared" si="25"/>
        <v>0</v>
      </c>
      <c r="BG191" s="151">
        <f t="shared" si="26"/>
        <v>0</v>
      </c>
      <c r="BH191" s="151">
        <f t="shared" si="27"/>
        <v>0</v>
      </c>
      <c r="BI191" s="151">
        <f t="shared" si="28"/>
        <v>0</v>
      </c>
      <c r="BJ191" s="17" t="s">
        <v>88</v>
      </c>
      <c r="BK191" s="151">
        <f t="shared" si="29"/>
        <v>0</v>
      </c>
      <c r="BL191" s="17" t="s">
        <v>210</v>
      </c>
      <c r="BM191" s="150" t="s">
        <v>6099</v>
      </c>
    </row>
    <row r="192" spans="2:65" s="1" customFormat="1" ht="24.2" customHeight="1">
      <c r="B192" s="136"/>
      <c r="C192" s="154" t="s">
        <v>921</v>
      </c>
      <c r="D192" s="154" t="s">
        <v>214</v>
      </c>
      <c r="E192" s="155" t="s">
        <v>6100</v>
      </c>
      <c r="F192" s="156" t="s">
        <v>6101</v>
      </c>
      <c r="G192" s="157" t="s">
        <v>5235</v>
      </c>
      <c r="H192" s="158">
        <v>1</v>
      </c>
      <c r="I192" s="159"/>
      <c r="J192" s="160">
        <f t="shared" si="20"/>
        <v>0</v>
      </c>
      <c r="K192" s="161"/>
      <c r="L192" s="32"/>
      <c r="M192" s="162" t="s">
        <v>1</v>
      </c>
      <c r="N192" s="163" t="s">
        <v>41</v>
      </c>
      <c r="P192" s="148">
        <f t="shared" si="21"/>
        <v>0</v>
      </c>
      <c r="Q192" s="148">
        <v>0</v>
      </c>
      <c r="R192" s="148">
        <f t="shared" si="22"/>
        <v>0</v>
      </c>
      <c r="S192" s="148">
        <v>0</v>
      </c>
      <c r="T192" s="149">
        <f t="shared" si="23"/>
        <v>0</v>
      </c>
      <c r="AR192" s="150" t="s">
        <v>210</v>
      </c>
      <c r="AT192" s="150" t="s">
        <v>214</v>
      </c>
      <c r="AU192" s="150" t="s">
        <v>88</v>
      </c>
      <c r="AY192" s="17" t="s">
        <v>205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7" t="s">
        <v>88</v>
      </c>
      <c r="BK192" s="151">
        <f t="shared" si="29"/>
        <v>0</v>
      </c>
      <c r="BL192" s="17" t="s">
        <v>210</v>
      </c>
      <c r="BM192" s="150" t="s">
        <v>6102</v>
      </c>
    </row>
    <row r="193" spans="2:65" s="1" customFormat="1" ht="24.2" customHeight="1">
      <c r="B193" s="136"/>
      <c r="C193" s="154" t="s">
        <v>927</v>
      </c>
      <c r="D193" s="154" t="s">
        <v>214</v>
      </c>
      <c r="E193" s="155" t="s">
        <v>6103</v>
      </c>
      <c r="F193" s="156" t="s">
        <v>6104</v>
      </c>
      <c r="G193" s="157" t="s">
        <v>5235</v>
      </c>
      <c r="H193" s="158">
        <v>1</v>
      </c>
      <c r="I193" s="159"/>
      <c r="J193" s="160">
        <f t="shared" si="20"/>
        <v>0</v>
      </c>
      <c r="K193" s="161"/>
      <c r="L193" s="32"/>
      <c r="M193" s="162" t="s">
        <v>1</v>
      </c>
      <c r="N193" s="163" t="s">
        <v>41</v>
      </c>
      <c r="P193" s="148">
        <f t="shared" si="21"/>
        <v>0</v>
      </c>
      <c r="Q193" s="148">
        <v>0</v>
      </c>
      <c r="R193" s="148">
        <f t="shared" si="22"/>
        <v>0</v>
      </c>
      <c r="S193" s="148">
        <v>0</v>
      </c>
      <c r="T193" s="149">
        <f t="shared" si="23"/>
        <v>0</v>
      </c>
      <c r="AR193" s="150" t="s">
        <v>210</v>
      </c>
      <c r="AT193" s="150" t="s">
        <v>214</v>
      </c>
      <c r="AU193" s="150" t="s">
        <v>88</v>
      </c>
      <c r="AY193" s="17" t="s">
        <v>205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7" t="s">
        <v>88</v>
      </c>
      <c r="BK193" s="151">
        <f t="shared" si="29"/>
        <v>0</v>
      </c>
      <c r="BL193" s="17" t="s">
        <v>210</v>
      </c>
      <c r="BM193" s="150" t="s">
        <v>6105</v>
      </c>
    </row>
    <row r="194" spans="2:65" s="1" customFormat="1" ht="16.5" customHeight="1">
      <c r="B194" s="136"/>
      <c r="C194" s="154" t="s">
        <v>932</v>
      </c>
      <c r="D194" s="154" t="s">
        <v>214</v>
      </c>
      <c r="E194" s="155" t="s">
        <v>6106</v>
      </c>
      <c r="F194" s="156" t="s">
        <v>6107</v>
      </c>
      <c r="G194" s="157" t="s">
        <v>5235</v>
      </c>
      <c r="H194" s="158">
        <v>1</v>
      </c>
      <c r="I194" s="159"/>
      <c r="J194" s="160">
        <f t="shared" si="20"/>
        <v>0</v>
      </c>
      <c r="K194" s="161"/>
      <c r="L194" s="32"/>
      <c r="M194" s="162" t="s">
        <v>1</v>
      </c>
      <c r="N194" s="163" t="s">
        <v>41</v>
      </c>
      <c r="P194" s="148">
        <f t="shared" si="21"/>
        <v>0</v>
      </c>
      <c r="Q194" s="148">
        <v>0</v>
      </c>
      <c r="R194" s="148">
        <f t="shared" si="22"/>
        <v>0</v>
      </c>
      <c r="S194" s="148">
        <v>0</v>
      </c>
      <c r="T194" s="149">
        <f t="shared" si="23"/>
        <v>0</v>
      </c>
      <c r="AR194" s="150" t="s">
        <v>210</v>
      </c>
      <c r="AT194" s="150" t="s">
        <v>214</v>
      </c>
      <c r="AU194" s="150" t="s">
        <v>88</v>
      </c>
      <c r="AY194" s="17" t="s">
        <v>205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7" t="s">
        <v>88</v>
      </c>
      <c r="BK194" s="151">
        <f t="shared" si="29"/>
        <v>0</v>
      </c>
      <c r="BL194" s="17" t="s">
        <v>210</v>
      </c>
      <c r="BM194" s="150" t="s">
        <v>6108</v>
      </c>
    </row>
    <row r="195" spans="2:65" s="1" customFormat="1" ht="24.2" customHeight="1">
      <c r="B195" s="136"/>
      <c r="C195" s="154" t="s">
        <v>936</v>
      </c>
      <c r="D195" s="154" t="s">
        <v>214</v>
      </c>
      <c r="E195" s="155" t="s">
        <v>6109</v>
      </c>
      <c r="F195" s="156" t="s">
        <v>6110</v>
      </c>
      <c r="G195" s="157" t="s">
        <v>5245</v>
      </c>
      <c r="H195" s="158">
        <v>1</v>
      </c>
      <c r="I195" s="159"/>
      <c r="J195" s="160">
        <f t="shared" si="20"/>
        <v>0</v>
      </c>
      <c r="K195" s="161"/>
      <c r="L195" s="32"/>
      <c r="M195" s="162" t="s">
        <v>1</v>
      </c>
      <c r="N195" s="163" t="s">
        <v>41</v>
      </c>
      <c r="P195" s="148">
        <f t="shared" si="21"/>
        <v>0</v>
      </c>
      <c r="Q195" s="148">
        <v>0</v>
      </c>
      <c r="R195" s="148">
        <f t="shared" si="22"/>
        <v>0</v>
      </c>
      <c r="S195" s="148">
        <v>0</v>
      </c>
      <c r="T195" s="149">
        <f t="shared" si="23"/>
        <v>0</v>
      </c>
      <c r="AR195" s="150" t="s">
        <v>210</v>
      </c>
      <c r="AT195" s="150" t="s">
        <v>214</v>
      </c>
      <c r="AU195" s="150" t="s">
        <v>88</v>
      </c>
      <c r="AY195" s="17" t="s">
        <v>205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7" t="s">
        <v>88</v>
      </c>
      <c r="BK195" s="151">
        <f t="shared" si="29"/>
        <v>0</v>
      </c>
      <c r="BL195" s="17" t="s">
        <v>210</v>
      </c>
      <c r="BM195" s="150" t="s">
        <v>6111</v>
      </c>
    </row>
    <row r="196" spans="2:65" s="1" customFormat="1" ht="24.2" customHeight="1">
      <c r="B196" s="136"/>
      <c r="C196" s="154" t="s">
        <v>1083</v>
      </c>
      <c r="D196" s="154" t="s">
        <v>214</v>
      </c>
      <c r="E196" s="155" t="s">
        <v>6112</v>
      </c>
      <c r="F196" s="156" t="s">
        <v>6113</v>
      </c>
      <c r="G196" s="157" t="s">
        <v>5245</v>
      </c>
      <c r="H196" s="158">
        <v>1</v>
      </c>
      <c r="I196" s="159"/>
      <c r="J196" s="160">
        <f t="shared" si="20"/>
        <v>0</v>
      </c>
      <c r="K196" s="161"/>
      <c r="L196" s="32"/>
      <c r="M196" s="162" t="s">
        <v>1</v>
      </c>
      <c r="N196" s="163" t="s">
        <v>41</v>
      </c>
      <c r="P196" s="148">
        <f t="shared" si="21"/>
        <v>0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AR196" s="150" t="s">
        <v>210</v>
      </c>
      <c r="AT196" s="150" t="s">
        <v>214</v>
      </c>
      <c r="AU196" s="150" t="s">
        <v>88</v>
      </c>
      <c r="AY196" s="17" t="s">
        <v>205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7" t="s">
        <v>88</v>
      </c>
      <c r="BK196" s="151">
        <f t="shared" si="29"/>
        <v>0</v>
      </c>
      <c r="BL196" s="17" t="s">
        <v>210</v>
      </c>
      <c r="BM196" s="150" t="s">
        <v>6114</v>
      </c>
    </row>
    <row r="197" spans="2:65" s="1" customFormat="1" ht="24.2" customHeight="1">
      <c r="B197" s="136"/>
      <c r="C197" s="154" t="s">
        <v>1086</v>
      </c>
      <c r="D197" s="154" t="s">
        <v>214</v>
      </c>
      <c r="E197" s="155" t="s">
        <v>6115</v>
      </c>
      <c r="F197" s="156" t="s">
        <v>6116</v>
      </c>
      <c r="G197" s="157" t="s">
        <v>5245</v>
      </c>
      <c r="H197" s="158">
        <v>1</v>
      </c>
      <c r="I197" s="159"/>
      <c r="J197" s="160">
        <f t="shared" si="20"/>
        <v>0</v>
      </c>
      <c r="K197" s="161"/>
      <c r="L197" s="32"/>
      <c r="M197" s="162" t="s">
        <v>1</v>
      </c>
      <c r="N197" s="163" t="s">
        <v>41</v>
      </c>
      <c r="P197" s="148">
        <f t="shared" si="21"/>
        <v>0</v>
      </c>
      <c r="Q197" s="148">
        <v>0</v>
      </c>
      <c r="R197" s="148">
        <f t="shared" si="22"/>
        <v>0</v>
      </c>
      <c r="S197" s="148">
        <v>0</v>
      </c>
      <c r="T197" s="149">
        <f t="shared" si="23"/>
        <v>0</v>
      </c>
      <c r="AR197" s="150" t="s">
        <v>210</v>
      </c>
      <c r="AT197" s="150" t="s">
        <v>214</v>
      </c>
      <c r="AU197" s="150" t="s">
        <v>88</v>
      </c>
      <c r="AY197" s="17" t="s">
        <v>205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7" t="s">
        <v>88</v>
      </c>
      <c r="BK197" s="151">
        <f t="shared" si="29"/>
        <v>0</v>
      </c>
      <c r="BL197" s="17" t="s">
        <v>210</v>
      </c>
      <c r="BM197" s="150" t="s">
        <v>6117</v>
      </c>
    </row>
    <row r="198" spans="2:65" s="1" customFormat="1" ht="24.2" customHeight="1">
      <c r="B198" s="136"/>
      <c r="C198" s="154" t="s">
        <v>1089</v>
      </c>
      <c r="D198" s="154" t="s">
        <v>214</v>
      </c>
      <c r="E198" s="155" t="s">
        <v>6118</v>
      </c>
      <c r="F198" s="156" t="s">
        <v>6119</v>
      </c>
      <c r="G198" s="157" t="s">
        <v>592</v>
      </c>
      <c r="H198" s="158">
        <v>24</v>
      </c>
      <c r="I198" s="159"/>
      <c r="J198" s="160">
        <f t="shared" si="20"/>
        <v>0</v>
      </c>
      <c r="K198" s="161"/>
      <c r="L198" s="32"/>
      <c r="M198" s="162" t="s">
        <v>1</v>
      </c>
      <c r="N198" s="163" t="s">
        <v>41</v>
      </c>
      <c r="P198" s="148">
        <f t="shared" si="21"/>
        <v>0</v>
      </c>
      <c r="Q198" s="148">
        <v>0</v>
      </c>
      <c r="R198" s="148">
        <f t="shared" si="22"/>
        <v>0</v>
      </c>
      <c r="S198" s="148">
        <v>0</v>
      </c>
      <c r="T198" s="149">
        <f t="shared" si="23"/>
        <v>0</v>
      </c>
      <c r="AR198" s="150" t="s">
        <v>210</v>
      </c>
      <c r="AT198" s="150" t="s">
        <v>214</v>
      </c>
      <c r="AU198" s="150" t="s">
        <v>88</v>
      </c>
      <c r="AY198" s="17" t="s">
        <v>205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7" t="s">
        <v>88</v>
      </c>
      <c r="BK198" s="151">
        <f t="shared" si="29"/>
        <v>0</v>
      </c>
      <c r="BL198" s="17" t="s">
        <v>210</v>
      </c>
      <c r="BM198" s="150" t="s">
        <v>6120</v>
      </c>
    </row>
    <row r="199" spans="2:65" s="1" customFormat="1" ht="24.2" customHeight="1">
      <c r="B199" s="136"/>
      <c r="C199" s="154" t="s">
        <v>1093</v>
      </c>
      <c r="D199" s="154" t="s">
        <v>214</v>
      </c>
      <c r="E199" s="155" t="s">
        <v>6121</v>
      </c>
      <c r="F199" s="156" t="s">
        <v>6122</v>
      </c>
      <c r="G199" s="157" t="s">
        <v>592</v>
      </c>
      <c r="H199" s="158">
        <v>24</v>
      </c>
      <c r="I199" s="159"/>
      <c r="J199" s="160">
        <f t="shared" si="20"/>
        <v>0</v>
      </c>
      <c r="K199" s="161"/>
      <c r="L199" s="32"/>
      <c r="M199" s="162" t="s">
        <v>1</v>
      </c>
      <c r="N199" s="163" t="s">
        <v>41</v>
      </c>
      <c r="P199" s="148">
        <f t="shared" si="21"/>
        <v>0</v>
      </c>
      <c r="Q199" s="148">
        <v>0</v>
      </c>
      <c r="R199" s="148">
        <f t="shared" si="22"/>
        <v>0</v>
      </c>
      <c r="S199" s="148">
        <v>0</v>
      </c>
      <c r="T199" s="149">
        <f t="shared" si="23"/>
        <v>0</v>
      </c>
      <c r="AR199" s="150" t="s">
        <v>210</v>
      </c>
      <c r="AT199" s="150" t="s">
        <v>214</v>
      </c>
      <c r="AU199" s="150" t="s">
        <v>88</v>
      </c>
      <c r="AY199" s="17" t="s">
        <v>205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7" t="s">
        <v>88</v>
      </c>
      <c r="BK199" s="151">
        <f t="shared" si="29"/>
        <v>0</v>
      </c>
      <c r="BL199" s="17" t="s">
        <v>210</v>
      </c>
      <c r="BM199" s="150" t="s">
        <v>6123</v>
      </c>
    </row>
    <row r="200" spans="2:65" s="1" customFormat="1" ht="24.2" customHeight="1">
      <c r="B200" s="136"/>
      <c r="C200" s="154" t="s">
        <v>1096</v>
      </c>
      <c r="D200" s="154" t="s">
        <v>214</v>
      </c>
      <c r="E200" s="155" t="s">
        <v>6124</v>
      </c>
      <c r="F200" s="156" t="s">
        <v>6125</v>
      </c>
      <c r="G200" s="157" t="s">
        <v>592</v>
      </c>
      <c r="H200" s="158">
        <v>12</v>
      </c>
      <c r="I200" s="159"/>
      <c r="J200" s="160">
        <f t="shared" si="20"/>
        <v>0</v>
      </c>
      <c r="K200" s="161"/>
      <c r="L200" s="32"/>
      <c r="M200" s="162" t="s">
        <v>1</v>
      </c>
      <c r="N200" s="163" t="s">
        <v>41</v>
      </c>
      <c r="P200" s="148">
        <f t="shared" si="21"/>
        <v>0</v>
      </c>
      <c r="Q200" s="148">
        <v>0</v>
      </c>
      <c r="R200" s="148">
        <f t="shared" si="22"/>
        <v>0</v>
      </c>
      <c r="S200" s="148">
        <v>0</v>
      </c>
      <c r="T200" s="149">
        <f t="shared" si="23"/>
        <v>0</v>
      </c>
      <c r="AR200" s="150" t="s">
        <v>210</v>
      </c>
      <c r="AT200" s="150" t="s">
        <v>214</v>
      </c>
      <c r="AU200" s="150" t="s">
        <v>88</v>
      </c>
      <c r="AY200" s="17" t="s">
        <v>205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7" t="s">
        <v>88</v>
      </c>
      <c r="BK200" s="151">
        <f t="shared" si="29"/>
        <v>0</v>
      </c>
      <c r="BL200" s="17" t="s">
        <v>210</v>
      </c>
      <c r="BM200" s="150" t="s">
        <v>6126</v>
      </c>
    </row>
    <row r="201" spans="2:65" s="1" customFormat="1" ht="24.2" customHeight="1">
      <c r="B201" s="136"/>
      <c r="C201" s="154" t="s">
        <v>1099</v>
      </c>
      <c r="D201" s="154" t="s">
        <v>214</v>
      </c>
      <c r="E201" s="155" t="s">
        <v>6127</v>
      </c>
      <c r="F201" s="156" t="s">
        <v>6128</v>
      </c>
      <c r="G201" s="157" t="s">
        <v>5265</v>
      </c>
      <c r="H201" s="158">
        <v>8</v>
      </c>
      <c r="I201" s="159"/>
      <c r="J201" s="160">
        <f t="shared" si="20"/>
        <v>0</v>
      </c>
      <c r="K201" s="161"/>
      <c r="L201" s="32"/>
      <c r="M201" s="162" t="s">
        <v>1</v>
      </c>
      <c r="N201" s="163" t="s">
        <v>41</v>
      </c>
      <c r="P201" s="148">
        <f t="shared" si="21"/>
        <v>0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AR201" s="150" t="s">
        <v>210</v>
      </c>
      <c r="AT201" s="150" t="s">
        <v>214</v>
      </c>
      <c r="AU201" s="150" t="s">
        <v>88</v>
      </c>
      <c r="AY201" s="17" t="s">
        <v>205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7" t="s">
        <v>88</v>
      </c>
      <c r="BK201" s="151">
        <f t="shared" si="29"/>
        <v>0</v>
      </c>
      <c r="BL201" s="17" t="s">
        <v>210</v>
      </c>
      <c r="BM201" s="150" t="s">
        <v>6129</v>
      </c>
    </row>
    <row r="202" spans="2:65" s="11" customFormat="1" ht="22.9" customHeight="1">
      <c r="B202" s="126"/>
      <c r="D202" s="127" t="s">
        <v>74</v>
      </c>
      <c r="E202" s="152" t="s">
        <v>478</v>
      </c>
      <c r="F202" s="152" t="s">
        <v>479</v>
      </c>
      <c r="I202" s="129"/>
      <c r="J202" s="153">
        <f>BK202</f>
        <v>0</v>
      </c>
      <c r="L202" s="126"/>
      <c r="M202" s="131"/>
      <c r="P202" s="132">
        <f>P203</f>
        <v>0</v>
      </c>
      <c r="R202" s="132">
        <f>R203</f>
        <v>0</v>
      </c>
      <c r="T202" s="133">
        <f>T203</f>
        <v>0</v>
      </c>
      <c r="AR202" s="127" t="s">
        <v>82</v>
      </c>
      <c r="AT202" s="134" t="s">
        <v>74</v>
      </c>
      <c r="AU202" s="134" t="s">
        <v>82</v>
      </c>
      <c r="AY202" s="127" t="s">
        <v>205</v>
      </c>
      <c r="BK202" s="135">
        <f>BK203</f>
        <v>0</v>
      </c>
    </row>
    <row r="203" spans="2:65" s="1" customFormat="1" ht="33" customHeight="1">
      <c r="B203" s="136"/>
      <c r="C203" s="154" t="s">
        <v>1101</v>
      </c>
      <c r="D203" s="154" t="s">
        <v>214</v>
      </c>
      <c r="E203" s="155" t="s">
        <v>6130</v>
      </c>
      <c r="F203" s="156" t="s">
        <v>6131</v>
      </c>
      <c r="G203" s="157" t="s">
        <v>6046</v>
      </c>
      <c r="H203" s="158">
        <v>74.073999999999998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41</v>
      </c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210</v>
      </c>
      <c r="AT203" s="150" t="s">
        <v>214</v>
      </c>
      <c r="AU203" s="150" t="s">
        <v>88</v>
      </c>
      <c r="AY203" s="17" t="s">
        <v>205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88</v>
      </c>
      <c r="BK203" s="151">
        <f>ROUND(I203*H203,2)</f>
        <v>0</v>
      </c>
      <c r="BL203" s="17" t="s">
        <v>210</v>
      </c>
      <c r="BM203" s="150" t="s">
        <v>6132</v>
      </c>
    </row>
    <row r="204" spans="2:65" s="11" customFormat="1" ht="25.9" customHeight="1">
      <c r="B204" s="126"/>
      <c r="D204" s="127" t="s">
        <v>74</v>
      </c>
      <c r="E204" s="128" t="s">
        <v>6133</v>
      </c>
      <c r="F204" s="128" t="s">
        <v>6134</v>
      </c>
      <c r="I204" s="129"/>
      <c r="J204" s="130">
        <f>BK204</f>
        <v>0</v>
      </c>
      <c r="L204" s="126"/>
      <c r="M204" s="131"/>
      <c r="P204" s="132">
        <f>SUM(P205:P207)</f>
        <v>0</v>
      </c>
      <c r="R204" s="132">
        <f>SUM(R205:R207)</f>
        <v>0</v>
      </c>
      <c r="T204" s="133">
        <f>SUM(T205:T207)</f>
        <v>0</v>
      </c>
      <c r="AR204" s="127" t="s">
        <v>222</v>
      </c>
      <c r="AT204" s="134" t="s">
        <v>74</v>
      </c>
      <c r="AU204" s="134" t="s">
        <v>75</v>
      </c>
      <c r="AY204" s="127" t="s">
        <v>205</v>
      </c>
      <c r="BK204" s="135">
        <f>SUM(BK205:BK207)</f>
        <v>0</v>
      </c>
    </row>
    <row r="205" spans="2:65" s="1" customFormat="1" ht="24.2" customHeight="1">
      <c r="B205" s="136"/>
      <c r="C205" s="154" t="s">
        <v>1103</v>
      </c>
      <c r="D205" s="154" t="s">
        <v>214</v>
      </c>
      <c r="E205" s="155" t="s">
        <v>6135</v>
      </c>
      <c r="F205" s="156" t="s">
        <v>6136</v>
      </c>
      <c r="G205" s="157" t="s">
        <v>370</v>
      </c>
      <c r="H205" s="158">
        <v>12</v>
      </c>
      <c r="I205" s="159"/>
      <c r="J205" s="160">
        <f>ROUND(I205*H205,2)</f>
        <v>0</v>
      </c>
      <c r="K205" s="161"/>
      <c r="L205" s="32"/>
      <c r="M205" s="162" t="s">
        <v>1</v>
      </c>
      <c r="N205" s="163" t="s">
        <v>41</v>
      </c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AR205" s="150" t="s">
        <v>210</v>
      </c>
      <c r="AT205" s="150" t="s">
        <v>214</v>
      </c>
      <c r="AU205" s="150" t="s">
        <v>82</v>
      </c>
      <c r="AY205" s="17" t="s">
        <v>205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7" t="s">
        <v>88</v>
      </c>
      <c r="BK205" s="151">
        <f>ROUND(I205*H205,2)</f>
        <v>0</v>
      </c>
      <c r="BL205" s="17" t="s">
        <v>210</v>
      </c>
      <c r="BM205" s="150" t="s">
        <v>6137</v>
      </c>
    </row>
    <row r="206" spans="2:65" s="1" customFormat="1" ht="21.75" customHeight="1">
      <c r="B206" s="136"/>
      <c r="C206" s="137" t="s">
        <v>1105</v>
      </c>
      <c r="D206" s="137" t="s">
        <v>206</v>
      </c>
      <c r="E206" s="138" t="s">
        <v>6138</v>
      </c>
      <c r="F206" s="139" t="s">
        <v>6139</v>
      </c>
      <c r="G206" s="140" t="s">
        <v>370</v>
      </c>
      <c r="H206" s="141">
        <v>12</v>
      </c>
      <c r="I206" s="142"/>
      <c r="J206" s="143">
        <f>ROUND(I206*H206,2)</f>
        <v>0</v>
      </c>
      <c r="K206" s="144"/>
      <c r="L206" s="145"/>
      <c r="M206" s="146" t="s">
        <v>1</v>
      </c>
      <c r="N206" s="147" t="s">
        <v>41</v>
      </c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AR206" s="150" t="s">
        <v>209</v>
      </c>
      <c r="AT206" s="150" t="s">
        <v>206</v>
      </c>
      <c r="AU206" s="150" t="s">
        <v>82</v>
      </c>
      <c r="AY206" s="17" t="s">
        <v>205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7" t="s">
        <v>88</v>
      </c>
      <c r="BK206" s="151">
        <f>ROUND(I206*H206,2)</f>
        <v>0</v>
      </c>
      <c r="BL206" s="17" t="s">
        <v>210</v>
      </c>
      <c r="BM206" s="150" t="s">
        <v>6140</v>
      </c>
    </row>
    <row r="207" spans="2:65" s="1" customFormat="1" ht="24.2" customHeight="1">
      <c r="B207" s="136"/>
      <c r="C207" s="154" t="s">
        <v>1107</v>
      </c>
      <c r="D207" s="154" t="s">
        <v>214</v>
      </c>
      <c r="E207" s="155" t="s">
        <v>6141</v>
      </c>
      <c r="F207" s="156" t="s">
        <v>6142</v>
      </c>
      <c r="G207" s="157" t="s">
        <v>6143</v>
      </c>
      <c r="H207" s="158">
        <v>1</v>
      </c>
      <c r="I207" s="159"/>
      <c r="J207" s="160">
        <f>ROUND(I207*H207,2)</f>
        <v>0</v>
      </c>
      <c r="K207" s="161"/>
      <c r="L207" s="32"/>
      <c r="M207" s="192" t="s">
        <v>1</v>
      </c>
      <c r="N207" s="193" t="s">
        <v>41</v>
      </c>
      <c r="O207" s="194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AR207" s="150" t="s">
        <v>210</v>
      </c>
      <c r="AT207" s="150" t="s">
        <v>214</v>
      </c>
      <c r="AU207" s="150" t="s">
        <v>82</v>
      </c>
      <c r="AY207" s="17" t="s">
        <v>205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7" t="s">
        <v>88</v>
      </c>
      <c r="BK207" s="151">
        <f>ROUND(I207*H207,2)</f>
        <v>0</v>
      </c>
      <c r="BL207" s="17" t="s">
        <v>210</v>
      </c>
      <c r="BM207" s="150" t="s">
        <v>6144</v>
      </c>
    </row>
    <row r="208" spans="2:65" s="1" customFormat="1" ht="6.95" customHeight="1"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32"/>
    </row>
  </sheetData>
  <autoFilter ref="C126:K207" xr:uid="{00000000-0009-0000-0000-000017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18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161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6145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tr">
        <f>IF('Rekapitulácia stavby'!AN10="","",'Rekapitulácia stavby'!AN10)</f>
        <v/>
      </c>
      <c r="L16" s="32"/>
    </row>
    <row r="17" spans="2:12" s="1" customFormat="1" ht="18" customHeight="1">
      <c r="B17" s="32"/>
      <c r="E17" s="25" t="str">
        <f>IF('Rekapitulácia stavby'!E11="","",'Rekapitulácia stavby'!E11)</f>
        <v xml:space="preserve">SPU v Nitre , A.Hlinku č.2, 949 76  NITRA </v>
      </c>
      <c r="I17" s="27" t="s">
        <v>26</v>
      </c>
      <c r="J17" s="25" t="str">
        <f>IF('Rekapitulácia stavby'!AN11="","",'Rekapitulácia stavby'!AN11)</f>
        <v/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6146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ROUND((SUM(BE124:BE182)),  2)</f>
        <v>0</v>
      </c>
      <c r="G35" s="95"/>
      <c r="H35" s="95"/>
      <c r="I35" s="96">
        <v>0.2</v>
      </c>
      <c r="J35" s="94">
        <f>ROUND(((SUM(BE124:BE182))*I35),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ROUND((SUM(BF124:BF182)),  2)</f>
        <v>0</v>
      </c>
      <c r="G36" s="95"/>
      <c r="H36" s="95"/>
      <c r="I36" s="96">
        <v>0.2</v>
      </c>
      <c r="J36" s="94">
        <f>ROUND(((SUM(BF124:BF182))*I36),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ROUND((SUM(BG124:BG182)),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ROUND((SUM(BH124:BH182)),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ROUND((SUM(BI124:BI182)),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 xml:space="preserve">E2.5 - E2.5 SO06 SADOVÉ ÚPRAVY 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 xml:space="preserve">SPU v Nitre , A.Hlinku č.2, 949 76  NITRA 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P.Lančarič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J124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J125</f>
        <v>0</v>
      </c>
      <c r="L99" s="109"/>
    </row>
    <row r="100" spans="2:47" s="9" customFormat="1" ht="19.899999999999999" customHeight="1">
      <c r="B100" s="113"/>
      <c r="D100" s="114" t="s">
        <v>2031</v>
      </c>
      <c r="E100" s="115"/>
      <c r="F100" s="115"/>
      <c r="G100" s="115"/>
      <c r="H100" s="115"/>
      <c r="I100" s="115"/>
      <c r="J100" s="116">
        <f>J126</f>
        <v>0</v>
      </c>
      <c r="L100" s="113"/>
    </row>
    <row r="101" spans="2:47" s="9" customFormat="1" ht="19.899999999999999" customHeight="1">
      <c r="B101" s="113"/>
      <c r="D101" s="114" t="s">
        <v>6147</v>
      </c>
      <c r="E101" s="115"/>
      <c r="F101" s="115"/>
      <c r="G101" s="115"/>
      <c r="H101" s="115"/>
      <c r="I101" s="115"/>
      <c r="J101" s="116">
        <f>J178</f>
        <v>0</v>
      </c>
      <c r="L101" s="113"/>
    </row>
    <row r="102" spans="2:47" s="9" customFormat="1" ht="19.899999999999999" customHeight="1">
      <c r="B102" s="113"/>
      <c r="D102" s="114" t="s">
        <v>423</v>
      </c>
      <c r="E102" s="115"/>
      <c r="F102" s="115"/>
      <c r="G102" s="115"/>
      <c r="H102" s="115"/>
      <c r="I102" s="115"/>
      <c r="J102" s="116">
        <f>J181</f>
        <v>0</v>
      </c>
      <c r="L102" s="113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191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26.25" customHeight="1">
      <c r="B112" s="32"/>
      <c r="E112" s="270" t="str">
        <f>E7</f>
        <v>PD PRE MODERNIZÁCIU A STAVEBNÉ ÚPRAVY-  ŠD NOVÁ DOBA  PRI SPU V NITRE</v>
      </c>
      <c r="F112" s="271"/>
      <c r="G112" s="271"/>
      <c r="H112" s="271"/>
      <c r="L112" s="32"/>
    </row>
    <row r="113" spans="2:65" ht="12" customHeight="1">
      <c r="B113" s="20"/>
      <c r="C113" s="27" t="s">
        <v>171</v>
      </c>
      <c r="L113" s="20"/>
    </row>
    <row r="114" spans="2:65" s="1" customFormat="1" ht="16.5" customHeight="1">
      <c r="B114" s="32"/>
      <c r="E114" s="270" t="s">
        <v>1978</v>
      </c>
      <c r="F114" s="269"/>
      <c r="G114" s="269"/>
      <c r="H114" s="269"/>
      <c r="L114" s="32"/>
    </row>
    <row r="115" spans="2:65" s="1" customFormat="1" ht="12" customHeight="1">
      <c r="B115" s="32"/>
      <c r="C115" s="27" t="s">
        <v>173</v>
      </c>
      <c r="L115" s="32"/>
    </row>
    <row r="116" spans="2:65" s="1" customFormat="1" ht="16.5" customHeight="1">
      <c r="B116" s="32"/>
      <c r="E116" s="225" t="str">
        <f>E11</f>
        <v xml:space="preserve">E2.5 - E2.5 SO06 SADOVÉ ÚPRAVY </v>
      </c>
      <c r="F116" s="269"/>
      <c r="G116" s="269"/>
      <c r="H116" s="269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Nitra</v>
      </c>
      <c r="I118" s="27" t="s">
        <v>21</v>
      </c>
      <c r="J118" s="55" t="str">
        <f>IF(J14="","",J14)</f>
        <v>6. 6. 2024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23</v>
      </c>
      <c r="F120" s="25" t="str">
        <f>E17</f>
        <v xml:space="preserve">SPU v Nitre , A.Hlinku č.2, 949 76  NITRA </v>
      </c>
      <c r="I120" s="27" t="s">
        <v>29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 xml:space="preserve">P.Lančarič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7"/>
      <c r="C123" s="118" t="s">
        <v>192</v>
      </c>
      <c r="D123" s="119" t="s">
        <v>60</v>
      </c>
      <c r="E123" s="119" t="s">
        <v>56</v>
      </c>
      <c r="F123" s="119" t="s">
        <v>57</v>
      </c>
      <c r="G123" s="119" t="s">
        <v>193</v>
      </c>
      <c r="H123" s="119" t="s">
        <v>194</v>
      </c>
      <c r="I123" s="119" t="s">
        <v>195</v>
      </c>
      <c r="J123" s="120" t="s">
        <v>181</v>
      </c>
      <c r="K123" s="121" t="s">
        <v>196</v>
      </c>
      <c r="L123" s="117"/>
      <c r="M123" s="62" t="s">
        <v>1</v>
      </c>
      <c r="N123" s="63" t="s">
        <v>39</v>
      </c>
      <c r="O123" s="63" t="s">
        <v>197</v>
      </c>
      <c r="P123" s="63" t="s">
        <v>198</v>
      </c>
      <c r="Q123" s="63" t="s">
        <v>199</v>
      </c>
      <c r="R123" s="63" t="s">
        <v>200</v>
      </c>
      <c r="S123" s="63" t="s">
        <v>201</v>
      </c>
      <c r="T123" s="64" t="s">
        <v>202</v>
      </c>
    </row>
    <row r="124" spans="2:65" s="1" customFormat="1" ht="22.9" customHeight="1">
      <c r="B124" s="32"/>
      <c r="C124" s="67" t="s">
        <v>182</v>
      </c>
      <c r="J124" s="122">
        <f>BK124</f>
        <v>0</v>
      </c>
      <c r="L124" s="32"/>
      <c r="M124" s="65"/>
      <c r="N124" s="56"/>
      <c r="O124" s="56"/>
      <c r="P124" s="123">
        <f>P125</f>
        <v>0</v>
      </c>
      <c r="Q124" s="56"/>
      <c r="R124" s="123">
        <f>R125</f>
        <v>0</v>
      </c>
      <c r="S124" s="56"/>
      <c r="T124" s="124">
        <f>T125</f>
        <v>0</v>
      </c>
      <c r="AT124" s="17" t="s">
        <v>74</v>
      </c>
      <c r="AU124" s="17" t="s">
        <v>183</v>
      </c>
      <c r="BK124" s="125">
        <f>BK125</f>
        <v>0</v>
      </c>
    </row>
    <row r="125" spans="2:65" s="11" customFormat="1" ht="25.9" customHeight="1">
      <c r="B125" s="126"/>
      <c r="D125" s="127" t="s">
        <v>74</v>
      </c>
      <c r="E125" s="128" t="s">
        <v>203</v>
      </c>
      <c r="F125" s="128" t="s">
        <v>204</v>
      </c>
      <c r="I125" s="129"/>
      <c r="J125" s="130">
        <f>BK125</f>
        <v>0</v>
      </c>
      <c r="L125" s="126"/>
      <c r="M125" s="131"/>
      <c r="P125" s="132">
        <f>P126+P178+P181</f>
        <v>0</v>
      </c>
      <c r="R125" s="132">
        <f>R126+R178+R181</f>
        <v>0</v>
      </c>
      <c r="T125" s="133">
        <f>T126+T178+T181</f>
        <v>0</v>
      </c>
      <c r="AR125" s="127" t="s">
        <v>82</v>
      </c>
      <c r="AT125" s="134" t="s">
        <v>74</v>
      </c>
      <c r="AU125" s="134" t="s">
        <v>75</v>
      </c>
      <c r="AY125" s="127" t="s">
        <v>205</v>
      </c>
      <c r="BK125" s="135">
        <f>BK126+BK178+BK181</f>
        <v>0</v>
      </c>
    </row>
    <row r="126" spans="2:65" s="11" customFormat="1" ht="22.9" customHeight="1">
      <c r="B126" s="126"/>
      <c r="D126" s="127" t="s">
        <v>74</v>
      </c>
      <c r="E126" s="152" t="s">
        <v>82</v>
      </c>
      <c r="F126" s="152" t="s">
        <v>2047</v>
      </c>
      <c r="I126" s="129"/>
      <c r="J126" s="153">
        <f>BK126</f>
        <v>0</v>
      </c>
      <c r="L126" s="126"/>
      <c r="M126" s="131"/>
      <c r="P126" s="132">
        <f>SUM(P127:P177)</f>
        <v>0</v>
      </c>
      <c r="R126" s="132">
        <f>SUM(R127:R177)</f>
        <v>0</v>
      </c>
      <c r="T126" s="133">
        <f>SUM(T127:T177)</f>
        <v>0</v>
      </c>
      <c r="AR126" s="127" t="s">
        <v>82</v>
      </c>
      <c r="AT126" s="134" t="s">
        <v>74</v>
      </c>
      <c r="AU126" s="134" t="s">
        <v>82</v>
      </c>
      <c r="AY126" s="127" t="s">
        <v>205</v>
      </c>
      <c r="BK126" s="135">
        <f>SUM(BK127:BK177)</f>
        <v>0</v>
      </c>
    </row>
    <row r="127" spans="2:65" s="1" customFormat="1" ht="24.2" customHeight="1">
      <c r="B127" s="136"/>
      <c r="C127" s="154" t="s">
        <v>82</v>
      </c>
      <c r="D127" s="154" t="s">
        <v>214</v>
      </c>
      <c r="E127" s="155" t="s">
        <v>6148</v>
      </c>
      <c r="F127" s="156" t="s">
        <v>6149</v>
      </c>
      <c r="G127" s="157" t="s">
        <v>592</v>
      </c>
      <c r="H127" s="158">
        <v>1</v>
      </c>
      <c r="I127" s="159"/>
      <c r="J127" s="160">
        <f t="shared" ref="J127:J158" si="0">ROUND(I127*H127,2)</f>
        <v>0</v>
      </c>
      <c r="K127" s="161"/>
      <c r="L127" s="32"/>
      <c r="M127" s="162" t="s">
        <v>1</v>
      </c>
      <c r="N127" s="163" t="s">
        <v>41</v>
      </c>
      <c r="P127" s="148">
        <f t="shared" ref="P127:P158" si="1">O127*H127</f>
        <v>0</v>
      </c>
      <c r="Q127" s="148">
        <v>0</v>
      </c>
      <c r="R127" s="148">
        <f t="shared" ref="R127:R158" si="2">Q127*H127</f>
        <v>0</v>
      </c>
      <c r="S127" s="148">
        <v>0</v>
      </c>
      <c r="T127" s="149">
        <f t="shared" ref="T127:T158" si="3">S127*H127</f>
        <v>0</v>
      </c>
      <c r="AR127" s="150" t="s">
        <v>210</v>
      </c>
      <c r="AT127" s="150" t="s">
        <v>214</v>
      </c>
      <c r="AU127" s="150" t="s">
        <v>88</v>
      </c>
      <c r="AY127" s="17" t="s">
        <v>205</v>
      </c>
      <c r="BE127" s="151">
        <f t="shared" ref="BE127:BE158" si="4">IF(N127="základná",J127,0)</f>
        <v>0</v>
      </c>
      <c r="BF127" s="151">
        <f t="shared" ref="BF127:BF158" si="5">IF(N127="znížená",J127,0)</f>
        <v>0</v>
      </c>
      <c r="BG127" s="151">
        <f t="shared" ref="BG127:BG158" si="6">IF(N127="zákl. prenesená",J127,0)</f>
        <v>0</v>
      </c>
      <c r="BH127" s="151">
        <f t="shared" ref="BH127:BH158" si="7">IF(N127="zníž. prenesená",J127,0)</f>
        <v>0</v>
      </c>
      <c r="BI127" s="151">
        <f t="shared" ref="BI127:BI158" si="8">IF(N127="nulová",J127,0)</f>
        <v>0</v>
      </c>
      <c r="BJ127" s="17" t="s">
        <v>88</v>
      </c>
      <c r="BK127" s="151">
        <f t="shared" ref="BK127:BK158" si="9">ROUND(I127*H127,2)</f>
        <v>0</v>
      </c>
      <c r="BL127" s="17" t="s">
        <v>210</v>
      </c>
      <c r="BM127" s="150" t="s">
        <v>88</v>
      </c>
    </row>
    <row r="128" spans="2:65" s="1" customFormat="1" ht="24.2" customHeight="1">
      <c r="B128" s="136"/>
      <c r="C128" s="154" t="s">
        <v>88</v>
      </c>
      <c r="D128" s="154" t="s">
        <v>214</v>
      </c>
      <c r="E128" s="155" t="s">
        <v>6150</v>
      </c>
      <c r="F128" s="156" t="s">
        <v>6151</v>
      </c>
      <c r="G128" s="157" t="s">
        <v>592</v>
      </c>
      <c r="H128" s="158">
        <v>1</v>
      </c>
      <c r="I128" s="159"/>
      <c r="J128" s="160">
        <f t="shared" si="0"/>
        <v>0</v>
      </c>
      <c r="K128" s="161"/>
      <c r="L128" s="32"/>
      <c r="M128" s="162" t="s">
        <v>1</v>
      </c>
      <c r="N128" s="163" t="s">
        <v>41</v>
      </c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AR128" s="150" t="s">
        <v>210</v>
      </c>
      <c r="AT128" s="150" t="s">
        <v>214</v>
      </c>
      <c r="AU128" s="150" t="s">
        <v>88</v>
      </c>
      <c r="AY128" s="17" t="s">
        <v>205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7" t="s">
        <v>88</v>
      </c>
      <c r="BK128" s="151">
        <f t="shared" si="9"/>
        <v>0</v>
      </c>
      <c r="BL128" s="17" t="s">
        <v>210</v>
      </c>
      <c r="BM128" s="150" t="s">
        <v>210</v>
      </c>
    </row>
    <row r="129" spans="2:65" s="1" customFormat="1" ht="24.2" customHeight="1">
      <c r="B129" s="136"/>
      <c r="C129" s="154" t="s">
        <v>222</v>
      </c>
      <c r="D129" s="154" t="s">
        <v>214</v>
      </c>
      <c r="E129" s="155" t="s">
        <v>6152</v>
      </c>
      <c r="F129" s="156" t="s">
        <v>6153</v>
      </c>
      <c r="G129" s="157" t="s">
        <v>592</v>
      </c>
      <c r="H129" s="158">
        <v>1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41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210</v>
      </c>
      <c r="AT129" s="150" t="s">
        <v>214</v>
      </c>
      <c r="AU129" s="150" t="s">
        <v>88</v>
      </c>
      <c r="AY129" s="17" t="s">
        <v>205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88</v>
      </c>
      <c r="BK129" s="151">
        <f t="shared" si="9"/>
        <v>0</v>
      </c>
      <c r="BL129" s="17" t="s">
        <v>210</v>
      </c>
      <c r="BM129" s="150" t="s">
        <v>260</v>
      </c>
    </row>
    <row r="130" spans="2:65" s="1" customFormat="1" ht="33" customHeight="1">
      <c r="B130" s="136"/>
      <c r="C130" s="154" t="s">
        <v>210</v>
      </c>
      <c r="D130" s="154" t="s">
        <v>214</v>
      </c>
      <c r="E130" s="155" t="s">
        <v>6154</v>
      </c>
      <c r="F130" s="156" t="s">
        <v>6155</v>
      </c>
      <c r="G130" s="157" t="s">
        <v>592</v>
      </c>
      <c r="H130" s="158">
        <v>12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41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210</v>
      </c>
      <c r="AT130" s="150" t="s">
        <v>214</v>
      </c>
      <c r="AU130" s="150" t="s">
        <v>88</v>
      </c>
      <c r="AY130" s="17" t="s">
        <v>205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88</v>
      </c>
      <c r="BK130" s="151">
        <f t="shared" si="9"/>
        <v>0</v>
      </c>
      <c r="BL130" s="17" t="s">
        <v>210</v>
      </c>
      <c r="BM130" s="150" t="s">
        <v>209</v>
      </c>
    </row>
    <row r="131" spans="2:65" s="1" customFormat="1" ht="24.2" customHeight="1">
      <c r="B131" s="136"/>
      <c r="C131" s="154" t="s">
        <v>220</v>
      </c>
      <c r="D131" s="154" t="s">
        <v>214</v>
      </c>
      <c r="E131" s="155" t="s">
        <v>6156</v>
      </c>
      <c r="F131" s="156" t="s">
        <v>6157</v>
      </c>
      <c r="G131" s="157" t="s">
        <v>592</v>
      </c>
      <c r="H131" s="158">
        <v>1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41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210</v>
      </c>
      <c r="AT131" s="150" t="s">
        <v>214</v>
      </c>
      <c r="AU131" s="150" t="s">
        <v>88</v>
      </c>
      <c r="AY131" s="17" t="s">
        <v>205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88</v>
      </c>
      <c r="BK131" s="151">
        <f t="shared" si="9"/>
        <v>0</v>
      </c>
      <c r="BL131" s="17" t="s">
        <v>210</v>
      </c>
      <c r="BM131" s="150" t="s">
        <v>309</v>
      </c>
    </row>
    <row r="132" spans="2:65" s="1" customFormat="1" ht="33" customHeight="1">
      <c r="B132" s="136"/>
      <c r="C132" s="154" t="s">
        <v>260</v>
      </c>
      <c r="D132" s="154" t="s">
        <v>214</v>
      </c>
      <c r="E132" s="155" t="s">
        <v>6158</v>
      </c>
      <c r="F132" s="156" t="s">
        <v>6159</v>
      </c>
      <c r="G132" s="157" t="s">
        <v>592</v>
      </c>
      <c r="H132" s="158">
        <v>12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41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210</v>
      </c>
      <c r="AT132" s="150" t="s">
        <v>214</v>
      </c>
      <c r="AU132" s="150" t="s">
        <v>88</v>
      </c>
      <c r="AY132" s="17" t="s">
        <v>205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88</v>
      </c>
      <c r="BK132" s="151">
        <f t="shared" si="9"/>
        <v>0</v>
      </c>
      <c r="BL132" s="17" t="s">
        <v>210</v>
      </c>
      <c r="BM132" s="150" t="s">
        <v>317</v>
      </c>
    </row>
    <row r="133" spans="2:65" s="1" customFormat="1" ht="24.2" customHeight="1">
      <c r="B133" s="136"/>
      <c r="C133" s="154" t="s">
        <v>267</v>
      </c>
      <c r="D133" s="154" t="s">
        <v>214</v>
      </c>
      <c r="E133" s="155" t="s">
        <v>6160</v>
      </c>
      <c r="F133" s="156" t="s">
        <v>6161</v>
      </c>
      <c r="G133" s="157" t="s">
        <v>592</v>
      </c>
      <c r="H133" s="158">
        <v>1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41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210</v>
      </c>
      <c r="AT133" s="150" t="s">
        <v>214</v>
      </c>
      <c r="AU133" s="150" t="s">
        <v>88</v>
      </c>
      <c r="AY133" s="17" t="s">
        <v>205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88</v>
      </c>
      <c r="BK133" s="151">
        <f t="shared" si="9"/>
        <v>0</v>
      </c>
      <c r="BL133" s="17" t="s">
        <v>210</v>
      </c>
      <c r="BM133" s="150" t="s">
        <v>326</v>
      </c>
    </row>
    <row r="134" spans="2:65" s="1" customFormat="1" ht="33" customHeight="1">
      <c r="B134" s="136"/>
      <c r="C134" s="154" t="s">
        <v>209</v>
      </c>
      <c r="D134" s="154" t="s">
        <v>214</v>
      </c>
      <c r="E134" s="155" t="s">
        <v>6162</v>
      </c>
      <c r="F134" s="156" t="s">
        <v>6163</v>
      </c>
      <c r="G134" s="157" t="s">
        <v>592</v>
      </c>
      <c r="H134" s="158">
        <v>12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41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210</v>
      </c>
      <c r="AT134" s="150" t="s">
        <v>214</v>
      </c>
      <c r="AU134" s="150" t="s">
        <v>88</v>
      </c>
      <c r="AY134" s="17" t="s">
        <v>205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88</v>
      </c>
      <c r="BK134" s="151">
        <f t="shared" si="9"/>
        <v>0</v>
      </c>
      <c r="BL134" s="17" t="s">
        <v>210</v>
      </c>
      <c r="BM134" s="150" t="s">
        <v>233</v>
      </c>
    </row>
    <row r="135" spans="2:65" s="1" customFormat="1" ht="24.2" customHeight="1">
      <c r="B135" s="136"/>
      <c r="C135" s="154" t="s">
        <v>893</v>
      </c>
      <c r="D135" s="154" t="s">
        <v>214</v>
      </c>
      <c r="E135" s="155" t="s">
        <v>6164</v>
      </c>
      <c r="F135" s="156" t="s">
        <v>6165</v>
      </c>
      <c r="G135" s="157" t="s">
        <v>165</v>
      </c>
      <c r="H135" s="158">
        <v>2162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41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210</v>
      </c>
      <c r="AT135" s="150" t="s">
        <v>214</v>
      </c>
      <c r="AU135" s="150" t="s">
        <v>88</v>
      </c>
      <c r="AY135" s="17" t="s">
        <v>205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88</v>
      </c>
      <c r="BK135" s="151">
        <f t="shared" si="9"/>
        <v>0</v>
      </c>
      <c r="BL135" s="17" t="s">
        <v>210</v>
      </c>
      <c r="BM135" s="150" t="s">
        <v>344</v>
      </c>
    </row>
    <row r="136" spans="2:65" s="1" customFormat="1" ht="16.5" customHeight="1">
      <c r="B136" s="136"/>
      <c r="C136" s="137" t="s">
        <v>897</v>
      </c>
      <c r="D136" s="137" t="s">
        <v>206</v>
      </c>
      <c r="E136" s="138" t="s">
        <v>6166</v>
      </c>
      <c r="F136" s="139" t="s">
        <v>6167</v>
      </c>
      <c r="G136" s="140" t="s">
        <v>520</v>
      </c>
      <c r="H136" s="141">
        <v>21.62</v>
      </c>
      <c r="I136" s="142"/>
      <c r="J136" s="143">
        <f t="shared" si="0"/>
        <v>0</v>
      </c>
      <c r="K136" s="144"/>
      <c r="L136" s="145"/>
      <c r="M136" s="146" t="s">
        <v>1</v>
      </c>
      <c r="N136" s="147" t="s">
        <v>41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209</v>
      </c>
      <c r="AT136" s="150" t="s">
        <v>206</v>
      </c>
      <c r="AU136" s="150" t="s">
        <v>88</v>
      </c>
      <c r="AY136" s="17" t="s">
        <v>205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88</v>
      </c>
      <c r="BK136" s="151">
        <f t="shared" si="9"/>
        <v>0</v>
      </c>
      <c r="BL136" s="17" t="s">
        <v>210</v>
      </c>
      <c r="BM136" s="150" t="s">
        <v>7</v>
      </c>
    </row>
    <row r="137" spans="2:65" s="1" customFormat="1" ht="21.75" customHeight="1">
      <c r="B137" s="136"/>
      <c r="C137" s="154" t="s">
        <v>277</v>
      </c>
      <c r="D137" s="154" t="s">
        <v>214</v>
      </c>
      <c r="E137" s="155" t="s">
        <v>6168</v>
      </c>
      <c r="F137" s="156" t="s">
        <v>6169</v>
      </c>
      <c r="G137" s="157" t="s">
        <v>165</v>
      </c>
      <c r="H137" s="158">
        <v>1377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41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210</v>
      </c>
      <c r="AT137" s="150" t="s">
        <v>214</v>
      </c>
      <c r="AU137" s="150" t="s">
        <v>88</v>
      </c>
      <c r="AY137" s="17" t="s">
        <v>205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88</v>
      </c>
      <c r="BK137" s="151">
        <f t="shared" si="9"/>
        <v>0</v>
      </c>
      <c r="BL137" s="17" t="s">
        <v>210</v>
      </c>
      <c r="BM137" s="150" t="s">
        <v>364</v>
      </c>
    </row>
    <row r="138" spans="2:65" s="1" customFormat="1" ht="16.5" customHeight="1">
      <c r="B138" s="136"/>
      <c r="C138" s="137" t="s">
        <v>309</v>
      </c>
      <c r="D138" s="137" t="s">
        <v>206</v>
      </c>
      <c r="E138" s="138" t="s">
        <v>6170</v>
      </c>
      <c r="F138" s="139" t="s">
        <v>6171</v>
      </c>
      <c r="G138" s="140" t="s">
        <v>520</v>
      </c>
      <c r="H138" s="141">
        <v>68.849999999999994</v>
      </c>
      <c r="I138" s="142"/>
      <c r="J138" s="143">
        <f t="shared" si="0"/>
        <v>0</v>
      </c>
      <c r="K138" s="144"/>
      <c r="L138" s="145"/>
      <c r="M138" s="146" t="s">
        <v>1</v>
      </c>
      <c r="N138" s="147" t="s">
        <v>41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209</v>
      </c>
      <c r="AT138" s="150" t="s">
        <v>206</v>
      </c>
      <c r="AU138" s="150" t="s">
        <v>88</v>
      </c>
      <c r="AY138" s="17" t="s">
        <v>205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88</v>
      </c>
      <c r="BK138" s="151">
        <f t="shared" si="9"/>
        <v>0</v>
      </c>
      <c r="BL138" s="17" t="s">
        <v>210</v>
      </c>
      <c r="BM138" s="150" t="s">
        <v>374</v>
      </c>
    </row>
    <row r="139" spans="2:65" s="1" customFormat="1" ht="33" customHeight="1">
      <c r="B139" s="136"/>
      <c r="C139" s="154" t="s">
        <v>313</v>
      </c>
      <c r="D139" s="154" t="s">
        <v>214</v>
      </c>
      <c r="E139" s="155" t="s">
        <v>6172</v>
      </c>
      <c r="F139" s="156" t="s">
        <v>6173</v>
      </c>
      <c r="G139" s="157" t="s">
        <v>165</v>
      </c>
      <c r="H139" s="158">
        <v>1377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41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210</v>
      </c>
      <c r="AT139" s="150" t="s">
        <v>214</v>
      </c>
      <c r="AU139" s="150" t="s">
        <v>88</v>
      </c>
      <c r="AY139" s="17" t="s">
        <v>205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88</v>
      </c>
      <c r="BK139" s="151">
        <f t="shared" si="9"/>
        <v>0</v>
      </c>
      <c r="BL139" s="17" t="s">
        <v>210</v>
      </c>
      <c r="BM139" s="150" t="s">
        <v>382</v>
      </c>
    </row>
    <row r="140" spans="2:65" s="1" customFormat="1" ht="33" customHeight="1">
      <c r="B140" s="136"/>
      <c r="C140" s="154" t="s">
        <v>317</v>
      </c>
      <c r="D140" s="154" t="s">
        <v>214</v>
      </c>
      <c r="E140" s="155" t="s">
        <v>6172</v>
      </c>
      <c r="F140" s="156" t="s">
        <v>6173</v>
      </c>
      <c r="G140" s="157" t="s">
        <v>165</v>
      </c>
      <c r="H140" s="158">
        <v>184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41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210</v>
      </c>
      <c r="AT140" s="150" t="s">
        <v>214</v>
      </c>
      <c r="AU140" s="150" t="s">
        <v>88</v>
      </c>
      <c r="AY140" s="17" t="s">
        <v>205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88</v>
      </c>
      <c r="BK140" s="151">
        <f t="shared" si="9"/>
        <v>0</v>
      </c>
      <c r="BL140" s="17" t="s">
        <v>210</v>
      </c>
      <c r="BM140" s="150" t="s">
        <v>391</v>
      </c>
    </row>
    <row r="141" spans="2:65" s="1" customFormat="1" ht="24.2" customHeight="1">
      <c r="B141" s="136"/>
      <c r="C141" s="154" t="s">
        <v>322</v>
      </c>
      <c r="D141" s="154" t="s">
        <v>214</v>
      </c>
      <c r="E141" s="155" t="s">
        <v>6174</v>
      </c>
      <c r="F141" s="156" t="s">
        <v>6175</v>
      </c>
      <c r="G141" s="157" t="s">
        <v>592</v>
      </c>
      <c r="H141" s="158">
        <v>791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41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210</v>
      </c>
      <c r="AT141" s="150" t="s">
        <v>214</v>
      </c>
      <c r="AU141" s="150" t="s">
        <v>88</v>
      </c>
      <c r="AY141" s="17" t="s">
        <v>205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88</v>
      </c>
      <c r="BK141" s="151">
        <f t="shared" si="9"/>
        <v>0</v>
      </c>
      <c r="BL141" s="17" t="s">
        <v>210</v>
      </c>
      <c r="BM141" s="150" t="s">
        <v>405</v>
      </c>
    </row>
    <row r="142" spans="2:65" s="1" customFormat="1" ht="24.2" customHeight="1">
      <c r="B142" s="136"/>
      <c r="C142" s="154" t="s">
        <v>326</v>
      </c>
      <c r="D142" s="154" t="s">
        <v>214</v>
      </c>
      <c r="E142" s="155" t="s">
        <v>6176</v>
      </c>
      <c r="F142" s="156" t="s">
        <v>6177</v>
      </c>
      <c r="G142" s="157" t="s">
        <v>592</v>
      </c>
      <c r="H142" s="158">
        <v>15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41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210</v>
      </c>
      <c r="AT142" s="150" t="s">
        <v>214</v>
      </c>
      <c r="AU142" s="150" t="s">
        <v>88</v>
      </c>
      <c r="AY142" s="17" t="s">
        <v>205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88</v>
      </c>
      <c r="BK142" s="151">
        <f t="shared" si="9"/>
        <v>0</v>
      </c>
      <c r="BL142" s="17" t="s">
        <v>210</v>
      </c>
      <c r="BM142" s="150" t="s">
        <v>258</v>
      </c>
    </row>
    <row r="143" spans="2:65" s="1" customFormat="1" ht="24.2" customHeight="1">
      <c r="B143" s="136"/>
      <c r="C143" s="154" t="s">
        <v>330</v>
      </c>
      <c r="D143" s="154" t="s">
        <v>214</v>
      </c>
      <c r="E143" s="155" t="s">
        <v>6178</v>
      </c>
      <c r="F143" s="156" t="s">
        <v>6179</v>
      </c>
      <c r="G143" s="157" t="s">
        <v>592</v>
      </c>
      <c r="H143" s="158">
        <v>386</v>
      </c>
      <c r="I143" s="159"/>
      <c r="J143" s="160">
        <f t="shared" si="0"/>
        <v>0</v>
      </c>
      <c r="K143" s="161"/>
      <c r="L143" s="32"/>
      <c r="M143" s="162" t="s">
        <v>1</v>
      </c>
      <c r="N143" s="163" t="s">
        <v>41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AR143" s="150" t="s">
        <v>210</v>
      </c>
      <c r="AT143" s="150" t="s">
        <v>214</v>
      </c>
      <c r="AU143" s="150" t="s">
        <v>88</v>
      </c>
      <c r="AY143" s="17" t="s">
        <v>205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88</v>
      </c>
      <c r="BK143" s="151">
        <f t="shared" si="9"/>
        <v>0</v>
      </c>
      <c r="BL143" s="17" t="s">
        <v>210</v>
      </c>
      <c r="BM143" s="150" t="s">
        <v>624</v>
      </c>
    </row>
    <row r="144" spans="2:65" s="1" customFormat="1" ht="16.5" customHeight="1">
      <c r="B144" s="136"/>
      <c r="C144" s="137" t="s">
        <v>233</v>
      </c>
      <c r="D144" s="137" t="s">
        <v>206</v>
      </c>
      <c r="E144" s="138" t="s">
        <v>6180</v>
      </c>
      <c r="F144" s="139" t="s">
        <v>6181</v>
      </c>
      <c r="G144" s="140" t="s">
        <v>592</v>
      </c>
      <c r="H144" s="141">
        <v>260</v>
      </c>
      <c r="I144" s="142"/>
      <c r="J144" s="143">
        <f t="shared" si="0"/>
        <v>0</v>
      </c>
      <c r="K144" s="144"/>
      <c r="L144" s="145"/>
      <c r="M144" s="146" t="s">
        <v>1</v>
      </c>
      <c r="N144" s="147" t="s">
        <v>41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AR144" s="150" t="s">
        <v>209</v>
      </c>
      <c r="AT144" s="150" t="s">
        <v>206</v>
      </c>
      <c r="AU144" s="150" t="s">
        <v>88</v>
      </c>
      <c r="AY144" s="17" t="s">
        <v>205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88</v>
      </c>
      <c r="BK144" s="151">
        <f t="shared" si="9"/>
        <v>0</v>
      </c>
      <c r="BL144" s="17" t="s">
        <v>210</v>
      </c>
      <c r="BM144" s="150" t="s">
        <v>874</v>
      </c>
    </row>
    <row r="145" spans="2:65" s="1" customFormat="1" ht="16.5" customHeight="1">
      <c r="B145" s="136"/>
      <c r="C145" s="137" t="s">
        <v>340</v>
      </c>
      <c r="D145" s="137" t="s">
        <v>206</v>
      </c>
      <c r="E145" s="138" t="s">
        <v>6182</v>
      </c>
      <c r="F145" s="139" t="s">
        <v>6183</v>
      </c>
      <c r="G145" s="140" t="s">
        <v>592</v>
      </c>
      <c r="H145" s="141">
        <v>126</v>
      </c>
      <c r="I145" s="142"/>
      <c r="J145" s="143">
        <f t="shared" si="0"/>
        <v>0</v>
      </c>
      <c r="K145" s="144"/>
      <c r="L145" s="145"/>
      <c r="M145" s="146" t="s">
        <v>1</v>
      </c>
      <c r="N145" s="147" t="s">
        <v>41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209</v>
      </c>
      <c r="AT145" s="150" t="s">
        <v>206</v>
      </c>
      <c r="AU145" s="150" t="s">
        <v>88</v>
      </c>
      <c r="AY145" s="17" t="s">
        <v>205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88</v>
      </c>
      <c r="BK145" s="151">
        <f t="shared" si="9"/>
        <v>0</v>
      </c>
      <c r="BL145" s="17" t="s">
        <v>210</v>
      </c>
      <c r="BM145" s="150" t="s">
        <v>879</v>
      </c>
    </row>
    <row r="146" spans="2:65" s="1" customFormat="1" ht="24.2" customHeight="1">
      <c r="B146" s="136"/>
      <c r="C146" s="154" t="s">
        <v>344</v>
      </c>
      <c r="D146" s="154" t="s">
        <v>214</v>
      </c>
      <c r="E146" s="155" t="s">
        <v>6184</v>
      </c>
      <c r="F146" s="156" t="s">
        <v>6185</v>
      </c>
      <c r="G146" s="157" t="s">
        <v>592</v>
      </c>
      <c r="H146" s="158">
        <v>405</v>
      </c>
      <c r="I146" s="159"/>
      <c r="J146" s="160">
        <f t="shared" si="0"/>
        <v>0</v>
      </c>
      <c r="K146" s="161"/>
      <c r="L146" s="32"/>
      <c r="M146" s="162" t="s">
        <v>1</v>
      </c>
      <c r="N146" s="163" t="s">
        <v>41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210</v>
      </c>
      <c r="AT146" s="150" t="s">
        <v>214</v>
      </c>
      <c r="AU146" s="150" t="s">
        <v>88</v>
      </c>
      <c r="AY146" s="17" t="s">
        <v>205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88</v>
      </c>
      <c r="BK146" s="151">
        <f t="shared" si="9"/>
        <v>0</v>
      </c>
      <c r="BL146" s="17" t="s">
        <v>210</v>
      </c>
      <c r="BM146" s="150" t="s">
        <v>887</v>
      </c>
    </row>
    <row r="147" spans="2:65" s="1" customFormat="1" ht="16.5" customHeight="1">
      <c r="B147" s="136"/>
      <c r="C147" s="137" t="s">
        <v>348</v>
      </c>
      <c r="D147" s="137" t="s">
        <v>206</v>
      </c>
      <c r="E147" s="138" t="s">
        <v>6186</v>
      </c>
      <c r="F147" s="139" t="s">
        <v>6187</v>
      </c>
      <c r="G147" s="140" t="s">
        <v>592</v>
      </c>
      <c r="H147" s="141">
        <v>405</v>
      </c>
      <c r="I147" s="142"/>
      <c r="J147" s="143">
        <f t="shared" si="0"/>
        <v>0</v>
      </c>
      <c r="K147" s="144"/>
      <c r="L147" s="145"/>
      <c r="M147" s="146" t="s">
        <v>1</v>
      </c>
      <c r="N147" s="147" t="s">
        <v>41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209</v>
      </c>
      <c r="AT147" s="150" t="s">
        <v>206</v>
      </c>
      <c r="AU147" s="150" t="s">
        <v>88</v>
      </c>
      <c r="AY147" s="17" t="s">
        <v>205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88</v>
      </c>
      <c r="BK147" s="151">
        <f t="shared" si="9"/>
        <v>0</v>
      </c>
      <c r="BL147" s="17" t="s">
        <v>210</v>
      </c>
      <c r="BM147" s="150" t="s">
        <v>897</v>
      </c>
    </row>
    <row r="148" spans="2:65" s="1" customFormat="1" ht="33" customHeight="1">
      <c r="B148" s="136"/>
      <c r="C148" s="154" t="s">
        <v>7</v>
      </c>
      <c r="D148" s="154" t="s">
        <v>214</v>
      </c>
      <c r="E148" s="155" t="s">
        <v>6188</v>
      </c>
      <c r="F148" s="156" t="s">
        <v>6189</v>
      </c>
      <c r="G148" s="157" t="s">
        <v>165</v>
      </c>
      <c r="H148" s="158">
        <v>184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41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210</v>
      </c>
      <c r="AT148" s="150" t="s">
        <v>214</v>
      </c>
      <c r="AU148" s="150" t="s">
        <v>88</v>
      </c>
      <c r="AY148" s="17" t="s">
        <v>205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88</v>
      </c>
      <c r="BK148" s="151">
        <f t="shared" si="9"/>
        <v>0</v>
      </c>
      <c r="BL148" s="17" t="s">
        <v>210</v>
      </c>
      <c r="BM148" s="150" t="s">
        <v>905</v>
      </c>
    </row>
    <row r="149" spans="2:65" s="1" customFormat="1" ht="24.2" customHeight="1">
      <c r="B149" s="136"/>
      <c r="C149" s="154" t="s">
        <v>362</v>
      </c>
      <c r="D149" s="154" t="s">
        <v>214</v>
      </c>
      <c r="E149" s="155" t="s">
        <v>6190</v>
      </c>
      <c r="F149" s="156" t="s">
        <v>6191</v>
      </c>
      <c r="G149" s="157" t="s">
        <v>165</v>
      </c>
      <c r="H149" s="158">
        <v>1561</v>
      </c>
      <c r="I149" s="159"/>
      <c r="J149" s="160">
        <f t="shared" si="0"/>
        <v>0</v>
      </c>
      <c r="K149" s="161"/>
      <c r="L149" s="32"/>
      <c r="M149" s="162" t="s">
        <v>1</v>
      </c>
      <c r="N149" s="163" t="s">
        <v>41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210</v>
      </c>
      <c r="AT149" s="150" t="s">
        <v>214</v>
      </c>
      <c r="AU149" s="150" t="s">
        <v>88</v>
      </c>
      <c r="AY149" s="17" t="s">
        <v>205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88</v>
      </c>
      <c r="BK149" s="151">
        <f t="shared" si="9"/>
        <v>0</v>
      </c>
      <c r="BL149" s="17" t="s">
        <v>210</v>
      </c>
      <c r="BM149" s="150" t="s">
        <v>913</v>
      </c>
    </row>
    <row r="150" spans="2:65" s="1" customFormat="1" ht="24.2" customHeight="1">
      <c r="B150" s="136"/>
      <c r="C150" s="154" t="s">
        <v>364</v>
      </c>
      <c r="D150" s="154" t="s">
        <v>214</v>
      </c>
      <c r="E150" s="155" t="s">
        <v>6192</v>
      </c>
      <c r="F150" s="156" t="s">
        <v>6193</v>
      </c>
      <c r="G150" s="157" t="s">
        <v>165</v>
      </c>
      <c r="H150" s="158">
        <v>1561</v>
      </c>
      <c r="I150" s="159"/>
      <c r="J150" s="160">
        <f t="shared" si="0"/>
        <v>0</v>
      </c>
      <c r="K150" s="161"/>
      <c r="L150" s="32"/>
      <c r="M150" s="162" t="s">
        <v>1</v>
      </c>
      <c r="N150" s="163" t="s">
        <v>41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210</v>
      </c>
      <c r="AT150" s="150" t="s">
        <v>214</v>
      </c>
      <c r="AU150" s="150" t="s">
        <v>88</v>
      </c>
      <c r="AY150" s="17" t="s">
        <v>205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88</v>
      </c>
      <c r="BK150" s="151">
        <f t="shared" si="9"/>
        <v>0</v>
      </c>
      <c r="BL150" s="17" t="s">
        <v>210</v>
      </c>
      <c r="BM150" s="150" t="s">
        <v>921</v>
      </c>
    </row>
    <row r="151" spans="2:65" s="1" customFormat="1" ht="24.2" customHeight="1">
      <c r="B151" s="136"/>
      <c r="C151" s="154" t="s">
        <v>367</v>
      </c>
      <c r="D151" s="154" t="s">
        <v>214</v>
      </c>
      <c r="E151" s="155" t="s">
        <v>6194</v>
      </c>
      <c r="F151" s="156" t="s">
        <v>6195</v>
      </c>
      <c r="G151" s="157" t="s">
        <v>165</v>
      </c>
      <c r="H151" s="158">
        <v>1561</v>
      </c>
      <c r="I151" s="159"/>
      <c r="J151" s="160">
        <f t="shared" si="0"/>
        <v>0</v>
      </c>
      <c r="K151" s="161"/>
      <c r="L151" s="32"/>
      <c r="M151" s="162" t="s">
        <v>1</v>
      </c>
      <c r="N151" s="163" t="s">
        <v>41</v>
      </c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AR151" s="150" t="s">
        <v>210</v>
      </c>
      <c r="AT151" s="150" t="s">
        <v>214</v>
      </c>
      <c r="AU151" s="150" t="s">
        <v>88</v>
      </c>
      <c r="AY151" s="17" t="s">
        <v>205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88</v>
      </c>
      <c r="BK151" s="151">
        <f t="shared" si="9"/>
        <v>0</v>
      </c>
      <c r="BL151" s="17" t="s">
        <v>210</v>
      </c>
      <c r="BM151" s="150" t="s">
        <v>932</v>
      </c>
    </row>
    <row r="152" spans="2:65" s="1" customFormat="1" ht="33" customHeight="1">
      <c r="B152" s="136"/>
      <c r="C152" s="154" t="s">
        <v>374</v>
      </c>
      <c r="D152" s="154" t="s">
        <v>214</v>
      </c>
      <c r="E152" s="155" t="s">
        <v>6196</v>
      </c>
      <c r="F152" s="156" t="s">
        <v>6197</v>
      </c>
      <c r="G152" s="157" t="s">
        <v>592</v>
      </c>
      <c r="H152" s="158">
        <v>15</v>
      </c>
      <c r="I152" s="159"/>
      <c r="J152" s="160">
        <f t="shared" si="0"/>
        <v>0</v>
      </c>
      <c r="K152" s="161"/>
      <c r="L152" s="32"/>
      <c r="M152" s="162" t="s">
        <v>1</v>
      </c>
      <c r="N152" s="163" t="s">
        <v>41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210</v>
      </c>
      <c r="AT152" s="150" t="s">
        <v>214</v>
      </c>
      <c r="AU152" s="150" t="s">
        <v>88</v>
      </c>
      <c r="AY152" s="17" t="s">
        <v>205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88</v>
      </c>
      <c r="BK152" s="151">
        <f t="shared" si="9"/>
        <v>0</v>
      </c>
      <c r="BL152" s="17" t="s">
        <v>210</v>
      </c>
      <c r="BM152" s="150" t="s">
        <v>1083</v>
      </c>
    </row>
    <row r="153" spans="2:65" s="1" customFormat="1" ht="16.5" customHeight="1">
      <c r="B153" s="136"/>
      <c r="C153" s="137" t="s">
        <v>380</v>
      </c>
      <c r="D153" s="137" t="s">
        <v>206</v>
      </c>
      <c r="E153" s="138" t="s">
        <v>6198</v>
      </c>
      <c r="F153" s="139" t="s">
        <v>6199</v>
      </c>
      <c r="G153" s="140" t="s">
        <v>592</v>
      </c>
      <c r="H153" s="141">
        <v>7</v>
      </c>
      <c r="I153" s="142"/>
      <c r="J153" s="143">
        <f t="shared" si="0"/>
        <v>0</v>
      </c>
      <c r="K153" s="144"/>
      <c r="L153" s="145"/>
      <c r="M153" s="146" t="s">
        <v>1</v>
      </c>
      <c r="N153" s="147" t="s">
        <v>41</v>
      </c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AR153" s="150" t="s">
        <v>209</v>
      </c>
      <c r="AT153" s="150" t="s">
        <v>206</v>
      </c>
      <c r="AU153" s="150" t="s">
        <v>88</v>
      </c>
      <c r="AY153" s="17" t="s">
        <v>205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88</v>
      </c>
      <c r="BK153" s="151">
        <f t="shared" si="9"/>
        <v>0</v>
      </c>
      <c r="BL153" s="17" t="s">
        <v>210</v>
      </c>
      <c r="BM153" s="150" t="s">
        <v>1089</v>
      </c>
    </row>
    <row r="154" spans="2:65" s="1" customFormat="1" ht="16.5" customHeight="1">
      <c r="B154" s="136"/>
      <c r="C154" s="137" t="s">
        <v>382</v>
      </c>
      <c r="D154" s="137" t="s">
        <v>206</v>
      </c>
      <c r="E154" s="138" t="s">
        <v>6200</v>
      </c>
      <c r="F154" s="139" t="s">
        <v>6201</v>
      </c>
      <c r="G154" s="140" t="s">
        <v>592</v>
      </c>
      <c r="H154" s="141">
        <v>6</v>
      </c>
      <c r="I154" s="142"/>
      <c r="J154" s="143">
        <f t="shared" si="0"/>
        <v>0</v>
      </c>
      <c r="K154" s="144"/>
      <c r="L154" s="145"/>
      <c r="M154" s="146" t="s">
        <v>1</v>
      </c>
      <c r="N154" s="147" t="s">
        <v>41</v>
      </c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AR154" s="150" t="s">
        <v>209</v>
      </c>
      <c r="AT154" s="150" t="s">
        <v>206</v>
      </c>
      <c r="AU154" s="150" t="s">
        <v>88</v>
      </c>
      <c r="AY154" s="17" t="s">
        <v>205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88</v>
      </c>
      <c r="BK154" s="151">
        <f t="shared" si="9"/>
        <v>0</v>
      </c>
      <c r="BL154" s="17" t="s">
        <v>210</v>
      </c>
      <c r="BM154" s="150" t="s">
        <v>1096</v>
      </c>
    </row>
    <row r="155" spans="2:65" s="1" customFormat="1" ht="16.5" customHeight="1">
      <c r="B155" s="136"/>
      <c r="C155" s="137" t="s">
        <v>386</v>
      </c>
      <c r="D155" s="137" t="s">
        <v>206</v>
      </c>
      <c r="E155" s="138" t="s">
        <v>6202</v>
      </c>
      <c r="F155" s="139" t="s">
        <v>6203</v>
      </c>
      <c r="G155" s="140" t="s">
        <v>592</v>
      </c>
      <c r="H155" s="141">
        <v>1</v>
      </c>
      <c r="I155" s="142"/>
      <c r="J155" s="143">
        <f t="shared" si="0"/>
        <v>0</v>
      </c>
      <c r="K155" s="144"/>
      <c r="L155" s="145"/>
      <c r="M155" s="146" t="s">
        <v>1</v>
      </c>
      <c r="N155" s="147" t="s">
        <v>41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209</v>
      </c>
      <c r="AT155" s="150" t="s">
        <v>206</v>
      </c>
      <c r="AU155" s="150" t="s">
        <v>88</v>
      </c>
      <c r="AY155" s="17" t="s">
        <v>205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88</v>
      </c>
      <c r="BK155" s="151">
        <f t="shared" si="9"/>
        <v>0</v>
      </c>
      <c r="BL155" s="17" t="s">
        <v>210</v>
      </c>
      <c r="BM155" s="150" t="s">
        <v>1101</v>
      </c>
    </row>
    <row r="156" spans="2:65" s="1" customFormat="1" ht="16.5" customHeight="1">
      <c r="B156" s="136"/>
      <c r="C156" s="137" t="s">
        <v>391</v>
      </c>
      <c r="D156" s="137" t="s">
        <v>206</v>
      </c>
      <c r="E156" s="138" t="s">
        <v>6204</v>
      </c>
      <c r="F156" s="139" t="s">
        <v>6205</v>
      </c>
      <c r="G156" s="140" t="s">
        <v>592</v>
      </c>
      <c r="H156" s="141">
        <v>1</v>
      </c>
      <c r="I156" s="142"/>
      <c r="J156" s="143">
        <f t="shared" si="0"/>
        <v>0</v>
      </c>
      <c r="K156" s="144"/>
      <c r="L156" s="145"/>
      <c r="M156" s="146" t="s">
        <v>1</v>
      </c>
      <c r="N156" s="147" t="s">
        <v>41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209</v>
      </c>
      <c r="AT156" s="150" t="s">
        <v>206</v>
      </c>
      <c r="AU156" s="150" t="s">
        <v>88</v>
      </c>
      <c r="AY156" s="17" t="s">
        <v>205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88</v>
      </c>
      <c r="BK156" s="151">
        <f t="shared" si="9"/>
        <v>0</v>
      </c>
      <c r="BL156" s="17" t="s">
        <v>210</v>
      </c>
      <c r="BM156" s="150" t="s">
        <v>1105</v>
      </c>
    </row>
    <row r="157" spans="2:65" s="1" customFormat="1" ht="33" customHeight="1">
      <c r="B157" s="136"/>
      <c r="C157" s="154" t="s">
        <v>398</v>
      </c>
      <c r="D157" s="154" t="s">
        <v>214</v>
      </c>
      <c r="E157" s="155" t="s">
        <v>6206</v>
      </c>
      <c r="F157" s="156" t="s">
        <v>6207</v>
      </c>
      <c r="G157" s="157" t="s">
        <v>592</v>
      </c>
      <c r="H157" s="158">
        <v>384</v>
      </c>
      <c r="I157" s="159"/>
      <c r="J157" s="160">
        <f t="shared" si="0"/>
        <v>0</v>
      </c>
      <c r="K157" s="161"/>
      <c r="L157" s="32"/>
      <c r="M157" s="162" t="s">
        <v>1</v>
      </c>
      <c r="N157" s="163" t="s">
        <v>41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210</v>
      </c>
      <c r="AT157" s="150" t="s">
        <v>214</v>
      </c>
      <c r="AU157" s="150" t="s">
        <v>88</v>
      </c>
      <c r="AY157" s="17" t="s">
        <v>205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88</v>
      </c>
      <c r="BK157" s="151">
        <f t="shared" si="9"/>
        <v>0</v>
      </c>
      <c r="BL157" s="17" t="s">
        <v>210</v>
      </c>
      <c r="BM157" s="150" t="s">
        <v>1109</v>
      </c>
    </row>
    <row r="158" spans="2:65" s="1" customFormat="1" ht="16.5" customHeight="1">
      <c r="B158" s="136"/>
      <c r="C158" s="137" t="s">
        <v>405</v>
      </c>
      <c r="D158" s="137" t="s">
        <v>206</v>
      </c>
      <c r="E158" s="138" t="s">
        <v>6208</v>
      </c>
      <c r="F158" s="139" t="s">
        <v>6209</v>
      </c>
      <c r="G158" s="140" t="s">
        <v>592</v>
      </c>
      <c r="H158" s="141">
        <v>64</v>
      </c>
      <c r="I158" s="142"/>
      <c r="J158" s="143">
        <f t="shared" si="0"/>
        <v>0</v>
      </c>
      <c r="K158" s="144"/>
      <c r="L158" s="145"/>
      <c r="M158" s="146" t="s">
        <v>1</v>
      </c>
      <c r="N158" s="147" t="s">
        <v>41</v>
      </c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AR158" s="150" t="s">
        <v>209</v>
      </c>
      <c r="AT158" s="150" t="s">
        <v>206</v>
      </c>
      <c r="AU158" s="150" t="s">
        <v>88</v>
      </c>
      <c r="AY158" s="17" t="s">
        <v>205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88</v>
      </c>
      <c r="BK158" s="151">
        <f t="shared" si="9"/>
        <v>0</v>
      </c>
      <c r="BL158" s="17" t="s">
        <v>210</v>
      </c>
      <c r="BM158" s="150" t="s">
        <v>508</v>
      </c>
    </row>
    <row r="159" spans="2:65" s="1" customFormat="1" ht="16.5" customHeight="1">
      <c r="B159" s="136"/>
      <c r="C159" s="137" t="s">
        <v>409</v>
      </c>
      <c r="D159" s="137" t="s">
        <v>206</v>
      </c>
      <c r="E159" s="138" t="s">
        <v>6210</v>
      </c>
      <c r="F159" s="139" t="s">
        <v>6211</v>
      </c>
      <c r="G159" s="140" t="s">
        <v>592</v>
      </c>
      <c r="H159" s="141">
        <v>96</v>
      </c>
      <c r="I159" s="142"/>
      <c r="J159" s="143">
        <f t="shared" ref="J159:J177" si="10">ROUND(I159*H159,2)</f>
        <v>0</v>
      </c>
      <c r="K159" s="144"/>
      <c r="L159" s="145"/>
      <c r="M159" s="146" t="s">
        <v>1</v>
      </c>
      <c r="N159" s="147" t="s">
        <v>41</v>
      </c>
      <c r="P159" s="148">
        <f t="shared" ref="P159:P177" si="11">O159*H159</f>
        <v>0</v>
      </c>
      <c r="Q159" s="148">
        <v>0</v>
      </c>
      <c r="R159" s="148">
        <f t="shared" ref="R159:R177" si="12">Q159*H159</f>
        <v>0</v>
      </c>
      <c r="S159" s="148">
        <v>0</v>
      </c>
      <c r="T159" s="149">
        <f t="shared" ref="T159:T177" si="13">S159*H159</f>
        <v>0</v>
      </c>
      <c r="AR159" s="150" t="s">
        <v>209</v>
      </c>
      <c r="AT159" s="150" t="s">
        <v>206</v>
      </c>
      <c r="AU159" s="150" t="s">
        <v>88</v>
      </c>
      <c r="AY159" s="17" t="s">
        <v>205</v>
      </c>
      <c r="BE159" s="151">
        <f t="shared" ref="BE159:BE177" si="14">IF(N159="základná",J159,0)</f>
        <v>0</v>
      </c>
      <c r="BF159" s="151">
        <f t="shared" ref="BF159:BF177" si="15">IF(N159="znížená",J159,0)</f>
        <v>0</v>
      </c>
      <c r="BG159" s="151">
        <f t="shared" ref="BG159:BG177" si="16">IF(N159="zákl. prenesená",J159,0)</f>
        <v>0</v>
      </c>
      <c r="BH159" s="151">
        <f t="shared" ref="BH159:BH177" si="17">IF(N159="zníž. prenesená",J159,0)</f>
        <v>0</v>
      </c>
      <c r="BI159" s="151">
        <f t="shared" ref="BI159:BI177" si="18">IF(N159="nulová",J159,0)</f>
        <v>0</v>
      </c>
      <c r="BJ159" s="17" t="s">
        <v>88</v>
      </c>
      <c r="BK159" s="151">
        <f t="shared" ref="BK159:BK177" si="19">ROUND(I159*H159,2)</f>
        <v>0</v>
      </c>
      <c r="BL159" s="17" t="s">
        <v>210</v>
      </c>
      <c r="BM159" s="150" t="s">
        <v>1116</v>
      </c>
    </row>
    <row r="160" spans="2:65" s="1" customFormat="1" ht="21.75" customHeight="1">
      <c r="B160" s="136"/>
      <c r="C160" s="137" t="s">
        <v>258</v>
      </c>
      <c r="D160" s="137" t="s">
        <v>206</v>
      </c>
      <c r="E160" s="138" t="s">
        <v>6212</v>
      </c>
      <c r="F160" s="139" t="s">
        <v>6213</v>
      </c>
      <c r="G160" s="140" t="s">
        <v>592</v>
      </c>
      <c r="H160" s="141">
        <v>32</v>
      </c>
      <c r="I160" s="142"/>
      <c r="J160" s="143">
        <f t="shared" si="10"/>
        <v>0</v>
      </c>
      <c r="K160" s="144"/>
      <c r="L160" s="145"/>
      <c r="M160" s="146" t="s">
        <v>1</v>
      </c>
      <c r="N160" s="147" t="s">
        <v>41</v>
      </c>
      <c r="P160" s="148">
        <f t="shared" si="11"/>
        <v>0</v>
      </c>
      <c r="Q160" s="148">
        <v>0</v>
      </c>
      <c r="R160" s="148">
        <f t="shared" si="12"/>
        <v>0</v>
      </c>
      <c r="S160" s="148">
        <v>0</v>
      </c>
      <c r="T160" s="149">
        <f t="shared" si="13"/>
        <v>0</v>
      </c>
      <c r="AR160" s="150" t="s">
        <v>209</v>
      </c>
      <c r="AT160" s="150" t="s">
        <v>206</v>
      </c>
      <c r="AU160" s="150" t="s">
        <v>88</v>
      </c>
      <c r="AY160" s="17" t="s">
        <v>205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7" t="s">
        <v>88</v>
      </c>
      <c r="BK160" s="151">
        <f t="shared" si="19"/>
        <v>0</v>
      </c>
      <c r="BL160" s="17" t="s">
        <v>210</v>
      </c>
      <c r="BM160" s="150" t="s">
        <v>1120</v>
      </c>
    </row>
    <row r="161" spans="2:65" s="1" customFormat="1" ht="16.5" customHeight="1">
      <c r="B161" s="136"/>
      <c r="C161" s="137" t="s">
        <v>619</v>
      </c>
      <c r="D161" s="137" t="s">
        <v>206</v>
      </c>
      <c r="E161" s="138" t="s">
        <v>6214</v>
      </c>
      <c r="F161" s="139" t="s">
        <v>6215</v>
      </c>
      <c r="G161" s="140" t="s">
        <v>592</v>
      </c>
      <c r="H161" s="141">
        <v>128</v>
      </c>
      <c r="I161" s="142"/>
      <c r="J161" s="143">
        <f t="shared" si="10"/>
        <v>0</v>
      </c>
      <c r="K161" s="144"/>
      <c r="L161" s="145"/>
      <c r="M161" s="146" t="s">
        <v>1</v>
      </c>
      <c r="N161" s="147" t="s">
        <v>41</v>
      </c>
      <c r="P161" s="148">
        <f t="shared" si="11"/>
        <v>0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AR161" s="150" t="s">
        <v>209</v>
      </c>
      <c r="AT161" s="150" t="s">
        <v>206</v>
      </c>
      <c r="AU161" s="150" t="s">
        <v>88</v>
      </c>
      <c r="AY161" s="17" t="s">
        <v>205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7" t="s">
        <v>88</v>
      </c>
      <c r="BK161" s="151">
        <f t="shared" si="19"/>
        <v>0</v>
      </c>
      <c r="BL161" s="17" t="s">
        <v>210</v>
      </c>
      <c r="BM161" s="150" t="s">
        <v>1129</v>
      </c>
    </row>
    <row r="162" spans="2:65" s="1" customFormat="1" ht="16.5" customHeight="1">
      <c r="B162" s="136"/>
      <c r="C162" s="137" t="s">
        <v>624</v>
      </c>
      <c r="D162" s="137" t="s">
        <v>206</v>
      </c>
      <c r="E162" s="138" t="s">
        <v>6216</v>
      </c>
      <c r="F162" s="139" t="s">
        <v>6217</v>
      </c>
      <c r="G162" s="140" t="s">
        <v>592</v>
      </c>
      <c r="H162" s="141">
        <v>64</v>
      </c>
      <c r="I162" s="142"/>
      <c r="J162" s="143">
        <f t="shared" si="10"/>
        <v>0</v>
      </c>
      <c r="K162" s="144"/>
      <c r="L162" s="145"/>
      <c r="M162" s="146" t="s">
        <v>1</v>
      </c>
      <c r="N162" s="147" t="s">
        <v>41</v>
      </c>
      <c r="P162" s="148">
        <f t="shared" si="11"/>
        <v>0</v>
      </c>
      <c r="Q162" s="148">
        <v>0</v>
      </c>
      <c r="R162" s="148">
        <f t="shared" si="12"/>
        <v>0</v>
      </c>
      <c r="S162" s="148">
        <v>0</v>
      </c>
      <c r="T162" s="149">
        <f t="shared" si="13"/>
        <v>0</v>
      </c>
      <c r="AR162" s="150" t="s">
        <v>209</v>
      </c>
      <c r="AT162" s="150" t="s">
        <v>206</v>
      </c>
      <c r="AU162" s="150" t="s">
        <v>88</v>
      </c>
      <c r="AY162" s="17" t="s">
        <v>205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7" t="s">
        <v>88</v>
      </c>
      <c r="BK162" s="151">
        <f t="shared" si="19"/>
        <v>0</v>
      </c>
      <c r="BL162" s="17" t="s">
        <v>210</v>
      </c>
      <c r="BM162" s="150" t="s">
        <v>1137</v>
      </c>
    </row>
    <row r="163" spans="2:65" s="1" customFormat="1" ht="33" customHeight="1">
      <c r="B163" s="136"/>
      <c r="C163" s="154" t="s">
        <v>870</v>
      </c>
      <c r="D163" s="154" t="s">
        <v>214</v>
      </c>
      <c r="E163" s="155" t="s">
        <v>6218</v>
      </c>
      <c r="F163" s="156" t="s">
        <v>6219</v>
      </c>
      <c r="G163" s="157" t="s">
        <v>592</v>
      </c>
      <c r="H163" s="158">
        <v>15</v>
      </c>
      <c r="I163" s="159"/>
      <c r="J163" s="160">
        <f t="shared" si="10"/>
        <v>0</v>
      </c>
      <c r="K163" s="161"/>
      <c r="L163" s="32"/>
      <c r="M163" s="162" t="s">
        <v>1</v>
      </c>
      <c r="N163" s="163" t="s">
        <v>41</v>
      </c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AR163" s="150" t="s">
        <v>210</v>
      </c>
      <c r="AT163" s="150" t="s">
        <v>214</v>
      </c>
      <c r="AU163" s="150" t="s">
        <v>88</v>
      </c>
      <c r="AY163" s="17" t="s">
        <v>205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7" t="s">
        <v>88</v>
      </c>
      <c r="BK163" s="151">
        <f t="shared" si="19"/>
        <v>0</v>
      </c>
      <c r="BL163" s="17" t="s">
        <v>210</v>
      </c>
      <c r="BM163" s="150" t="s">
        <v>1145</v>
      </c>
    </row>
    <row r="164" spans="2:65" s="1" customFormat="1" ht="24.2" customHeight="1">
      <c r="B164" s="136"/>
      <c r="C164" s="137" t="s">
        <v>874</v>
      </c>
      <c r="D164" s="137" t="s">
        <v>206</v>
      </c>
      <c r="E164" s="138" t="s">
        <v>6220</v>
      </c>
      <c r="F164" s="139" t="s">
        <v>6221</v>
      </c>
      <c r="G164" s="140" t="s">
        <v>592</v>
      </c>
      <c r="H164" s="141">
        <v>15.15</v>
      </c>
      <c r="I164" s="142"/>
      <c r="J164" s="143">
        <f t="shared" si="10"/>
        <v>0</v>
      </c>
      <c r="K164" s="144"/>
      <c r="L164" s="145"/>
      <c r="M164" s="146" t="s">
        <v>1</v>
      </c>
      <c r="N164" s="147" t="s">
        <v>41</v>
      </c>
      <c r="P164" s="148">
        <f t="shared" si="11"/>
        <v>0</v>
      </c>
      <c r="Q164" s="148">
        <v>0</v>
      </c>
      <c r="R164" s="148">
        <f t="shared" si="12"/>
        <v>0</v>
      </c>
      <c r="S164" s="148">
        <v>0</v>
      </c>
      <c r="T164" s="149">
        <f t="shared" si="13"/>
        <v>0</v>
      </c>
      <c r="AR164" s="150" t="s">
        <v>209</v>
      </c>
      <c r="AT164" s="150" t="s">
        <v>206</v>
      </c>
      <c r="AU164" s="150" t="s">
        <v>88</v>
      </c>
      <c r="AY164" s="17" t="s">
        <v>205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88</v>
      </c>
      <c r="BK164" s="151">
        <f t="shared" si="19"/>
        <v>0</v>
      </c>
      <c r="BL164" s="17" t="s">
        <v>210</v>
      </c>
      <c r="BM164" s="150" t="s">
        <v>1152</v>
      </c>
    </row>
    <row r="165" spans="2:65" s="1" customFormat="1" ht="16.5" customHeight="1">
      <c r="B165" s="136"/>
      <c r="C165" s="137" t="s">
        <v>876</v>
      </c>
      <c r="D165" s="137" t="s">
        <v>206</v>
      </c>
      <c r="E165" s="138" t="s">
        <v>6222</v>
      </c>
      <c r="F165" s="139" t="s">
        <v>6223</v>
      </c>
      <c r="G165" s="140" t="s">
        <v>370</v>
      </c>
      <c r="H165" s="141">
        <v>37.5</v>
      </c>
      <c r="I165" s="142"/>
      <c r="J165" s="143">
        <f t="shared" si="10"/>
        <v>0</v>
      </c>
      <c r="K165" s="144"/>
      <c r="L165" s="145"/>
      <c r="M165" s="146" t="s">
        <v>1</v>
      </c>
      <c r="N165" s="147" t="s">
        <v>41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209</v>
      </c>
      <c r="AT165" s="150" t="s">
        <v>206</v>
      </c>
      <c r="AU165" s="150" t="s">
        <v>88</v>
      </c>
      <c r="AY165" s="17" t="s">
        <v>205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88</v>
      </c>
      <c r="BK165" s="151">
        <f t="shared" si="19"/>
        <v>0</v>
      </c>
      <c r="BL165" s="17" t="s">
        <v>210</v>
      </c>
      <c r="BM165" s="150" t="s">
        <v>1167</v>
      </c>
    </row>
    <row r="166" spans="2:65" s="1" customFormat="1" ht="24.2" customHeight="1">
      <c r="B166" s="136"/>
      <c r="C166" s="154" t="s">
        <v>879</v>
      </c>
      <c r="D166" s="154" t="s">
        <v>214</v>
      </c>
      <c r="E166" s="155" t="s">
        <v>6224</v>
      </c>
      <c r="F166" s="156" t="s">
        <v>6225</v>
      </c>
      <c r="G166" s="157" t="s">
        <v>165</v>
      </c>
      <c r="H166" s="158">
        <v>2.4750000000000001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41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210</v>
      </c>
      <c r="AT166" s="150" t="s">
        <v>214</v>
      </c>
      <c r="AU166" s="150" t="s">
        <v>88</v>
      </c>
      <c r="AY166" s="17" t="s">
        <v>205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88</v>
      </c>
      <c r="BK166" s="151">
        <f t="shared" si="19"/>
        <v>0</v>
      </c>
      <c r="BL166" s="17" t="s">
        <v>210</v>
      </c>
      <c r="BM166" s="150" t="s">
        <v>1171</v>
      </c>
    </row>
    <row r="167" spans="2:65" s="1" customFormat="1" ht="33" customHeight="1">
      <c r="B167" s="136"/>
      <c r="C167" s="154" t="s">
        <v>883</v>
      </c>
      <c r="D167" s="154" t="s">
        <v>214</v>
      </c>
      <c r="E167" s="155" t="s">
        <v>6226</v>
      </c>
      <c r="F167" s="156" t="s">
        <v>6227</v>
      </c>
      <c r="G167" s="157" t="s">
        <v>165</v>
      </c>
      <c r="H167" s="158">
        <v>1561</v>
      </c>
      <c r="I167" s="159"/>
      <c r="J167" s="160">
        <f t="shared" si="10"/>
        <v>0</v>
      </c>
      <c r="K167" s="161"/>
      <c r="L167" s="32"/>
      <c r="M167" s="162" t="s">
        <v>1</v>
      </c>
      <c r="N167" s="163" t="s">
        <v>41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210</v>
      </c>
      <c r="AT167" s="150" t="s">
        <v>214</v>
      </c>
      <c r="AU167" s="150" t="s">
        <v>88</v>
      </c>
      <c r="AY167" s="17" t="s">
        <v>205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88</v>
      </c>
      <c r="BK167" s="151">
        <f t="shared" si="19"/>
        <v>0</v>
      </c>
      <c r="BL167" s="17" t="s">
        <v>210</v>
      </c>
      <c r="BM167" s="150" t="s">
        <v>1175</v>
      </c>
    </row>
    <row r="168" spans="2:65" s="1" customFormat="1" ht="24.2" customHeight="1">
      <c r="B168" s="136"/>
      <c r="C168" s="154" t="s">
        <v>887</v>
      </c>
      <c r="D168" s="154" t="s">
        <v>214</v>
      </c>
      <c r="E168" s="155" t="s">
        <v>6228</v>
      </c>
      <c r="F168" s="156" t="s">
        <v>6229</v>
      </c>
      <c r="G168" s="157" t="s">
        <v>592</v>
      </c>
      <c r="H168" s="158">
        <v>399</v>
      </c>
      <c r="I168" s="159"/>
      <c r="J168" s="160">
        <f t="shared" si="10"/>
        <v>0</v>
      </c>
      <c r="K168" s="161"/>
      <c r="L168" s="32"/>
      <c r="M168" s="162" t="s">
        <v>1</v>
      </c>
      <c r="N168" s="163" t="s">
        <v>41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210</v>
      </c>
      <c r="AT168" s="150" t="s">
        <v>214</v>
      </c>
      <c r="AU168" s="150" t="s">
        <v>88</v>
      </c>
      <c r="AY168" s="17" t="s">
        <v>205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88</v>
      </c>
      <c r="BK168" s="151">
        <f t="shared" si="19"/>
        <v>0</v>
      </c>
      <c r="BL168" s="17" t="s">
        <v>210</v>
      </c>
      <c r="BM168" s="150" t="s">
        <v>1182</v>
      </c>
    </row>
    <row r="169" spans="2:65" s="1" customFormat="1" ht="16.5" customHeight="1">
      <c r="B169" s="136"/>
      <c r="C169" s="137" t="s">
        <v>893</v>
      </c>
      <c r="D169" s="137" t="s">
        <v>206</v>
      </c>
      <c r="E169" s="138" t="s">
        <v>6230</v>
      </c>
      <c r="F169" s="139" t="s">
        <v>6231</v>
      </c>
      <c r="G169" s="140" t="s">
        <v>270</v>
      </c>
      <c r="H169" s="141">
        <v>0.628</v>
      </c>
      <c r="I169" s="142"/>
      <c r="J169" s="143">
        <f t="shared" si="10"/>
        <v>0</v>
      </c>
      <c r="K169" s="144"/>
      <c r="L169" s="145"/>
      <c r="M169" s="146" t="s">
        <v>1</v>
      </c>
      <c r="N169" s="147" t="s">
        <v>41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209</v>
      </c>
      <c r="AT169" s="150" t="s">
        <v>206</v>
      </c>
      <c r="AU169" s="150" t="s">
        <v>88</v>
      </c>
      <c r="AY169" s="17" t="s">
        <v>205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88</v>
      </c>
      <c r="BK169" s="151">
        <f t="shared" si="19"/>
        <v>0</v>
      </c>
      <c r="BL169" s="17" t="s">
        <v>210</v>
      </c>
      <c r="BM169" s="150" t="s">
        <v>1190</v>
      </c>
    </row>
    <row r="170" spans="2:65" s="1" customFormat="1" ht="24.2" customHeight="1">
      <c r="B170" s="136"/>
      <c r="C170" s="154" t="s">
        <v>897</v>
      </c>
      <c r="D170" s="154" t="s">
        <v>214</v>
      </c>
      <c r="E170" s="155" t="s">
        <v>6232</v>
      </c>
      <c r="F170" s="156" t="s">
        <v>6233</v>
      </c>
      <c r="G170" s="157" t="s">
        <v>592</v>
      </c>
      <c r="H170" s="158">
        <v>791</v>
      </c>
      <c r="I170" s="159"/>
      <c r="J170" s="160">
        <f t="shared" si="10"/>
        <v>0</v>
      </c>
      <c r="K170" s="161"/>
      <c r="L170" s="32"/>
      <c r="M170" s="162" t="s">
        <v>1</v>
      </c>
      <c r="N170" s="163" t="s">
        <v>41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210</v>
      </c>
      <c r="AT170" s="150" t="s">
        <v>214</v>
      </c>
      <c r="AU170" s="150" t="s">
        <v>88</v>
      </c>
      <c r="AY170" s="17" t="s">
        <v>205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88</v>
      </c>
      <c r="BK170" s="151">
        <f t="shared" si="19"/>
        <v>0</v>
      </c>
      <c r="BL170" s="17" t="s">
        <v>210</v>
      </c>
      <c r="BM170" s="150" t="s">
        <v>1014</v>
      </c>
    </row>
    <row r="171" spans="2:65" s="1" customFormat="1" ht="16.5" customHeight="1">
      <c r="B171" s="136"/>
      <c r="C171" s="137" t="s">
        <v>901</v>
      </c>
      <c r="D171" s="137" t="s">
        <v>206</v>
      </c>
      <c r="E171" s="138" t="s">
        <v>6234</v>
      </c>
      <c r="F171" s="139" t="s">
        <v>6231</v>
      </c>
      <c r="G171" s="140" t="s">
        <v>270</v>
      </c>
      <c r="H171" s="141">
        <v>0.20799999999999999</v>
      </c>
      <c r="I171" s="142"/>
      <c r="J171" s="143">
        <f t="shared" si="10"/>
        <v>0</v>
      </c>
      <c r="K171" s="144"/>
      <c r="L171" s="145"/>
      <c r="M171" s="146" t="s">
        <v>1</v>
      </c>
      <c r="N171" s="147" t="s">
        <v>41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209</v>
      </c>
      <c r="AT171" s="150" t="s">
        <v>206</v>
      </c>
      <c r="AU171" s="150" t="s">
        <v>88</v>
      </c>
      <c r="AY171" s="17" t="s">
        <v>205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88</v>
      </c>
      <c r="BK171" s="151">
        <f t="shared" si="19"/>
        <v>0</v>
      </c>
      <c r="BL171" s="17" t="s">
        <v>210</v>
      </c>
      <c r="BM171" s="150" t="s">
        <v>1204</v>
      </c>
    </row>
    <row r="172" spans="2:65" s="1" customFormat="1" ht="24.2" customHeight="1">
      <c r="B172" s="136"/>
      <c r="C172" s="154" t="s">
        <v>905</v>
      </c>
      <c r="D172" s="154" t="s">
        <v>214</v>
      </c>
      <c r="E172" s="155" t="s">
        <v>6235</v>
      </c>
      <c r="F172" s="156" t="s">
        <v>6236</v>
      </c>
      <c r="G172" s="157" t="s">
        <v>165</v>
      </c>
      <c r="H172" s="158">
        <v>1377</v>
      </c>
      <c r="I172" s="159"/>
      <c r="J172" s="160">
        <f t="shared" si="10"/>
        <v>0</v>
      </c>
      <c r="K172" s="161"/>
      <c r="L172" s="32"/>
      <c r="M172" s="162" t="s">
        <v>1</v>
      </c>
      <c r="N172" s="163" t="s">
        <v>41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210</v>
      </c>
      <c r="AT172" s="150" t="s">
        <v>214</v>
      </c>
      <c r="AU172" s="150" t="s">
        <v>88</v>
      </c>
      <c r="AY172" s="17" t="s">
        <v>205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88</v>
      </c>
      <c r="BK172" s="151">
        <f t="shared" si="19"/>
        <v>0</v>
      </c>
      <c r="BL172" s="17" t="s">
        <v>210</v>
      </c>
      <c r="BM172" s="150" t="s">
        <v>1211</v>
      </c>
    </row>
    <row r="173" spans="2:65" s="1" customFormat="1" ht="16.5" customHeight="1">
      <c r="B173" s="136"/>
      <c r="C173" s="137" t="s">
        <v>909</v>
      </c>
      <c r="D173" s="137" t="s">
        <v>206</v>
      </c>
      <c r="E173" s="138" t="s">
        <v>6237</v>
      </c>
      <c r="F173" s="139" t="s">
        <v>6238</v>
      </c>
      <c r="G173" s="140" t="s">
        <v>270</v>
      </c>
      <c r="H173" s="141">
        <v>4.8000000000000001E-2</v>
      </c>
      <c r="I173" s="142"/>
      <c r="J173" s="143">
        <f t="shared" si="10"/>
        <v>0</v>
      </c>
      <c r="K173" s="144"/>
      <c r="L173" s="145"/>
      <c r="M173" s="146" t="s">
        <v>1</v>
      </c>
      <c r="N173" s="147" t="s">
        <v>41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209</v>
      </c>
      <c r="AT173" s="150" t="s">
        <v>206</v>
      </c>
      <c r="AU173" s="150" t="s">
        <v>88</v>
      </c>
      <c r="AY173" s="17" t="s">
        <v>205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88</v>
      </c>
      <c r="BK173" s="151">
        <f t="shared" si="19"/>
        <v>0</v>
      </c>
      <c r="BL173" s="17" t="s">
        <v>210</v>
      </c>
      <c r="BM173" s="150" t="s">
        <v>169</v>
      </c>
    </row>
    <row r="174" spans="2:65" s="1" customFormat="1" ht="24.2" customHeight="1">
      <c r="B174" s="136"/>
      <c r="C174" s="154" t="s">
        <v>913</v>
      </c>
      <c r="D174" s="154" t="s">
        <v>214</v>
      </c>
      <c r="E174" s="155" t="s">
        <v>6239</v>
      </c>
      <c r="F174" s="156" t="s">
        <v>6240</v>
      </c>
      <c r="G174" s="157" t="s">
        <v>165</v>
      </c>
      <c r="H174" s="158">
        <v>184</v>
      </c>
      <c r="I174" s="159"/>
      <c r="J174" s="160">
        <f t="shared" si="10"/>
        <v>0</v>
      </c>
      <c r="K174" s="161"/>
      <c r="L174" s="32"/>
      <c r="M174" s="162" t="s">
        <v>1</v>
      </c>
      <c r="N174" s="163" t="s">
        <v>41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210</v>
      </c>
      <c r="AT174" s="150" t="s">
        <v>214</v>
      </c>
      <c r="AU174" s="150" t="s">
        <v>88</v>
      </c>
      <c r="AY174" s="17" t="s">
        <v>205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88</v>
      </c>
      <c r="BK174" s="151">
        <f t="shared" si="19"/>
        <v>0</v>
      </c>
      <c r="BL174" s="17" t="s">
        <v>210</v>
      </c>
      <c r="BM174" s="150" t="s">
        <v>1222</v>
      </c>
    </row>
    <row r="175" spans="2:65" s="1" customFormat="1" ht="16.5" customHeight="1">
      <c r="B175" s="136"/>
      <c r="C175" s="137" t="s">
        <v>917</v>
      </c>
      <c r="D175" s="137" t="s">
        <v>206</v>
      </c>
      <c r="E175" s="138" t="s">
        <v>6241</v>
      </c>
      <c r="F175" s="139" t="s">
        <v>6242</v>
      </c>
      <c r="G175" s="140" t="s">
        <v>6243</v>
      </c>
      <c r="H175" s="141">
        <v>11040</v>
      </c>
      <c r="I175" s="142"/>
      <c r="J175" s="143">
        <f t="shared" si="10"/>
        <v>0</v>
      </c>
      <c r="K175" s="144"/>
      <c r="L175" s="145"/>
      <c r="M175" s="146" t="s">
        <v>1</v>
      </c>
      <c r="N175" s="147" t="s">
        <v>41</v>
      </c>
      <c r="P175" s="148">
        <f t="shared" si="11"/>
        <v>0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AR175" s="150" t="s">
        <v>209</v>
      </c>
      <c r="AT175" s="150" t="s">
        <v>206</v>
      </c>
      <c r="AU175" s="150" t="s">
        <v>88</v>
      </c>
      <c r="AY175" s="17" t="s">
        <v>205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88</v>
      </c>
      <c r="BK175" s="151">
        <f t="shared" si="19"/>
        <v>0</v>
      </c>
      <c r="BL175" s="17" t="s">
        <v>210</v>
      </c>
      <c r="BM175" s="150" t="s">
        <v>1226</v>
      </c>
    </row>
    <row r="176" spans="2:65" s="1" customFormat="1" ht="21.75" customHeight="1">
      <c r="B176" s="136"/>
      <c r="C176" s="154" t="s">
        <v>921</v>
      </c>
      <c r="D176" s="154" t="s">
        <v>214</v>
      </c>
      <c r="E176" s="155" t="s">
        <v>6244</v>
      </c>
      <c r="F176" s="156" t="s">
        <v>6245</v>
      </c>
      <c r="G176" s="157" t="s">
        <v>2027</v>
      </c>
      <c r="H176" s="158">
        <v>2.6040000000000001</v>
      </c>
      <c r="I176" s="159"/>
      <c r="J176" s="160">
        <f t="shared" si="10"/>
        <v>0</v>
      </c>
      <c r="K176" s="161"/>
      <c r="L176" s="32"/>
      <c r="M176" s="162" t="s">
        <v>1</v>
      </c>
      <c r="N176" s="163" t="s">
        <v>41</v>
      </c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AR176" s="150" t="s">
        <v>210</v>
      </c>
      <c r="AT176" s="150" t="s">
        <v>214</v>
      </c>
      <c r="AU176" s="150" t="s">
        <v>88</v>
      </c>
      <c r="AY176" s="17" t="s">
        <v>205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88</v>
      </c>
      <c r="BK176" s="151">
        <f t="shared" si="19"/>
        <v>0</v>
      </c>
      <c r="BL176" s="17" t="s">
        <v>210</v>
      </c>
      <c r="BM176" s="150" t="s">
        <v>1229</v>
      </c>
    </row>
    <row r="177" spans="2:65" s="1" customFormat="1" ht="24.2" customHeight="1">
      <c r="B177" s="136"/>
      <c r="C177" s="154" t="s">
        <v>927</v>
      </c>
      <c r="D177" s="154" t="s">
        <v>214</v>
      </c>
      <c r="E177" s="155" t="s">
        <v>6246</v>
      </c>
      <c r="F177" s="156" t="s">
        <v>6247</v>
      </c>
      <c r="G177" s="157" t="s">
        <v>2027</v>
      </c>
      <c r="H177" s="158">
        <v>2.6040000000000001</v>
      </c>
      <c r="I177" s="159"/>
      <c r="J177" s="160">
        <f t="shared" si="10"/>
        <v>0</v>
      </c>
      <c r="K177" s="161"/>
      <c r="L177" s="32"/>
      <c r="M177" s="162" t="s">
        <v>1</v>
      </c>
      <c r="N177" s="163" t="s">
        <v>41</v>
      </c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AR177" s="150" t="s">
        <v>210</v>
      </c>
      <c r="AT177" s="150" t="s">
        <v>214</v>
      </c>
      <c r="AU177" s="150" t="s">
        <v>88</v>
      </c>
      <c r="AY177" s="17" t="s">
        <v>205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88</v>
      </c>
      <c r="BK177" s="151">
        <f t="shared" si="19"/>
        <v>0</v>
      </c>
      <c r="BL177" s="17" t="s">
        <v>210</v>
      </c>
      <c r="BM177" s="150" t="s">
        <v>1238</v>
      </c>
    </row>
    <row r="178" spans="2:65" s="11" customFormat="1" ht="22.9" customHeight="1">
      <c r="B178" s="126"/>
      <c r="D178" s="127" t="s">
        <v>74</v>
      </c>
      <c r="E178" s="152" t="s">
        <v>88</v>
      </c>
      <c r="F178" s="152" t="s">
        <v>6248</v>
      </c>
      <c r="I178" s="129"/>
      <c r="J178" s="153">
        <f>BK178</f>
        <v>0</v>
      </c>
      <c r="L178" s="126"/>
      <c r="M178" s="131"/>
      <c r="P178" s="132">
        <f>SUM(P179:P180)</f>
        <v>0</v>
      </c>
      <c r="R178" s="132">
        <f>SUM(R179:R180)</f>
        <v>0</v>
      </c>
      <c r="T178" s="133">
        <f>SUM(T179:T180)</f>
        <v>0</v>
      </c>
      <c r="AR178" s="127" t="s">
        <v>82</v>
      </c>
      <c r="AT178" s="134" t="s">
        <v>74</v>
      </c>
      <c r="AU178" s="134" t="s">
        <v>82</v>
      </c>
      <c r="AY178" s="127" t="s">
        <v>205</v>
      </c>
      <c r="BK178" s="135">
        <f>SUM(BK179:BK180)</f>
        <v>0</v>
      </c>
    </row>
    <row r="179" spans="2:65" s="1" customFormat="1" ht="21.75" customHeight="1">
      <c r="B179" s="136"/>
      <c r="C179" s="154" t="s">
        <v>932</v>
      </c>
      <c r="D179" s="154" t="s">
        <v>214</v>
      </c>
      <c r="E179" s="155" t="s">
        <v>6249</v>
      </c>
      <c r="F179" s="156" t="s">
        <v>6250</v>
      </c>
      <c r="G179" s="157" t="s">
        <v>370</v>
      </c>
      <c r="H179" s="158">
        <v>15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41</v>
      </c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AR179" s="150" t="s">
        <v>210</v>
      </c>
      <c r="AT179" s="150" t="s">
        <v>214</v>
      </c>
      <c r="AU179" s="150" t="s">
        <v>88</v>
      </c>
      <c r="AY179" s="17" t="s">
        <v>205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7" t="s">
        <v>88</v>
      </c>
      <c r="BK179" s="151">
        <f>ROUND(I179*H179,2)</f>
        <v>0</v>
      </c>
      <c r="BL179" s="17" t="s">
        <v>210</v>
      </c>
      <c r="BM179" s="150" t="s">
        <v>1246</v>
      </c>
    </row>
    <row r="180" spans="2:65" s="1" customFormat="1" ht="16.5" customHeight="1">
      <c r="B180" s="136"/>
      <c r="C180" s="137" t="s">
        <v>936</v>
      </c>
      <c r="D180" s="137" t="s">
        <v>206</v>
      </c>
      <c r="E180" s="138" t="s">
        <v>6251</v>
      </c>
      <c r="F180" s="139" t="s">
        <v>6252</v>
      </c>
      <c r="G180" s="140" t="s">
        <v>370</v>
      </c>
      <c r="H180" s="141">
        <v>15</v>
      </c>
      <c r="I180" s="142"/>
      <c r="J180" s="143">
        <f>ROUND(I180*H180,2)</f>
        <v>0</v>
      </c>
      <c r="K180" s="144"/>
      <c r="L180" s="145"/>
      <c r="M180" s="146" t="s">
        <v>1</v>
      </c>
      <c r="N180" s="147" t="s">
        <v>41</v>
      </c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AR180" s="150" t="s">
        <v>209</v>
      </c>
      <c r="AT180" s="150" t="s">
        <v>206</v>
      </c>
      <c r="AU180" s="150" t="s">
        <v>88</v>
      </c>
      <c r="AY180" s="17" t="s">
        <v>205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88</v>
      </c>
      <c r="BK180" s="151">
        <f>ROUND(I180*H180,2)</f>
        <v>0</v>
      </c>
      <c r="BL180" s="17" t="s">
        <v>210</v>
      </c>
      <c r="BM180" s="150" t="s">
        <v>1252</v>
      </c>
    </row>
    <row r="181" spans="2:65" s="11" customFormat="1" ht="22.9" customHeight="1">
      <c r="B181" s="126"/>
      <c r="D181" s="127" t="s">
        <v>74</v>
      </c>
      <c r="E181" s="152" t="s">
        <v>478</v>
      </c>
      <c r="F181" s="152" t="s">
        <v>479</v>
      </c>
      <c r="I181" s="129"/>
      <c r="J181" s="153">
        <f>BK181</f>
        <v>0</v>
      </c>
      <c r="L181" s="126"/>
      <c r="M181" s="131"/>
      <c r="P181" s="132">
        <f>P182</f>
        <v>0</v>
      </c>
      <c r="R181" s="132">
        <f>R182</f>
        <v>0</v>
      </c>
      <c r="T181" s="133">
        <f>T182</f>
        <v>0</v>
      </c>
      <c r="AR181" s="127" t="s">
        <v>82</v>
      </c>
      <c r="AT181" s="134" t="s">
        <v>74</v>
      </c>
      <c r="AU181" s="134" t="s">
        <v>82</v>
      </c>
      <c r="AY181" s="127" t="s">
        <v>205</v>
      </c>
      <c r="BK181" s="135">
        <f>BK182</f>
        <v>0</v>
      </c>
    </row>
    <row r="182" spans="2:65" s="1" customFormat="1" ht="33" customHeight="1">
      <c r="B182" s="136"/>
      <c r="C182" s="154" t="s">
        <v>1083</v>
      </c>
      <c r="D182" s="154" t="s">
        <v>214</v>
      </c>
      <c r="E182" s="155" t="s">
        <v>6253</v>
      </c>
      <c r="F182" s="156" t="s">
        <v>6254</v>
      </c>
      <c r="G182" s="157" t="s">
        <v>270</v>
      </c>
      <c r="H182" s="158">
        <v>4</v>
      </c>
      <c r="I182" s="159"/>
      <c r="J182" s="160">
        <f>ROUND(I182*H182,2)</f>
        <v>0</v>
      </c>
      <c r="K182" s="161"/>
      <c r="L182" s="32"/>
      <c r="M182" s="192" t="s">
        <v>1</v>
      </c>
      <c r="N182" s="193" t="s">
        <v>41</v>
      </c>
      <c r="O182" s="194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AR182" s="150" t="s">
        <v>210</v>
      </c>
      <c r="AT182" s="150" t="s">
        <v>214</v>
      </c>
      <c r="AU182" s="150" t="s">
        <v>88</v>
      </c>
      <c r="AY182" s="17" t="s">
        <v>205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7" t="s">
        <v>88</v>
      </c>
      <c r="BK182" s="151">
        <f>ROUND(I182*H182,2)</f>
        <v>0</v>
      </c>
      <c r="BL182" s="17" t="s">
        <v>210</v>
      </c>
      <c r="BM182" s="150" t="s">
        <v>1259</v>
      </c>
    </row>
    <row r="183" spans="2:65" s="1" customFormat="1" ht="6.95" customHeight="1"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32"/>
    </row>
  </sheetData>
  <autoFilter ref="C123:K182" xr:uid="{00000000-0009-0000-0000-000018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BM13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162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6255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6256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ROUND(J121,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ROUND((SUM(BE121:BE136)),  2)</f>
        <v>0</v>
      </c>
      <c r="G35" s="95"/>
      <c r="H35" s="95"/>
      <c r="I35" s="96">
        <v>0.2</v>
      </c>
      <c r="J35" s="94">
        <f>ROUND(((SUM(BE121:BE136))*I35),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ROUND((SUM(BF121:BF136)),  2)</f>
        <v>0</v>
      </c>
      <c r="G36" s="95"/>
      <c r="H36" s="95"/>
      <c r="I36" s="96">
        <v>0.2</v>
      </c>
      <c r="J36" s="94">
        <f>ROUND(((SUM(BF121:BF136))*I36),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ROUND((SUM(BG121:BG136)),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ROUND((SUM(BH121:BH136)),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ROUND((SUM(BI121:BI136)),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 xml:space="preserve">ZN1 - ZN1 - Zariadenie a nábytok 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40.15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Ing.A.Režná RPD, rozpočty K.Šinská +profesie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J121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6257</v>
      </c>
      <c r="E99" s="111"/>
      <c r="F99" s="111"/>
      <c r="G99" s="111"/>
      <c r="H99" s="111"/>
      <c r="I99" s="111"/>
      <c r="J99" s="112">
        <f>J122</f>
        <v>0</v>
      </c>
      <c r="L99" s="109"/>
    </row>
    <row r="100" spans="2:47" s="1" customFormat="1" ht="21.75" customHeight="1">
      <c r="B100" s="32"/>
      <c r="L100" s="32"/>
    </row>
    <row r="101" spans="2:47" s="1" customFormat="1" ht="6.95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32"/>
    </row>
    <row r="105" spans="2:47" s="1" customFormat="1" ht="6.9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32"/>
    </row>
    <row r="106" spans="2:47" s="1" customFormat="1" ht="24.95" customHeight="1">
      <c r="B106" s="32"/>
      <c r="C106" s="21" t="s">
        <v>191</v>
      </c>
      <c r="L106" s="32"/>
    </row>
    <row r="107" spans="2:47" s="1" customFormat="1" ht="6.95" customHeight="1">
      <c r="B107" s="32"/>
      <c r="L107" s="32"/>
    </row>
    <row r="108" spans="2:47" s="1" customFormat="1" ht="12" customHeight="1">
      <c r="B108" s="32"/>
      <c r="C108" s="27" t="s">
        <v>15</v>
      </c>
      <c r="L108" s="32"/>
    </row>
    <row r="109" spans="2:47" s="1" customFormat="1" ht="26.25" customHeight="1">
      <c r="B109" s="32"/>
      <c r="E109" s="270" t="str">
        <f>E7</f>
        <v>PD PRE MODERNIZÁCIU A STAVEBNÉ ÚPRAVY-  ŠD NOVÁ DOBA  PRI SPU V NITRE</v>
      </c>
      <c r="F109" s="271"/>
      <c r="G109" s="271"/>
      <c r="H109" s="271"/>
      <c r="L109" s="32"/>
    </row>
    <row r="110" spans="2:47" ht="12" customHeight="1">
      <c r="B110" s="20"/>
      <c r="C110" s="27" t="s">
        <v>171</v>
      </c>
      <c r="L110" s="20"/>
    </row>
    <row r="111" spans="2:47" s="1" customFormat="1" ht="16.5" customHeight="1">
      <c r="B111" s="32"/>
      <c r="E111" s="270" t="s">
        <v>1978</v>
      </c>
      <c r="F111" s="269"/>
      <c r="G111" s="269"/>
      <c r="H111" s="269"/>
      <c r="L111" s="32"/>
    </row>
    <row r="112" spans="2:47" s="1" customFormat="1" ht="12" customHeight="1">
      <c r="B112" s="32"/>
      <c r="C112" s="27" t="s">
        <v>173</v>
      </c>
      <c r="L112" s="32"/>
    </row>
    <row r="113" spans="2:65" s="1" customFormat="1" ht="16.5" customHeight="1">
      <c r="B113" s="32"/>
      <c r="E113" s="225" t="str">
        <f>E11</f>
        <v xml:space="preserve">ZN1 - ZN1 - Zariadenie a nábytok </v>
      </c>
      <c r="F113" s="269"/>
      <c r="G113" s="269"/>
      <c r="H113" s="269"/>
      <c r="L113" s="32"/>
    </row>
    <row r="114" spans="2:65" s="1" customFormat="1" ht="6.95" customHeight="1">
      <c r="B114" s="32"/>
      <c r="L114" s="32"/>
    </row>
    <row r="115" spans="2:65" s="1" customFormat="1" ht="12" customHeight="1">
      <c r="B115" s="32"/>
      <c r="C115" s="27" t="s">
        <v>19</v>
      </c>
      <c r="F115" s="25" t="str">
        <f>F14</f>
        <v>Nitra</v>
      </c>
      <c r="I115" s="27" t="s">
        <v>21</v>
      </c>
      <c r="J115" s="55" t="str">
        <f>IF(J14="","",J14)</f>
        <v>6. 6. 2024</v>
      </c>
      <c r="L115" s="32"/>
    </row>
    <row r="116" spans="2:65" s="1" customFormat="1" ht="6.95" customHeight="1">
      <c r="B116" s="32"/>
      <c r="L116" s="32"/>
    </row>
    <row r="117" spans="2:65" s="1" customFormat="1" ht="40.15" customHeight="1">
      <c r="B117" s="32"/>
      <c r="C117" s="27" t="s">
        <v>23</v>
      </c>
      <c r="F117" s="25" t="str">
        <f>E17</f>
        <v>SPU v NITRE , A.Hlinku č.2 , 94901 NITRA</v>
      </c>
      <c r="I117" s="27" t="s">
        <v>29</v>
      </c>
      <c r="J117" s="30" t="str">
        <f>E23</f>
        <v xml:space="preserve">STAPRING a.s.,Cintorínska 9,811 Bratislava </v>
      </c>
      <c r="L117" s="32"/>
    </row>
    <row r="118" spans="2:65" s="1" customFormat="1" ht="40.15" customHeight="1">
      <c r="B118" s="32"/>
      <c r="C118" s="27" t="s">
        <v>27</v>
      </c>
      <c r="F118" s="25" t="str">
        <f>IF(E20="","",E20)</f>
        <v>Vyplň údaj</v>
      </c>
      <c r="I118" s="27" t="s">
        <v>32</v>
      </c>
      <c r="J118" s="30" t="str">
        <f>E26</f>
        <v>Ing.A.Režná RPD, rozpočty K.Šinská +profesie</v>
      </c>
      <c r="L118" s="32"/>
    </row>
    <row r="119" spans="2:65" s="1" customFormat="1" ht="10.35" customHeight="1">
      <c r="B119" s="32"/>
      <c r="L119" s="32"/>
    </row>
    <row r="120" spans="2:65" s="10" customFormat="1" ht="29.25" customHeight="1">
      <c r="B120" s="117"/>
      <c r="C120" s="118" t="s">
        <v>192</v>
      </c>
      <c r="D120" s="119" t="s">
        <v>60</v>
      </c>
      <c r="E120" s="119" t="s">
        <v>56</v>
      </c>
      <c r="F120" s="119" t="s">
        <v>57</v>
      </c>
      <c r="G120" s="119" t="s">
        <v>193</v>
      </c>
      <c r="H120" s="119" t="s">
        <v>194</v>
      </c>
      <c r="I120" s="119" t="s">
        <v>195</v>
      </c>
      <c r="J120" s="120" t="s">
        <v>181</v>
      </c>
      <c r="K120" s="121" t="s">
        <v>196</v>
      </c>
      <c r="L120" s="117"/>
      <c r="M120" s="62" t="s">
        <v>1</v>
      </c>
      <c r="N120" s="63" t="s">
        <v>39</v>
      </c>
      <c r="O120" s="63" t="s">
        <v>197</v>
      </c>
      <c r="P120" s="63" t="s">
        <v>198</v>
      </c>
      <c r="Q120" s="63" t="s">
        <v>199</v>
      </c>
      <c r="R120" s="63" t="s">
        <v>200</v>
      </c>
      <c r="S120" s="63" t="s">
        <v>201</v>
      </c>
      <c r="T120" s="64" t="s">
        <v>202</v>
      </c>
    </row>
    <row r="121" spans="2:65" s="1" customFormat="1" ht="22.9" customHeight="1">
      <c r="B121" s="32"/>
      <c r="C121" s="67" t="s">
        <v>182</v>
      </c>
      <c r="J121" s="122">
        <f>BK121</f>
        <v>0</v>
      </c>
      <c r="L121" s="32"/>
      <c r="M121" s="65"/>
      <c r="N121" s="56"/>
      <c r="O121" s="56"/>
      <c r="P121" s="123">
        <f>P122</f>
        <v>0</v>
      </c>
      <c r="Q121" s="56"/>
      <c r="R121" s="123">
        <f>R122</f>
        <v>0</v>
      </c>
      <c r="S121" s="56"/>
      <c r="T121" s="124">
        <f>T122</f>
        <v>0</v>
      </c>
      <c r="AT121" s="17" t="s">
        <v>74</v>
      </c>
      <c r="AU121" s="17" t="s">
        <v>183</v>
      </c>
      <c r="BK121" s="125">
        <f>BK122</f>
        <v>0</v>
      </c>
    </row>
    <row r="122" spans="2:65" s="11" customFormat="1" ht="25.9" customHeight="1">
      <c r="B122" s="126"/>
      <c r="D122" s="127" t="s">
        <v>74</v>
      </c>
      <c r="E122" s="128" t="s">
        <v>891</v>
      </c>
      <c r="F122" s="128" t="s">
        <v>6258</v>
      </c>
      <c r="I122" s="129"/>
      <c r="J122" s="130">
        <f>BK122</f>
        <v>0</v>
      </c>
      <c r="L122" s="126"/>
      <c r="M122" s="131"/>
      <c r="P122" s="132">
        <f>SUM(P123:P136)</f>
        <v>0</v>
      </c>
      <c r="R122" s="132">
        <f>SUM(R123:R136)</f>
        <v>0</v>
      </c>
      <c r="T122" s="133">
        <f>SUM(T123:T136)</f>
        <v>0</v>
      </c>
      <c r="AR122" s="127" t="s">
        <v>210</v>
      </c>
      <c r="AT122" s="134" t="s">
        <v>74</v>
      </c>
      <c r="AU122" s="134" t="s">
        <v>75</v>
      </c>
      <c r="AY122" s="127" t="s">
        <v>205</v>
      </c>
      <c r="BK122" s="135">
        <f>SUM(BK123:BK136)</f>
        <v>0</v>
      </c>
    </row>
    <row r="123" spans="2:65" s="1" customFormat="1" ht="24.2" customHeight="1">
      <c r="B123" s="136"/>
      <c r="C123" s="137" t="s">
        <v>82</v>
      </c>
      <c r="D123" s="137" t="s">
        <v>206</v>
      </c>
      <c r="E123" s="138" t="s">
        <v>6259</v>
      </c>
      <c r="F123" s="139" t="s">
        <v>6260</v>
      </c>
      <c r="G123" s="140" t="s">
        <v>6261</v>
      </c>
      <c r="H123" s="141">
        <v>24</v>
      </c>
      <c r="I123" s="142"/>
      <c r="J123" s="143">
        <f t="shared" ref="J123:J136" si="0">ROUND(I123*H123,2)</f>
        <v>0</v>
      </c>
      <c r="K123" s="144"/>
      <c r="L123" s="145"/>
      <c r="M123" s="146" t="s">
        <v>1</v>
      </c>
      <c r="N123" s="147" t="s">
        <v>41</v>
      </c>
      <c r="P123" s="148">
        <f t="shared" ref="P123:P136" si="1">O123*H123</f>
        <v>0</v>
      </c>
      <c r="Q123" s="148">
        <v>0</v>
      </c>
      <c r="R123" s="148">
        <f t="shared" ref="R123:R136" si="2">Q123*H123</f>
        <v>0</v>
      </c>
      <c r="S123" s="148">
        <v>0</v>
      </c>
      <c r="T123" s="149">
        <f t="shared" ref="T123:T136" si="3">S123*H123</f>
        <v>0</v>
      </c>
      <c r="AR123" s="150" t="s">
        <v>1976</v>
      </c>
      <c r="AT123" s="150" t="s">
        <v>206</v>
      </c>
      <c r="AU123" s="150" t="s">
        <v>82</v>
      </c>
      <c r="AY123" s="17" t="s">
        <v>205</v>
      </c>
      <c r="BE123" s="151">
        <f t="shared" ref="BE123:BE136" si="4">IF(N123="základná",J123,0)</f>
        <v>0</v>
      </c>
      <c r="BF123" s="151">
        <f t="shared" ref="BF123:BF136" si="5">IF(N123="znížená",J123,0)</f>
        <v>0</v>
      </c>
      <c r="BG123" s="151">
        <f t="shared" ref="BG123:BG136" si="6">IF(N123="zákl. prenesená",J123,0)</f>
        <v>0</v>
      </c>
      <c r="BH123" s="151">
        <f t="shared" ref="BH123:BH136" si="7">IF(N123="zníž. prenesená",J123,0)</f>
        <v>0</v>
      </c>
      <c r="BI123" s="151">
        <f t="shared" ref="BI123:BI136" si="8">IF(N123="nulová",J123,0)</f>
        <v>0</v>
      </c>
      <c r="BJ123" s="17" t="s">
        <v>88</v>
      </c>
      <c r="BK123" s="151">
        <f t="shared" ref="BK123:BK136" si="9">ROUND(I123*H123,2)</f>
        <v>0</v>
      </c>
      <c r="BL123" s="17" t="s">
        <v>1976</v>
      </c>
      <c r="BM123" s="150" t="s">
        <v>6262</v>
      </c>
    </row>
    <row r="124" spans="2:65" s="1" customFormat="1" ht="24.2" customHeight="1">
      <c r="B124" s="136"/>
      <c r="C124" s="137" t="s">
        <v>88</v>
      </c>
      <c r="D124" s="137" t="s">
        <v>206</v>
      </c>
      <c r="E124" s="138" t="s">
        <v>6263</v>
      </c>
      <c r="F124" s="139" t="s">
        <v>6264</v>
      </c>
      <c r="G124" s="140" t="s">
        <v>6261</v>
      </c>
      <c r="H124" s="141">
        <v>72</v>
      </c>
      <c r="I124" s="142"/>
      <c r="J124" s="143">
        <f t="shared" si="0"/>
        <v>0</v>
      </c>
      <c r="K124" s="144"/>
      <c r="L124" s="145"/>
      <c r="M124" s="146" t="s">
        <v>1</v>
      </c>
      <c r="N124" s="147" t="s">
        <v>41</v>
      </c>
      <c r="P124" s="148">
        <f t="shared" si="1"/>
        <v>0</v>
      </c>
      <c r="Q124" s="148">
        <v>0</v>
      </c>
      <c r="R124" s="148">
        <f t="shared" si="2"/>
        <v>0</v>
      </c>
      <c r="S124" s="148">
        <v>0</v>
      </c>
      <c r="T124" s="149">
        <f t="shared" si="3"/>
        <v>0</v>
      </c>
      <c r="AR124" s="150" t="s">
        <v>1976</v>
      </c>
      <c r="AT124" s="150" t="s">
        <v>206</v>
      </c>
      <c r="AU124" s="150" t="s">
        <v>82</v>
      </c>
      <c r="AY124" s="17" t="s">
        <v>205</v>
      </c>
      <c r="BE124" s="151">
        <f t="shared" si="4"/>
        <v>0</v>
      </c>
      <c r="BF124" s="151">
        <f t="shared" si="5"/>
        <v>0</v>
      </c>
      <c r="BG124" s="151">
        <f t="shared" si="6"/>
        <v>0</v>
      </c>
      <c r="BH124" s="151">
        <f t="shared" si="7"/>
        <v>0</v>
      </c>
      <c r="BI124" s="151">
        <f t="shared" si="8"/>
        <v>0</v>
      </c>
      <c r="BJ124" s="17" t="s">
        <v>88</v>
      </c>
      <c r="BK124" s="151">
        <f t="shared" si="9"/>
        <v>0</v>
      </c>
      <c r="BL124" s="17" t="s">
        <v>1976</v>
      </c>
      <c r="BM124" s="150" t="s">
        <v>6265</v>
      </c>
    </row>
    <row r="125" spans="2:65" s="1" customFormat="1" ht="24.2" customHeight="1">
      <c r="B125" s="136"/>
      <c r="C125" s="137" t="s">
        <v>222</v>
      </c>
      <c r="D125" s="137" t="s">
        <v>206</v>
      </c>
      <c r="E125" s="138" t="s">
        <v>6266</v>
      </c>
      <c r="F125" s="139" t="s">
        <v>6267</v>
      </c>
      <c r="G125" s="140" t="s">
        <v>6261</v>
      </c>
      <c r="H125" s="141">
        <v>12</v>
      </c>
      <c r="I125" s="142"/>
      <c r="J125" s="143">
        <f t="shared" si="0"/>
        <v>0</v>
      </c>
      <c r="K125" s="144"/>
      <c r="L125" s="145"/>
      <c r="M125" s="146" t="s">
        <v>1</v>
      </c>
      <c r="N125" s="147" t="s">
        <v>41</v>
      </c>
      <c r="P125" s="148">
        <f t="shared" si="1"/>
        <v>0</v>
      </c>
      <c r="Q125" s="148">
        <v>0</v>
      </c>
      <c r="R125" s="148">
        <f t="shared" si="2"/>
        <v>0</v>
      </c>
      <c r="S125" s="148">
        <v>0</v>
      </c>
      <c r="T125" s="149">
        <f t="shared" si="3"/>
        <v>0</v>
      </c>
      <c r="AR125" s="150" t="s">
        <v>1976</v>
      </c>
      <c r="AT125" s="150" t="s">
        <v>206</v>
      </c>
      <c r="AU125" s="150" t="s">
        <v>82</v>
      </c>
      <c r="AY125" s="17" t="s">
        <v>205</v>
      </c>
      <c r="BE125" s="151">
        <f t="shared" si="4"/>
        <v>0</v>
      </c>
      <c r="BF125" s="151">
        <f t="shared" si="5"/>
        <v>0</v>
      </c>
      <c r="BG125" s="151">
        <f t="shared" si="6"/>
        <v>0</v>
      </c>
      <c r="BH125" s="151">
        <f t="shared" si="7"/>
        <v>0</v>
      </c>
      <c r="BI125" s="151">
        <f t="shared" si="8"/>
        <v>0</v>
      </c>
      <c r="BJ125" s="17" t="s">
        <v>88</v>
      </c>
      <c r="BK125" s="151">
        <f t="shared" si="9"/>
        <v>0</v>
      </c>
      <c r="BL125" s="17" t="s">
        <v>1976</v>
      </c>
      <c r="BM125" s="150" t="s">
        <v>6268</v>
      </c>
    </row>
    <row r="126" spans="2:65" s="1" customFormat="1" ht="24.2" customHeight="1">
      <c r="B126" s="136"/>
      <c r="C126" s="137" t="s">
        <v>210</v>
      </c>
      <c r="D126" s="137" t="s">
        <v>206</v>
      </c>
      <c r="E126" s="138" t="s">
        <v>6269</v>
      </c>
      <c r="F126" s="139" t="s">
        <v>6270</v>
      </c>
      <c r="G126" s="140" t="s">
        <v>6261</v>
      </c>
      <c r="H126" s="141">
        <v>14</v>
      </c>
      <c r="I126" s="142"/>
      <c r="J126" s="143">
        <f t="shared" si="0"/>
        <v>0</v>
      </c>
      <c r="K126" s="144"/>
      <c r="L126" s="145"/>
      <c r="M126" s="146" t="s">
        <v>1</v>
      </c>
      <c r="N126" s="147" t="s">
        <v>41</v>
      </c>
      <c r="P126" s="148">
        <f t="shared" si="1"/>
        <v>0</v>
      </c>
      <c r="Q126" s="148">
        <v>0</v>
      </c>
      <c r="R126" s="148">
        <f t="shared" si="2"/>
        <v>0</v>
      </c>
      <c r="S126" s="148">
        <v>0</v>
      </c>
      <c r="T126" s="149">
        <f t="shared" si="3"/>
        <v>0</v>
      </c>
      <c r="AR126" s="150" t="s">
        <v>1976</v>
      </c>
      <c r="AT126" s="150" t="s">
        <v>206</v>
      </c>
      <c r="AU126" s="150" t="s">
        <v>82</v>
      </c>
      <c r="AY126" s="17" t="s">
        <v>205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7" t="s">
        <v>88</v>
      </c>
      <c r="BK126" s="151">
        <f t="shared" si="9"/>
        <v>0</v>
      </c>
      <c r="BL126" s="17" t="s">
        <v>1976</v>
      </c>
      <c r="BM126" s="150" t="s">
        <v>6271</v>
      </c>
    </row>
    <row r="127" spans="2:65" s="1" customFormat="1" ht="16.5" customHeight="1">
      <c r="B127" s="136"/>
      <c r="C127" s="137" t="s">
        <v>220</v>
      </c>
      <c r="D127" s="137" t="s">
        <v>206</v>
      </c>
      <c r="E127" s="138" t="s">
        <v>6272</v>
      </c>
      <c r="F127" s="139" t="s">
        <v>6273</v>
      </c>
      <c r="G127" s="140" t="s">
        <v>6261</v>
      </c>
      <c r="H127" s="141">
        <v>2</v>
      </c>
      <c r="I127" s="142"/>
      <c r="J127" s="143">
        <f t="shared" si="0"/>
        <v>0</v>
      </c>
      <c r="K127" s="144"/>
      <c r="L127" s="145"/>
      <c r="M127" s="146" t="s">
        <v>1</v>
      </c>
      <c r="N127" s="147" t="s">
        <v>41</v>
      </c>
      <c r="P127" s="148">
        <f t="shared" si="1"/>
        <v>0</v>
      </c>
      <c r="Q127" s="148">
        <v>0</v>
      </c>
      <c r="R127" s="148">
        <f t="shared" si="2"/>
        <v>0</v>
      </c>
      <c r="S127" s="148">
        <v>0</v>
      </c>
      <c r="T127" s="149">
        <f t="shared" si="3"/>
        <v>0</v>
      </c>
      <c r="AR127" s="150" t="s">
        <v>1976</v>
      </c>
      <c r="AT127" s="150" t="s">
        <v>206</v>
      </c>
      <c r="AU127" s="150" t="s">
        <v>82</v>
      </c>
      <c r="AY127" s="17" t="s">
        <v>205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7" t="s">
        <v>88</v>
      </c>
      <c r="BK127" s="151">
        <f t="shared" si="9"/>
        <v>0</v>
      </c>
      <c r="BL127" s="17" t="s">
        <v>1976</v>
      </c>
      <c r="BM127" s="150" t="s">
        <v>6274</v>
      </c>
    </row>
    <row r="128" spans="2:65" s="1" customFormat="1" ht="24.2" customHeight="1">
      <c r="B128" s="136"/>
      <c r="C128" s="137" t="s">
        <v>260</v>
      </c>
      <c r="D128" s="137" t="s">
        <v>206</v>
      </c>
      <c r="E128" s="138" t="s">
        <v>6275</v>
      </c>
      <c r="F128" s="139" t="s">
        <v>6276</v>
      </c>
      <c r="G128" s="140" t="s">
        <v>6261</v>
      </c>
      <c r="H128" s="141">
        <v>2</v>
      </c>
      <c r="I128" s="142"/>
      <c r="J128" s="143">
        <f t="shared" si="0"/>
        <v>0</v>
      </c>
      <c r="K128" s="144"/>
      <c r="L128" s="145"/>
      <c r="M128" s="146" t="s">
        <v>1</v>
      </c>
      <c r="N128" s="147" t="s">
        <v>41</v>
      </c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AR128" s="150" t="s">
        <v>1976</v>
      </c>
      <c r="AT128" s="150" t="s">
        <v>206</v>
      </c>
      <c r="AU128" s="150" t="s">
        <v>82</v>
      </c>
      <c r="AY128" s="17" t="s">
        <v>205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7" t="s">
        <v>88</v>
      </c>
      <c r="BK128" s="151">
        <f t="shared" si="9"/>
        <v>0</v>
      </c>
      <c r="BL128" s="17" t="s">
        <v>1976</v>
      </c>
      <c r="BM128" s="150" t="s">
        <v>6277</v>
      </c>
    </row>
    <row r="129" spans="2:65" s="1" customFormat="1" ht="37.9" customHeight="1">
      <c r="B129" s="136"/>
      <c r="C129" s="137" t="s">
        <v>267</v>
      </c>
      <c r="D129" s="137" t="s">
        <v>206</v>
      </c>
      <c r="E129" s="138" t="s">
        <v>6278</v>
      </c>
      <c r="F129" s="139" t="s">
        <v>6279</v>
      </c>
      <c r="G129" s="140" t="s">
        <v>6261</v>
      </c>
      <c r="H129" s="141">
        <v>4</v>
      </c>
      <c r="I129" s="142"/>
      <c r="J129" s="143">
        <f t="shared" si="0"/>
        <v>0</v>
      </c>
      <c r="K129" s="144"/>
      <c r="L129" s="145"/>
      <c r="M129" s="146" t="s">
        <v>1</v>
      </c>
      <c r="N129" s="147" t="s">
        <v>41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1976</v>
      </c>
      <c r="AT129" s="150" t="s">
        <v>206</v>
      </c>
      <c r="AU129" s="150" t="s">
        <v>82</v>
      </c>
      <c r="AY129" s="17" t="s">
        <v>205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88</v>
      </c>
      <c r="BK129" s="151">
        <f t="shared" si="9"/>
        <v>0</v>
      </c>
      <c r="BL129" s="17" t="s">
        <v>1976</v>
      </c>
      <c r="BM129" s="150" t="s">
        <v>6280</v>
      </c>
    </row>
    <row r="130" spans="2:65" s="1" customFormat="1" ht="33" customHeight="1">
      <c r="B130" s="136"/>
      <c r="C130" s="137" t="s">
        <v>209</v>
      </c>
      <c r="D130" s="137" t="s">
        <v>206</v>
      </c>
      <c r="E130" s="138" t="s">
        <v>6281</v>
      </c>
      <c r="F130" s="139" t="s">
        <v>6282</v>
      </c>
      <c r="G130" s="140" t="s">
        <v>6261</v>
      </c>
      <c r="H130" s="141">
        <v>12</v>
      </c>
      <c r="I130" s="142"/>
      <c r="J130" s="143">
        <f t="shared" si="0"/>
        <v>0</v>
      </c>
      <c r="K130" s="144"/>
      <c r="L130" s="145"/>
      <c r="M130" s="146" t="s">
        <v>1</v>
      </c>
      <c r="N130" s="147" t="s">
        <v>41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1976</v>
      </c>
      <c r="AT130" s="150" t="s">
        <v>206</v>
      </c>
      <c r="AU130" s="150" t="s">
        <v>82</v>
      </c>
      <c r="AY130" s="17" t="s">
        <v>205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88</v>
      </c>
      <c r="BK130" s="151">
        <f t="shared" si="9"/>
        <v>0</v>
      </c>
      <c r="BL130" s="17" t="s">
        <v>1976</v>
      </c>
      <c r="BM130" s="150" t="s">
        <v>6283</v>
      </c>
    </row>
    <row r="131" spans="2:65" s="1" customFormat="1" ht="16.5" customHeight="1">
      <c r="B131" s="136"/>
      <c r="C131" s="137" t="s">
        <v>277</v>
      </c>
      <c r="D131" s="137" t="s">
        <v>206</v>
      </c>
      <c r="E131" s="138" t="s">
        <v>6284</v>
      </c>
      <c r="F131" s="139" t="s">
        <v>6285</v>
      </c>
      <c r="G131" s="140" t="s">
        <v>6261</v>
      </c>
      <c r="H131" s="141">
        <v>2</v>
      </c>
      <c r="I131" s="142"/>
      <c r="J131" s="143">
        <f t="shared" si="0"/>
        <v>0</v>
      </c>
      <c r="K131" s="144"/>
      <c r="L131" s="145"/>
      <c r="M131" s="146" t="s">
        <v>1</v>
      </c>
      <c r="N131" s="147" t="s">
        <v>41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1976</v>
      </c>
      <c r="AT131" s="150" t="s">
        <v>206</v>
      </c>
      <c r="AU131" s="150" t="s">
        <v>82</v>
      </c>
      <c r="AY131" s="17" t="s">
        <v>205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88</v>
      </c>
      <c r="BK131" s="151">
        <f t="shared" si="9"/>
        <v>0</v>
      </c>
      <c r="BL131" s="17" t="s">
        <v>1976</v>
      </c>
      <c r="BM131" s="150" t="s">
        <v>6286</v>
      </c>
    </row>
    <row r="132" spans="2:65" s="1" customFormat="1" ht="33" customHeight="1">
      <c r="B132" s="136"/>
      <c r="C132" s="137" t="s">
        <v>309</v>
      </c>
      <c r="D132" s="137" t="s">
        <v>206</v>
      </c>
      <c r="E132" s="138" t="s">
        <v>6287</v>
      </c>
      <c r="F132" s="139" t="s">
        <v>6288</v>
      </c>
      <c r="G132" s="140" t="s">
        <v>6261</v>
      </c>
      <c r="H132" s="141">
        <v>12</v>
      </c>
      <c r="I132" s="142"/>
      <c r="J132" s="143">
        <f t="shared" si="0"/>
        <v>0</v>
      </c>
      <c r="K132" s="144"/>
      <c r="L132" s="145"/>
      <c r="M132" s="146" t="s">
        <v>1</v>
      </c>
      <c r="N132" s="147" t="s">
        <v>41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1976</v>
      </c>
      <c r="AT132" s="150" t="s">
        <v>206</v>
      </c>
      <c r="AU132" s="150" t="s">
        <v>82</v>
      </c>
      <c r="AY132" s="17" t="s">
        <v>205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88</v>
      </c>
      <c r="BK132" s="151">
        <f t="shared" si="9"/>
        <v>0</v>
      </c>
      <c r="BL132" s="17" t="s">
        <v>1976</v>
      </c>
      <c r="BM132" s="150" t="s">
        <v>6289</v>
      </c>
    </row>
    <row r="133" spans="2:65" s="1" customFormat="1" ht="16.5" customHeight="1">
      <c r="B133" s="136"/>
      <c r="C133" s="137" t="s">
        <v>313</v>
      </c>
      <c r="D133" s="137" t="s">
        <v>206</v>
      </c>
      <c r="E133" s="138" t="s">
        <v>6290</v>
      </c>
      <c r="F133" s="139" t="s">
        <v>6291</v>
      </c>
      <c r="G133" s="140" t="s">
        <v>6261</v>
      </c>
      <c r="H133" s="141">
        <v>6</v>
      </c>
      <c r="I133" s="142"/>
      <c r="J133" s="143">
        <f t="shared" si="0"/>
        <v>0</v>
      </c>
      <c r="K133" s="144"/>
      <c r="L133" s="145"/>
      <c r="M133" s="146" t="s">
        <v>1</v>
      </c>
      <c r="N133" s="147" t="s">
        <v>41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1976</v>
      </c>
      <c r="AT133" s="150" t="s">
        <v>206</v>
      </c>
      <c r="AU133" s="150" t="s">
        <v>82</v>
      </c>
      <c r="AY133" s="17" t="s">
        <v>205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88</v>
      </c>
      <c r="BK133" s="151">
        <f t="shared" si="9"/>
        <v>0</v>
      </c>
      <c r="BL133" s="17" t="s">
        <v>1976</v>
      </c>
      <c r="BM133" s="150" t="s">
        <v>6292</v>
      </c>
    </row>
    <row r="134" spans="2:65" s="1" customFormat="1" ht="16.5" customHeight="1">
      <c r="B134" s="136"/>
      <c r="C134" s="137" t="s">
        <v>317</v>
      </c>
      <c r="D134" s="137" t="s">
        <v>206</v>
      </c>
      <c r="E134" s="138" t="s">
        <v>6293</v>
      </c>
      <c r="F134" s="139" t="s">
        <v>6294</v>
      </c>
      <c r="G134" s="140" t="s">
        <v>6261</v>
      </c>
      <c r="H134" s="141">
        <v>1</v>
      </c>
      <c r="I134" s="142"/>
      <c r="J134" s="143">
        <f t="shared" si="0"/>
        <v>0</v>
      </c>
      <c r="K134" s="144"/>
      <c r="L134" s="145"/>
      <c r="M134" s="146" t="s">
        <v>1</v>
      </c>
      <c r="N134" s="147" t="s">
        <v>41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1976</v>
      </c>
      <c r="AT134" s="150" t="s">
        <v>206</v>
      </c>
      <c r="AU134" s="150" t="s">
        <v>82</v>
      </c>
      <c r="AY134" s="17" t="s">
        <v>205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88</v>
      </c>
      <c r="BK134" s="151">
        <f t="shared" si="9"/>
        <v>0</v>
      </c>
      <c r="BL134" s="17" t="s">
        <v>1976</v>
      </c>
      <c r="BM134" s="150" t="s">
        <v>6295</v>
      </c>
    </row>
    <row r="135" spans="2:65" s="1" customFormat="1" ht="16.5" customHeight="1">
      <c r="B135" s="136"/>
      <c r="C135" s="137" t="s">
        <v>322</v>
      </c>
      <c r="D135" s="137" t="s">
        <v>206</v>
      </c>
      <c r="E135" s="138" t="s">
        <v>6296</v>
      </c>
      <c r="F135" s="139" t="s">
        <v>6297</v>
      </c>
      <c r="G135" s="140" t="s">
        <v>1587</v>
      </c>
      <c r="H135" s="141">
        <v>1</v>
      </c>
      <c r="I135" s="142"/>
      <c r="J135" s="143">
        <f t="shared" si="0"/>
        <v>0</v>
      </c>
      <c r="K135" s="144"/>
      <c r="L135" s="145"/>
      <c r="M135" s="146" t="s">
        <v>1</v>
      </c>
      <c r="N135" s="147" t="s">
        <v>41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1976</v>
      </c>
      <c r="AT135" s="150" t="s">
        <v>206</v>
      </c>
      <c r="AU135" s="150" t="s">
        <v>82</v>
      </c>
      <c r="AY135" s="17" t="s">
        <v>205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88</v>
      </c>
      <c r="BK135" s="151">
        <f t="shared" si="9"/>
        <v>0</v>
      </c>
      <c r="BL135" s="17" t="s">
        <v>1976</v>
      </c>
      <c r="BM135" s="150" t="s">
        <v>6298</v>
      </c>
    </row>
    <row r="136" spans="2:65" s="1" customFormat="1" ht="21.75" customHeight="1">
      <c r="B136" s="136"/>
      <c r="C136" s="154" t="s">
        <v>326</v>
      </c>
      <c r="D136" s="154" t="s">
        <v>214</v>
      </c>
      <c r="E136" s="155" t="s">
        <v>6299</v>
      </c>
      <c r="F136" s="156" t="s">
        <v>6300</v>
      </c>
      <c r="G136" s="157" t="s">
        <v>930</v>
      </c>
      <c r="H136" s="158">
        <v>5277.5</v>
      </c>
      <c r="I136" s="159"/>
      <c r="J136" s="160">
        <f t="shared" si="0"/>
        <v>0</v>
      </c>
      <c r="K136" s="161"/>
      <c r="L136" s="32"/>
      <c r="M136" s="192" t="s">
        <v>1</v>
      </c>
      <c r="N136" s="193" t="s">
        <v>41</v>
      </c>
      <c r="O136" s="194"/>
      <c r="P136" s="195">
        <f t="shared" si="1"/>
        <v>0</v>
      </c>
      <c r="Q136" s="195">
        <v>0</v>
      </c>
      <c r="R136" s="195">
        <f t="shared" si="2"/>
        <v>0</v>
      </c>
      <c r="S136" s="195">
        <v>0</v>
      </c>
      <c r="T136" s="196">
        <f t="shared" si="3"/>
        <v>0</v>
      </c>
      <c r="AR136" s="150" t="s">
        <v>6301</v>
      </c>
      <c r="AT136" s="150" t="s">
        <v>214</v>
      </c>
      <c r="AU136" s="150" t="s">
        <v>82</v>
      </c>
      <c r="AY136" s="17" t="s">
        <v>205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88</v>
      </c>
      <c r="BK136" s="151">
        <f t="shared" si="9"/>
        <v>0</v>
      </c>
      <c r="BL136" s="17" t="s">
        <v>6301</v>
      </c>
      <c r="BM136" s="150" t="s">
        <v>6302</v>
      </c>
    </row>
    <row r="137" spans="2:65" s="1" customFormat="1" ht="6.95" customHeight="1"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32"/>
    </row>
  </sheetData>
  <autoFilter ref="C120:K136" xr:uid="{00000000-0009-0000-0000-000019000000}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H131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25" customWidth="1"/>
    <col min="4" max="4" width="75.832031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2:8" ht="11.25" customHeight="1"/>
    <row r="2" spans="2:8" ht="36.950000000000003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6303</v>
      </c>
      <c r="H4" s="20"/>
    </row>
    <row r="5" spans="2:8" ht="12" customHeight="1">
      <c r="B5" s="20"/>
      <c r="C5" s="24" t="s">
        <v>12</v>
      </c>
      <c r="D5" s="262" t="s">
        <v>13</v>
      </c>
      <c r="E5" s="254"/>
      <c r="F5" s="254"/>
      <c r="H5" s="20"/>
    </row>
    <row r="6" spans="2:8" ht="36.950000000000003" customHeight="1">
      <c r="B6" s="20"/>
      <c r="C6" s="26" t="s">
        <v>15</v>
      </c>
      <c r="D6" s="259" t="s">
        <v>16</v>
      </c>
      <c r="E6" s="254"/>
      <c r="F6" s="254"/>
      <c r="H6" s="20"/>
    </row>
    <row r="7" spans="2:8" ht="24.75" customHeight="1">
      <c r="B7" s="20"/>
      <c r="C7" s="27" t="s">
        <v>21</v>
      </c>
      <c r="D7" s="55" t="str">
        <f>'Rekapitulácia stavby'!AN8</f>
        <v>6. 6. 2024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17"/>
      <c r="C9" s="118" t="s">
        <v>56</v>
      </c>
      <c r="D9" s="119" t="s">
        <v>57</v>
      </c>
      <c r="E9" s="119" t="s">
        <v>193</v>
      </c>
      <c r="F9" s="120" t="s">
        <v>6304</v>
      </c>
      <c r="H9" s="117"/>
    </row>
    <row r="10" spans="2:8" s="1" customFormat="1" ht="26.45" customHeight="1">
      <c r="B10" s="32"/>
      <c r="C10" s="207" t="s">
        <v>6305</v>
      </c>
      <c r="D10" s="207" t="s">
        <v>86</v>
      </c>
      <c r="H10" s="32"/>
    </row>
    <row r="11" spans="2:8" s="1" customFormat="1" ht="16.899999999999999" customHeight="1">
      <c r="B11" s="32"/>
      <c r="C11" s="208" t="s">
        <v>163</v>
      </c>
      <c r="D11" s="209" t="s">
        <v>164</v>
      </c>
      <c r="E11" s="210" t="s">
        <v>165</v>
      </c>
      <c r="F11" s="211">
        <v>14.7</v>
      </c>
      <c r="H11" s="32"/>
    </row>
    <row r="12" spans="2:8" s="1" customFormat="1" ht="16.899999999999999" customHeight="1">
      <c r="B12" s="32"/>
      <c r="C12" s="212" t="s">
        <v>1</v>
      </c>
      <c r="D12" s="212" t="s">
        <v>350</v>
      </c>
      <c r="E12" s="17" t="s">
        <v>1</v>
      </c>
      <c r="F12" s="213">
        <v>0</v>
      </c>
      <c r="H12" s="32"/>
    </row>
    <row r="13" spans="2:8" s="1" customFormat="1" ht="16.899999999999999" customHeight="1">
      <c r="B13" s="32"/>
      <c r="C13" s="212" t="s">
        <v>1</v>
      </c>
      <c r="D13" s="212" t="s">
        <v>351</v>
      </c>
      <c r="E13" s="17" t="s">
        <v>1</v>
      </c>
      <c r="F13" s="213">
        <v>0</v>
      </c>
      <c r="H13" s="32"/>
    </row>
    <row r="14" spans="2:8" s="1" customFormat="1" ht="16.899999999999999" customHeight="1">
      <c r="B14" s="32"/>
      <c r="C14" s="212" t="s">
        <v>1</v>
      </c>
      <c r="D14" s="212" t="s">
        <v>352</v>
      </c>
      <c r="E14" s="17" t="s">
        <v>1</v>
      </c>
      <c r="F14" s="213">
        <v>0</v>
      </c>
      <c r="H14" s="32"/>
    </row>
    <row r="15" spans="2:8" s="1" customFormat="1" ht="16.899999999999999" customHeight="1">
      <c r="B15" s="32"/>
      <c r="C15" s="212" t="s">
        <v>1</v>
      </c>
      <c r="D15" s="212" t="s">
        <v>353</v>
      </c>
      <c r="E15" s="17" t="s">
        <v>1</v>
      </c>
      <c r="F15" s="213">
        <v>0</v>
      </c>
      <c r="H15" s="32"/>
    </row>
    <row r="16" spans="2:8" s="1" customFormat="1" ht="16.899999999999999" customHeight="1">
      <c r="B16" s="32"/>
      <c r="C16" s="212" t="s">
        <v>1</v>
      </c>
      <c r="D16" s="212" t="s">
        <v>354</v>
      </c>
      <c r="E16" s="17" t="s">
        <v>1</v>
      </c>
      <c r="F16" s="213">
        <v>0</v>
      </c>
      <c r="H16" s="32"/>
    </row>
    <row r="17" spans="2:8" s="1" customFormat="1" ht="16.899999999999999" customHeight="1">
      <c r="B17" s="32"/>
      <c r="C17" s="212" t="s">
        <v>1</v>
      </c>
      <c r="D17" s="212" t="s">
        <v>355</v>
      </c>
      <c r="E17" s="17" t="s">
        <v>1</v>
      </c>
      <c r="F17" s="213">
        <v>0</v>
      </c>
      <c r="H17" s="32"/>
    </row>
    <row r="18" spans="2:8" s="1" customFormat="1" ht="16.899999999999999" customHeight="1">
      <c r="B18" s="32"/>
      <c r="C18" s="212" t="s">
        <v>1</v>
      </c>
      <c r="D18" s="212" t="s">
        <v>289</v>
      </c>
      <c r="E18" s="17" t="s">
        <v>1</v>
      </c>
      <c r="F18" s="213">
        <v>0</v>
      </c>
      <c r="H18" s="32"/>
    </row>
    <row r="19" spans="2:8" s="1" customFormat="1" ht="16.899999999999999" customHeight="1">
      <c r="B19" s="32"/>
      <c r="C19" s="212" t="s">
        <v>1</v>
      </c>
      <c r="D19" s="212" t="s">
        <v>1</v>
      </c>
      <c r="E19" s="17" t="s">
        <v>1</v>
      </c>
      <c r="F19" s="213">
        <v>0</v>
      </c>
      <c r="H19" s="32"/>
    </row>
    <row r="20" spans="2:8" s="1" customFormat="1" ht="16.899999999999999" customHeight="1">
      <c r="B20" s="32"/>
      <c r="C20" s="212" t="s">
        <v>1</v>
      </c>
      <c r="D20" s="212" t="s">
        <v>356</v>
      </c>
      <c r="E20" s="17" t="s">
        <v>1</v>
      </c>
      <c r="F20" s="213">
        <v>5.35</v>
      </c>
      <c r="H20" s="32"/>
    </row>
    <row r="21" spans="2:8" s="1" customFormat="1" ht="16.899999999999999" customHeight="1">
      <c r="B21" s="32"/>
      <c r="C21" s="212" t="s">
        <v>1</v>
      </c>
      <c r="D21" s="212" t="s">
        <v>357</v>
      </c>
      <c r="E21" s="17" t="s">
        <v>1</v>
      </c>
      <c r="F21" s="213">
        <v>9.35</v>
      </c>
      <c r="H21" s="32"/>
    </row>
    <row r="22" spans="2:8" s="1" customFormat="1" ht="16.899999999999999" customHeight="1">
      <c r="B22" s="32"/>
      <c r="C22" s="212" t="s">
        <v>163</v>
      </c>
      <c r="D22" s="212" t="s">
        <v>358</v>
      </c>
      <c r="E22" s="17" t="s">
        <v>1</v>
      </c>
      <c r="F22" s="213">
        <v>14.7</v>
      </c>
      <c r="H22" s="32"/>
    </row>
    <row r="23" spans="2:8" s="1" customFormat="1" ht="16.899999999999999" customHeight="1">
      <c r="B23" s="32"/>
      <c r="C23" s="214" t="s">
        <v>6306</v>
      </c>
      <c r="H23" s="32"/>
    </row>
    <row r="24" spans="2:8" s="1" customFormat="1" ht="22.5">
      <c r="B24" s="32"/>
      <c r="C24" s="212" t="s">
        <v>278</v>
      </c>
      <c r="D24" s="212" t="s">
        <v>279</v>
      </c>
      <c r="E24" s="17" t="s">
        <v>165</v>
      </c>
      <c r="F24" s="213">
        <v>14.7</v>
      </c>
      <c r="H24" s="32"/>
    </row>
    <row r="25" spans="2:8" s="1" customFormat="1" ht="16.899999999999999" customHeight="1">
      <c r="B25" s="32"/>
      <c r="C25" s="212" t="s">
        <v>314</v>
      </c>
      <c r="D25" s="212" t="s">
        <v>315</v>
      </c>
      <c r="E25" s="17" t="s">
        <v>165</v>
      </c>
      <c r="F25" s="213">
        <v>14.7</v>
      </c>
      <c r="H25" s="32"/>
    </row>
    <row r="26" spans="2:8" s="1" customFormat="1" ht="16.899999999999999" customHeight="1">
      <c r="B26" s="32"/>
      <c r="C26" s="208" t="s">
        <v>167</v>
      </c>
      <c r="D26" s="209" t="s">
        <v>168</v>
      </c>
      <c r="E26" s="210" t="s">
        <v>165</v>
      </c>
      <c r="F26" s="211">
        <v>94</v>
      </c>
      <c r="H26" s="32"/>
    </row>
    <row r="27" spans="2:8" s="1" customFormat="1" ht="16.899999999999999" customHeight="1">
      <c r="B27" s="32"/>
      <c r="C27" s="212" t="s">
        <v>1</v>
      </c>
      <c r="D27" s="212" t="s">
        <v>281</v>
      </c>
      <c r="E27" s="17" t="s">
        <v>1</v>
      </c>
      <c r="F27" s="213">
        <v>0</v>
      </c>
      <c r="H27" s="32"/>
    </row>
    <row r="28" spans="2:8" s="1" customFormat="1" ht="16.899999999999999" customHeight="1">
      <c r="B28" s="32"/>
      <c r="C28" s="212" t="s">
        <v>1</v>
      </c>
      <c r="D28" s="212" t="s">
        <v>282</v>
      </c>
      <c r="E28" s="17" t="s">
        <v>1</v>
      </c>
      <c r="F28" s="213">
        <v>0</v>
      </c>
      <c r="H28" s="32"/>
    </row>
    <row r="29" spans="2:8" s="1" customFormat="1" ht="16.899999999999999" customHeight="1">
      <c r="B29" s="32"/>
      <c r="C29" s="212" t="s">
        <v>1</v>
      </c>
      <c r="D29" s="212" t="s">
        <v>283</v>
      </c>
      <c r="E29" s="17" t="s">
        <v>1</v>
      </c>
      <c r="F29" s="213">
        <v>0</v>
      </c>
      <c r="H29" s="32"/>
    </row>
    <row r="30" spans="2:8" s="1" customFormat="1" ht="16.899999999999999" customHeight="1">
      <c r="B30" s="32"/>
      <c r="C30" s="212" t="s">
        <v>1</v>
      </c>
      <c r="D30" s="212" t="s">
        <v>284</v>
      </c>
      <c r="E30" s="17" t="s">
        <v>1</v>
      </c>
      <c r="F30" s="213">
        <v>0</v>
      </c>
      <c r="H30" s="32"/>
    </row>
    <row r="31" spans="2:8" s="1" customFormat="1" ht="16.899999999999999" customHeight="1">
      <c r="B31" s="32"/>
      <c r="C31" s="212" t="s">
        <v>1</v>
      </c>
      <c r="D31" s="212" t="s">
        <v>285</v>
      </c>
      <c r="E31" s="17" t="s">
        <v>1</v>
      </c>
      <c r="F31" s="213">
        <v>0</v>
      </c>
      <c r="H31" s="32"/>
    </row>
    <row r="32" spans="2:8" s="1" customFormat="1" ht="22.5">
      <c r="B32" s="32"/>
      <c r="C32" s="212" t="s">
        <v>1</v>
      </c>
      <c r="D32" s="212" t="s">
        <v>286</v>
      </c>
      <c r="E32" s="17" t="s">
        <v>1</v>
      </c>
      <c r="F32" s="213">
        <v>0</v>
      </c>
      <c r="H32" s="32"/>
    </row>
    <row r="33" spans="2:8" s="1" customFormat="1" ht="16.899999999999999" customHeight="1">
      <c r="B33" s="32"/>
      <c r="C33" s="212" t="s">
        <v>1</v>
      </c>
      <c r="D33" s="212" t="s">
        <v>287</v>
      </c>
      <c r="E33" s="17" t="s">
        <v>1</v>
      </c>
      <c r="F33" s="213">
        <v>0</v>
      </c>
      <c r="H33" s="32"/>
    </row>
    <row r="34" spans="2:8" s="1" customFormat="1" ht="16.899999999999999" customHeight="1">
      <c r="B34" s="32"/>
      <c r="C34" s="212" t="s">
        <v>1</v>
      </c>
      <c r="D34" s="212" t="s">
        <v>288</v>
      </c>
      <c r="E34" s="17" t="s">
        <v>1</v>
      </c>
      <c r="F34" s="213">
        <v>0</v>
      </c>
      <c r="H34" s="32"/>
    </row>
    <row r="35" spans="2:8" s="1" customFormat="1" ht="16.899999999999999" customHeight="1">
      <c r="B35" s="32"/>
      <c r="C35" s="212" t="s">
        <v>1</v>
      </c>
      <c r="D35" s="212" t="s">
        <v>289</v>
      </c>
      <c r="E35" s="17" t="s">
        <v>1</v>
      </c>
      <c r="F35" s="213">
        <v>0</v>
      </c>
      <c r="H35" s="32"/>
    </row>
    <row r="36" spans="2:8" s="1" customFormat="1" ht="16.899999999999999" customHeight="1">
      <c r="B36" s="32"/>
      <c r="C36" s="212" t="s">
        <v>1</v>
      </c>
      <c r="D36" s="212" t="s">
        <v>290</v>
      </c>
      <c r="E36" s="17" t="s">
        <v>1</v>
      </c>
      <c r="F36" s="213">
        <v>0</v>
      </c>
      <c r="H36" s="32"/>
    </row>
    <row r="37" spans="2:8" s="1" customFormat="1" ht="16.899999999999999" customHeight="1">
      <c r="B37" s="32"/>
      <c r="C37" s="212" t="s">
        <v>1</v>
      </c>
      <c r="D37" s="212" t="s">
        <v>291</v>
      </c>
      <c r="E37" s="17" t="s">
        <v>1</v>
      </c>
      <c r="F37" s="213">
        <v>6.6</v>
      </c>
      <c r="H37" s="32"/>
    </row>
    <row r="38" spans="2:8" s="1" customFormat="1" ht="16.899999999999999" customHeight="1">
      <c r="B38" s="32"/>
      <c r="C38" s="212" t="s">
        <v>1</v>
      </c>
      <c r="D38" s="212" t="s">
        <v>292</v>
      </c>
      <c r="E38" s="17" t="s">
        <v>1</v>
      </c>
      <c r="F38" s="213">
        <v>0</v>
      </c>
      <c r="H38" s="32"/>
    </row>
    <row r="39" spans="2:8" s="1" customFormat="1" ht="16.899999999999999" customHeight="1">
      <c r="B39" s="32"/>
      <c r="C39" s="212" t="s">
        <v>1</v>
      </c>
      <c r="D39" s="212" t="s">
        <v>293</v>
      </c>
      <c r="E39" s="17" t="s">
        <v>1</v>
      </c>
      <c r="F39" s="213">
        <v>13.68</v>
      </c>
      <c r="H39" s="32"/>
    </row>
    <row r="40" spans="2:8" s="1" customFormat="1" ht="16.899999999999999" customHeight="1">
      <c r="B40" s="32"/>
      <c r="C40" s="212" t="s">
        <v>1</v>
      </c>
      <c r="D40" s="212" t="s">
        <v>295</v>
      </c>
      <c r="E40" s="17" t="s">
        <v>1</v>
      </c>
      <c r="F40" s="213">
        <v>0</v>
      </c>
      <c r="H40" s="32"/>
    </row>
    <row r="41" spans="2:8" s="1" customFormat="1" ht="16.899999999999999" customHeight="1">
      <c r="B41" s="32"/>
      <c r="C41" s="212" t="s">
        <v>1</v>
      </c>
      <c r="D41" s="212" t="s">
        <v>296</v>
      </c>
      <c r="E41" s="17" t="s">
        <v>1</v>
      </c>
      <c r="F41" s="213">
        <v>4</v>
      </c>
      <c r="H41" s="32"/>
    </row>
    <row r="42" spans="2:8" s="1" customFormat="1" ht="16.899999999999999" customHeight="1">
      <c r="B42" s="32"/>
      <c r="C42" s="212" t="s">
        <v>1</v>
      </c>
      <c r="D42" s="212" t="s">
        <v>297</v>
      </c>
      <c r="E42" s="17" t="s">
        <v>1</v>
      </c>
      <c r="F42" s="213">
        <v>0</v>
      </c>
      <c r="H42" s="32"/>
    </row>
    <row r="43" spans="2:8" s="1" customFormat="1" ht="16.899999999999999" customHeight="1">
      <c r="B43" s="32"/>
      <c r="C43" s="212" t="s">
        <v>1</v>
      </c>
      <c r="D43" s="212" t="s">
        <v>298</v>
      </c>
      <c r="E43" s="17" t="s">
        <v>1</v>
      </c>
      <c r="F43" s="213">
        <v>12.09</v>
      </c>
      <c r="H43" s="32"/>
    </row>
    <row r="44" spans="2:8" s="1" customFormat="1" ht="16.899999999999999" customHeight="1">
      <c r="B44" s="32"/>
      <c r="C44" s="212" t="s">
        <v>1</v>
      </c>
      <c r="D44" s="212" t="s">
        <v>300</v>
      </c>
      <c r="E44" s="17" t="s">
        <v>1</v>
      </c>
      <c r="F44" s="213">
        <v>0</v>
      </c>
      <c r="H44" s="32"/>
    </row>
    <row r="45" spans="2:8" s="1" customFormat="1" ht="16.899999999999999" customHeight="1">
      <c r="B45" s="32"/>
      <c r="C45" s="212" t="s">
        <v>1</v>
      </c>
      <c r="D45" s="212" t="s">
        <v>301</v>
      </c>
      <c r="E45" s="17" t="s">
        <v>1</v>
      </c>
      <c r="F45" s="213">
        <v>46.8</v>
      </c>
      <c r="H45" s="32"/>
    </row>
    <row r="46" spans="2:8" s="1" customFormat="1" ht="16.899999999999999" customHeight="1">
      <c r="B46" s="32"/>
      <c r="C46" s="212" t="s">
        <v>1</v>
      </c>
      <c r="D46" s="212" t="s">
        <v>302</v>
      </c>
      <c r="E46" s="17" t="s">
        <v>1</v>
      </c>
      <c r="F46" s="213">
        <v>-6.6</v>
      </c>
      <c r="H46" s="32"/>
    </row>
    <row r="47" spans="2:8" s="1" customFormat="1" ht="16.899999999999999" customHeight="1">
      <c r="B47" s="32"/>
      <c r="C47" s="212" t="s">
        <v>1</v>
      </c>
      <c r="D47" s="212" t="s">
        <v>303</v>
      </c>
      <c r="E47" s="17" t="s">
        <v>1</v>
      </c>
      <c r="F47" s="213">
        <v>-2.2000000000000002</v>
      </c>
      <c r="H47" s="32"/>
    </row>
    <row r="48" spans="2:8" s="1" customFormat="1" ht="16.899999999999999" customHeight="1">
      <c r="B48" s="32"/>
      <c r="C48" s="212" t="s">
        <v>1</v>
      </c>
      <c r="D48" s="212" t="s">
        <v>304</v>
      </c>
      <c r="E48" s="17" t="s">
        <v>1</v>
      </c>
      <c r="F48" s="213">
        <v>0</v>
      </c>
      <c r="H48" s="32"/>
    </row>
    <row r="49" spans="2:8" s="1" customFormat="1" ht="16.899999999999999" customHeight="1">
      <c r="B49" s="32"/>
      <c r="C49" s="212" t="s">
        <v>1</v>
      </c>
      <c r="D49" s="212" t="s">
        <v>305</v>
      </c>
      <c r="E49" s="17" t="s">
        <v>1</v>
      </c>
      <c r="F49" s="213">
        <v>19</v>
      </c>
      <c r="H49" s="32"/>
    </row>
    <row r="50" spans="2:8" s="1" customFormat="1" ht="16.899999999999999" customHeight="1">
      <c r="B50" s="32"/>
      <c r="C50" s="212" t="s">
        <v>1</v>
      </c>
      <c r="D50" s="212" t="s">
        <v>307</v>
      </c>
      <c r="E50" s="17" t="s">
        <v>1</v>
      </c>
      <c r="F50" s="213">
        <v>0.63</v>
      </c>
      <c r="H50" s="32"/>
    </row>
    <row r="51" spans="2:8" s="1" customFormat="1" ht="16.899999999999999" customHeight="1">
      <c r="B51" s="32"/>
      <c r="C51" s="212" t="s">
        <v>167</v>
      </c>
      <c r="D51" s="212" t="s">
        <v>308</v>
      </c>
      <c r="E51" s="17" t="s">
        <v>1</v>
      </c>
      <c r="F51" s="213">
        <v>94</v>
      </c>
      <c r="H51" s="32"/>
    </row>
    <row r="52" spans="2:8" s="1" customFormat="1" ht="16.899999999999999" customHeight="1">
      <c r="B52" s="32"/>
      <c r="C52" s="214" t="s">
        <v>6306</v>
      </c>
      <c r="H52" s="32"/>
    </row>
    <row r="53" spans="2:8" s="1" customFormat="1" ht="22.5">
      <c r="B53" s="32"/>
      <c r="C53" s="212" t="s">
        <v>278</v>
      </c>
      <c r="D53" s="212" t="s">
        <v>279</v>
      </c>
      <c r="E53" s="17" t="s">
        <v>165</v>
      </c>
      <c r="F53" s="213">
        <v>94</v>
      </c>
      <c r="H53" s="32"/>
    </row>
    <row r="54" spans="2:8" s="1" customFormat="1" ht="22.5">
      <c r="B54" s="32"/>
      <c r="C54" s="212" t="s">
        <v>323</v>
      </c>
      <c r="D54" s="212" t="s">
        <v>324</v>
      </c>
      <c r="E54" s="17" t="s">
        <v>165</v>
      </c>
      <c r="F54" s="213">
        <v>94</v>
      </c>
      <c r="H54" s="32"/>
    </row>
    <row r="55" spans="2:8" s="1" customFormat="1" ht="16.899999999999999" customHeight="1">
      <c r="B55" s="32"/>
      <c r="C55" s="212" t="s">
        <v>314</v>
      </c>
      <c r="D55" s="212" t="s">
        <v>315</v>
      </c>
      <c r="E55" s="17" t="s">
        <v>165</v>
      </c>
      <c r="F55" s="213">
        <v>94</v>
      </c>
      <c r="H55" s="32"/>
    </row>
    <row r="56" spans="2:8" s="1" customFormat="1" ht="22.5">
      <c r="B56" s="32"/>
      <c r="C56" s="212" t="s">
        <v>387</v>
      </c>
      <c r="D56" s="212" t="s">
        <v>388</v>
      </c>
      <c r="E56" s="17" t="s">
        <v>165</v>
      </c>
      <c r="F56" s="213">
        <v>94</v>
      </c>
      <c r="H56" s="32"/>
    </row>
    <row r="57" spans="2:8" s="1" customFormat="1" ht="16.899999999999999" customHeight="1">
      <c r="B57" s="32"/>
      <c r="C57" s="212" t="s">
        <v>399</v>
      </c>
      <c r="D57" s="212" t="s">
        <v>400</v>
      </c>
      <c r="E57" s="17" t="s">
        <v>165</v>
      </c>
      <c r="F57" s="213">
        <v>94</v>
      </c>
      <c r="H57" s="32"/>
    </row>
    <row r="58" spans="2:8" s="1" customFormat="1" ht="26.45" customHeight="1">
      <c r="B58" s="32"/>
      <c r="C58" s="207" t="s">
        <v>6307</v>
      </c>
      <c r="D58" s="207" t="s">
        <v>91</v>
      </c>
      <c r="H58" s="32"/>
    </row>
    <row r="59" spans="2:8" s="1" customFormat="1" ht="16.899999999999999" customHeight="1">
      <c r="B59" s="32"/>
      <c r="C59" s="208" t="s">
        <v>413</v>
      </c>
      <c r="D59" s="209" t="s">
        <v>414</v>
      </c>
      <c r="E59" s="210" t="s">
        <v>165</v>
      </c>
      <c r="F59" s="211">
        <v>60.344999999999999</v>
      </c>
      <c r="H59" s="32"/>
    </row>
    <row r="60" spans="2:8" s="1" customFormat="1" ht="16.899999999999999" customHeight="1">
      <c r="B60" s="32"/>
      <c r="C60" s="212" t="s">
        <v>1</v>
      </c>
      <c r="D60" s="212" t="s">
        <v>438</v>
      </c>
      <c r="E60" s="17" t="s">
        <v>1</v>
      </c>
      <c r="F60" s="213">
        <v>0</v>
      </c>
      <c r="H60" s="32"/>
    </row>
    <row r="61" spans="2:8" s="1" customFormat="1" ht="16.899999999999999" customHeight="1">
      <c r="B61" s="32"/>
      <c r="C61" s="212" t="s">
        <v>1</v>
      </c>
      <c r="D61" s="212" t="s">
        <v>439</v>
      </c>
      <c r="E61" s="17" t="s">
        <v>1</v>
      </c>
      <c r="F61" s="213">
        <v>8.1</v>
      </c>
      <c r="H61" s="32"/>
    </row>
    <row r="62" spans="2:8" s="1" customFormat="1" ht="16.899999999999999" customHeight="1">
      <c r="B62" s="32"/>
      <c r="C62" s="212" t="s">
        <v>1</v>
      </c>
      <c r="D62" s="212" t="s">
        <v>440</v>
      </c>
      <c r="E62" s="17" t="s">
        <v>1</v>
      </c>
      <c r="F62" s="213">
        <v>0.9</v>
      </c>
      <c r="H62" s="32"/>
    </row>
    <row r="63" spans="2:8" s="1" customFormat="1" ht="16.899999999999999" customHeight="1">
      <c r="B63" s="32"/>
      <c r="C63" s="212" t="s">
        <v>1</v>
      </c>
      <c r="D63" s="212" t="s">
        <v>441</v>
      </c>
      <c r="E63" s="17" t="s">
        <v>1</v>
      </c>
      <c r="F63" s="213">
        <v>6.48</v>
      </c>
      <c r="H63" s="32"/>
    </row>
    <row r="64" spans="2:8" s="1" customFormat="1" ht="16.899999999999999" customHeight="1">
      <c r="B64" s="32"/>
      <c r="C64" s="212" t="s">
        <v>1</v>
      </c>
      <c r="D64" s="212" t="s">
        <v>442</v>
      </c>
      <c r="E64" s="17" t="s">
        <v>1</v>
      </c>
      <c r="F64" s="213">
        <v>13.5</v>
      </c>
      <c r="H64" s="32"/>
    </row>
    <row r="65" spans="2:8" s="1" customFormat="1" ht="16.899999999999999" customHeight="1">
      <c r="B65" s="32"/>
      <c r="C65" s="212" t="s">
        <v>1</v>
      </c>
      <c r="D65" s="212" t="s">
        <v>443</v>
      </c>
      <c r="E65" s="17" t="s">
        <v>1</v>
      </c>
      <c r="F65" s="213">
        <v>6.75</v>
      </c>
      <c r="H65" s="32"/>
    </row>
    <row r="66" spans="2:8" s="1" customFormat="1" ht="16.899999999999999" customHeight="1">
      <c r="B66" s="32"/>
      <c r="C66" s="212" t="s">
        <v>1</v>
      </c>
      <c r="D66" s="212" t="s">
        <v>444</v>
      </c>
      <c r="E66" s="17" t="s">
        <v>1</v>
      </c>
      <c r="F66" s="213">
        <v>2.25</v>
      </c>
      <c r="H66" s="32"/>
    </row>
    <row r="67" spans="2:8" s="1" customFormat="1" ht="16.899999999999999" customHeight="1">
      <c r="B67" s="32"/>
      <c r="C67" s="212" t="s">
        <v>1</v>
      </c>
      <c r="D67" s="212" t="s">
        <v>445</v>
      </c>
      <c r="E67" s="17" t="s">
        <v>1</v>
      </c>
      <c r="F67" s="213">
        <v>2.25</v>
      </c>
      <c r="H67" s="32"/>
    </row>
    <row r="68" spans="2:8" s="1" customFormat="1" ht="16.899999999999999" customHeight="1">
      <c r="B68" s="32"/>
      <c r="C68" s="212" t="s">
        <v>1</v>
      </c>
      <c r="D68" s="212" t="s">
        <v>446</v>
      </c>
      <c r="E68" s="17" t="s">
        <v>1</v>
      </c>
      <c r="F68" s="213">
        <v>20.114999999999998</v>
      </c>
      <c r="H68" s="32"/>
    </row>
    <row r="69" spans="2:8" s="1" customFormat="1" ht="16.899999999999999" customHeight="1">
      <c r="B69" s="32"/>
      <c r="C69" s="212" t="s">
        <v>413</v>
      </c>
      <c r="D69" s="212" t="s">
        <v>447</v>
      </c>
      <c r="E69" s="17" t="s">
        <v>1</v>
      </c>
      <c r="F69" s="213">
        <v>60.344999999999999</v>
      </c>
      <c r="H69" s="32"/>
    </row>
    <row r="70" spans="2:8" s="1" customFormat="1" ht="16.899999999999999" customHeight="1">
      <c r="B70" s="32"/>
      <c r="C70" s="214" t="s">
        <v>6306</v>
      </c>
      <c r="H70" s="32"/>
    </row>
    <row r="71" spans="2:8" s="1" customFormat="1" ht="16.899999999999999" customHeight="1">
      <c r="B71" s="32"/>
      <c r="C71" s="212" t="s">
        <v>435</v>
      </c>
      <c r="D71" s="212" t="s">
        <v>436</v>
      </c>
      <c r="E71" s="17" t="s">
        <v>165</v>
      </c>
      <c r="F71" s="213">
        <v>60.344999999999999</v>
      </c>
      <c r="H71" s="32"/>
    </row>
    <row r="72" spans="2:8" s="1" customFormat="1" ht="16.899999999999999" customHeight="1">
      <c r="B72" s="32"/>
      <c r="C72" s="212" t="s">
        <v>448</v>
      </c>
      <c r="D72" s="212" t="s">
        <v>449</v>
      </c>
      <c r="E72" s="17" t="s">
        <v>165</v>
      </c>
      <c r="F72" s="213">
        <v>60.344999999999999</v>
      </c>
      <c r="H72" s="32"/>
    </row>
    <row r="73" spans="2:8" s="1" customFormat="1" ht="16.899999999999999" customHeight="1">
      <c r="B73" s="32"/>
      <c r="C73" s="208" t="s">
        <v>416</v>
      </c>
      <c r="D73" s="209" t="s">
        <v>417</v>
      </c>
      <c r="E73" s="210" t="s">
        <v>418</v>
      </c>
      <c r="F73" s="211">
        <v>2538.123</v>
      </c>
      <c r="H73" s="32"/>
    </row>
    <row r="74" spans="2:8" s="1" customFormat="1" ht="16.899999999999999" customHeight="1">
      <c r="B74" s="32"/>
      <c r="C74" s="212" t="s">
        <v>1</v>
      </c>
      <c r="D74" s="212" t="s">
        <v>465</v>
      </c>
      <c r="E74" s="17" t="s">
        <v>1</v>
      </c>
      <c r="F74" s="213">
        <v>0</v>
      </c>
      <c r="H74" s="32"/>
    </row>
    <row r="75" spans="2:8" s="1" customFormat="1" ht="16.899999999999999" customHeight="1">
      <c r="B75" s="32"/>
      <c r="C75" s="212" t="s">
        <v>1</v>
      </c>
      <c r="D75" s="212" t="s">
        <v>466</v>
      </c>
      <c r="E75" s="17" t="s">
        <v>1</v>
      </c>
      <c r="F75" s="213">
        <v>0</v>
      </c>
      <c r="H75" s="32"/>
    </row>
    <row r="76" spans="2:8" s="1" customFormat="1" ht="16.899999999999999" customHeight="1">
      <c r="B76" s="32"/>
      <c r="C76" s="212" t="s">
        <v>1</v>
      </c>
      <c r="D76" s="212" t="s">
        <v>429</v>
      </c>
      <c r="E76" s="17" t="s">
        <v>1</v>
      </c>
      <c r="F76" s="213">
        <v>0</v>
      </c>
      <c r="H76" s="32"/>
    </row>
    <row r="77" spans="2:8" s="1" customFormat="1" ht="16.899999999999999" customHeight="1">
      <c r="B77" s="32"/>
      <c r="C77" s="212" t="s">
        <v>1</v>
      </c>
      <c r="D77" s="212" t="s">
        <v>467</v>
      </c>
      <c r="E77" s="17" t="s">
        <v>1</v>
      </c>
      <c r="F77" s="213">
        <v>2071.3780000000002</v>
      </c>
      <c r="H77" s="32"/>
    </row>
    <row r="78" spans="2:8" s="1" customFormat="1" ht="16.899999999999999" customHeight="1">
      <c r="B78" s="32"/>
      <c r="C78" s="212" t="s">
        <v>1</v>
      </c>
      <c r="D78" s="212" t="s">
        <v>468</v>
      </c>
      <c r="E78" s="17" t="s">
        <v>1</v>
      </c>
      <c r="F78" s="213">
        <v>466.745</v>
      </c>
      <c r="H78" s="32"/>
    </row>
    <row r="79" spans="2:8" s="1" customFormat="1" ht="16.899999999999999" customHeight="1">
      <c r="B79" s="32"/>
      <c r="C79" s="212" t="s">
        <v>416</v>
      </c>
      <c r="D79" s="212" t="s">
        <v>469</v>
      </c>
      <c r="E79" s="17" t="s">
        <v>1</v>
      </c>
      <c r="F79" s="213">
        <v>2538.123</v>
      </c>
      <c r="H79" s="32"/>
    </row>
    <row r="80" spans="2:8" s="1" customFormat="1" ht="16.899999999999999" customHeight="1">
      <c r="B80" s="32"/>
      <c r="C80" s="214" t="s">
        <v>6306</v>
      </c>
      <c r="H80" s="32"/>
    </row>
    <row r="81" spans="2:8" s="1" customFormat="1" ht="22.5">
      <c r="B81" s="32"/>
      <c r="C81" s="212" t="s">
        <v>462</v>
      </c>
      <c r="D81" s="212" t="s">
        <v>463</v>
      </c>
      <c r="E81" s="17" t="s">
        <v>165</v>
      </c>
      <c r="F81" s="213">
        <v>2538.123</v>
      </c>
      <c r="H81" s="32"/>
    </row>
    <row r="82" spans="2:8" s="1" customFormat="1" ht="16.899999999999999" customHeight="1">
      <c r="B82" s="32"/>
      <c r="C82" s="212" t="s">
        <v>470</v>
      </c>
      <c r="D82" s="212" t="s">
        <v>471</v>
      </c>
      <c r="E82" s="17" t="s">
        <v>165</v>
      </c>
      <c r="F82" s="213">
        <v>2538.123</v>
      </c>
      <c r="H82" s="32"/>
    </row>
    <row r="83" spans="2:8" s="1" customFormat="1" ht="22.5">
      <c r="B83" s="32"/>
      <c r="C83" s="212" t="s">
        <v>474</v>
      </c>
      <c r="D83" s="212" t="s">
        <v>475</v>
      </c>
      <c r="E83" s="17" t="s">
        <v>165</v>
      </c>
      <c r="F83" s="213">
        <v>2538.123</v>
      </c>
      <c r="H83" s="32"/>
    </row>
    <row r="84" spans="2:8" s="1" customFormat="1" ht="26.45" customHeight="1">
      <c r="B84" s="32"/>
      <c r="C84" s="207" t="s">
        <v>6308</v>
      </c>
      <c r="D84" s="207" t="s">
        <v>115</v>
      </c>
      <c r="H84" s="32"/>
    </row>
    <row r="85" spans="2:8" s="1" customFormat="1" ht="16.899999999999999" customHeight="1">
      <c r="B85" s="32"/>
      <c r="C85" s="208" t="s">
        <v>2022</v>
      </c>
      <c r="D85" s="209" t="s">
        <v>2023</v>
      </c>
      <c r="E85" s="210" t="s">
        <v>165</v>
      </c>
      <c r="F85" s="211">
        <v>734.71400000000006</v>
      </c>
      <c r="H85" s="32"/>
    </row>
    <row r="86" spans="2:8" s="1" customFormat="1" ht="16.899999999999999" customHeight="1">
      <c r="B86" s="32"/>
      <c r="C86" s="212" t="s">
        <v>1</v>
      </c>
      <c r="D86" s="212" t="s">
        <v>2550</v>
      </c>
      <c r="E86" s="17" t="s">
        <v>1</v>
      </c>
      <c r="F86" s="213">
        <v>0</v>
      </c>
      <c r="H86" s="32"/>
    </row>
    <row r="87" spans="2:8" s="1" customFormat="1" ht="16.899999999999999" customHeight="1">
      <c r="B87" s="32"/>
      <c r="C87" s="212" t="s">
        <v>1</v>
      </c>
      <c r="D87" s="212" t="s">
        <v>2551</v>
      </c>
      <c r="E87" s="17" t="s">
        <v>1</v>
      </c>
      <c r="F87" s="213">
        <v>0</v>
      </c>
      <c r="H87" s="32"/>
    </row>
    <row r="88" spans="2:8" s="1" customFormat="1" ht="16.899999999999999" customHeight="1">
      <c r="B88" s="32"/>
      <c r="C88" s="212" t="s">
        <v>1</v>
      </c>
      <c r="D88" s="212" t="s">
        <v>2552</v>
      </c>
      <c r="E88" s="17" t="s">
        <v>1</v>
      </c>
      <c r="F88" s="213">
        <v>0</v>
      </c>
      <c r="H88" s="32"/>
    </row>
    <row r="89" spans="2:8" s="1" customFormat="1" ht="16.899999999999999" customHeight="1">
      <c r="B89" s="32"/>
      <c r="C89" s="212" t="s">
        <v>1</v>
      </c>
      <c r="D89" s="212" t="s">
        <v>2553</v>
      </c>
      <c r="E89" s="17" t="s">
        <v>1</v>
      </c>
      <c r="F89" s="213">
        <v>0</v>
      </c>
      <c r="H89" s="32"/>
    </row>
    <row r="90" spans="2:8" s="1" customFormat="1" ht="16.899999999999999" customHeight="1">
      <c r="B90" s="32"/>
      <c r="C90" s="212" t="s">
        <v>1</v>
      </c>
      <c r="D90" s="212" t="s">
        <v>2554</v>
      </c>
      <c r="E90" s="17" t="s">
        <v>1</v>
      </c>
      <c r="F90" s="213">
        <v>24.925999999999998</v>
      </c>
      <c r="H90" s="32"/>
    </row>
    <row r="91" spans="2:8" s="1" customFormat="1" ht="16.899999999999999" customHeight="1">
      <c r="B91" s="32"/>
      <c r="C91" s="212" t="s">
        <v>1</v>
      </c>
      <c r="D91" s="212" t="s">
        <v>2555</v>
      </c>
      <c r="E91" s="17" t="s">
        <v>1</v>
      </c>
      <c r="F91" s="213">
        <v>21.242999999999999</v>
      </c>
      <c r="H91" s="32"/>
    </row>
    <row r="92" spans="2:8" s="1" customFormat="1" ht="16.899999999999999" customHeight="1">
      <c r="B92" s="32"/>
      <c r="C92" s="212" t="s">
        <v>1</v>
      </c>
      <c r="D92" s="212" t="s">
        <v>2078</v>
      </c>
      <c r="E92" s="17" t="s">
        <v>1</v>
      </c>
      <c r="F92" s="213">
        <v>0</v>
      </c>
      <c r="H92" s="32"/>
    </row>
    <row r="93" spans="2:8" s="1" customFormat="1" ht="16.899999999999999" customHeight="1">
      <c r="B93" s="32"/>
      <c r="C93" s="212" t="s">
        <v>1</v>
      </c>
      <c r="D93" s="212" t="s">
        <v>2556</v>
      </c>
      <c r="E93" s="17" t="s">
        <v>1</v>
      </c>
      <c r="F93" s="213">
        <v>5.625</v>
      </c>
      <c r="H93" s="32"/>
    </row>
    <row r="94" spans="2:8" s="1" customFormat="1" ht="16.899999999999999" customHeight="1">
      <c r="B94" s="32"/>
      <c r="C94" s="212" t="s">
        <v>1</v>
      </c>
      <c r="D94" s="212" t="s">
        <v>2082</v>
      </c>
      <c r="E94" s="17" t="s">
        <v>1</v>
      </c>
      <c r="F94" s="213">
        <v>0</v>
      </c>
      <c r="H94" s="32"/>
    </row>
    <row r="95" spans="2:8" s="1" customFormat="1" ht="16.899999999999999" customHeight="1">
      <c r="B95" s="32"/>
      <c r="C95" s="212" t="s">
        <v>1</v>
      </c>
      <c r="D95" s="212" t="s">
        <v>75</v>
      </c>
      <c r="E95" s="17" t="s">
        <v>1</v>
      </c>
      <c r="F95" s="213">
        <v>0</v>
      </c>
      <c r="H95" s="32"/>
    </row>
    <row r="96" spans="2:8" s="1" customFormat="1" ht="16.899999999999999" customHeight="1">
      <c r="B96" s="32"/>
      <c r="C96" s="212" t="s">
        <v>1</v>
      </c>
      <c r="D96" s="212" t="s">
        <v>2558</v>
      </c>
      <c r="E96" s="17" t="s">
        <v>1</v>
      </c>
      <c r="F96" s="213">
        <v>0</v>
      </c>
      <c r="H96" s="32"/>
    </row>
    <row r="97" spans="2:8" s="1" customFormat="1" ht="16.899999999999999" customHeight="1">
      <c r="B97" s="32"/>
      <c r="C97" s="212" t="s">
        <v>1</v>
      </c>
      <c r="D97" s="212" t="s">
        <v>2082</v>
      </c>
      <c r="E97" s="17" t="s">
        <v>1</v>
      </c>
      <c r="F97" s="213">
        <v>0</v>
      </c>
      <c r="H97" s="32"/>
    </row>
    <row r="98" spans="2:8" s="1" customFormat="1" ht="16.899999999999999" customHeight="1">
      <c r="B98" s="32"/>
      <c r="C98" s="212" t="s">
        <v>1</v>
      </c>
      <c r="D98" s="212" t="s">
        <v>2559</v>
      </c>
      <c r="E98" s="17" t="s">
        <v>1</v>
      </c>
      <c r="F98" s="213">
        <v>47.7</v>
      </c>
      <c r="H98" s="32"/>
    </row>
    <row r="99" spans="2:8" s="1" customFormat="1" ht="16.899999999999999" customHeight="1">
      <c r="B99" s="32"/>
      <c r="C99" s="212" t="s">
        <v>1</v>
      </c>
      <c r="D99" s="212" t="s">
        <v>2560</v>
      </c>
      <c r="E99" s="17" t="s">
        <v>1</v>
      </c>
      <c r="F99" s="213">
        <v>46.29</v>
      </c>
      <c r="H99" s="32"/>
    </row>
    <row r="100" spans="2:8" s="1" customFormat="1" ht="16.899999999999999" customHeight="1">
      <c r="B100" s="32"/>
      <c r="C100" s="212" t="s">
        <v>1</v>
      </c>
      <c r="D100" s="212" t="s">
        <v>2561</v>
      </c>
      <c r="E100" s="17" t="s">
        <v>1</v>
      </c>
      <c r="F100" s="213">
        <v>16.920000000000002</v>
      </c>
      <c r="H100" s="32"/>
    </row>
    <row r="101" spans="2:8" s="1" customFormat="1" ht="16.899999999999999" customHeight="1">
      <c r="B101" s="32"/>
      <c r="C101" s="212" t="s">
        <v>1</v>
      </c>
      <c r="D101" s="212" t="s">
        <v>2563</v>
      </c>
      <c r="E101" s="17" t="s">
        <v>1</v>
      </c>
      <c r="F101" s="213">
        <v>0</v>
      </c>
      <c r="H101" s="32"/>
    </row>
    <row r="102" spans="2:8" s="1" customFormat="1" ht="16.899999999999999" customHeight="1">
      <c r="B102" s="32"/>
      <c r="C102" s="212" t="s">
        <v>1</v>
      </c>
      <c r="D102" s="212" t="s">
        <v>75</v>
      </c>
      <c r="E102" s="17" t="s">
        <v>1</v>
      </c>
      <c r="F102" s="213">
        <v>0</v>
      </c>
      <c r="H102" s="32"/>
    </row>
    <row r="103" spans="2:8" s="1" customFormat="1" ht="16.899999999999999" customHeight="1">
      <c r="B103" s="32"/>
      <c r="C103" s="212" t="s">
        <v>1</v>
      </c>
      <c r="D103" s="212" t="s">
        <v>2082</v>
      </c>
      <c r="E103" s="17" t="s">
        <v>1</v>
      </c>
      <c r="F103" s="213">
        <v>0</v>
      </c>
      <c r="H103" s="32"/>
    </row>
    <row r="104" spans="2:8" s="1" customFormat="1" ht="16.899999999999999" customHeight="1">
      <c r="B104" s="32"/>
      <c r="C104" s="212" t="s">
        <v>1</v>
      </c>
      <c r="D104" s="212" t="s">
        <v>2564</v>
      </c>
      <c r="E104" s="17" t="s">
        <v>1</v>
      </c>
      <c r="F104" s="213">
        <v>47.7</v>
      </c>
      <c r="H104" s="32"/>
    </row>
    <row r="105" spans="2:8" s="1" customFormat="1" ht="16.899999999999999" customHeight="1">
      <c r="B105" s="32"/>
      <c r="C105" s="212" t="s">
        <v>1</v>
      </c>
      <c r="D105" s="212" t="s">
        <v>2565</v>
      </c>
      <c r="E105" s="17" t="s">
        <v>1</v>
      </c>
      <c r="F105" s="213">
        <v>46.29</v>
      </c>
      <c r="H105" s="32"/>
    </row>
    <row r="106" spans="2:8" s="1" customFormat="1" ht="16.899999999999999" customHeight="1">
      <c r="B106" s="32"/>
      <c r="C106" s="212" t="s">
        <v>1</v>
      </c>
      <c r="D106" s="212" t="s">
        <v>2566</v>
      </c>
      <c r="E106" s="17" t="s">
        <v>1</v>
      </c>
      <c r="F106" s="213">
        <v>16.920000000000002</v>
      </c>
      <c r="H106" s="32"/>
    </row>
    <row r="107" spans="2:8" s="1" customFormat="1" ht="16.899999999999999" customHeight="1">
      <c r="B107" s="32"/>
      <c r="C107" s="212" t="s">
        <v>1</v>
      </c>
      <c r="D107" s="212" t="s">
        <v>2568</v>
      </c>
      <c r="E107" s="17" t="s">
        <v>1</v>
      </c>
      <c r="F107" s="213">
        <v>43.38</v>
      </c>
      <c r="H107" s="32"/>
    </row>
    <row r="108" spans="2:8" s="1" customFormat="1" ht="16.899999999999999" customHeight="1">
      <c r="B108" s="32"/>
      <c r="C108" s="212" t="s">
        <v>1</v>
      </c>
      <c r="D108" s="212" t="s">
        <v>2568</v>
      </c>
      <c r="E108" s="17" t="s">
        <v>1</v>
      </c>
      <c r="F108" s="213">
        <v>43.38</v>
      </c>
      <c r="H108" s="32"/>
    </row>
    <row r="109" spans="2:8" s="1" customFormat="1" ht="16.899999999999999" customHeight="1">
      <c r="B109" s="32"/>
      <c r="C109" s="212" t="s">
        <v>1</v>
      </c>
      <c r="D109" s="212" t="s">
        <v>2571</v>
      </c>
      <c r="E109" s="17" t="s">
        <v>1</v>
      </c>
      <c r="F109" s="213">
        <v>0</v>
      </c>
      <c r="H109" s="32"/>
    </row>
    <row r="110" spans="2:8" s="1" customFormat="1" ht="16.899999999999999" customHeight="1">
      <c r="B110" s="32"/>
      <c r="C110" s="212" t="s">
        <v>1</v>
      </c>
      <c r="D110" s="212" t="s">
        <v>2572</v>
      </c>
      <c r="E110" s="17" t="s">
        <v>1</v>
      </c>
      <c r="F110" s="213">
        <v>4.5</v>
      </c>
      <c r="H110" s="32"/>
    </row>
    <row r="111" spans="2:8" s="1" customFormat="1" ht="16.899999999999999" customHeight="1">
      <c r="B111" s="32"/>
      <c r="C111" s="212" t="s">
        <v>1</v>
      </c>
      <c r="D111" s="212" t="s">
        <v>2574</v>
      </c>
      <c r="E111" s="17" t="s">
        <v>1</v>
      </c>
      <c r="F111" s="213">
        <v>337.44</v>
      </c>
      <c r="H111" s="32"/>
    </row>
    <row r="112" spans="2:8" s="1" customFormat="1" ht="16.899999999999999" customHeight="1">
      <c r="B112" s="32"/>
      <c r="C112" s="212" t="s">
        <v>1</v>
      </c>
      <c r="D112" s="212" t="s">
        <v>2576</v>
      </c>
      <c r="E112" s="17" t="s">
        <v>1</v>
      </c>
      <c r="F112" s="213">
        <v>0</v>
      </c>
      <c r="H112" s="32"/>
    </row>
    <row r="113" spans="2:8" s="1" customFormat="1" ht="16.899999999999999" customHeight="1">
      <c r="B113" s="32"/>
      <c r="C113" s="212" t="s">
        <v>1</v>
      </c>
      <c r="D113" s="212" t="s">
        <v>2577</v>
      </c>
      <c r="E113" s="17" t="s">
        <v>1</v>
      </c>
      <c r="F113" s="213">
        <v>0</v>
      </c>
      <c r="H113" s="32"/>
    </row>
    <row r="114" spans="2:8" s="1" customFormat="1" ht="16.899999999999999" customHeight="1">
      <c r="B114" s="32"/>
      <c r="C114" s="212" t="s">
        <v>1</v>
      </c>
      <c r="D114" s="212" t="s">
        <v>2578</v>
      </c>
      <c r="E114" s="17" t="s">
        <v>1</v>
      </c>
      <c r="F114" s="213">
        <v>0</v>
      </c>
      <c r="H114" s="32"/>
    </row>
    <row r="115" spans="2:8" s="1" customFormat="1" ht="16.899999999999999" customHeight="1">
      <c r="B115" s="32"/>
      <c r="C115" s="212" t="s">
        <v>1</v>
      </c>
      <c r="D115" s="212" t="s">
        <v>2579</v>
      </c>
      <c r="E115" s="17" t="s">
        <v>1</v>
      </c>
      <c r="F115" s="213">
        <v>16.2</v>
      </c>
      <c r="H115" s="32"/>
    </row>
    <row r="116" spans="2:8" s="1" customFormat="1" ht="16.899999999999999" customHeight="1">
      <c r="B116" s="32"/>
      <c r="C116" s="212" t="s">
        <v>1</v>
      </c>
      <c r="D116" s="212" t="s">
        <v>2576</v>
      </c>
      <c r="E116" s="17" t="s">
        <v>1</v>
      </c>
      <c r="F116" s="213">
        <v>0</v>
      </c>
      <c r="H116" s="32"/>
    </row>
    <row r="117" spans="2:8" s="1" customFormat="1" ht="16.899999999999999" customHeight="1">
      <c r="B117" s="32"/>
      <c r="C117" s="212" t="s">
        <v>1</v>
      </c>
      <c r="D117" s="212" t="s">
        <v>2577</v>
      </c>
      <c r="E117" s="17" t="s">
        <v>1</v>
      </c>
      <c r="F117" s="213">
        <v>0</v>
      </c>
      <c r="H117" s="32"/>
    </row>
    <row r="118" spans="2:8" s="1" customFormat="1" ht="16.899999999999999" customHeight="1">
      <c r="B118" s="32"/>
      <c r="C118" s="212" t="s">
        <v>1</v>
      </c>
      <c r="D118" s="212" t="s">
        <v>2578</v>
      </c>
      <c r="E118" s="17" t="s">
        <v>1</v>
      </c>
      <c r="F118" s="213">
        <v>0</v>
      </c>
      <c r="H118" s="32"/>
    </row>
    <row r="119" spans="2:8" s="1" customFormat="1" ht="16.899999999999999" customHeight="1">
      <c r="B119" s="32"/>
      <c r="C119" s="212" t="s">
        <v>1</v>
      </c>
      <c r="D119" s="212" t="s">
        <v>2579</v>
      </c>
      <c r="E119" s="17" t="s">
        <v>1</v>
      </c>
      <c r="F119" s="213">
        <v>16.2</v>
      </c>
      <c r="H119" s="32"/>
    </row>
    <row r="120" spans="2:8" s="1" customFormat="1" ht="16.899999999999999" customHeight="1">
      <c r="B120" s="32"/>
      <c r="C120" s="212" t="s">
        <v>2022</v>
      </c>
      <c r="D120" s="212" t="s">
        <v>221</v>
      </c>
      <c r="E120" s="17" t="s">
        <v>1</v>
      </c>
      <c r="F120" s="213">
        <v>734.71400000000006</v>
      </c>
      <c r="H120" s="32"/>
    </row>
    <row r="121" spans="2:8" s="1" customFormat="1" ht="16.899999999999999" customHeight="1">
      <c r="B121" s="32"/>
      <c r="C121" s="214" t="s">
        <v>6306</v>
      </c>
      <c r="H121" s="32"/>
    </row>
    <row r="122" spans="2:8" s="1" customFormat="1" ht="22.5">
      <c r="B122" s="32"/>
      <c r="C122" s="212" t="s">
        <v>2547</v>
      </c>
      <c r="D122" s="212" t="s">
        <v>2548</v>
      </c>
      <c r="E122" s="17" t="s">
        <v>165</v>
      </c>
      <c r="F122" s="213">
        <v>734.71400000000006</v>
      </c>
      <c r="H122" s="32"/>
    </row>
    <row r="123" spans="2:8" s="1" customFormat="1" ht="16.899999999999999" customHeight="1">
      <c r="B123" s="32"/>
      <c r="C123" s="212" t="s">
        <v>2582</v>
      </c>
      <c r="D123" s="212" t="s">
        <v>2583</v>
      </c>
      <c r="E123" s="17" t="s">
        <v>165</v>
      </c>
      <c r="F123" s="213">
        <v>734.71400000000006</v>
      </c>
      <c r="H123" s="32"/>
    </row>
    <row r="124" spans="2:8" s="1" customFormat="1" ht="22.5">
      <c r="B124" s="32"/>
      <c r="C124" s="212" t="s">
        <v>2586</v>
      </c>
      <c r="D124" s="212" t="s">
        <v>2587</v>
      </c>
      <c r="E124" s="17" t="s">
        <v>165</v>
      </c>
      <c r="F124" s="213">
        <v>1469.4280000000001</v>
      </c>
      <c r="H124" s="32"/>
    </row>
    <row r="125" spans="2:8" s="1" customFormat="1" ht="16.899999999999999" customHeight="1">
      <c r="B125" s="32"/>
      <c r="C125" s="208" t="s">
        <v>6309</v>
      </c>
      <c r="D125" s="209" t="s">
        <v>6310</v>
      </c>
      <c r="E125" s="210" t="s">
        <v>165</v>
      </c>
      <c r="F125" s="211">
        <v>19.149999999999999</v>
      </c>
      <c r="H125" s="32"/>
    </row>
    <row r="126" spans="2:8" s="1" customFormat="1" ht="16.899999999999999" customHeight="1">
      <c r="B126" s="32"/>
      <c r="C126" s="208" t="s">
        <v>6311</v>
      </c>
      <c r="D126" s="209" t="s">
        <v>6312</v>
      </c>
      <c r="E126" s="210" t="s">
        <v>165</v>
      </c>
      <c r="F126" s="211">
        <v>283.03800000000001</v>
      </c>
      <c r="H126" s="32"/>
    </row>
    <row r="127" spans="2:8" s="1" customFormat="1" ht="16.899999999999999" customHeight="1">
      <c r="B127" s="32"/>
      <c r="C127" s="208" t="s">
        <v>6313</v>
      </c>
      <c r="D127" s="209" t="s">
        <v>6314</v>
      </c>
      <c r="E127" s="210" t="s">
        <v>165</v>
      </c>
      <c r="F127" s="211">
        <v>108.7</v>
      </c>
      <c r="H127" s="32"/>
    </row>
    <row r="128" spans="2:8" s="1" customFormat="1" ht="16.899999999999999" customHeight="1">
      <c r="B128" s="32"/>
      <c r="C128" s="208" t="s">
        <v>6315</v>
      </c>
      <c r="D128" s="209" t="s">
        <v>6316</v>
      </c>
      <c r="E128" s="210" t="s">
        <v>165</v>
      </c>
      <c r="F128" s="211">
        <v>108.7</v>
      </c>
      <c r="H128" s="32"/>
    </row>
    <row r="129" spans="2:8" s="1" customFormat="1" ht="16.899999999999999" customHeight="1">
      <c r="B129" s="32"/>
      <c r="C129" s="208" t="s">
        <v>6317</v>
      </c>
      <c r="D129" s="209" t="s">
        <v>6318</v>
      </c>
      <c r="E129" s="210" t="s">
        <v>165</v>
      </c>
      <c r="F129" s="211">
        <v>85.11</v>
      </c>
      <c r="H129" s="32"/>
    </row>
    <row r="130" spans="2:8" s="1" customFormat="1" ht="16.899999999999999" customHeight="1">
      <c r="B130" s="32"/>
      <c r="C130" s="208" t="s">
        <v>6319</v>
      </c>
      <c r="D130" s="209" t="s">
        <v>6320</v>
      </c>
      <c r="E130" s="210" t="s">
        <v>165</v>
      </c>
      <c r="F130" s="211">
        <v>43.44</v>
      </c>
      <c r="H130" s="32"/>
    </row>
    <row r="131" spans="2:8" s="1" customFormat="1" ht="16.899999999999999" customHeight="1">
      <c r="B131" s="32"/>
      <c r="C131" s="208" t="s">
        <v>6321</v>
      </c>
      <c r="D131" s="209" t="s">
        <v>6322</v>
      </c>
      <c r="E131" s="210" t="s">
        <v>165</v>
      </c>
      <c r="F131" s="211">
        <v>20.28</v>
      </c>
      <c r="H131" s="32"/>
    </row>
    <row r="132" spans="2:8" s="1" customFormat="1" ht="16.899999999999999" customHeight="1">
      <c r="B132" s="32"/>
      <c r="C132" s="208" t="s">
        <v>2200</v>
      </c>
      <c r="D132" s="209" t="s">
        <v>6323</v>
      </c>
      <c r="E132" s="210" t="s">
        <v>165</v>
      </c>
      <c r="F132" s="211">
        <v>1214.6600000000001</v>
      </c>
      <c r="H132" s="32"/>
    </row>
    <row r="133" spans="2:8" s="1" customFormat="1" ht="16.899999999999999" customHeight="1">
      <c r="B133" s="32"/>
      <c r="C133" s="212" t="s">
        <v>1</v>
      </c>
      <c r="D133" s="212" t="s">
        <v>2159</v>
      </c>
      <c r="E133" s="17" t="s">
        <v>1</v>
      </c>
      <c r="F133" s="213">
        <v>0</v>
      </c>
      <c r="H133" s="32"/>
    </row>
    <row r="134" spans="2:8" s="1" customFormat="1" ht="16.899999999999999" customHeight="1">
      <c r="B134" s="32"/>
      <c r="C134" s="212" t="s">
        <v>1</v>
      </c>
      <c r="D134" s="212" t="s">
        <v>2160</v>
      </c>
      <c r="E134" s="17" t="s">
        <v>1</v>
      </c>
      <c r="F134" s="213">
        <v>0</v>
      </c>
      <c r="H134" s="32"/>
    </row>
    <row r="135" spans="2:8" s="1" customFormat="1" ht="16.899999999999999" customHeight="1">
      <c r="B135" s="32"/>
      <c r="C135" s="212" t="s">
        <v>1</v>
      </c>
      <c r="D135" s="212" t="s">
        <v>2161</v>
      </c>
      <c r="E135" s="17" t="s">
        <v>1</v>
      </c>
      <c r="F135" s="213">
        <v>0</v>
      </c>
      <c r="H135" s="32"/>
    </row>
    <row r="136" spans="2:8" s="1" customFormat="1" ht="16.899999999999999" customHeight="1">
      <c r="B136" s="32"/>
      <c r="C136" s="212" t="s">
        <v>1</v>
      </c>
      <c r="D136" s="212" t="s">
        <v>2162</v>
      </c>
      <c r="E136" s="17" t="s">
        <v>1</v>
      </c>
      <c r="F136" s="213">
        <v>0</v>
      </c>
      <c r="H136" s="32"/>
    </row>
    <row r="137" spans="2:8" s="1" customFormat="1" ht="16.899999999999999" customHeight="1">
      <c r="B137" s="32"/>
      <c r="C137" s="212" t="s">
        <v>1</v>
      </c>
      <c r="D137" s="212" t="s">
        <v>2163</v>
      </c>
      <c r="E137" s="17" t="s">
        <v>1</v>
      </c>
      <c r="F137" s="213">
        <v>100</v>
      </c>
      <c r="H137" s="32"/>
    </row>
    <row r="138" spans="2:8" s="1" customFormat="1" ht="16.899999999999999" customHeight="1">
      <c r="B138" s="32"/>
      <c r="C138" s="212" t="s">
        <v>1</v>
      </c>
      <c r="D138" s="212" t="s">
        <v>2164</v>
      </c>
      <c r="E138" s="17" t="s">
        <v>1</v>
      </c>
      <c r="F138" s="213">
        <v>33.6</v>
      </c>
      <c r="H138" s="32"/>
    </row>
    <row r="139" spans="2:8" s="1" customFormat="1" ht="16.899999999999999" customHeight="1">
      <c r="B139" s="32"/>
      <c r="C139" s="212" t="s">
        <v>1</v>
      </c>
      <c r="D139" s="212" t="s">
        <v>2165</v>
      </c>
      <c r="E139" s="17" t="s">
        <v>1</v>
      </c>
      <c r="F139" s="213">
        <v>0</v>
      </c>
      <c r="H139" s="32"/>
    </row>
    <row r="140" spans="2:8" s="1" customFormat="1" ht="16.899999999999999" customHeight="1">
      <c r="B140" s="32"/>
      <c r="C140" s="212" t="s">
        <v>1</v>
      </c>
      <c r="D140" s="212" t="s">
        <v>2166</v>
      </c>
      <c r="E140" s="17" t="s">
        <v>1</v>
      </c>
      <c r="F140" s="213">
        <v>35.4</v>
      </c>
      <c r="H140" s="32"/>
    </row>
    <row r="141" spans="2:8" s="1" customFormat="1" ht="16.899999999999999" customHeight="1">
      <c r="B141" s="32"/>
      <c r="C141" s="212" t="s">
        <v>1</v>
      </c>
      <c r="D141" s="212" t="s">
        <v>2167</v>
      </c>
      <c r="E141" s="17" t="s">
        <v>1</v>
      </c>
      <c r="F141" s="213">
        <v>40</v>
      </c>
      <c r="H141" s="32"/>
    </row>
    <row r="142" spans="2:8" s="1" customFormat="1" ht="16.899999999999999" customHeight="1">
      <c r="B142" s="32"/>
      <c r="C142" s="212" t="s">
        <v>1</v>
      </c>
      <c r="D142" s="212" t="s">
        <v>2168</v>
      </c>
      <c r="E142" s="17" t="s">
        <v>1</v>
      </c>
      <c r="F142" s="213">
        <v>47.4</v>
      </c>
      <c r="H142" s="32"/>
    </row>
    <row r="143" spans="2:8" s="1" customFormat="1" ht="16.899999999999999" customHeight="1">
      <c r="B143" s="32"/>
      <c r="C143" s="212" t="s">
        <v>1</v>
      </c>
      <c r="D143" s="212" t="s">
        <v>2167</v>
      </c>
      <c r="E143" s="17" t="s">
        <v>1</v>
      </c>
      <c r="F143" s="213">
        <v>40</v>
      </c>
      <c r="H143" s="32"/>
    </row>
    <row r="144" spans="2:8" s="1" customFormat="1" ht="16.899999999999999" customHeight="1">
      <c r="B144" s="32"/>
      <c r="C144" s="212" t="s">
        <v>1</v>
      </c>
      <c r="D144" s="212" t="s">
        <v>2082</v>
      </c>
      <c r="E144" s="17" t="s">
        <v>1</v>
      </c>
      <c r="F144" s="213">
        <v>0</v>
      </c>
      <c r="H144" s="32"/>
    </row>
    <row r="145" spans="2:8" s="1" customFormat="1" ht="16.899999999999999" customHeight="1">
      <c r="B145" s="32"/>
      <c r="C145" s="212" t="s">
        <v>1</v>
      </c>
      <c r="D145" s="212" t="s">
        <v>2170</v>
      </c>
      <c r="E145" s="17" t="s">
        <v>1</v>
      </c>
      <c r="F145" s="213">
        <v>6.75</v>
      </c>
      <c r="H145" s="32"/>
    </row>
    <row r="146" spans="2:8" s="1" customFormat="1" ht="16.899999999999999" customHeight="1">
      <c r="B146" s="32"/>
      <c r="C146" s="212" t="s">
        <v>1</v>
      </c>
      <c r="D146" s="212" t="s">
        <v>2172</v>
      </c>
      <c r="E146" s="17" t="s">
        <v>1</v>
      </c>
      <c r="F146" s="213">
        <v>0</v>
      </c>
      <c r="H146" s="32"/>
    </row>
    <row r="147" spans="2:8" s="1" customFormat="1" ht="16.899999999999999" customHeight="1">
      <c r="B147" s="32"/>
      <c r="C147" s="212" t="s">
        <v>1</v>
      </c>
      <c r="D147" s="212" t="s">
        <v>2173</v>
      </c>
      <c r="E147" s="17" t="s">
        <v>1</v>
      </c>
      <c r="F147" s="213">
        <v>0</v>
      </c>
      <c r="H147" s="32"/>
    </row>
    <row r="148" spans="2:8" s="1" customFormat="1" ht="16.899999999999999" customHeight="1">
      <c r="B148" s="32"/>
      <c r="C148" s="212" t="s">
        <v>1</v>
      </c>
      <c r="D148" s="212" t="s">
        <v>2174</v>
      </c>
      <c r="E148" s="17" t="s">
        <v>1</v>
      </c>
      <c r="F148" s="213">
        <v>6.75</v>
      </c>
      <c r="H148" s="32"/>
    </row>
    <row r="149" spans="2:8" s="1" customFormat="1" ht="16.899999999999999" customHeight="1">
      <c r="B149" s="32"/>
      <c r="C149" s="212" t="s">
        <v>1</v>
      </c>
      <c r="D149" s="212" t="s">
        <v>2175</v>
      </c>
      <c r="E149" s="17" t="s">
        <v>1</v>
      </c>
      <c r="F149" s="213">
        <v>6.75</v>
      </c>
      <c r="H149" s="32"/>
    </row>
    <row r="150" spans="2:8" s="1" customFormat="1" ht="16.899999999999999" customHeight="1">
      <c r="B150" s="32"/>
      <c r="C150" s="212" t="s">
        <v>1</v>
      </c>
      <c r="D150" s="212" t="s">
        <v>2176</v>
      </c>
      <c r="E150" s="17" t="s">
        <v>1</v>
      </c>
      <c r="F150" s="213">
        <v>6.75</v>
      </c>
      <c r="H150" s="32"/>
    </row>
    <row r="151" spans="2:8" s="1" customFormat="1" ht="16.899999999999999" customHeight="1">
      <c r="B151" s="32"/>
      <c r="C151" s="212" t="s">
        <v>1</v>
      </c>
      <c r="D151" s="212" t="s">
        <v>2177</v>
      </c>
      <c r="E151" s="17" t="s">
        <v>1</v>
      </c>
      <c r="F151" s="213">
        <v>0</v>
      </c>
      <c r="H151" s="32"/>
    </row>
    <row r="152" spans="2:8" s="1" customFormat="1" ht="16.899999999999999" customHeight="1">
      <c r="B152" s="32"/>
      <c r="C152" s="212" t="s">
        <v>1</v>
      </c>
      <c r="D152" s="212" t="s">
        <v>2178</v>
      </c>
      <c r="E152" s="17" t="s">
        <v>1</v>
      </c>
      <c r="F152" s="213">
        <v>60</v>
      </c>
      <c r="H152" s="32"/>
    </row>
    <row r="153" spans="2:8" s="1" customFormat="1" ht="16.899999999999999" customHeight="1">
      <c r="B153" s="32"/>
      <c r="C153" s="212" t="s">
        <v>1</v>
      </c>
      <c r="D153" s="212" t="s">
        <v>2179</v>
      </c>
      <c r="E153" s="17" t="s">
        <v>1</v>
      </c>
      <c r="F153" s="213">
        <v>35.549999999999997</v>
      </c>
      <c r="H153" s="32"/>
    </row>
    <row r="154" spans="2:8" s="1" customFormat="1" ht="16.899999999999999" customHeight="1">
      <c r="B154" s="32"/>
      <c r="C154" s="212" t="s">
        <v>1</v>
      </c>
      <c r="D154" s="212" t="s">
        <v>2180</v>
      </c>
      <c r="E154" s="17" t="s">
        <v>1</v>
      </c>
      <c r="F154" s="213">
        <v>57</v>
      </c>
      <c r="H154" s="32"/>
    </row>
    <row r="155" spans="2:8" s="1" customFormat="1" ht="16.899999999999999" customHeight="1">
      <c r="B155" s="32"/>
      <c r="C155" s="212" t="s">
        <v>1</v>
      </c>
      <c r="D155" s="212" t="s">
        <v>2181</v>
      </c>
      <c r="E155" s="17" t="s">
        <v>1</v>
      </c>
      <c r="F155" s="213">
        <v>54.9</v>
      </c>
      <c r="H155" s="32"/>
    </row>
    <row r="156" spans="2:8" s="1" customFormat="1" ht="16.899999999999999" customHeight="1">
      <c r="B156" s="32"/>
      <c r="C156" s="212" t="s">
        <v>1</v>
      </c>
      <c r="D156" s="212" t="s">
        <v>2078</v>
      </c>
      <c r="E156" s="17" t="s">
        <v>1</v>
      </c>
      <c r="F156" s="213">
        <v>0</v>
      </c>
      <c r="H156" s="32"/>
    </row>
    <row r="157" spans="2:8" s="1" customFormat="1" ht="16.899999999999999" customHeight="1">
      <c r="B157" s="32"/>
      <c r="C157" s="212" t="s">
        <v>1</v>
      </c>
      <c r="D157" s="212" t="s">
        <v>2183</v>
      </c>
      <c r="E157" s="17" t="s">
        <v>1</v>
      </c>
      <c r="F157" s="213">
        <v>65.069999999999993</v>
      </c>
      <c r="H157" s="32"/>
    </row>
    <row r="158" spans="2:8" s="1" customFormat="1" ht="16.899999999999999" customHeight="1">
      <c r="B158" s="32"/>
      <c r="C158" s="212" t="s">
        <v>1</v>
      </c>
      <c r="D158" s="212" t="s">
        <v>2082</v>
      </c>
      <c r="E158" s="17" t="s">
        <v>1</v>
      </c>
      <c r="F158" s="213">
        <v>0</v>
      </c>
      <c r="H158" s="32"/>
    </row>
    <row r="159" spans="2:8" s="1" customFormat="1" ht="16.899999999999999" customHeight="1">
      <c r="B159" s="32"/>
      <c r="C159" s="212" t="s">
        <v>1</v>
      </c>
      <c r="D159" s="212" t="s">
        <v>2184</v>
      </c>
      <c r="E159" s="17" t="s">
        <v>1</v>
      </c>
      <c r="F159" s="213">
        <v>6.75</v>
      </c>
      <c r="H159" s="32"/>
    </row>
    <row r="160" spans="2:8" s="1" customFormat="1" ht="16.899999999999999" customHeight="1">
      <c r="B160" s="32"/>
      <c r="C160" s="212" t="s">
        <v>1</v>
      </c>
      <c r="D160" s="212" t="s">
        <v>2185</v>
      </c>
      <c r="E160" s="17" t="s">
        <v>1</v>
      </c>
      <c r="F160" s="213">
        <v>6.75</v>
      </c>
      <c r="H160" s="32"/>
    </row>
    <row r="161" spans="2:8" s="1" customFormat="1" ht="16.899999999999999" customHeight="1">
      <c r="B161" s="32"/>
      <c r="C161" s="212" t="s">
        <v>1</v>
      </c>
      <c r="D161" s="212" t="s">
        <v>2186</v>
      </c>
      <c r="E161" s="17" t="s">
        <v>1</v>
      </c>
      <c r="F161" s="213">
        <v>6.75</v>
      </c>
      <c r="H161" s="32"/>
    </row>
    <row r="162" spans="2:8" s="1" customFormat="1" ht="16.899999999999999" customHeight="1">
      <c r="B162" s="32"/>
      <c r="C162" s="212" t="s">
        <v>1</v>
      </c>
      <c r="D162" s="212" t="s">
        <v>2177</v>
      </c>
      <c r="E162" s="17" t="s">
        <v>1</v>
      </c>
      <c r="F162" s="213">
        <v>0</v>
      </c>
      <c r="H162" s="32"/>
    </row>
    <row r="163" spans="2:8" s="1" customFormat="1" ht="16.899999999999999" customHeight="1">
      <c r="B163" s="32"/>
      <c r="C163" s="212" t="s">
        <v>1</v>
      </c>
      <c r="D163" s="212" t="s">
        <v>2187</v>
      </c>
      <c r="E163" s="17" t="s">
        <v>1</v>
      </c>
      <c r="F163" s="213">
        <v>60</v>
      </c>
      <c r="H163" s="32"/>
    </row>
    <row r="164" spans="2:8" s="1" customFormat="1" ht="16.899999999999999" customHeight="1">
      <c r="B164" s="32"/>
      <c r="C164" s="212" t="s">
        <v>1</v>
      </c>
      <c r="D164" s="212" t="s">
        <v>2179</v>
      </c>
      <c r="E164" s="17" t="s">
        <v>1</v>
      </c>
      <c r="F164" s="213">
        <v>35.549999999999997</v>
      </c>
      <c r="H164" s="32"/>
    </row>
    <row r="165" spans="2:8" s="1" customFormat="1" ht="16.899999999999999" customHeight="1">
      <c r="B165" s="32"/>
      <c r="C165" s="212" t="s">
        <v>1</v>
      </c>
      <c r="D165" s="212" t="s">
        <v>2188</v>
      </c>
      <c r="E165" s="17" t="s">
        <v>1</v>
      </c>
      <c r="F165" s="213">
        <v>47.7</v>
      </c>
      <c r="H165" s="32"/>
    </row>
    <row r="166" spans="2:8" s="1" customFormat="1" ht="16.899999999999999" customHeight="1">
      <c r="B166" s="32"/>
      <c r="C166" s="212" t="s">
        <v>1</v>
      </c>
      <c r="D166" s="212" t="s">
        <v>2189</v>
      </c>
      <c r="E166" s="17" t="s">
        <v>1</v>
      </c>
      <c r="F166" s="213">
        <v>91.5</v>
      </c>
      <c r="H166" s="32"/>
    </row>
    <row r="167" spans="2:8" s="1" customFormat="1" ht="16.899999999999999" customHeight="1">
      <c r="B167" s="32"/>
      <c r="C167" s="212" t="s">
        <v>1</v>
      </c>
      <c r="D167" s="212" t="s">
        <v>2078</v>
      </c>
      <c r="E167" s="17" t="s">
        <v>1</v>
      </c>
      <c r="F167" s="213">
        <v>0</v>
      </c>
      <c r="H167" s="32"/>
    </row>
    <row r="168" spans="2:8" s="1" customFormat="1" ht="16.899999999999999" customHeight="1">
      <c r="B168" s="32"/>
      <c r="C168" s="212" t="s">
        <v>1</v>
      </c>
      <c r="D168" s="212" t="s">
        <v>2191</v>
      </c>
      <c r="E168" s="17" t="s">
        <v>1</v>
      </c>
      <c r="F168" s="213">
        <v>65.069999999999993</v>
      </c>
      <c r="H168" s="32"/>
    </row>
    <row r="169" spans="2:8" s="1" customFormat="1" ht="16.899999999999999" customHeight="1">
      <c r="B169" s="32"/>
      <c r="C169" s="212" t="s">
        <v>1</v>
      </c>
      <c r="D169" s="212" t="s">
        <v>2082</v>
      </c>
      <c r="E169" s="17" t="s">
        <v>1</v>
      </c>
      <c r="F169" s="213">
        <v>0</v>
      </c>
      <c r="H169" s="32"/>
    </row>
    <row r="170" spans="2:8" s="1" customFormat="1" ht="16.899999999999999" customHeight="1">
      <c r="B170" s="32"/>
      <c r="C170" s="212" t="s">
        <v>1</v>
      </c>
      <c r="D170" s="212" t="s">
        <v>2192</v>
      </c>
      <c r="E170" s="17" t="s">
        <v>1</v>
      </c>
      <c r="F170" s="213">
        <v>6.75</v>
      </c>
      <c r="H170" s="32"/>
    </row>
    <row r="171" spans="2:8" s="1" customFormat="1" ht="16.899999999999999" customHeight="1">
      <c r="B171" s="32"/>
      <c r="C171" s="212" t="s">
        <v>1</v>
      </c>
      <c r="D171" s="212" t="s">
        <v>2177</v>
      </c>
      <c r="E171" s="17" t="s">
        <v>1</v>
      </c>
      <c r="F171" s="213">
        <v>0</v>
      </c>
      <c r="H171" s="32"/>
    </row>
    <row r="172" spans="2:8" s="1" customFormat="1" ht="16.899999999999999" customHeight="1">
      <c r="B172" s="32"/>
      <c r="C172" s="212" t="s">
        <v>1</v>
      </c>
      <c r="D172" s="212" t="s">
        <v>2193</v>
      </c>
      <c r="E172" s="17" t="s">
        <v>1</v>
      </c>
      <c r="F172" s="213">
        <v>20</v>
      </c>
      <c r="H172" s="32"/>
    </row>
    <row r="173" spans="2:8" s="1" customFormat="1" ht="16.899999999999999" customHeight="1">
      <c r="B173" s="32"/>
      <c r="C173" s="212" t="s">
        <v>1</v>
      </c>
      <c r="D173" s="212" t="s">
        <v>2194</v>
      </c>
      <c r="E173" s="17" t="s">
        <v>1</v>
      </c>
      <c r="F173" s="213">
        <v>11.85</v>
      </c>
      <c r="H173" s="32"/>
    </row>
    <row r="174" spans="2:8" s="1" customFormat="1" ht="16.899999999999999" customHeight="1">
      <c r="B174" s="32"/>
      <c r="C174" s="212" t="s">
        <v>1</v>
      </c>
      <c r="D174" s="212" t="s">
        <v>2195</v>
      </c>
      <c r="E174" s="17" t="s">
        <v>1</v>
      </c>
      <c r="F174" s="213">
        <v>47.7</v>
      </c>
      <c r="H174" s="32"/>
    </row>
    <row r="175" spans="2:8" s="1" customFormat="1" ht="16.899999999999999" customHeight="1">
      <c r="B175" s="32"/>
      <c r="C175" s="212" t="s">
        <v>1</v>
      </c>
      <c r="D175" s="212" t="s">
        <v>2196</v>
      </c>
      <c r="E175" s="17" t="s">
        <v>1</v>
      </c>
      <c r="F175" s="213">
        <v>30.5</v>
      </c>
      <c r="H175" s="32"/>
    </row>
    <row r="176" spans="2:8" s="1" customFormat="1" ht="16.899999999999999" customHeight="1">
      <c r="B176" s="32"/>
      <c r="C176" s="212" t="s">
        <v>1</v>
      </c>
      <c r="D176" s="212" t="s">
        <v>2078</v>
      </c>
      <c r="E176" s="17" t="s">
        <v>1</v>
      </c>
      <c r="F176" s="213">
        <v>0</v>
      </c>
      <c r="H176" s="32"/>
    </row>
    <row r="177" spans="2:8" s="1" customFormat="1" ht="16.899999999999999" customHeight="1">
      <c r="B177" s="32"/>
      <c r="C177" s="212" t="s">
        <v>1</v>
      </c>
      <c r="D177" s="212" t="s">
        <v>2191</v>
      </c>
      <c r="E177" s="17" t="s">
        <v>1</v>
      </c>
      <c r="F177" s="213">
        <v>65.069999999999993</v>
      </c>
      <c r="H177" s="32"/>
    </row>
    <row r="178" spans="2:8" s="1" customFormat="1" ht="16.899999999999999" customHeight="1">
      <c r="B178" s="32"/>
      <c r="C178" s="212" t="s">
        <v>1</v>
      </c>
      <c r="D178" s="212" t="s">
        <v>2082</v>
      </c>
      <c r="E178" s="17" t="s">
        <v>1</v>
      </c>
      <c r="F178" s="213">
        <v>0</v>
      </c>
      <c r="H178" s="32"/>
    </row>
    <row r="179" spans="2:8" s="1" customFormat="1" ht="16.899999999999999" customHeight="1">
      <c r="B179" s="32"/>
      <c r="C179" s="212" t="s">
        <v>1</v>
      </c>
      <c r="D179" s="212" t="s">
        <v>2192</v>
      </c>
      <c r="E179" s="17" t="s">
        <v>1</v>
      </c>
      <c r="F179" s="213">
        <v>6.75</v>
      </c>
      <c r="H179" s="32"/>
    </row>
    <row r="180" spans="2:8" s="1" customFormat="1" ht="16.899999999999999" customHeight="1">
      <c r="B180" s="32"/>
      <c r="C180" s="212" t="s">
        <v>1</v>
      </c>
      <c r="D180" s="212" t="s">
        <v>2177</v>
      </c>
      <c r="E180" s="17" t="s">
        <v>1</v>
      </c>
      <c r="F180" s="213">
        <v>0</v>
      </c>
      <c r="H180" s="32"/>
    </row>
    <row r="181" spans="2:8" s="1" customFormat="1" ht="16.899999999999999" customHeight="1">
      <c r="B181" s="32"/>
      <c r="C181" s="212" t="s">
        <v>1</v>
      </c>
      <c r="D181" s="212" t="s">
        <v>2193</v>
      </c>
      <c r="E181" s="17" t="s">
        <v>1</v>
      </c>
      <c r="F181" s="213">
        <v>20</v>
      </c>
      <c r="H181" s="32"/>
    </row>
    <row r="182" spans="2:8" s="1" customFormat="1" ht="16.899999999999999" customHeight="1">
      <c r="B182" s="32"/>
      <c r="C182" s="212" t="s">
        <v>1</v>
      </c>
      <c r="D182" s="212" t="s">
        <v>2194</v>
      </c>
      <c r="E182" s="17" t="s">
        <v>1</v>
      </c>
      <c r="F182" s="213">
        <v>11.85</v>
      </c>
      <c r="H182" s="32"/>
    </row>
    <row r="183" spans="2:8" s="1" customFormat="1" ht="16.899999999999999" customHeight="1">
      <c r="B183" s="32"/>
      <c r="C183" s="212" t="s">
        <v>1</v>
      </c>
      <c r="D183" s="212" t="s">
        <v>2195</v>
      </c>
      <c r="E183" s="17" t="s">
        <v>1</v>
      </c>
      <c r="F183" s="213">
        <v>47.7</v>
      </c>
      <c r="H183" s="32"/>
    </row>
    <row r="184" spans="2:8" s="1" customFormat="1" ht="16.899999999999999" customHeight="1">
      <c r="B184" s="32"/>
      <c r="C184" s="212" t="s">
        <v>1</v>
      </c>
      <c r="D184" s="212" t="s">
        <v>2198</v>
      </c>
      <c r="E184" s="17" t="s">
        <v>1</v>
      </c>
      <c r="F184" s="213">
        <v>30.5</v>
      </c>
      <c r="H184" s="32"/>
    </row>
    <row r="185" spans="2:8" s="1" customFormat="1" ht="16.899999999999999" customHeight="1">
      <c r="B185" s="32"/>
      <c r="C185" s="212" t="s">
        <v>2200</v>
      </c>
      <c r="D185" s="212" t="s">
        <v>2201</v>
      </c>
      <c r="E185" s="17" t="s">
        <v>1</v>
      </c>
      <c r="F185" s="213">
        <v>1214.6600000000001</v>
      </c>
      <c r="H185" s="32"/>
    </row>
    <row r="186" spans="2:8" s="1" customFormat="1" ht="16.899999999999999" customHeight="1">
      <c r="B186" s="32"/>
      <c r="C186" s="208" t="s">
        <v>2155</v>
      </c>
      <c r="D186" s="209" t="s">
        <v>6324</v>
      </c>
      <c r="E186" s="210" t="s">
        <v>165</v>
      </c>
      <c r="F186" s="211">
        <v>7270.8670000000002</v>
      </c>
      <c r="H186" s="32"/>
    </row>
    <row r="187" spans="2:8" s="1" customFormat="1" ht="16.899999999999999" customHeight="1">
      <c r="B187" s="32"/>
      <c r="C187" s="212" t="s">
        <v>1</v>
      </c>
      <c r="D187" s="212" t="s">
        <v>2119</v>
      </c>
      <c r="E187" s="17" t="s">
        <v>1</v>
      </c>
      <c r="F187" s="213">
        <v>0</v>
      </c>
      <c r="H187" s="32"/>
    </row>
    <row r="188" spans="2:8" s="1" customFormat="1" ht="16.899999999999999" customHeight="1">
      <c r="B188" s="32"/>
      <c r="C188" s="212" t="s">
        <v>1</v>
      </c>
      <c r="D188" s="212" t="s">
        <v>2120</v>
      </c>
      <c r="E188" s="17" t="s">
        <v>1</v>
      </c>
      <c r="F188" s="213">
        <v>0</v>
      </c>
      <c r="H188" s="32"/>
    </row>
    <row r="189" spans="2:8" s="1" customFormat="1" ht="16.899999999999999" customHeight="1">
      <c r="B189" s="32"/>
      <c r="C189" s="212" t="s">
        <v>1</v>
      </c>
      <c r="D189" s="212" t="s">
        <v>2121</v>
      </c>
      <c r="E189" s="17" t="s">
        <v>1</v>
      </c>
      <c r="F189" s="213">
        <v>0</v>
      </c>
      <c r="H189" s="32"/>
    </row>
    <row r="190" spans="2:8" s="1" customFormat="1" ht="16.899999999999999" customHeight="1">
      <c r="B190" s="32"/>
      <c r="C190" s="212" t="s">
        <v>1</v>
      </c>
      <c r="D190" s="212" t="s">
        <v>2122</v>
      </c>
      <c r="E190" s="17" t="s">
        <v>1</v>
      </c>
      <c r="F190" s="213">
        <v>0</v>
      </c>
      <c r="H190" s="32"/>
    </row>
    <row r="191" spans="2:8" s="1" customFormat="1" ht="16.899999999999999" customHeight="1">
      <c r="B191" s="32"/>
      <c r="C191" s="212" t="s">
        <v>1</v>
      </c>
      <c r="D191" s="212" t="s">
        <v>2123</v>
      </c>
      <c r="E191" s="17" t="s">
        <v>1</v>
      </c>
      <c r="F191" s="213">
        <v>0</v>
      </c>
      <c r="H191" s="32"/>
    </row>
    <row r="192" spans="2:8" s="1" customFormat="1" ht="16.899999999999999" customHeight="1">
      <c r="B192" s="32"/>
      <c r="C192" s="212" t="s">
        <v>1</v>
      </c>
      <c r="D192" s="212" t="s">
        <v>2124</v>
      </c>
      <c r="E192" s="17" t="s">
        <v>1</v>
      </c>
      <c r="F192" s="213">
        <v>29.937999999999999</v>
      </c>
      <c r="H192" s="32"/>
    </row>
    <row r="193" spans="2:8" s="1" customFormat="1" ht="16.899999999999999" customHeight="1">
      <c r="B193" s="32"/>
      <c r="C193" s="212" t="s">
        <v>1</v>
      </c>
      <c r="D193" s="212" t="s">
        <v>2125</v>
      </c>
      <c r="E193" s="17" t="s">
        <v>1</v>
      </c>
      <c r="F193" s="213">
        <v>49.79</v>
      </c>
      <c r="H193" s="32"/>
    </row>
    <row r="194" spans="2:8" s="1" customFormat="1" ht="16.899999999999999" customHeight="1">
      <c r="B194" s="32"/>
      <c r="C194" s="212" t="s">
        <v>1</v>
      </c>
      <c r="D194" s="212" t="s">
        <v>2126</v>
      </c>
      <c r="E194" s="17" t="s">
        <v>1</v>
      </c>
      <c r="F194" s="213">
        <v>51.241999999999997</v>
      </c>
      <c r="H194" s="32"/>
    </row>
    <row r="195" spans="2:8" s="1" customFormat="1" ht="16.899999999999999" customHeight="1">
      <c r="B195" s="32"/>
      <c r="C195" s="212" t="s">
        <v>1</v>
      </c>
      <c r="D195" s="212" t="s">
        <v>2127</v>
      </c>
      <c r="E195" s="17" t="s">
        <v>1</v>
      </c>
      <c r="F195" s="213">
        <v>828.96</v>
      </c>
      <c r="H195" s="32"/>
    </row>
    <row r="196" spans="2:8" s="1" customFormat="1" ht="16.899999999999999" customHeight="1">
      <c r="B196" s="32"/>
      <c r="C196" s="212" t="s">
        <v>1</v>
      </c>
      <c r="D196" s="212" t="s">
        <v>2128</v>
      </c>
      <c r="E196" s="17" t="s">
        <v>1</v>
      </c>
      <c r="F196" s="213">
        <v>-32</v>
      </c>
      <c r="H196" s="32"/>
    </row>
    <row r="197" spans="2:8" s="1" customFormat="1" ht="16.899999999999999" customHeight="1">
      <c r="B197" s="32"/>
      <c r="C197" s="212" t="s">
        <v>1</v>
      </c>
      <c r="D197" s="212" t="s">
        <v>2130</v>
      </c>
      <c r="E197" s="17" t="s">
        <v>1</v>
      </c>
      <c r="F197" s="213">
        <v>0</v>
      </c>
      <c r="H197" s="32"/>
    </row>
    <row r="198" spans="2:8" s="1" customFormat="1" ht="16.899999999999999" customHeight="1">
      <c r="B198" s="32"/>
      <c r="C198" s="212" t="s">
        <v>1</v>
      </c>
      <c r="D198" s="212" t="s">
        <v>2123</v>
      </c>
      <c r="E198" s="17" t="s">
        <v>1</v>
      </c>
      <c r="F198" s="213">
        <v>0</v>
      </c>
      <c r="H198" s="32"/>
    </row>
    <row r="199" spans="2:8" s="1" customFormat="1" ht="16.899999999999999" customHeight="1">
      <c r="B199" s="32"/>
      <c r="C199" s="212" t="s">
        <v>1</v>
      </c>
      <c r="D199" s="212" t="s">
        <v>2131</v>
      </c>
      <c r="E199" s="17" t="s">
        <v>1</v>
      </c>
      <c r="F199" s="213">
        <v>120.85899999999999</v>
      </c>
      <c r="H199" s="32"/>
    </row>
    <row r="200" spans="2:8" s="1" customFormat="1" ht="16.899999999999999" customHeight="1">
      <c r="B200" s="32"/>
      <c r="C200" s="212" t="s">
        <v>1</v>
      </c>
      <c r="D200" s="212" t="s">
        <v>2132</v>
      </c>
      <c r="E200" s="17" t="s">
        <v>1</v>
      </c>
      <c r="F200" s="213">
        <v>72.468000000000004</v>
      </c>
      <c r="H200" s="32"/>
    </row>
    <row r="201" spans="2:8" s="1" customFormat="1" ht="16.899999999999999" customHeight="1">
      <c r="B201" s="32"/>
      <c r="C201" s="212" t="s">
        <v>1</v>
      </c>
      <c r="D201" s="212" t="s">
        <v>2133</v>
      </c>
      <c r="E201" s="17" t="s">
        <v>1</v>
      </c>
      <c r="F201" s="213">
        <v>138.28299999999999</v>
      </c>
      <c r="H201" s="32"/>
    </row>
    <row r="202" spans="2:8" s="1" customFormat="1" ht="16.899999999999999" customHeight="1">
      <c r="B202" s="32"/>
      <c r="C202" s="212" t="s">
        <v>1</v>
      </c>
      <c r="D202" s="212" t="s">
        <v>2134</v>
      </c>
      <c r="E202" s="17" t="s">
        <v>1</v>
      </c>
      <c r="F202" s="213">
        <v>88.703999999999994</v>
      </c>
      <c r="H202" s="32"/>
    </row>
    <row r="203" spans="2:8" s="1" customFormat="1" ht="16.899999999999999" customHeight="1">
      <c r="B203" s="32"/>
      <c r="C203" s="212" t="s">
        <v>1</v>
      </c>
      <c r="D203" s="212" t="s">
        <v>2078</v>
      </c>
      <c r="E203" s="17" t="s">
        <v>1</v>
      </c>
      <c r="F203" s="213">
        <v>0</v>
      </c>
      <c r="H203" s="32"/>
    </row>
    <row r="204" spans="2:8" s="1" customFormat="1" ht="16.899999999999999" customHeight="1">
      <c r="B204" s="32"/>
      <c r="C204" s="212" t="s">
        <v>1</v>
      </c>
      <c r="D204" s="212" t="s">
        <v>2136</v>
      </c>
      <c r="E204" s="17" t="s">
        <v>1</v>
      </c>
      <c r="F204" s="213">
        <v>120.85899999999999</v>
      </c>
      <c r="H204" s="32"/>
    </row>
    <row r="205" spans="2:8" s="1" customFormat="1" ht="16.899999999999999" customHeight="1">
      <c r="B205" s="32"/>
      <c r="C205" s="212" t="s">
        <v>1</v>
      </c>
      <c r="D205" s="212" t="s">
        <v>2082</v>
      </c>
      <c r="E205" s="17" t="s">
        <v>1</v>
      </c>
      <c r="F205" s="213">
        <v>0</v>
      </c>
      <c r="H205" s="32"/>
    </row>
    <row r="206" spans="2:8" s="1" customFormat="1" ht="16.899999999999999" customHeight="1">
      <c r="B206" s="32"/>
      <c r="C206" s="212" t="s">
        <v>1</v>
      </c>
      <c r="D206" s="212" t="s">
        <v>2137</v>
      </c>
      <c r="E206" s="17" t="s">
        <v>1</v>
      </c>
      <c r="F206" s="213">
        <v>2765.6640000000002</v>
      </c>
      <c r="H206" s="32"/>
    </row>
    <row r="207" spans="2:8" s="1" customFormat="1" ht="16.899999999999999" customHeight="1">
      <c r="B207" s="32"/>
      <c r="C207" s="212" t="s">
        <v>1</v>
      </c>
      <c r="D207" s="212" t="s">
        <v>2138</v>
      </c>
      <c r="E207" s="17" t="s">
        <v>1</v>
      </c>
      <c r="F207" s="213">
        <v>24.552</v>
      </c>
      <c r="H207" s="32"/>
    </row>
    <row r="208" spans="2:8" s="1" customFormat="1" ht="16.899999999999999" customHeight="1">
      <c r="B208" s="32"/>
      <c r="C208" s="212" t="s">
        <v>1</v>
      </c>
      <c r="D208" s="212" t="s">
        <v>2078</v>
      </c>
      <c r="E208" s="17" t="s">
        <v>1</v>
      </c>
      <c r="F208" s="213">
        <v>0</v>
      </c>
      <c r="H208" s="32"/>
    </row>
    <row r="209" spans="2:8" s="1" customFormat="1" ht="16.899999999999999" customHeight="1">
      <c r="B209" s="32"/>
      <c r="C209" s="212" t="s">
        <v>1</v>
      </c>
      <c r="D209" s="212" t="s">
        <v>2139</v>
      </c>
      <c r="E209" s="17" t="s">
        <v>1</v>
      </c>
      <c r="F209" s="213">
        <v>40.286000000000001</v>
      </c>
      <c r="H209" s="32"/>
    </row>
    <row r="210" spans="2:8" s="1" customFormat="1" ht="16.899999999999999" customHeight="1">
      <c r="B210" s="32"/>
      <c r="C210" s="212" t="s">
        <v>1</v>
      </c>
      <c r="D210" s="212" t="s">
        <v>2082</v>
      </c>
      <c r="E210" s="17" t="s">
        <v>1</v>
      </c>
      <c r="F210" s="213">
        <v>0</v>
      </c>
      <c r="H210" s="32"/>
    </row>
    <row r="211" spans="2:8" s="1" customFormat="1" ht="16.899999999999999" customHeight="1">
      <c r="B211" s="32"/>
      <c r="C211" s="212" t="s">
        <v>1</v>
      </c>
      <c r="D211" s="212" t="s">
        <v>2140</v>
      </c>
      <c r="E211" s="17" t="s">
        <v>1</v>
      </c>
      <c r="F211" s="213">
        <v>921.88800000000003</v>
      </c>
      <c r="H211" s="32"/>
    </row>
    <row r="212" spans="2:8" s="1" customFormat="1" ht="16.899999999999999" customHeight="1">
      <c r="B212" s="32"/>
      <c r="C212" s="212" t="s">
        <v>1</v>
      </c>
      <c r="D212" s="212" t="s">
        <v>2141</v>
      </c>
      <c r="E212" s="17" t="s">
        <v>1</v>
      </c>
      <c r="F212" s="213">
        <v>25.765999999999998</v>
      </c>
      <c r="H212" s="32"/>
    </row>
    <row r="213" spans="2:8" s="1" customFormat="1" ht="16.899999999999999" customHeight="1">
      <c r="B213" s="32"/>
      <c r="C213" s="212" t="s">
        <v>1</v>
      </c>
      <c r="D213" s="212" t="s">
        <v>2142</v>
      </c>
      <c r="E213" s="17" t="s">
        <v>1</v>
      </c>
      <c r="F213" s="213">
        <v>8.1839999999999993</v>
      </c>
      <c r="H213" s="32"/>
    </row>
    <row r="214" spans="2:8" s="1" customFormat="1" ht="16.899999999999999" customHeight="1">
      <c r="B214" s="32"/>
      <c r="C214" s="212" t="s">
        <v>1</v>
      </c>
      <c r="D214" s="212" t="s">
        <v>2078</v>
      </c>
      <c r="E214" s="17" t="s">
        <v>1</v>
      </c>
      <c r="F214" s="213">
        <v>0</v>
      </c>
      <c r="H214" s="32"/>
    </row>
    <row r="215" spans="2:8" s="1" customFormat="1" ht="16.899999999999999" customHeight="1">
      <c r="B215" s="32"/>
      <c r="C215" s="212" t="s">
        <v>1</v>
      </c>
      <c r="D215" s="212" t="s">
        <v>2139</v>
      </c>
      <c r="E215" s="17" t="s">
        <v>1</v>
      </c>
      <c r="F215" s="213">
        <v>40.286000000000001</v>
      </c>
      <c r="H215" s="32"/>
    </row>
    <row r="216" spans="2:8" s="1" customFormat="1" ht="16.899999999999999" customHeight="1">
      <c r="B216" s="32"/>
      <c r="C216" s="212" t="s">
        <v>1</v>
      </c>
      <c r="D216" s="212" t="s">
        <v>2082</v>
      </c>
      <c r="E216" s="17" t="s">
        <v>1</v>
      </c>
      <c r="F216" s="213">
        <v>0</v>
      </c>
      <c r="H216" s="32"/>
    </row>
    <row r="217" spans="2:8" s="1" customFormat="1" ht="16.899999999999999" customHeight="1">
      <c r="B217" s="32"/>
      <c r="C217" s="212" t="s">
        <v>1</v>
      </c>
      <c r="D217" s="212" t="s">
        <v>2140</v>
      </c>
      <c r="E217" s="17" t="s">
        <v>1</v>
      </c>
      <c r="F217" s="213">
        <v>921.88800000000003</v>
      </c>
      <c r="H217" s="32"/>
    </row>
    <row r="218" spans="2:8" s="1" customFormat="1" ht="16.899999999999999" customHeight="1">
      <c r="B218" s="32"/>
      <c r="C218" s="212" t="s">
        <v>1</v>
      </c>
      <c r="D218" s="212" t="s">
        <v>2141</v>
      </c>
      <c r="E218" s="17" t="s">
        <v>1</v>
      </c>
      <c r="F218" s="213">
        <v>25.765999999999998</v>
      </c>
      <c r="H218" s="32"/>
    </row>
    <row r="219" spans="2:8" s="1" customFormat="1" ht="16.899999999999999" customHeight="1">
      <c r="B219" s="32"/>
      <c r="C219" s="212" t="s">
        <v>1</v>
      </c>
      <c r="D219" s="212" t="s">
        <v>2142</v>
      </c>
      <c r="E219" s="17" t="s">
        <v>1</v>
      </c>
      <c r="F219" s="213">
        <v>8.1839999999999993</v>
      </c>
      <c r="H219" s="32"/>
    </row>
    <row r="220" spans="2:8" s="1" customFormat="1" ht="16.899999999999999" customHeight="1">
      <c r="B220" s="32"/>
      <c r="C220" s="212" t="s">
        <v>1</v>
      </c>
      <c r="D220" s="212" t="s">
        <v>2143</v>
      </c>
      <c r="E220" s="17" t="s">
        <v>1</v>
      </c>
      <c r="F220" s="213">
        <v>0</v>
      </c>
      <c r="H220" s="32"/>
    </row>
    <row r="221" spans="2:8" s="1" customFormat="1" ht="16.899999999999999" customHeight="1">
      <c r="B221" s="32"/>
      <c r="C221" s="212" t="s">
        <v>1</v>
      </c>
      <c r="D221" s="212" t="s">
        <v>2144</v>
      </c>
      <c r="E221" s="17" t="s">
        <v>1</v>
      </c>
      <c r="F221" s="213">
        <v>78.5</v>
      </c>
      <c r="H221" s="32"/>
    </row>
    <row r="222" spans="2:8" s="1" customFormat="1" ht="16.899999999999999" customHeight="1">
      <c r="B222" s="32"/>
      <c r="C222" s="212" t="s">
        <v>1</v>
      </c>
      <c r="D222" s="212" t="s">
        <v>2145</v>
      </c>
      <c r="E222" s="17" t="s">
        <v>1</v>
      </c>
      <c r="F222" s="213">
        <v>48</v>
      </c>
      <c r="H222" s="32"/>
    </row>
    <row r="223" spans="2:8" s="1" customFormat="1" ht="16.899999999999999" customHeight="1">
      <c r="B223" s="32"/>
      <c r="C223" s="212" t="s">
        <v>1</v>
      </c>
      <c r="D223" s="212" t="s">
        <v>2111</v>
      </c>
      <c r="E223" s="17" t="s">
        <v>1</v>
      </c>
      <c r="F223" s="213">
        <v>0</v>
      </c>
      <c r="H223" s="32"/>
    </row>
    <row r="224" spans="2:8" s="1" customFormat="1" ht="16.899999999999999" customHeight="1">
      <c r="B224" s="32"/>
      <c r="C224" s="212" t="s">
        <v>1</v>
      </c>
      <c r="D224" s="212" t="s">
        <v>2147</v>
      </c>
      <c r="E224" s="17" t="s">
        <v>1</v>
      </c>
      <c r="F224" s="213">
        <v>0</v>
      </c>
      <c r="H224" s="32"/>
    </row>
    <row r="225" spans="2:8" s="1" customFormat="1" ht="16.899999999999999" customHeight="1">
      <c r="B225" s="32"/>
      <c r="C225" s="212" t="s">
        <v>1</v>
      </c>
      <c r="D225" s="212" t="s">
        <v>2148</v>
      </c>
      <c r="E225" s="17" t="s">
        <v>1</v>
      </c>
      <c r="F225" s="213">
        <v>195.2</v>
      </c>
      <c r="H225" s="32"/>
    </row>
    <row r="226" spans="2:8" s="1" customFormat="1" ht="16.899999999999999" customHeight="1">
      <c r="B226" s="32"/>
      <c r="C226" s="212" t="s">
        <v>1</v>
      </c>
      <c r="D226" s="212" t="s">
        <v>2149</v>
      </c>
      <c r="E226" s="17" t="s">
        <v>1</v>
      </c>
      <c r="F226" s="213">
        <v>-36</v>
      </c>
      <c r="H226" s="32"/>
    </row>
    <row r="227" spans="2:8" s="1" customFormat="1" ht="16.899999999999999" customHeight="1">
      <c r="B227" s="32"/>
      <c r="C227" s="212" t="s">
        <v>1</v>
      </c>
      <c r="D227" s="212" t="s">
        <v>2150</v>
      </c>
      <c r="E227" s="17" t="s">
        <v>1</v>
      </c>
      <c r="F227" s="213">
        <v>195.2</v>
      </c>
      <c r="H227" s="32"/>
    </row>
    <row r="228" spans="2:8" s="1" customFormat="1" ht="16.899999999999999" customHeight="1">
      <c r="B228" s="32"/>
      <c r="C228" s="212" t="s">
        <v>1</v>
      </c>
      <c r="D228" s="212" t="s">
        <v>2149</v>
      </c>
      <c r="E228" s="17" t="s">
        <v>1</v>
      </c>
      <c r="F228" s="213">
        <v>-36</v>
      </c>
      <c r="H228" s="32"/>
    </row>
    <row r="229" spans="2:8" s="1" customFormat="1" ht="16.899999999999999" customHeight="1">
      <c r="B229" s="32"/>
      <c r="C229" s="212" t="s">
        <v>1</v>
      </c>
      <c r="D229" s="212" t="s">
        <v>2151</v>
      </c>
      <c r="E229" s="17" t="s">
        <v>1</v>
      </c>
      <c r="F229" s="213">
        <v>336</v>
      </c>
      <c r="H229" s="32"/>
    </row>
    <row r="230" spans="2:8" s="1" customFormat="1" ht="16.899999999999999" customHeight="1">
      <c r="B230" s="32"/>
      <c r="C230" s="212" t="s">
        <v>1</v>
      </c>
      <c r="D230" s="212" t="s">
        <v>2149</v>
      </c>
      <c r="E230" s="17" t="s">
        <v>1</v>
      </c>
      <c r="F230" s="213">
        <v>-36</v>
      </c>
      <c r="H230" s="32"/>
    </row>
    <row r="231" spans="2:8" s="1" customFormat="1" ht="16.899999999999999" customHeight="1">
      <c r="B231" s="32"/>
      <c r="C231" s="212" t="s">
        <v>1</v>
      </c>
      <c r="D231" s="212" t="s">
        <v>2152</v>
      </c>
      <c r="E231" s="17" t="s">
        <v>1</v>
      </c>
      <c r="F231" s="213">
        <v>-12.8</v>
      </c>
      <c r="H231" s="32"/>
    </row>
    <row r="232" spans="2:8" s="1" customFormat="1" ht="16.899999999999999" customHeight="1">
      <c r="B232" s="32"/>
      <c r="C232" s="212" t="s">
        <v>1</v>
      </c>
      <c r="D232" s="212" t="s">
        <v>2153</v>
      </c>
      <c r="E232" s="17" t="s">
        <v>1</v>
      </c>
      <c r="F232" s="213">
        <v>336</v>
      </c>
      <c r="H232" s="32"/>
    </row>
    <row r="233" spans="2:8" s="1" customFormat="1" ht="16.899999999999999" customHeight="1">
      <c r="B233" s="32"/>
      <c r="C233" s="212" t="s">
        <v>1</v>
      </c>
      <c r="D233" s="212" t="s">
        <v>2149</v>
      </c>
      <c r="E233" s="17" t="s">
        <v>1</v>
      </c>
      <c r="F233" s="213">
        <v>-36</v>
      </c>
      <c r="H233" s="32"/>
    </row>
    <row r="234" spans="2:8" s="1" customFormat="1" ht="16.899999999999999" customHeight="1">
      <c r="B234" s="32"/>
      <c r="C234" s="212" t="s">
        <v>1</v>
      </c>
      <c r="D234" s="212" t="s">
        <v>2152</v>
      </c>
      <c r="E234" s="17" t="s">
        <v>1</v>
      </c>
      <c r="F234" s="213">
        <v>-12.8</v>
      </c>
      <c r="H234" s="32"/>
    </row>
    <row r="235" spans="2:8" s="1" customFormat="1" ht="16.899999999999999" customHeight="1">
      <c r="B235" s="32"/>
      <c r="C235" s="212" t="s">
        <v>2155</v>
      </c>
      <c r="D235" s="212" t="s">
        <v>221</v>
      </c>
      <c r="E235" s="17" t="s">
        <v>1</v>
      </c>
      <c r="F235" s="213">
        <v>7270.8670000000002</v>
      </c>
      <c r="H235" s="32"/>
    </row>
    <row r="236" spans="2:8" s="1" customFormat="1" ht="16.899999999999999" customHeight="1">
      <c r="B236" s="32"/>
      <c r="C236" s="208" t="s">
        <v>2115</v>
      </c>
      <c r="D236" s="209" t="s">
        <v>6325</v>
      </c>
      <c r="E236" s="210" t="s">
        <v>165</v>
      </c>
      <c r="F236" s="211">
        <v>4857.7690000000002</v>
      </c>
      <c r="H236" s="32"/>
    </row>
    <row r="237" spans="2:8" s="1" customFormat="1" ht="16.899999999999999" customHeight="1">
      <c r="B237" s="32"/>
      <c r="C237" s="212" t="s">
        <v>1</v>
      </c>
      <c r="D237" s="212" t="s">
        <v>2075</v>
      </c>
      <c r="E237" s="17" t="s">
        <v>1</v>
      </c>
      <c r="F237" s="213">
        <v>0</v>
      </c>
      <c r="H237" s="32"/>
    </row>
    <row r="238" spans="2:8" s="1" customFormat="1" ht="16.899999999999999" customHeight="1">
      <c r="B238" s="32"/>
      <c r="C238" s="212" t="s">
        <v>1</v>
      </c>
      <c r="D238" s="212" t="s">
        <v>2076</v>
      </c>
      <c r="E238" s="17" t="s">
        <v>1</v>
      </c>
      <c r="F238" s="213">
        <v>0</v>
      </c>
      <c r="H238" s="32"/>
    </row>
    <row r="239" spans="2:8" s="1" customFormat="1" ht="16.899999999999999" customHeight="1">
      <c r="B239" s="32"/>
      <c r="C239" s="212" t="s">
        <v>1</v>
      </c>
      <c r="D239" s="212" t="s">
        <v>2077</v>
      </c>
      <c r="E239" s="17" t="s">
        <v>1</v>
      </c>
      <c r="F239" s="213">
        <v>0</v>
      </c>
      <c r="H239" s="32"/>
    </row>
    <row r="240" spans="2:8" s="1" customFormat="1" ht="16.899999999999999" customHeight="1">
      <c r="B240" s="32"/>
      <c r="C240" s="212" t="s">
        <v>1</v>
      </c>
      <c r="D240" s="212" t="s">
        <v>2078</v>
      </c>
      <c r="E240" s="17" t="s">
        <v>1</v>
      </c>
      <c r="F240" s="213">
        <v>0</v>
      </c>
      <c r="H240" s="32"/>
    </row>
    <row r="241" spans="2:8" s="1" customFormat="1" ht="16.899999999999999" customHeight="1">
      <c r="B241" s="32"/>
      <c r="C241" s="212" t="s">
        <v>1</v>
      </c>
      <c r="D241" s="212" t="s">
        <v>2079</v>
      </c>
      <c r="E241" s="17" t="s">
        <v>1</v>
      </c>
      <c r="F241" s="213">
        <v>135.84</v>
      </c>
      <c r="H241" s="32"/>
    </row>
    <row r="242" spans="2:8" s="1" customFormat="1" ht="16.899999999999999" customHeight="1">
      <c r="B242" s="32"/>
      <c r="C242" s="212" t="s">
        <v>1</v>
      </c>
      <c r="D242" s="212" t="s">
        <v>2078</v>
      </c>
      <c r="E242" s="17" t="s">
        <v>1</v>
      </c>
      <c r="F242" s="213">
        <v>0</v>
      </c>
      <c r="H242" s="32"/>
    </row>
    <row r="243" spans="2:8" s="1" customFormat="1" ht="16.899999999999999" customHeight="1">
      <c r="B243" s="32"/>
      <c r="C243" s="212" t="s">
        <v>1</v>
      </c>
      <c r="D243" s="212" t="s">
        <v>2080</v>
      </c>
      <c r="E243" s="17" t="s">
        <v>1</v>
      </c>
      <c r="F243" s="213">
        <v>57.1</v>
      </c>
      <c r="H243" s="32"/>
    </row>
    <row r="244" spans="2:8" s="1" customFormat="1" ht="22.5">
      <c r="B244" s="32"/>
      <c r="C244" s="212" t="s">
        <v>1</v>
      </c>
      <c r="D244" s="212" t="s">
        <v>2081</v>
      </c>
      <c r="E244" s="17" t="s">
        <v>1</v>
      </c>
      <c r="F244" s="213">
        <v>164.65</v>
      </c>
      <c r="H244" s="32"/>
    </row>
    <row r="245" spans="2:8" s="1" customFormat="1" ht="16.899999999999999" customHeight="1">
      <c r="B245" s="32"/>
      <c r="C245" s="212" t="s">
        <v>1</v>
      </c>
      <c r="D245" s="212" t="s">
        <v>2082</v>
      </c>
      <c r="E245" s="17" t="s">
        <v>1</v>
      </c>
      <c r="F245" s="213">
        <v>0</v>
      </c>
      <c r="H245" s="32"/>
    </row>
    <row r="246" spans="2:8" s="1" customFormat="1" ht="16.899999999999999" customHeight="1">
      <c r="B246" s="32"/>
      <c r="C246" s="212" t="s">
        <v>1</v>
      </c>
      <c r="D246" s="212" t="s">
        <v>2083</v>
      </c>
      <c r="E246" s="17" t="s">
        <v>1</v>
      </c>
      <c r="F246" s="213">
        <v>427.3</v>
      </c>
      <c r="H246" s="32"/>
    </row>
    <row r="247" spans="2:8" s="1" customFormat="1" ht="16.899999999999999" customHeight="1">
      <c r="B247" s="32"/>
      <c r="C247" s="212" t="s">
        <v>1</v>
      </c>
      <c r="D247" s="212" t="s">
        <v>2085</v>
      </c>
      <c r="E247" s="17" t="s">
        <v>1</v>
      </c>
      <c r="F247" s="213">
        <v>0</v>
      </c>
      <c r="H247" s="32"/>
    </row>
    <row r="248" spans="2:8" s="1" customFormat="1" ht="16.899999999999999" customHeight="1">
      <c r="B248" s="32"/>
      <c r="C248" s="212" t="s">
        <v>1</v>
      </c>
      <c r="D248" s="212" t="s">
        <v>2086</v>
      </c>
      <c r="E248" s="17" t="s">
        <v>1</v>
      </c>
      <c r="F248" s="213">
        <v>134.13999999999999</v>
      </c>
      <c r="H248" s="32"/>
    </row>
    <row r="249" spans="2:8" s="1" customFormat="1" ht="16.899999999999999" customHeight="1">
      <c r="B249" s="32"/>
      <c r="C249" s="212" t="s">
        <v>1</v>
      </c>
      <c r="D249" s="212" t="s">
        <v>2087</v>
      </c>
      <c r="E249" s="17" t="s">
        <v>1</v>
      </c>
      <c r="F249" s="213">
        <v>203.17</v>
      </c>
      <c r="H249" s="32"/>
    </row>
    <row r="250" spans="2:8" s="1" customFormat="1" ht="16.899999999999999" customHeight="1">
      <c r="B250" s="32"/>
      <c r="C250" s="212" t="s">
        <v>1</v>
      </c>
      <c r="D250" s="212" t="s">
        <v>2088</v>
      </c>
      <c r="E250" s="17" t="s">
        <v>1</v>
      </c>
      <c r="F250" s="213">
        <v>167</v>
      </c>
      <c r="H250" s="32"/>
    </row>
    <row r="251" spans="2:8" s="1" customFormat="1" ht="16.899999999999999" customHeight="1">
      <c r="B251" s="32"/>
      <c r="C251" s="212" t="s">
        <v>1</v>
      </c>
      <c r="D251" s="212" t="s">
        <v>2089</v>
      </c>
      <c r="E251" s="17" t="s">
        <v>1</v>
      </c>
      <c r="F251" s="213">
        <v>137.52000000000001</v>
      </c>
      <c r="H251" s="32"/>
    </row>
    <row r="252" spans="2:8" s="1" customFormat="1" ht="16.899999999999999" customHeight="1">
      <c r="B252" s="32"/>
      <c r="C252" s="212" t="s">
        <v>1</v>
      </c>
      <c r="D252" s="212" t="s">
        <v>2090</v>
      </c>
      <c r="E252" s="17" t="s">
        <v>1</v>
      </c>
      <c r="F252" s="213">
        <v>63.41</v>
      </c>
      <c r="H252" s="32"/>
    </row>
    <row r="253" spans="2:8" s="1" customFormat="1" ht="16.899999999999999" customHeight="1">
      <c r="B253" s="32"/>
      <c r="C253" s="212" t="s">
        <v>1</v>
      </c>
      <c r="D253" s="212" t="s">
        <v>2091</v>
      </c>
      <c r="E253" s="17" t="s">
        <v>1</v>
      </c>
      <c r="F253" s="213">
        <v>108.98</v>
      </c>
      <c r="H253" s="32"/>
    </row>
    <row r="254" spans="2:8" s="1" customFormat="1" ht="16.899999999999999" customHeight="1">
      <c r="B254" s="32"/>
      <c r="C254" s="212" t="s">
        <v>1</v>
      </c>
      <c r="D254" s="212" t="s">
        <v>2078</v>
      </c>
      <c r="E254" s="17" t="s">
        <v>1</v>
      </c>
      <c r="F254" s="213">
        <v>0</v>
      </c>
      <c r="H254" s="32"/>
    </row>
    <row r="255" spans="2:8" s="1" customFormat="1" ht="16.899999999999999" customHeight="1">
      <c r="B255" s="32"/>
      <c r="C255" s="212" t="s">
        <v>1</v>
      </c>
      <c r="D255" s="212" t="s">
        <v>2093</v>
      </c>
      <c r="E255" s="17" t="s">
        <v>1</v>
      </c>
      <c r="F255" s="213">
        <v>39.933</v>
      </c>
      <c r="H255" s="32"/>
    </row>
    <row r="256" spans="2:8" s="1" customFormat="1" ht="16.899999999999999" customHeight="1">
      <c r="B256" s="32"/>
      <c r="C256" s="212" t="s">
        <v>1</v>
      </c>
      <c r="D256" s="212" t="s">
        <v>2094</v>
      </c>
      <c r="E256" s="17" t="s">
        <v>1</v>
      </c>
      <c r="F256" s="213">
        <v>0</v>
      </c>
      <c r="H256" s="32"/>
    </row>
    <row r="257" spans="2:8" s="1" customFormat="1" ht="16.899999999999999" customHeight="1">
      <c r="B257" s="32"/>
      <c r="C257" s="212" t="s">
        <v>1</v>
      </c>
      <c r="D257" s="212" t="s">
        <v>2095</v>
      </c>
      <c r="E257" s="17" t="s">
        <v>1</v>
      </c>
      <c r="F257" s="213">
        <v>515.70000000000005</v>
      </c>
      <c r="H257" s="32"/>
    </row>
    <row r="258" spans="2:8" s="1" customFormat="1" ht="16.899999999999999" customHeight="1">
      <c r="B258" s="32"/>
      <c r="C258" s="212" t="s">
        <v>1</v>
      </c>
      <c r="D258" s="212" t="s">
        <v>2096</v>
      </c>
      <c r="E258" s="17" t="s">
        <v>1</v>
      </c>
      <c r="F258" s="213">
        <v>338.4</v>
      </c>
      <c r="H258" s="32"/>
    </row>
    <row r="259" spans="2:8" s="1" customFormat="1" ht="16.899999999999999" customHeight="1">
      <c r="B259" s="32"/>
      <c r="C259" s="212" t="s">
        <v>1</v>
      </c>
      <c r="D259" s="212" t="s">
        <v>2097</v>
      </c>
      <c r="E259" s="17" t="s">
        <v>1</v>
      </c>
      <c r="F259" s="213">
        <v>62.4</v>
      </c>
      <c r="H259" s="32"/>
    </row>
    <row r="260" spans="2:8" s="1" customFormat="1" ht="16.899999999999999" customHeight="1">
      <c r="B260" s="32"/>
      <c r="C260" s="212" t="s">
        <v>1</v>
      </c>
      <c r="D260" s="212" t="s">
        <v>2098</v>
      </c>
      <c r="E260" s="17" t="s">
        <v>1</v>
      </c>
      <c r="F260" s="213">
        <v>42.61</v>
      </c>
      <c r="H260" s="32"/>
    </row>
    <row r="261" spans="2:8" s="1" customFormat="1" ht="16.899999999999999" customHeight="1">
      <c r="B261" s="32"/>
      <c r="C261" s="212" t="s">
        <v>1</v>
      </c>
      <c r="D261" s="212" t="s">
        <v>2099</v>
      </c>
      <c r="E261" s="17" t="s">
        <v>1</v>
      </c>
      <c r="F261" s="213">
        <v>105.35</v>
      </c>
      <c r="H261" s="32"/>
    </row>
    <row r="262" spans="2:8" s="1" customFormat="1" ht="16.899999999999999" customHeight="1">
      <c r="B262" s="32"/>
      <c r="C262" s="212" t="s">
        <v>1</v>
      </c>
      <c r="D262" s="212" t="s">
        <v>2078</v>
      </c>
      <c r="E262" s="17" t="s">
        <v>1</v>
      </c>
      <c r="F262" s="213">
        <v>0</v>
      </c>
      <c r="H262" s="32"/>
    </row>
    <row r="263" spans="2:8" s="1" customFormat="1" ht="16.899999999999999" customHeight="1">
      <c r="B263" s="32"/>
      <c r="C263" s="212" t="s">
        <v>1</v>
      </c>
      <c r="D263" s="212" t="s">
        <v>2093</v>
      </c>
      <c r="E263" s="17" t="s">
        <v>1</v>
      </c>
      <c r="F263" s="213">
        <v>39.933</v>
      </c>
      <c r="H263" s="32"/>
    </row>
    <row r="264" spans="2:8" s="1" customFormat="1" ht="16.899999999999999" customHeight="1">
      <c r="B264" s="32"/>
      <c r="C264" s="212" t="s">
        <v>1</v>
      </c>
      <c r="D264" s="212" t="s">
        <v>2094</v>
      </c>
      <c r="E264" s="17" t="s">
        <v>1</v>
      </c>
      <c r="F264" s="213">
        <v>0</v>
      </c>
      <c r="H264" s="32"/>
    </row>
    <row r="265" spans="2:8" s="1" customFormat="1" ht="16.899999999999999" customHeight="1">
      <c r="B265" s="32"/>
      <c r="C265" s="212" t="s">
        <v>1</v>
      </c>
      <c r="D265" s="212" t="s">
        <v>2101</v>
      </c>
      <c r="E265" s="17" t="s">
        <v>1</v>
      </c>
      <c r="F265" s="213">
        <v>141</v>
      </c>
      <c r="H265" s="32"/>
    </row>
    <row r="266" spans="2:8" s="1" customFormat="1" ht="16.899999999999999" customHeight="1">
      <c r="B266" s="32"/>
      <c r="C266" s="212" t="s">
        <v>1</v>
      </c>
      <c r="D266" s="212" t="s">
        <v>2102</v>
      </c>
      <c r="E266" s="17" t="s">
        <v>1</v>
      </c>
      <c r="F266" s="213">
        <v>137.52000000000001</v>
      </c>
      <c r="H266" s="32"/>
    </row>
    <row r="267" spans="2:8" s="1" customFormat="1" ht="16.899999999999999" customHeight="1">
      <c r="B267" s="32"/>
      <c r="C267" s="212" t="s">
        <v>1</v>
      </c>
      <c r="D267" s="212" t="s">
        <v>2103</v>
      </c>
      <c r="E267" s="17" t="s">
        <v>1</v>
      </c>
      <c r="F267" s="213">
        <v>20.8</v>
      </c>
      <c r="H267" s="32"/>
    </row>
    <row r="268" spans="2:8" s="1" customFormat="1" ht="16.899999999999999" customHeight="1">
      <c r="B268" s="32"/>
      <c r="C268" s="212" t="s">
        <v>1</v>
      </c>
      <c r="D268" s="212" t="s">
        <v>2104</v>
      </c>
      <c r="E268" s="17" t="s">
        <v>1</v>
      </c>
      <c r="F268" s="213">
        <v>32.1</v>
      </c>
      <c r="H268" s="32"/>
    </row>
    <row r="269" spans="2:8" s="1" customFormat="1" ht="16.899999999999999" customHeight="1">
      <c r="B269" s="32"/>
      <c r="C269" s="212" t="s">
        <v>1</v>
      </c>
      <c r="D269" s="212" t="s">
        <v>2105</v>
      </c>
      <c r="E269" s="17" t="s">
        <v>1</v>
      </c>
      <c r="F269" s="213">
        <v>11.28</v>
      </c>
      <c r="H269" s="32"/>
    </row>
    <row r="270" spans="2:8" s="1" customFormat="1" ht="16.899999999999999" customHeight="1">
      <c r="B270" s="32"/>
      <c r="C270" s="212" t="s">
        <v>1</v>
      </c>
      <c r="D270" s="212" t="s">
        <v>2099</v>
      </c>
      <c r="E270" s="17" t="s">
        <v>1</v>
      </c>
      <c r="F270" s="213">
        <v>105.35</v>
      </c>
      <c r="H270" s="32"/>
    </row>
    <row r="271" spans="2:8" s="1" customFormat="1" ht="16.899999999999999" customHeight="1">
      <c r="B271" s="32"/>
      <c r="C271" s="212" t="s">
        <v>1</v>
      </c>
      <c r="D271" s="212" t="s">
        <v>2078</v>
      </c>
      <c r="E271" s="17" t="s">
        <v>1</v>
      </c>
      <c r="F271" s="213">
        <v>0</v>
      </c>
      <c r="H271" s="32"/>
    </row>
    <row r="272" spans="2:8" s="1" customFormat="1" ht="16.899999999999999" customHeight="1">
      <c r="B272" s="32"/>
      <c r="C272" s="212" t="s">
        <v>1</v>
      </c>
      <c r="D272" s="212" t="s">
        <v>2093</v>
      </c>
      <c r="E272" s="17" t="s">
        <v>1</v>
      </c>
      <c r="F272" s="213">
        <v>39.933</v>
      </c>
      <c r="H272" s="32"/>
    </row>
    <row r="273" spans="2:8" s="1" customFormat="1" ht="16.899999999999999" customHeight="1">
      <c r="B273" s="32"/>
      <c r="C273" s="212" t="s">
        <v>1</v>
      </c>
      <c r="D273" s="212" t="s">
        <v>2094</v>
      </c>
      <c r="E273" s="17" t="s">
        <v>1</v>
      </c>
      <c r="F273" s="213">
        <v>0</v>
      </c>
      <c r="H273" s="32"/>
    </row>
    <row r="274" spans="2:8" s="1" customFormat="1" ht="16.899999999999999" customHeight="1">
      <c r="B274" s="32"/>
      <c r="C274" s="212" t="s">
        <v>1</v>
      </c>
      <c r="D274" s="212" t="s">
        <v>2095</v>
      </c>
      <c r="E274" s="17" t="s">
        <v>1</v>
      </c>
      <c r="F274" s="213">
        <v>515.70000000000005</v>
      </c>
      <c r="H274" s="32"/>
    </row>
    <row r="275" spans="2:8" s="1" customFormat="1" ht="16.899999999999999" customHeight="1">
      <c r="B275" s="32"/>
      <c r="C275" s="212" t="s">
        <v>1</v>
      </c>
      <c r="D275" s="212" t="s">
        <v>2096</v>
      </c>
      <c r="E275" s="17" t="s">
        <v>1</v>
      </c>
      <c r="F275" s="213">
        <v>338.4</v>
      </c>
      <c r="H275" s="32"/>
    </row>
    <row r="276" spans="2:8" s="1" customFormat="1" ht="16.899999999999999" customHeight="1">
      <c r="B276" s="32"/>
      <c r="C276" s="212" t="s">
        <v>1</v>
      </c>
      <c r="D276" s="212" t="s">
        <v>2097</v>
      </c>
      <c r="E276" s="17" t="s">
        <v>1</v>
      </c>
      <c r="F276" s="213">
        <v>62.4</v>
      </c>
      <c r="H276" s="32"/>
    </row>
    <row r="277" spans="2:8" s="1" customFormat="1" ht="16.899999999999999" customHeight="1">
      <c r="B277" s="32"/>
      <c r="C277" s="212" t="s">
        <v>1</v>
      </c>
      <c r="D277" s="212" t="s">
        <v>2098</v>
      </c>
      <c r="E277" s="17" t="s">
        <v>1</v>
      </c>
      <c r="F277" s="213">
        <v>42.61</v>
      </c>
      <c r="H277" s="32"/>
    </row>
    <row r="278" spans="2:8" s="1" customFormat="1" ht="16.899999999999999" customHeight="1">
      <c r="B278" s="32"/>
      <c r="C278" s="212" t="s">
        <v>1</v>
      </c>
      <c r="D278" s="212" t="s">
        <v>2099</v>
      </c>
      <c r="E278" s="17" t="s">
        <v>1</v>
      </c>
      <c r="F278" s="213">
        <v>105.35</v>
      </c>
      <c r="H278" s="32"/>
    </row>
    <row r="279" spans="2:8" s="1" customFormat="1" ht="16.899999999999999" customHeight="1">
      <c r="B279" s="32"/>
      <c r="C279" s="212" t="s">
        <v>1</v>
      </c>
      <c r="D279" s="212" t="s">
        <v>2108</v>
      </c>
      <c r="E279" s="17" t="s">
        <v>1</v>
      </c>
      <c r="F279" s="213">
        <v>0</v>
      </c>
      <c r="H279" s="32"/>
    </row>
    <row r="280" spans="2:8" s="1" customFormat="1" ht="16.899999999999999" customHeight="1">
      <c r="B280" s="32"/>
      <c r="C280" s="212" t="s">
        <v>1</v>
      </c>
      <c r="D280" s="212" t="s">
        <v>2109</v>
      </c>
      <c r="E280" s="17" t="s">
        <v>1</v>
      </c>
      <c r="F280" s="213">
        <v>60.53</v>
      </c>
      <c r="H280" s="32"/>
    </row>
    <row r="281" spans="2:8" s="1" customFormat="1" ht="16.899999999999999" customHeight="1">
      <c r="B281" s="32"/>
      <c r="C281" s="212" t="s">
        <v>1</v>
      </c>
      <c r="D281" s="212" t="s">
        <v>2111</v>
      </c>
      <c r="E281" s="17" t="s">
        <v>1</v>
      </c>
      <c r="F281" s="213">
        <v>0</v>
      </c>
      <c r="H281" s="32"/>
    </row>
    <row r="282" spans="2:8" s="1" customFormat="1" ht="16.899999999999999" customHeight="1">
      <c r="B282" s="32"/>
      <c r="C282" s="212" t="s">
        <v>1</v>
      </c>
      <c r="D282" s="212" t="s">
        <v>2112</v>
      </c>
      <c r="E282" s="17" t="s">
        <v>1</v>
      </c>
      <c r="F282" s="213">
        <v>0</v>
      </c>
      <c r="H282" s="32"/>
    </row>
    <row r="283" spans="2:8" s="1" customFormat="1" ht="16.899999999999999" customHeight="1">
      <c r="B283" s="32"/>
      <c r="C283" s="212" t="s">
        <v>1</v>
      </c>
      <c r="D283" s="212" t="s">
        <v>2113</v>
      </c>
      <c r="E283" s="17" t="s">
        <v>1</v>
      </c>
      <c r="F283" s="213">
        <v>501.36</v>
      </c>
      <c r="H283" s="32"/>
    </row>
    <row r="284" spans="2:8" s="1" customFormat="1" ht="16.899999999999999" customHeight="1">
      <c r="B284" s="32"/>
      <c r="C284" s="212" t="s">
        <v>2115</v>
      </c>
      <c r="D284" s="212" t="s">
        <v>221</v>
      </c>
      <c r="E284" s="17" t="s">
        <v>1</v>
      </c>
      <c r="F284" s="213">
        <v>4857.7690000000002</v>
      </c>
      <c r="H284" s="32"/>
    </row>
    <row r="285" spans="2:8" s="1" customFormat="1" ht="16.899999999999999" customHeight="1">
      <c r="B285" s="32"/>
      <c r="C285" s="208" t="s">
        <v>2025</v>
      </c>
      <c r="D285" s="209" t="s">
        <v>2026</v>
      </c>
      <c r="E285" s="210" t="s">
        <v>2027</v>
      </c>
      <c r="F285" s="211">
        <v>4.8579999999999997</v>
      </c>
      <c r="H285" s="32"/>
    </row>
    <row r="286" spans="2:8" s="1" customFormat="1" ht="16.899999999999999" customHeight="1">
      <c r="B286" s="32"/>
      <c r="C286" s="212" t="s">
        <v>1</v>
      </c>
      <c r="D286" s="212" t="s">
        <v>2051</v>
      </c>
      <c r="E286" s="17" t="s">
        <v>1</v>
      </c>
      <c r="F286" s="213">
        <v>7.1999999999999995E-2</v>
      </c>
      <c r="H286" s="32"/>
    </row>
    <row r="287" spans="2:8" s="1" customFormat="1" ht="16.899999999999999" customHeight="1">
      <c r="B287" s="32"/>
      <c r="C287" s="212" t="s">
        <v>1</v>
      </c>
      <c r="D287" s="212" t="s">
        <v>2052</v>
      </c>
      <c r="E287" s="17" t="s">
        <v>1</v>
      </c>
      <c r="F287" s="213">
        <v>0.70299999999999996</v>
      </c>
      <c r="H287" s="32"/>
    </row>
    <row r="288" spans="2:8" s="1" customFormat="1" ht="16.899999999999999" customHeight="1">
      <c r="B288" s="32"/>
      <c r="C288" s="212" t="s">
        <v>1</v>
      </c>
      <c r="D288" s="212" t="s">
        <v>2053</v>
      </c>
      <c r="E288" s="17" t="s">
        <v>1</v>
      </c>
      <c r="F288" s="213">
        <v>0.125</v>
      </c>
      <c r="H288" s="32"/>
    </row>
    <row r="289" spans="2:8" s="1" customFormat="1" ht="16.899999999999999" customHeight="1">
      <c r="B289" s="32"/>
      <c r="C289" s="212" t="s">
        <v>1</v>
      </c>
      <c r="D289" s="212" t="s">
        <v>2051</v>
      </c>
      <c r="E289" s="17" t="s">
        <v>1</v>
      </c>
      <c r="F289" s="213">
        <v>7.1999999999999995E-2</v>
      </c>
      <c r="H289" s="32"/>
    </row>
    <row r="290" spans="2:8" s="1" customFormat="1" ht="16.899999999999999" customHeight="1">
      <c r="B290" s="32"/>
      <c r="C290" s="212" t="s">
        <v>1</v>
      </c>
      <c r="D290" s="212" t="s">
        <v>2055</v>
      </c>
      <c r="E290" s="17" t="s">
        <v>1</v>
      </c>
      <c r="F290" s="213">
        <v>0.39900000000000002</v>
      </c>
      <c r="H290" s="32"/>
    </row>
    <row r="291" spans="2:8" s="1" customFormat="1" ht="16.899999999999999" customHeight="1">
      <c r="B291" s="32"/>
      <c r="C291" s="212" t="s">
        <v>1</v>
      </c>
      <c r="D291" s="212" t="s">
        <v>2056</v>
      </c>
      <c r="E291" s="17" t="s">
        <v>1</v>
      </c>
      <c r="F291" s="213">
        <v>0.40200000000000002</v>
      </c>
      <c r="H291" s="32"/>
    </row>
    <row r="292" spans="2:8" s="1" customFormat="1" ht="16.899999999999999" customHeight="1">
      <c r="B292" s="32"/>
      <c r="C292" s="212" t="s">
        <v>1</v>
      </c>
      <c r="D292" s="212" t="s">
        <v>2057</v>
      </c>
      <c r="E292" s="17" t="s">
        <v>1</v>
      </c>
      <c r="F292" s="213">
        <v>0.217</v>
      </c>
      <c r="H292" s="32"/>
    </row>
    <row r="293" spans="2:8" s="1" customFormat="1" ht="16.899999999999999" customHeight="1">
      <c r="B293" s="32"/>
      <c r="C293" s="212" t="s">
        <v>1</v>
      </c>
      <c r="D293" s="212" t="s">
        <v>2058</v>
      </c>
      <c r="E293" s="17" t="s">
        <v>1</v>
      </c>
      <c r="F293" s="213">
        <v>0.153</v>
      </c>
      <c r="H293" s="32"/>
    </row>
    <row r="294" spans="2:8" s="1" customFormat="1" ht="16.899999999999999" customHeight="1">
      <c r="B294" s="32"/>
      <c r="C294" s="212" t="s">
        <v>1</v>
      </c>
      <c r="D294" s="212" t="s">
        <v>2059</v>
      </c>
      <c r="E294" s="17" t="s">
        <v>1</v>
      </c>
      <c r="F294" s="213">
        <v>0.19500000000000001</v>
      </c>
      <c r="H294" s="32"/>
    </row>
    <row r="295" spans="2:8" s="1" customFormat="1" ht="16.899999999999999" customHeight="1">
      <c r="B295" s="32"/>
      <c r="C295" s="212" t="s">
        <v>1</v>
      </c>
      <c r="D295" s="212" t="s">
        <v>2058</v>
      </c>
      <c r="E295" s="17" t="s">
        <v>1</v>
      </c>
      <c r="F295" s="213">
        <v>0.153</v>
      </c>
      <c r="H295" s="32"/>
    </row>
    <row r="296" spans="2:8" s="1" customFormat="1" ht="16.899999999999999" customHeight="1">
      <c r="B296" s="32"/>
      <c r="C296" s="212" t="s">
        <v>1</v>
      </c>
      <c r="D296" s="212" t="s">
        <v>2059</v>
      </c>
      <c r="E296" s="17" t="s">
        <v>1</v>
      </c>
      <c r="F296" s="213">
        <v>0.19500000000000001</v>
      </c>
      <c r="H296" s="32"/>
    </row>
    <row r="297" spans="2:8" s="1" customFormat="1" ht="16.899999999999999" customHeight="1">
      <c r="B297" s="32"/>
      <c r="C297" s="212" t="s">
        <v>1</v>
      </c>
      <c r="D297" s="212" t="s">
        <v>2060</v>
      </c>
      <c r="E297" s="17" t="s">
        <v>1</v>
      </c>
      <c r="F297" s="213">
        <v>7.1999999999999995E-2</v>
      </c>
      <c r="H297" s="32"/>
    </row>
    <row r="298" spans="2:8" s="1" customFormat="1" ht="16.899999999999999" customHeight="1">
      <c r="B298" s="32"/>
      <c r="C298" s="212" t="s">
        <v>1</v>
      </c>
      <c r="D298" s="212" t="s">
        <v>2060</v>
      </c>
      <c r="E298" s="17" t="s">
        <v>1</v>
      </c>
      <c r="F298" s="213">
        <v>7.1999999999999995E-2</v>
      </c>
      <c r="H298" s="32"/>
    </row>
    <row r="299" spans="2:8" s="1" customFormat="1" ht="16.899999999999999" customHeight="1">
      <c r="B299" s="32"/>
      <c r="C299" s="212" t="s">
        <v>1</v>
      </c>
      <c r="D299" s="212" t="s">
        <v>2060</v>
      </c>
      <c r="E299" s="17" t="s">
        <v>1</v>
      </c>
      <c r="F299" s="213">
        <v>7.1999999999999995E-2</v>
      </c>
      <c r="H299" s="32"/>
    </row>
    <row r="300" spans="2:8" s="1" customFormat="1" ht="16.899999999999999" customHeight="1">
      <c r="B300" s="32"/>
      <c r="C300" s="212" t="s">
        <v>1</v>
      </c>
      <c r="D300" s="212" t="s">
        <v>2060</v>
      </c>
      <c r="E300" s="17" t="s">
        <v>1</v>
      </c>
      <c r="F300" s="213">
        <v>7.1999999999999995E-2</v>
      </c>
      <c r="H300" s="32"/>
    </row>
    <row r="301" spans="2:8" s="1" customFormat="1" ht="16.899999999999999" customHeight="1">
      <c r="B301" s="32"/>
      <c r="C301" s="212" t="s">
        <v>1</v>
      </c>
      <c r="D301" s="212" t="s">
        <v>2059</v>
      </c>
      <c r="E301" s="17" t="s">
        <v>1</v>
      </c>
      <c r="F301" s="213">
        <v>0.19500000000000001</v>
      </c>
      <c r="H301" s="32"/>
    </row>
    <row r="302" spans="2:8" s="1" customFormat="1" ht="16.899999999999999" customHeight="1">
      <c r="B302" s="32"/>
      <c r="C302" s="212" t="s">
        <v>1</v>
      </c>
      <c r="D302" s="212" t="s">
        <v>2059</v>
      </c>
      <c r="E302" s="17" t="s">
        <v>1</v>
      </c>
      <c r="F302" s="213">
        <v>0.19500000000000001</v>
      </c>
      <c r="H302" s="32"/>
    </row>
    <row r="303" spans="2:8" s="1" customFormat="1" ht="16.899999999999999" customHeight="1">
      <c r="B303" s="32"/>
      <c r="C303" s="212" t="s">
        <v>1</v>
      </c>
      <c r="D303" s="212" t="s">
        <v>2060</v>
      </c>
      <c r="E303" s="17" t="s">
        <v>1</v>
      </c>
      <c r="F303" s="213">
        <v>7.1999999999999995E-2</v>
      </c>
      <c r="H303" s="32"/>
    </row>
    <row r="304" spans="2:8" s="1" customFormat="1" ht="16.899999999999999" customHeight="1">
      <c r="B304" s="32"/>
      <c r="C304" s="212" t="s">
        <v>1</v>
      </c>
      <c r="D304" s="212" t="s">
        <v>2060</v>
      </c>
      <c r="E304" s="17" t="s">
        <v>1</v>
      </c>
      <c r="F304" s="213">
        <v>7.1999999999999995E-2</v>
      </c>
      <c r="H304" s="32"/>
    </row>
    <row r="305" spans="2:8" s="1" customFormat="1" ht="16.899999999999999" customHeight="1">
      <c r="B305" s="32"/>
      <c r="C305" s="212" t="s">
        <v>1</v>
      </c>
      <c r="D305" s="212" t="s">
        <v>2060</v>
      </c>
      <c r="E305" s="17" t="s">
        <v>1</v>
      </c>
      <c r="F305" s="213">
        <v>7.1999999999999995E-2</v>
      </c>
      <c r="H305" s="32"/>
    </row>
    <row r="306" spans="2:8" s="1" customFormat="1" ht="16.899999999999999" customHeight="1">
      <c r="B306" s="32"/>
      <c r="C306" s="212" t="s">
        <v>1</v>
      </c>
      <c r="D306" s="212" t="s">
        <v>2060</v>
      </c>
      <c r="E306" s="17" t="s">
        <v>1</v>
      </c>
      <c r="F306" s="213">
        <v>7.1999999999999995E-2</v>
      </c>
      <c r="H306" s="32"/>
    </row>
    <row r="307" spans="2:8" s="1" customFormat="1" ht="16.899999999999999" customHeight="1">
      <c r="B307" s="32"/>
      <c r="C307" s="212" t="s">
        <v>1</v>
      </c>
      <c r="D307" s="212" t="s">
        <v>2059</v>
      </c>
      <c r="E307" s="17" t="s">
        <v>1</v>
      </c>
      <c r="F307" s="213">
        <v>0.19500000000000001</v>
      </c>
      <c r="H307" s="32"/>
    </row>
    <row r="308" spans="2:8" s="1" customFormat="1" ht="16.899999999999999" customHeight="1">
      <c r="B308" s="32"/>
      <c r="C308" s="212" t="s">
        <v>1</v>
      </c>
      <c r="D308" s="212" t="s">
        <v>2061</v>
      </c>
      <c r="E308" s="17" t="s">
        <v>1</v>
      </c>
      <c r="F308" s="213">
        <v>0.372</v>
      </c>
      <c r="H308" s="32"/>
    </row>
    <row r="309" spans="2:8" s="1" customFormat="1" ht="16.899999999999999" customHeight="1">
      <c r="B309" s="32"/>
      <c r="C309" s="212" t="s">
        <v>1</v>
      </c>
      <c r="D309" s="212" t="s">
        <v>2059</v>
      </c>
      <c r="E309" s="17" t="s">
        <v>1</v>
      </c>
      <c r="F309" s="213">
        <v>0.19500000000000001</v>
      </c>
      <c r="H309" s="32"/>
    </row>
    <row r="310" spans="2:8" s="1" customFormat="1" ht="16.899999999999999" customHeight="1">
      <c r="B310" s="32"/>
      <c r="C310" s="212" t="s">
        <v>1</v>
      </c>
      <c r="D310" s="212" t="s">
        <v>2061</v>
      </c>
      <c r="E310" s="17" t="s">
        <v>1</v>
      </c>
      <c r="F310" s="213">
        <v>0.372</v>
      </c>
      <c r="H310" s="32"/>
    </row>
    <row r="311" spans="2:8" s="1" customFormat="1" ht="16.899999999999999" customHeight="1">
      <c r="B311" s="32"/>
      <c r="C311" s="212" t="s">
        <v>1</v>
      </c>
      <c r="D311" s="212" t="s">
        <v>2060</v>
      </c>
      <c r="E311" s="17" t="s">
        <v>1</v>
      </c>
      <c r="F311" s="213">
        <v>7.1999999999999995E-2</v>
      </c>
      <c r="H311" s="32"/>
    </row>
    <row r="312" spans="2:8" s="1" customFormat="1" ht="16.899999999999999" customHeight="1">
      <c r="B312" s="32"/>
      <c r="C312" s="212" t="s">
        <v>2025</v>
      </c>
      <c r="D312" s="212" t="s">
        <v>221</v>
      </c>
      <c r="E312" s="17" t="s">
        <v>1</v>
      </c>
      <c r="F312" s="213">
        <v>4.8579999999999997</v>
      </c>
      <c r="H312" s="32"/>
    </row>
    <row r="313" spans="2:8" s="1" customFormat="1" ht="16.899999999999999" customHeight="1">
      <c r="B313" s="32"/>
      <c r="C313" s="214" t="s">
        <v>6306</v>
      </c>
      <c r="H313" s="32"/>
    </row>
    <row r="314" spans="2:8" s="1" customFormat="1" ht="16.899999999999999" customHeight="1">
      <c r="B314" s="32"/>
      <c r="C314" s="212" t="s">
        <v>2048</v>
      </c>
      <c r="D314" s="212" t="s">
        <v>2049</v>
      </c>
      <c r="E314" s="17" t="s">
        <v>2027</v>
      </c>
      <c r="F314" s="213">
        <v>4.8579999999999997</v>
      </c>
      <c r="H314" s="32"/>
    </row>
    <row r="315" spans="2:8" s="1" customFormat="1" ht="22.5">
      <c r="B315" s="32"/>
      <c r="C315" s="212" t="s">
        <v>2063</v>
      </c>
      <c r="D315" s="212" t="s">
        <v>2064</v>
      </c>
      <c r="E315" s="17" t="s">
        <v>2027</v>
      </c>
      <c r="F315" s="213">
        <v>4.8579999999999997</v>
      </c>
      <c r="H315" s="32"/>
    </row>
    <row r="316" spans="2:8" s="1" customFormat="1" ht="22.5">
      <c r="B316" s="32"/>
      <c r="C316" s="212" t="s">
        <v>2066</v>
      </c>
      <c r="D316" s="212" t="s">
        <v>2067</v>
      </c>
      <c r="E316" s="17" t="s">
        <v>2027</v>
      </c>
      <c r="F316" s="213">
        <v>19.431999999999999</v>
      </c>
      <c r="H316" s="32"/>
    </row>
    <row r="317" spans="2:8" s="1" customFormat="1" ht="26.45" customHeight="1">
      <c r="B317" s="32"/>
      <c r="C317" s="207" t="s">
        <v>6326</v>
      </c>
      <c r="D317" s="207" t="s">
        <v>118</v>
      </c>
      <c r="H317" s="32"/>
    </row>
    <row r="318" spans="2:8" s="1" customFormat="1" ht="16.899999999999999" customHeight="1">
      <c r="B318" s="32"/>
      <c r="C318" s="208" t="s">
        <v>3223</v>
      </c>
      <c r="D318" s="209" t="s">
        <v>3224</v>
      </c>
      <c r="E318" s="210" t="s">
        <v>165</v>
      </c>
      <c r="F318" s="211">
        <v>25148.832999999999</v>
      </c>
      <c r="H318" s="32"/>
    </row>
    <row r="319" spans="2:8" s="1" customFormat="1" ht="16.899999999999999" customHeight="1">
      <c r="B319" s="32"/>
      <c r="C319" s="212" t="s">
        <v>1</v>
      </c>
      <c r="D319" s="212" t="s">
        <v>4000</v>
      </c>
      <c r="E319" s="17" t="s">
        <v>1</v>
      </c>
      <c r="F319" s="213">
        <v>0</v>
      </c>
      <c r="H319" s="32"/>
    </row>
    <row r="320" spans="2:8" s="1" customFormat="1" ht="16.899999999999999" customHeight="1">
      <c r="B320" s="32"/>
      <c r="C320" s="212" t="s">
        <v>1</v>
      </c>
      <c r="D320" s="212" t="s">
        <v>4001</v>
      </c>
      <c r="E320" s="17" t="s">
        <v>1</v>
      </c>
      <c r="F320" s="213">
        <v>0</v>
      </c>
      <c r="H320" s="32"/>
    </row>
    <row r="321" spans="2:8" s="1" customFormat="1" ht="16.899999999999999" customHeight="1">
      <c r="B321" s="32"/>
      <c r="C321" s="212" t="s">
        <v>1</v>
      </c>
      <c r="D321" s="212" t="s">
        <v>4002</v>
      </c>
      <c r="E321" s="17" t="s">
        <v>1</v>
      </c>
      <c r="F321" s="213">
        <v>0</v>
      </c>
      <c r="H321" s="32"/>
    </row>
    <row r="322" spans="2:8" s="1" customFormat="1" ht="16.899999999999999" customHeight="1">
      <c r="B322" s="32"/>
      <c r="C322" s="212" t="s">
        <v>1</v>
      </c>
      <c r="D322" s="212" t="s">
        <v>3226</v>
      </c>
      <c r="E322" s="17" t="s">
        <v>1</v>
      </c>
      <c r="F322" s="213">
        <v>228.15</v>
      </c>
      <c r="H322" s="32"/>
    </row>
    <row r="323" spans="2:8" s="1" customFormat="1" ht="16.899999999999999" customHeight="1">
      <c r="B323" s="32"/>
      <c r="C323" s="212" t="s">
        <v>1</v>
      </c>
      <c r="D323" s="212" t="s">
        <v>3237</v>
      </c>
      <c r="E323" s="17" t="s">
        <v>1</v>
      </c>
      <c r="F323" s="213">
        <v>684.23</v>
      </c>
      <c r="H323" s="32"/>
    </row>
    <row r="324" spans="2:8" s="1" customFormat="1" ht="16.899999999999999" customHeight="1">
      <c r="B324" s="32"/>
      <c r="C324" s="212" t="s">
        <v>1</v>
      </c>
      <c r="D324" s="212" t="s">
        <v>4003</v>
      </c>
      <c r="E324" s="17" t="s">
        <v>1</v>
      </c>
      <c r="F324" s="213">
        <v>0</v>
      </c>
      <c r="H324" s="32"/>
    </row>
    <row r="325" spans="2:8" s="1" customFormat="1" ht="16.899999999999999" customHeight="1">
      <c r="B325" s="32"/>
      <c r="C325" s="212" t="s">
        <v>1</v>
      </c>
      <c r="D325" s="212" t="s">
        <v>3258</v>
      </c>
      <c r="E325" s="17" t="s">
        <v>1</v>
      </c>
      <c r="F325" s="213">
        <v>1795.971</v>
      </c>
      <c r="H325" s="32"/>
    </row>
    <row r="326" spans="2:8" s="1" customFormat="1" ht="16.899999999999999" customHeight="1">
      <c r="B326" s="32"/>
      <c r="C326" s="212" t="s">
        <v>1</v>
      </c>
      <c r="D326" s="212" t="s">
        <v>4005</v>
      </c>
      <c r="E326" s="17" t="s">
        <v>1</v>
      </c>
      <c r="F326" s="213">
        <v>0</v>
      </c>
      <c r="H326" s="32"/>
    </row>
    <row r="327" spans="2:8" s="1" customFormat="1" ht="16.899999999999999" customHeight="1">
      <c r="B327" s="32"/>
      <c r="C327" s="212" t="s">
        <v>1</v>
      </c>
      <c r="D327" s="212" t="s">
        <v>4006</v>
      </c>
      <c r="E327" s="17" t="s">
        <v>1</v>
      </c>
      <c r="F327" s="213">
        <v>0</v>
      </c>
      <c r="H327" s="32"/>
    </row>
    <row r="328" spans="2:8" s="1" customFormat="1" ht="16.899999999999999" customHeight="1">
      <c r="B328" s="32"/>
      <c r="C328" s="212" t="s">
        <v>1</v>
      </c>
      <c r="D328" s="212" t="s">
        <v>3231</v>
      </c>
      <c r="E328" s="17" t="s">
        <v>1</v>
      </c>
      <c r="F328" s="213">
        <v>179.55</v>
      </c>
      <c r="H328" s="32"/>
    </row>
    <row r="329" spans="2:8" s="1" customFormat="1" ht="16.899999999999999" customHeight="1">
      <c r="B329" s="32"/>
      <c r="C329" s="212" t="s">
        <v>1</v>
      </c>
      <c r="D329" s="212" t="s">
        <v>3234</v>
      </c>
      <c r="E329" s="17" t="s">
        <v>1</v>
      </c>
      <c r="F329" s="213">
        <v>7002.97</v>
      </c>
      <c r="H329" s="32"/>
    </row>
    <row r="330" spans="2:8" s="1" customFormat="1" ht="16.899999999999999" customHeight="1">
      <c r="B330" s="32"/>
      <c r="C330" s="212" t="s">
        <v>1</v>
      </c>
      <c r="D330" s="212" t="s">
        <v>4007</v>
      </c>
      <c r="E330" s="17" t="s">
        <v>1</v>
      </c>
      <c r="F330" s="213">
        <v>0</v>
      </c>
      <c r="H330" s="32"/>
    </row>
    <row r="331" spans="2:8" s="1" customFormat="1" ht="16.899999999999999" customHeight="1">
      <c r="B331" s="32"/>
      <c r="C331" s="212" t="s">
        <v>1</v>
      </c>
      <c r="D331" s="212" t="s">
        <v>3255</v>
      </c>
      <c r="E331" s="17" t="s">
        <v>1</v>
      </c>
      <c r="F331" s="213">
        <v>14284.815000000001</v>
      </c>
      <c r="H331" s="32"/>
    </row>
    <row r="332" spans="2:8" s="1" customFormat="1" ht="16.899999999999999" customHeight="1">
      <c r="B332" s="32"/>
      <c r="C332" s="212" t="s">
        <v>1</v>
      </c>
      <c r="D332" s="212" t="s">
        <v>3267</v>
      </c>
      <c r="E332" s="17" t="s">
        <v>1</v>
      </c>
      <c r="F332" s="213">
        <v>973.14700000000005</v>
      </c>
      <c r="H332" s="32"/>
    </row>
    <row r="333" spans="2:8" s="1" customFormat="1" ht="16.899999999999999" customHeight="1">
      <c r="B333" s="32"/>
      <c r="C333" s="212" t="s">
        <v>3223</v>
      </c>
      <c r="D333" s="212" t="s">
        <v>221</v>
      </c>
      <c r="E333" s="17" t="s">
        <v>1</v>
      </c>
      <c r="F333" s="213">
        <v>25148.832999999999</v>
      </c>
      <c r="H333" s="32"/>
    </row>
    <row r="334" spans="2:8" s="1" customFormat="1" ht="16.899999999999999" customHeight="1">
      <c r="B334" s="32"/>
      <c r="C334" s="214" t="s">
        <v>6306</v>
      </c>
      <c r="H334" s="32"/>
    </row>
    <row r="335" spans="2:8" s="1" customFormat="1" ht="22.5">
      <c r="B335" s="32"/>
      <c r="C335" s="212" t="s">
        <v>3997</v>
      </c>
      <c r="D335" s="212" t="s">
        <v>3998</v>
      </c>
      <c r="E335" s="17" t="s">
        <v>165</v>
      </c>
      <c r="F335" s="213">
        <v>25148.832999999999</v>
      </c>
      <c r="H335" s="32"/>
    </row>
    <row r="336" spans="2:8" s="1" customFormat="1" ht="16.899999999999999" customHeight="1">
      <c r="B336" s="32"/>
      <c r="C336" s="212" t="s">
        <v>3994</v>
      </c>
      <c r="D336" s="212" t="s">
        <v>3995</v>
      </c>
      <c r="E336" s="17" t="s">
        <v>165</v>
      </c>
      <c r="F336" s="213">
        <v>25148.832999999999</v>
      </c>
      <c r="H336" s="32"/>
    </row>
    <row r="337" spans="2:8" s="1" customFormat="1" ht="16.899999999999999" customHeight="1">
      <c r="B337" s="32"/>
      <c r="C337" s="212" t="s">
        <v>3990</v>
      </c>
      <c r="D337" s="212" t="s">
        <v>3991</v>
      </c>
      <c r="E337" s="17" t="s">
        <v>165</v>
      </c>
      <c r="F337" s="213">
        <v>8382.9439999999995</v>
      </c>
      <c r="H337" s="32"/>
    </row>
    <row r="338" spans="2:8" s="1" customFormat="1" ht="16.899999999999999" customHeight="1">
      <c r="B338" s="32"/>
      <c r="C338" s="208" t="s">
        <v>3226</v>
      </c>
      <c r="D338" s="209" t="s">
        <v>3227</v>
      </c>
      <c r="E338" s="210" t="s">
        <v>418</v>
      </c>
      <c r="F338" s="211">
        <v>228.15</v>
      </c>
      <c r="H338" s="32"/>
    </row>
    <row r="339" spans="2:8" s="1" customFormat="1" ht="16.899999999999999" customHeight="1">
      <c r="B339" s="32"/>
      <c r="C339" s="212" t="s">
        <v>1</v>
      </c>
      <c r="D339" s="212" t="s">
        <v>3689</v>
      </c>
      <c r="E339" s="17" t="s">
        <v>1</v>
      </c>
      <c r="F339" s="213">
        <v>0</v>
      </c>
      <c r="H339" s="32"/>
    </row>
    <row r="340" spans="2:8" s="1" customFormat="1" ht="16.899999999999999" customHeight="1">
      <c r="B340" s="32"/>
      <c r="C340" s="212" t="s">
        <v>1</v>
      </c>
      <c r="D340" s="212" t="s">
        <v>3462</v>
      </c>
      <c r="E340" s="17" t="s">
        <v>1</v>
      </c>
      <c r="F340" s="213">
        <v>48.6</v>
      </c>
      <c r="H340" s="32"/>
    </row>
    <row r="341" spans="2:8" s="1" customFormat="1" ht="16.899999999999999" customHeight="1">
      <c r="B341" s="32"/>
      <c r="C341" s="212" t="s">
        <v>1</v>
      </c>
      <c r="D341" s="212" t="s">
        <v>3462</v>
      </c>
      <c r="E341" s="17" t="s">
        <v>1</v>
      </c>
      <c r="F341" s="213">
        <v>48.6</v>
      </c>
      <c r="H341" s="32"/>
    </row>
    <row r="342" spans="2:8" s="1" customFormat="1" ht="16.899999999999999" customHeight="1">
      <c r="B342" s="32"/>
      <c r="C342" s="212" t="s">
        <v>1</v>
      </c>
      <c r="D342" s="212" t="s">
        <v>3461</v>
      </c>
      <c r="E342" s="17" t="s">
        <v>1</v>
      </c>
      <c r="F342" s="213">
        <v>130.94999999999999</v>
      </c>
      <c r="H342" s="32"/>
    </row>
    <row r="343" spans="2:8" s="1" customFormat="1" ht="16.899999999999999" customHeight="1">
      <c r="B343" s="32"/>
      <c r="C343" s="212" t="s">
        <v>1</v>
      </c>
      <c r="D343" s="212" t="s">
        <v>1</v>
      </c>
      <c r="E343" s="17" t="s">
        <v>1</v>
      </c>
      <c r="F343" s="213">
        <v>0</v>
      </c>
      <c r="H343" s="32"/>
    </row>
    <row r="344" spans="2:8" s="1" customFormat="1" ht="16.899999999999999" customHeight="1">
      <c r="B344" s="32"/>
      <c r="C344" s="212" t="s">
        <v>1</v>
      </c>
      <c r="D344" s="212" t="s">
        <v>1</v>
      </c>
      <c r="E344" s="17" t="s">
        <v>1</v>
      </c>
      <c r="F344" s="213">
        <v>0</v>
      </c>
      <c r="H344" s="32"/>
    </row>
    <row r="345" spans="2:8" s="1" customFormat="1" ht="16.899999999999999" customHeight="1">
      <c r="B345" s="32"/>
      <c r="C345" s="212" t="s">
        <v>1</v>
      </c>
      <c r="D345" s="212" t="s">
        <v>1</v>
      </c>
      <c r="E345" s="17" t="s">
        <v>1</v>
      </c>
      <c r="F345" s="213">
        <v>0</v>
      </c>
      <c r="H345" s="32"/>
    </row>
    <row r="346" spans="2:8" s="1" customFormat="1" ht="16.899999999999999" customHeight="1">
      <c r="B346" s="32"/>
      <c r="C346" s="212" t="s">
        <v>3226</v>
      </c>
      <c r="D346" s="212" t="s">
        <v>221</v>
      </c>
      <c r="E346" s="17" t="s">
        <v>1</v>
      </c>
      <c r="F346" s="213">
        <v>228.15</v>
      </c>
      <c r="H346" s="32"/>
    </row>
    <row r="347" spans="2:8" s="1" customFormat="1" ht="16.899999999999999" customHeight="1">
      <c r="B347" s="32"/>
      <c r="C347" s="214" t="s">
        <v>6306</v>
      </c>
      <c r="H347" s="32"/>
    </row>
    <row r="348" spans="2:8" s="1" customFormat="1" ht="16.899999999999999" customHeight="1">
      <c r="B348" s="32"/>
      <c r="C348" s="212" t="s">
        <v>3686</v>
      </c>
      <c r="D348" s="212" t="s">
        <v>3687</v>
      </c>
      <c r="E348" s="17" t="s">
        <v>165</v>
      </c>
      <c r="F348" s="213">
        <v>228.15</v>
      </c>
      <c r="H348" s="32"/>
    </row>
    <row r="349" spans="2:8" s="1" customFormat="1" ht="22.5">
      <c r="B349" s="32"/>
      <c r="C349" s="212" t="s">
        <v>3997</v>
      </c>
      <c r="D349" s="212" t="s">
        <v>3998</v>
      </c>
      <c r="E349" s="17" t="s">
        <v>165</v>
      </c>
      <c r="F349" s="213">
        <v>25148.832999999999</v>
      </c>
      <c r="H349" s="32"/>
    </row>
    <row r="350" spans="2:8" s="1" customFormat="1" ht="16.899999999999999" customHeight="1">
      <c r="B350" s="32"/>
      <c r="C350" s="208" t="s">
        <v>3229</v>
      </c>
      <c r="D350" s="209" t="s">
        <v>3230</v>
      </c>
      <c r="E350" s="210" t="s">
        <v>165</v>
      </c>
      <c r="F350" s="211">
        <v>228.15</v>
      </c>
      <c r="H350" s="32"/>
    </row>
    <row r="351" spans="2:8" s="1" customFormat="1" ht="16.899999999999999" customHeight="1">
      <c r="B351" s="32"/>
      <c r="C351" s="212" t="s">
        <v>1</v>
      </c>
      <c r="D351" s="212" t="s">
        <v>3689</v>
      </c>
      <c r="E351" s="17" t="s">
        <v>1</v>
      </c>
      <c r="F351" s="213">
        <v>0</v>
      </c>
      <c r="H351" s="32"/>
    </row>
    <row r="352" spans="2:8" s="1" customFormat="1" ht="16.899999999999999" customHeight="1">
      <c r="B352" s="32"/>
      <c r="C352" s="212" t="s">
        <v>1</v>
      </c>
      <c r="D352" s="212" t="s">
        <v>3462</v>
      </c>
      <c r="E352" s="17" t="s">
        <v>1</v>
      </c>
      <c r="F352" s="213">
        <v>48.6</v>
      </c>
      <c r="H352" s="32"/>
    </row>
    <row r="353" spans="2:8" s="1" customFormat="1" ht="16.899999999999999" customHeight="1">
      <c r="B353" s="32"/>
      <c r="C353" s="212" t="s">
        <v>1</v>
      </c>
      <c r="D353" s="212" t="s">
        <v>3462</v>
      </c>
      <c r="E353" s="17" t="s">
        <v>1</v>
      </c>
      <c r="F353" s="213">
        <v>48.6</v>
      </c>
      <c r="H353" s="32"/>
    </row>
    <row r="354" spans="2:8" s="1" customFormat="1" ht="16.899999999999999" customHeight="1">
      <c r="B354" s="32"/>
      <c r="C354" s="212" t="s">
        <v>1</v>
      </c>
      <c r="D354" s="212" t="s">
        <v>3461</v>
      </c>
      <c r="E354" s="17" t="s">
        <v>1</v>
      </c>
      <c r="F354" s="213">
        <v>130.94999999999999</v>
      </c>
      <c r="H354" s="32"/>
    </row>
    <row r="355" spans="2:8" s="1" customFormat="1" ht="16.899999999999999" customHeight="1">
      <c r="B355" s="32"/>
      <c r="C355" s="212" t="s">
        <v>3229</v>
      </c>
      <c r="D355" s="212" t="s">
        <v>3463</v>
      </c>
      <c r="E355" s="17" t="s">
        <v>1</v>
      </c>
      <c r="F355" s="213">
        <v>228.15</v>
      </c>
      <c r="H355" s="32"/>
    </row>
    <row r="356" spans="2:8" s="1" customFormat="1" ht="16.899999999999999" customHeight="1">
      <c r="B356" s="32"/>
      <c r="C356" s="214" t="s">
        <v>6306</v>
      </c>
      <c r="H356" s="32"/>
    </row>
    <row r="357" spans="2:8" s="1" customFormat="1" ht="16.899999999999999" customHeight="1">
      <c r="B357" s="32"/>
      <c r="C357" s="212" t="s">
        <v>3686</v>
      </c>
      <c r="D357" s="212" t="s">
        <v>3687</v>
      </c>
      <c r="E357" s="17" t="s">
        <v>165</v>
      </c>
      <c r="F357" s="213">
        <v>228.15</v>
      </c>
      <c r="H357" s="32"/>
    </row>
    <row r="358" spans="2:8" s="1" customFormat="1" ht="16.899999999999999" customHeight="1">
      <c r="B358" s="32"/>
      <c r="C358" s="212" t="s">
        <v>3683</v>
      </c>
      <c r="D358" s="212" t="s">
        <v>3684</v>
      </c>
      <c r="E358" s="17" t="s">
        <v>165</v>
      </c>
      <c r="F358" s="213">
        <v>228.15</v>
      </c>
      <c r="H358" s="32"/>
    </row>
    <row r="359" spans="2:8" s="1" customFormat="1" ht="16.899999999999999" customHeight="1">
      <c r="B359" s="32"/>
      <c r="C359" s="208" t="s">
        <v>3231</v>
      </c>
      <c r="D359" s="209" t="s">
        <v>3232</v>
      </c>
      <c r="E359" s="210" t="s">
        <v>165</v>
      </c>
      <c r="F359" s="211">
        <v>179.55</v>
      </c>
      <c r="H359" s="32"/>
    </row>
    <row r="360" spans="2:8" s="1" customFormat="1" ht="16.899999999999999" customHeight="1">
      <c r="B360" s="32"/>
      <c r="C360" s="212" t="s">
        <v>1</v>
      </c>
      <c r="D360" s="212" t="s">
        <v>3460</v>
      </c>
      <c r="E360" s="17" t="s">
        <v>1</v>
      </c>
      <c r="F360" s="213">
        <v>0</v>
      </c>
      <c r="H360" s="32"/>
    </row>
    <row r="361" spans="2:8" s="1" customFormat="1" ht="16.899999999999999" customHeight="1">
      <c r="B361" s="32"/>
      <c r="C361" s="212" t="s">
        <v>1</v>
      </c>
      <c r="D361" s="212" t="s">
        <v>3461</v>
      </c>
      <c r="E361" s="17" t="s">
        <v>1</v>
      </c>
      <c r="F361" s="213">
        <v>130.94999999999999</v>
      </c>
      <c r="H361" s="32"/>
    </row>
    <row r="362" spans="2:8" s="1" customFormat="1" ht="16.899999999999999" customHeight="1">
      <c r="B362" s="32"/>
      <c r="C362" s="212" t="s">
        <v>1</v>
      </c>
      <c r="D362" s="212" t="s">
        <v>3462</v>
      </c>
      <c r="E362" s="17" t="s">
        <v>1</v>
      </c>
      <c r="F362" s="213">
        <v>48.6</v>
      </c>
      <c r="H362" s="32"/>
    </row>
    <row r="363" spans="2:8" s="1" customFormat="1" ht="16.899999999999999" customHeight="1">
      <c r="B363" s="32"/>
      <c r="C363" s="212" t="s">
        <v>3231</v>
      </c>
      <c r="D363" s="212" t="s">
        <v>221</v>
      </c>
      <c r="E363" s="17" t="s">
        <v>1</v>
      </c>
      <c r="F363" s="213">
        <v>179.55</v>
      </c>
      <c r="H363" s="32"/>
    </row>
    <row r="364" spans="2:8" s="1" customFormat="1" ht="16.899999999999999" customHeight="1">
      <c r="B364" s="32"/>
      <c r="C364" s="214" t="s">
        <v>6306</v>
      </c>
      <c r="H364" s="32"/>
    </row>
    <row r="365" spans="2:8" s="1" customFormat="1" ht="16.899999999999999" customHeight="1">
      <c r="B365" s="32"/>
      <c r="C365" s="212" t="s">
        <v>3457</v>
      </c>
      <c r="D365" s="212" t="s">
        <v>3458</v>
      </c>
      <c r="E365" s="17" t="s">
        <v>165</v>
      </c>
      <c r="F365" s="213">
        <v>179.55</v>
      </c>
      <c r="H365" s="32"/>
    </row>
    <row r="366" spans="2:8" s="1" customFormat="1" ht="16.899999999999999" customHeight="1">
      <c r="B366" s="32"/>
      <c r="C366" s="212" t="s">
        <v>3454</v>
      </c>
      <c r="D366" s="212" t="s">
        <v>3455</v>
      </c>
      <c r="E366" s="17" t="s">
        <v>165</v>
      </c>
      <c r="F366" s="213">
        <v>179.55</v>
      </c>
      <c r="H366" s="32"/>
    </row>
    <row r="367" spans="2:8" s="1" customFormat="1" ht="22.5">
      <c r="B367" s="32"/>
      <c r="C367" s="212" t="s">
        <v>3997</v>
      </c>
      <c r="D367" s="212" t="s">
        <v>3998</v>
      </c>
      <c r="E367" s="17" t="s">
        <v>165</v>
      </c>
      <c r="F367" s="213">
        <v>25148.832999999999</v>
      </c>
      <c r="H367" s="32"/>
    </row>
    <row r="368" spans="2:8" s="1" customFormat="1" ht="16.899999999999999" customHeight="1">
      <c r="B368" s="32"/>
      <c r="C368" s="208" t="s">
        <v>3234</v>
      </c>
      <c r="D368" s="209" t="s">
        <v>3235</v>
      </c>
      <c r="E368" s="210" t="s">
        <v>165</v>
      </c>
      <c r="F368" s="211">
        <v>7002.97</v>
      </c>
      <c r="H368" s="32"/>
    </row>
    <row r="369" spans="2:8" s="1" customFormat="1" ht="16.899999999999999" customHeight="1">
      <c r="B369" s="32"/>
      <c r="C369" s="212" t="s">
        <v>1</v>
      </c>
      <c r="D369" s="212" t="s">
        <v>3471</v>
      </c>
      <c r="E369" s="17" t="s">
        <v>1</v>
      </c>
      <c r="F369" s="213">
        <v>0</v>
      </c>
      <c r="H369" s="32"/>
    </row>
    <row r="370" spans="2:8" s="1" customFormat="1" ht="16.899999999999999" customHeight="1">
      <c r="B370" s="32"/>
      <c r="C370" s="212" t="s">
        <v>1</v>
      </c>
      <c r="D370" s="212" t="s">
        <v>1</v>
      </c>
      <c r="E370" s="17" t="s">
        <v>1</v>
      </c>
      <c r="F370" s="213">
        <v>0</v>
      </c>
      <c r="H370" s="32"/>
    </row>
    <row r="371" spans="2:8" s="1" customFormat="1" ht="16.899999999999999" customHeight="1">
      <c r="B371" s="32"/>
      <c r="C371" s="212" t="s">
        <v>1</v>
      </c>
      <c r="D371" s="212" t="s">
        <v>3472</v>
      </c>
      <c r="E371" s="17" t="s">
        <v>1</v>
      </c>
      <c r="F371" s="213">
        <v>0</v>
      </c>
      <c r="H371" s="32"/>
    </row>
    <row r="372" spans="2:8" s="1" customFormat="1" ht="16.899999999999999" customHeight="1">
      <c r="B372" s="32"/>
      <c r="C372" s="212" t="s">
        <v>1</v>
      </c>
      <c r="D372" s="212" t="s">
        <v>3473</v>
      </c>
      <c r="E372" s="17" t="s">
        <v>1</v>
      </c>
      <c r="F372" s="213">
        <v>0</v>
      </c>
      <c r="H372" s="32"/>
    </row>
    <row r="373" spans="2:8" s="1" customFormat="1" ht="16.899999999999999" customHeight="1">
      <c r="B373" s="32"/>
      <c r="C373" s="212" t="s">
        <v>1</v>
      </c>
      <c r="D373" s="212" t="s">
        <v>3474</v>
      </c>
      <c r="E373" s="17" t="s">
        <v>1</v>
      </c>
      <c r="F373" s="213">
        <v>0</v>
      </c>
      <c r="H373" s="32"/>
    </row>
    <row r="374" spans="2:8" s="1" customFormat="1" ht="16.899999999999999" customHeight="1">
      <c r="B374" s="32"/>
      <c r="C374" s="212" t="s">
        <v>1</v>
      </c>
      <c r="D374" s="212" t="s">
        <v>3475</v>
      </c>
      <c r="E374" s="17" t="s">
        <v>1</v>
      </c>
      <c r="F374" s="213">
        <v>0</v>
      </c>
      <c r="H374" s="32"/>
    </row>
    <row r="375" spans="2:8" s="1" customFormat="1" ht="16.899999999999999" customHeight="1">
      <c r="B375" s="32"/>
      <c r="C375" s="212" t="s">
        <v>1</v>
      </c>
      <c r="D375" s="212" t="s">
        <v>1</v>
      </c>
      <c r="E375" s="17" t="s">
        <v>1</v>
      </c>
      <c r="F375" s="213">
        <v>0</v>
      </c>
      <c r="H375" s="32"/>
    </row>
    <row r="376" spans="2:8" s="1" customFormat="1" ht="16.899999999999999" customHeight="1">
      <c r="B376" s="32"/>
      <c r="C376" s="212" t="s">
        <v>1</v>
      </c>
      <c r="D376" s="212" t="s">
        <v>3476</v>
      </c>
      <c r="E376" s="17" t="s">
        <v>1</v>
      </c>
      <c r="F376" s="213">
        <v>0</v>
      </c>
      <c r="H376" s="32"/>
    </row>
    <row r="377" spans="2:8" s="1" customFormat="1" ht="16.899999999999999" customHeight="1">
      <c r="B377" s="32"/>
      <c r="C377" s="212" t="s">
        <v>1</v>
      </c>
      <c r="D377" s="212" t="s">
        <v>3477</v>
      </c>
      <c r="E377" s="17" t="s">
        <v>1</v>
      </c>
      <c r="F377" s="213">
        <v>0</v>
      </c>
      <c r="H377" s="32"/>
    </row>
    <row r="378" spans="2:8" s="1" customFormat="1" ht="16.899999999999999" customHeight="1">
      <c r="B378" s="32"/>
      <c r="C378" s="212" t="s">
        <v>1</v>
      </c>
      <c r="D378" s="212" t="s">
        <v>1</v>
      </c>
      <c r="E378" s="17" t="s">
        <v>1</v>
      </c>
      <c r="F378" s="213">
        <v>0</v>
      </c>
      <c r="H378" s="32"/>
    </row>
    <row r="379" spans="2:8" s="1" customFormat="1" ht="16.899999999999999" customHeight="1">
      <c r="B379" s="32"/>
      <c r="C379" s="212" t="s">
        <v>1</v>
      </c>
      <c r="D379" s="212" t="s">
        <v>3478</v>
      </c>
      <c r="E379" s="17" t="s">
        <v>1</v>
      </c>
      <c r="F379" s="213">
        <v>0</v>
      </c>
      <c r="H379" s="32"/>
    </row>
    <row r="380" spans="2:8" s="1" customFormat="1" ht="16.899999999999999" customHeight="1">
      <c r="B380" s="32"/>
      <c r="C380" s="212" t="s">
        <v>1</v>
      </c>
      <c r="D380" s="212" t="s">
        <v>3479</v>
      </c>
      <c r="E380" s="17" t="s">
        <v>1</v>
      </c>
      <c r="F380" s="213">
        <v>88.66</v>
      </c>
      <c r="H380" s="32"/>
    </row>
    <row r="381" spans="2:8" s="1" customFormat="1" ht="22.5">
      <c r="B381" s="32"/>
      <c r="C381" s="212" t="s">
        <v>1</v>
      </c>
      <c r="D381" s="212" t="s">
        <v>3480</v>
      </c>
      <c r="E381" s="17" t="s">
        <v>1</v>
      </c>
      <c r="F381" s="213">
        <v>157.07</v>
      </c>
      <c r="H381" s="32"/>
    </row>
    <row r="382" spans="2:8" s="1" customFormat="1" ht="16.899999999999999" customHeight="1">
      <c r="B382" s="32"/>
      <c r="C382" s="212" t="s">
        <v>1</v>
      </c>
      <c r="D382" s="212" t="s">
        <v>3481</v>
      </c>
      <c r="E382" s="17" t="s">
        <v>1</v>
      </c>
      <c r="F382" s="213">
        <v>136.31</v>
      </c>
      <c r="H382" s="32"/>
    </row>
    <row r="383" spans="2:8" s="1" customFormat="1" ht="16.899999999999999" customHeight="1">
      <c r="B383" s="32"/>
      <c r="C383" s="212" t="s">
        <v>1</v>
      </c>
      <c r="D383" s="212" t="s">
        <v>2078</v>
      </c>
      <c r="E383" s="17" t="s">
        <v>1</v>
      </c>
      <c r="F383" s="213">
        <v>0</v>
      </c>
      <c r="H383" s="32"/>
    </row>
    <row r="384" spans="2:8" s="1" customFormat="1" ht="16.899999999999999" customHeight="1">
      <c r="B384" s="32"/>
      <c r="C384" s="212" t="s">
        <v>1</v>
      </c>
      <c r="D384" s="212" t="s">
        <v>3483</v>
      </c>
      <c r="E384" s="17" t="s">
        <v>1</v>
      </c>
      <c r="F384" s="213">
        <v>1916.64</v>
      </c>
      <c r="H384" s="32"/>
    </row>
    <row r="385" spans="2:8" s="1" customFormat="1" ht="16.899999999999999" customHeight="1">
      <c r="B385" s="32"/>
      <c r="C385" s="212" t="s">
        <v>1</v>
      </c>
      <c r="D385" s="212" t="s">
        <v>2078</v>
      </c>
      <c r="E385" s="17" t="s">
        <v>1</v>
      </c>
      <c r="F385" s="213">
        <v>0</v>
      </c>
      <c r="H385" s="32"/>
    </row>
    <row r="386" spans="2:8" s="1" customFormat="1" ht="16.899999999999999" customHeight="1">
      <c r="B386" s="32"/>
      <c r="C386" s="212" t="s">
        <v>1</v>
      </c>
      <c r="D386" s="212" t="s">
        <v>3484</v>
      </c>
      <c r="E386" s="17" t="s">
        <v>1</v>
      </c>
      <c r="F386" s="213">
        <v>1073.04</v>
      </c>
      <c r="H386" s="32"/>
    </row>
    <row r="387" spans="2:8" s="1" customFormat="1" ht="16.899999999999999" customHeight="1">
      <c r="B387" s="32"/>
      <c r="C387" s="212" t="s">
        <v>1</v>
      </c>
      <c r="D387" s="212" t="s">
        <v>3486</v>
      </c>
      <c r="E387" s="17" t="s">
        <v>1</v>
      </c>
      <c r="F387" s="213">
        <v>0</v>
      </c>
      <c r="H387" s="32"/>
    </row>
    <row r="388" spans="2:8" s="1" customFormat="1" ht="16.899999999999999" customHeight="1">
      <c r="B388" s="32"/>
      <c r="C388" s="212" t="s">
        <v>1</v>
      </c>
      <c r="D388" s="212" t="s">
        <v>3487</v>
      </c>
      <c r="E388" s="17" t="s">
        <v>1</v>
      </c>
      <c r="F388" s="213">
        <v>0</v>
      </c>
      <c r="H388" s="32"/>
    </row>
    <row r="389" spans="2:8" s="1" customFormat="1" ht="16.899999999999999" customHeight="1">
      <c r="B389" s="32"/>
      <c r="C389" s="212" t="s">
        <v>1</v>
      </c>
      <c r="D389" s="212" t="s">
        <v>3488</v>
      </c>
      <c r="E389" s="17" t="s">
        <v>1</v>
      </c>
      <c r="F389" s="213">
        <v>276.45</v>
      </c>
      <c r="H389" s="32"/>
    </row>
    <row r="390" spans="2:8" s="1" customFormat="1" ht="16.899999999999999" customHeight="1">
      <c r="B390" s="32"/>
      <c r="C390" s="212" t="s">
        <v>1</v>
      </c>
      <c r="D390" s="212" t="s">
        <v>3489</v>
      </c>
      <c r="E390" s="17" t="s">
        <v>1</v>
      </c>
      <c r="F390" s="213">
        <v>129.66</v>
      </c>
      <c r="H390" s="32"/>
    </row>
    <row r="391" spans="2:8" s="1" customFormat="1" ht="22.5">
      <c r="B391" s="32"/>
      <c r="C391" s="212" t="s">
        <v>1</v>
      </c>
      <c r="D391" s="212" t="s">
        <v>3480</v>
      </c>
      <c r="E391" s="17" t="s">
        <v>1</v>
      </c>
      <c r="F391" s="213">
        <v>157.07</v>
      </c>
      <c r="H391" s="32"/>
    </row>
    <row r="392" spans="2:8" s="1" customFormat="1" ht="16.899999999999999" customHeight="1">
      <c r="B392" s="32"/>
      <c r="C392" s="212" t="s">
        <v>1</v>
      </c>
      <c r="D392" s="212" t="s">
        <v>3490</v>
      </c>
      <c r="E392" s="17" t="s">
        <v>1</v>
      </c>
      <c r="F392" s="213">
        <v>0</v>
      </c>
      <c r="H392" s="32"/>
    </row>
    <row r="393" spans="2:8" s="1" customFormat="1" ht="16.899999999999999" customHeight="1">
      <c r="B393" s="32"/>
      <c r="C393" s="212" t="s">
        <v>1</v>
      </c>
      <c r="D393" s="212" t="s">
        <v>3491</v>
      </c>
      <c r="E393" s="17" t="s">
        <v>1</v>
      </c>
      <c r="F393" s="213">
        <v>240.75</v>
      </c>
      <c r="H393" s="32"/>
    </row>
    <row r="394" spans="2:8" s="1" customFormat="1" ht="16.899999999999999" customHeight="1">
      <c r="B394" s="32"/>
      <c r="C394" s="212" t="s">
        <v>1</v>
      </c>
      <c r="D394" s="212" t="s">
        <v>3492</v>
      </c>
      <c r="E394" s="17" t="s">
        <v>1</v>
      </c>
      <c r="F394" s="213">
        <v>302.88</v>
      </c>
      <c r="H394" s="32"/>
    </row>
    <row r="395" spans="2:8" s="1" customFormat="1" ht="16.899999999999999" customHeight="1">
      <c r="B395" s="32"/>
      <c r="C395" s="212" t="s">
        <v>1</v>
      </c>
      <c r="D395" s="212" t="s">
        <v>3493</v>
      </c>
      <c r="E395" s="17" t="s">
        <v>1</v>
      </c>
      <c r="F395" s="213">
        <v>187.74</v>
      </c>
      <c r="H395" s="32"/>
    </row>
    <row r="396" spans="2:8" s="1" customFormat="1" ht="16.899999999999999" customHeight="1">
      <c r="B396" s="32"/>
      <c r="C396" s="212" t="s">
        <v>1</v>
      </c>
      <c r="D396" s="212" t="s">
        <v>3494</v>
      </c>
      <c r="E396" s="17" t="s">
        <v>1</v>
      </c>
      <c r="F396" s="213">
        <v>210.3</v>
      </c>
      <c r="H396" s="32"/>
    </row>
    <row r="397" spans="2:8" s="1" customFormat="1" ht="16.899999999999999" customHeight="1">
      <c r="B397" s="32"/>
      <c r="C397" s="212" t="s">
        <v>1</v>
      </c>
      <c r="D397" s="212" t="s">
        <v>3495</v>
      </c>
      <c r="E397" s="17" t="s">
        <v>1</v>
      </c>
      <c r="F397" s="213">
        <v>175.41</v>
      </c>
      <c r="H397" s="32"/>
    </row>
    <row r="398" spans="2:8" s="1" customFormat="1" ht="16.899999999999999" customHeight="1">
      <c r="B398" s="32"/>
      <c r="C398" s="212" t="s">
        <v>1</v>
      </c>
      <c r="D398" s="212" t="s">
        <v>3496</v>
      </c>
      <c r="E398" s="17" t="s">
        <v>1</v>
      </c>
      <c r="F398" s="213">
        <v>0</v>
      </c>
      <c r="H398" s="32"/>
    </row>
    <row r="399" spans="2:8" s="1" customFormat="1" ht="16.899999999999999" customHeight="1">
      <c r="B399" s="32"/>
      <c r="C399" s="212" t="s">
        <v>1</v>
      </c>
      <c r="D399" s="212" t="s">
        <v>3497</v>
      </c>
      <c r="E399" s="17" t="s">
        <v>1</v>
      </c>
      <c r="F399" s="213">
        <v>333.6</v>
      </c>
      <c r="H399" s="32"/>
    </row>
    <row r="400" spans="2:8" s="1" customFormat="1" ht="16.899999999999999" customHeight="1">
      <c r="B400" s="32"/>
      <c r="C400" s="212" t="s">
        <v>1</v>
      </c>
      <c r="D400" s="212" t="s">
        <v>3498</v>
      </c>
      <c r="E400" s="17" t="s">
        <v>1</v>
      </c>
      <c r="F400" s="213">
        <v>204.72</v>
      </c>
      <c r="H400" s="32"/>
    </row>
    <row r="401" spans="2:8" s="1" customFormat="1" ht="16.899999999999999" customHeight="1">
      <c r="B401" s="32"/>
      <c r="C401" s="212" t="s">
        <v>1</v>
      </c>
      <c r="D401" s="212" t="s">
        <v>3499</v>
      </c>
      <c r="E401" s="17" t="s">
        <v>1</v>
      </c>
      <c r="F401" s="213">
        <v>250.74</v>
      </c>
      <c r="H401" s="32"/>
    </row>
    <row r="402" spans="2:8" s="1" customFormat="1" ht="16.899999999999999" customHeight="1">
      <c r="B402" s="32"/>
      <c r="C402" s="212" t="s">
        <v>1</v>
      </c>
      <c r="D402" s="212" t="s">
        <v>3494</v>
      </c>
      <c r="E402" s="17" t="s">
        <v>1</v>
      </c>
      <c r="F402" s="213">
        <v>210.3</v>
      </c>
      <c r="H402" s="32"/>
    </row>
    <row r="403" spans="2:8" s="1" customFormat="1" ht="16.899999999999999" customHeight="1">
      <c r="B403" s="32"/>
      <c r="C403" s="212" t="s">
        <v>1</v>
      </c>
      <c r="D403" s="212" t="s">
        <v>3500</v>
      </c>
      <c r="E403" s="17" t="s">
        <v>1</v>
      </c>
      <c r="F403" s="213">
        <v>181.68</v>
      </c>
      <c r="H403" s="32"/>
    </row>
    <row r="404" spans="2:8" s="1" customFormat="1" ht="16.899999999999999" customHeight="1">
      <c r="B404" s="32"/>
      <c r="C404" s="212" t="s">
        <v>1</v>
      </c>
      <c r="D404" s="212" t="s">
        <v>3502</v>
      </c>
      <c r="E404" s="17" t="s">
        <v>1</v>
      </c>
      <c r="F404" s="213">
        <v>0</v>
      </c>
      <c r="H404" s="32"/>
    </row>
    <row r="405" spans="2:8" s="1" customFormat="1" ht="16.899999999999999" customHeight="1">
      <c r="B405" s="32"/>
      <c r="C405" s="212" t="s">
        <v>1</v>
      </c>
      <c r="D405" s="212" t="s">
        <v>3503</v>
      </c>
      <c r="E405" s="17" t="s">
        <v>1</v>
      </c>
      <c r="F405" s="213">
        <v>64.2</v>
      </c>
      <c r="H405" s="32"/>
    </row>
    <row r="406" spans="2:8" s="1" customFormat="1" ht="16.899999999999999" customHeight="1">
      <c r="B406" s="32"/>
      <c r="C406" s="212" t="s">
        <v>1</v>
      </c>
      <c r="D406" s="212" t="s">
        <v>3504</v>
      </c>
      <c r="E406" s="17" t="s">
        <v>1</v>
      </c>
      <c r="F406" s="213">
        <v>110.1</v>
      </c>
      <c r="H406" s="32"/>
    </row>
    <row r="407" spans="2:8" s="1" customFormat="1" ht="16.899999999999999" customHeight="1">
      <c r="B407" s="32"/>
      <c r="C407" s="212" t="s">
        <v>1</v>
      </c>
      <c r="D407" s="212" t="s">
        <v>3505</v>
      </c>
      <c r="E407" s="17" t="s">
        <v>1</v>
      </c>
      <c r="F407" s="213">
        <v>160.97</v>
      </c>
      <c r="H407" s="32"/>
    </row>
    <row r="408" spans="2:8" s="1" customFormat="1" ht="16.899999999999999" customHeight="1">
      <c r="B408" s="32"/>
      <c r="C408" s="212" t="s">
        <v>1</v>
      </c>
      <c r="D408" s="212" t="s">
        <v>3507</v>
      </c>
      <c r="E408" s="17" t="s">
        <v>1</v>
      </c>
      <c r="F408" s="213">
        <v>0</v>
      </c>
      <c r="H408" s="32"/>
    </row>
    <row r="409" spans="2:8" s="1" customFormat="1" ht="22.5">
      <c r="B409" s="32"/>
      <c r="C409" s="212" t="s">
        <v>1</v>
      </c>
      <c r="D409" s="212" t="s">
        <v>3508</v>
      </c>
      <c r="E409" s="17" t="s">
        <v>1</v>
      </c>
      <c r="F409" s="213">
        <v>204.44</v>
      </c>
      <c r="H409" s="32"/>
    </row>
    <row r="410" spans="2:8" s="1" customFormat="1" ht="16.899999999999999" customHeight="1">
      <c r="B410" s="32"/>
      <c r="C410" s="212" t="s">
        <v>1</v>
      </c>
      <c r="D410" s="212" t="s">
        <v>3509</v>
      </c>
      <c r="E410" s="17" t="s">
        <v>1</v>
      </c>
      <c r="F410" s="213">
        <v>230.24</v>
      </c>
      <c r="H410" s="32"/>
    </row>
    <row r="411" spans="2:8" s="1" customFormat="1" ht="16.899999999999999" customHeight="1">
      <c r="B411" s="32"/>
      <c r="C411" s="212" t="s">
        <v>3234</v>
      </c>
      <c r="D411" s="212" t="s">
        <v>221</v>
      </c>
      <c r="E411" s="17" t="s">
        <v>1</v>
      </c>
      <c r="F411" s="213">
        <v>7002.97</v>
      </c>
      <c r="H411" s="32"/>
    </row>
    <row r="412" spans="2:8" s="1" customFormat="1" ht="16.899999999999999" customHeight="1">
      <c r="B412" s="32"/>
      <c r="C412" s="214" t="s">
        <v>6306</v>
      </c>
      <c r="H412" s="32"/>
    </row>
    <row r="413" spans="2:8" s="1" customFormat="1" ht="16.899999999999999" customHeight="1">
      <c r="B413" s="32"/>
      <c r="C413" s="212" t="s">
        <v>3468</v>
      </c>
      <c r="D413" s="212" t="s">
        <v>3469</v>
      </c>
      <c r="E413" s="17" t="s">
        <v>165</v>
      </c>
      <c r="F413" s="213">
        <v>7002.97</v>
      </c>
      <c r="H413" s="32"/>
    </row>
    <row r="414" spans="2:8" s="1" customFormat="1" ht="16.899999999999999" customHeight="1">
      <c r="B414" s="32"/>
      <c r="C414" s="212" t="s">
        <v>3511</v>
      </c>
      <c r="D414" s="212" t="s">
        <v>3512</v>
      </c>
      <c r="E414" s="17" t="s">
        <v>165</v>
      </c>
      <c r="F414" s="213">
        <v>7002.97</v>
      </c>
      <c r="H414" s="32"/>
    </row>
    <row r="415" spans="2:8" s="1" customFormat="1" ht="16.899999999999999" customHeight="1">
      <c r="B415" s="32"/>
      <c r="C415" s="212" t="s">
        <v>3464</v>
      </c>
      <c r="D415" s="212" t="s">
        <v>3465</v>
      </c>
      <c r="E415" s="17" t="s">
        <v>165</v>
      </c>
      <c r="F415" s="213">
        <v>7002.97</v>
      </c>
      <c r="H415" s="32"/>
    </row>
    <row r="416" spans="2:8" s="1" customFormat="1" ht="22.5">
      <c r="B416" s="32"/>
      <c r="C416" s="212" t="s">
        <v>3997</v>
      </c>
      <c r="D416" s="212" t="s">
        <v>3998</v>
      </c>
      <c r="E416" s="17" t="s">
        <v>165</v>
      </c>
      <c r="F416" s="213">
        <v>25148.832999999999</v>
      </c>
      <c r="H416" s="32"/>
    </row>
    <row r="417" spans="2:8" s="1" customFormat="1" ht="16.899999999999999" customHeight="1">
      <c r="B417" s="32"/>
      <c r="C417" s="208" t="s">
        <v>3237</v>
      </c>
      <c r="D417" s="209" t="s">
        <v>3238</v>
      </c>
      <c r="E417" s="210" t="s">
        <v>165</v>
      </c>
      <c r="F417" s="211">
        <v>684.23</v>
      </c>
      <c r="H417" s="32"/>
    </row>
    <row r="418" spans="2:8" s="1" customFormat="1" ht="16.899999999999999" customHeight="1">
      <c r="B418" s="32"/>
      <c r="C418" s="212" t="s">
        <v>1</v>
      </c>
      <c r="D418" s="212" t="s">
        <v>3472</v>
      </c>
      <c r="E418" s="17" t="s">
        <v>1</v>
      </c>
      <c r="F418" s="213">
        <v>0</v>
      </c>
      <c r="H418" s="32"/>
    </row>
    <row r="419" spans="2:8" s="1" customFormat="1" ht="16.899999999999999" customHeight="1">
      <c r="B419" s="32"/>
      <c r="C419" s="212" t="s">
        <v>1</v>
      </c>
      <c r="D419" s="212" t="s">
        <v>3697</v>
      </c>
      <c r="E419" s="17" t="s">
        <v>1</v>
      </c>
      <c r="F419" s="213">
        <v>0</v>
      </c>
      <c r="H419" s="32"/>
    </row>
    <row r="420" spans="2:8" s="1" customFormat="1" ht="16.899999999999999" customHeight="1">
      <c r="B420" s="32"/>
      <c r="C420" s="212" t="s">
        <v>1</v>
      </c>
      <c r="D420" s="212" t="s">
        <v>3698</v>
      </c>
      <c r="E420" s="17" t="s">
        <v>1</v>
      </c>
      <c r="F420" s="213">
        <v>0</v>
      </c>
      <c r="H420" s="32"/>
    </row>
    <row r="421" spans="2:8" s="1" customFormat="1" ht="16.899999999999999" customHeight="1">
      <c r="B421" s="32"/>
      <c r="C421" s="212" t="s">
        <v>1</v>
      </c>
      <c r="D421" s="212" t="s">
        <v>3473</v>
      </c>
      <c r="E421" s="17" t="s">
        <v>1</v>
      </c>
      <c r="F421" s="213">
        <v>0</v>
      </c>
      <c r="H421" s="32"/>
    </row>
    <row r="422" spans="2:8" s="1" customFormat="1" ht="16.899999999999999" customHeight="1">
      <c r="B422" s="32"/>
      <c r="C422" s="212" t="s">
        <v>1</v>
      </c>
      <c r="D422" s="212" t="s">
        <v>3474</v>
      </c>
      <c r="E422" s="17" t="s">
        <v>1</v>
      </c>
      <c r="F422" s="213">
        <v>0</v>
      </c>
      <c r="H422" s="32"/>
    </row>
    <row r="423" spans="2:8" s="1" customFormat="1" ht="16.899999999999999" customHeight="1">
      <c r="B423" s="32"/>
      <c r="C423" s="212" t="s">
        <v>1</v>
      </c>
      <c r="D423" s="212" t="s">
        <v>3475</v>
      </c>
      <c r="E423" s="17" t="s">
        <v>1</v>
      </c>
      <c r="F423" s="213">
        <v>0</v>
      </c>
      <c r="H423" s="32"/>
    </row>
    <row r="424" spans="2:8" s="1" customFormat="1" ht="16.899999999999999" customHeight="1">
      <c r="B424" s="32"/>
      <c r="C424" s="212" t="s">
        <v>1</v>
      </c>
      <c r="D424" s="212" t="s">
        <v>3477</v>
      </c>
      <c r="E424" s="17" t="s">
        <v>1</v>
      </c>
      <c r="F424" s="213">
        <v>0</v>
      </c>
      <c r="H424" s="32"/>
    </row>
    <row r="425" spans="2:8" s="1" customFormat="1" ht="16.899999999999999" customHeight="1">
      <c r="B425" s="32"/>
      <c r="C425" s="212" t="s">
        <v>1</v>
      </c>
      <c r="D425" s="212" t="s">
        <v>3699</v>
      </c>
      <c r="E425" s="17" t="s">
        <v>1</v>
      </c>
      <c r="F425" s="213">
        <v>0</v>
      </c>
      <c r="H425" s="32"/>
    </row>
    <row r="426" spans="2:8" s="1" customFormat="1" ht="16.899999999999999" customHeight="1">
      <c r="B426" s="32"/>
      <c r="C426" s="212" t="s">
        <v>1</v>
      </c>
      <c r="D426" s="212" t="s">
        <v>3700</v>
      </c>
      <c r="E426" s="17" t="s">
        <v>1</v>
      </c>
      <c r="F426" s="213">
        <v>56.79</v>
      </c>
      <c r="H426" s="32"/>
    </row>
    <row r="427" spans="2:8" s="1" customFormat="1" ht="16.899999999999999" customHeight="1">
      <c r="B427" s="32"/>
      <c r="C427" s="212" t="s">
        <v>1</v>
      </c>
      <c r="D427" s="212" t="s">
        <v>3702</v>
      </c>
      <c r="E427" s="17" t="s">
        <v>1</v>
      </c>
      <c r="F427" s="213">
        <v>78.430000000000007</v>
      </c>
      <c r="H427" s="32"/>
    </row>
    <row r="428" spans="2:8" s="1" customFormat="1" ht="16.899999999999999" customHeight="1">
      <c r="B428" s="32"/>
      <c r="C428" s="212" t="s">
        <v>1</v>
      </c>
      <c r="D428" s="212" t="s">
        <v>3703</v>
      </c>
      <c r="E428" s="17" t="s">
        <v>1</v>
      </c>
      <c r="F428" s="213">
        <v>78.430000000000007</v>
      </c>
      <c r="H428" s="32"/>
    </row>
    <row r="429" spans="2:8" s="1" customFormat="1" ht="16.899999999999999" customHeight="1">
      <c r="B429" s="32"/>
      <c r="C429" s="212" t="s">
        <v>1</v>
      </c>
      <c r="D429" s="212" t="s">
        <v>3704</v>
      </c>
      <c r="E429" s="17" t="s">
        <v>1</v>
      </c>
      <c r="F429" s="213">
        <v>78.430000000000007</v>
      </c>
      <c r="H429" s="32"/>
    </row>
    <row r="430" spans="2:8" s="1" customFormat="1" ht="16.899999999999999" customHeight="1">
      <c r="B430" s="32"/>
      <c r="C430" s="212" t="s">
        <v>1</v>
      </c>
      <c r="D430" s="212" t="s">
        <v>3705</v>
      </c>
      <c r="E430" s="17" t="s">
        <v>1</v>
      </c>
      <c r="F430" s="213">
        <v>78.430000000000007</v>
      </c>
      <c r="H430" s="32"/>
    </row>
    <row r="431" spans="2:8" s="1" customFormat="1" ht="16.899999999999999" customHeight="1">
      <c r="B431" s="32"/>
      <c r="C431" s="212" t="s">
        <v>1</v>
      </c>
      <c r="D431" s="212" t="s">
        <v>3702</v>
      </c>
      <c r="E431" s="17" t="s">
        <v>1</v>
      </c>
      <c r="F431" s="213">
        <v>78.430000000000007</v>
      </c>
      <c r="H431" s="32"/>
    </row>
    <row r="432" spans="2:8" s="1" customFormat="1" ht="16.899999999999999" customHeight="1">
      <c r="B432" s="32"/>
      <c r="C432" s="212" t="s">
        <v>1</v>
      </c>
      <c r="D432" s="212" t="s">
        <v>3703</v>
      </c>
      <c r="E432" s="17" t="s">
        <v>1</v>
      </c>
      <c r="F432" s="213">
        <v>78.430000000000007</v>
      </c>
      <c r="H432" s="32"/>
    </row>
    <row r="433" spans="2:8" s="1" customFormat="1" ht="16.899999999999999" customHeight="1">
      <c r="B433" s="32"/>
      <c r="C433" s="212" t="s">
        <v>1</v>
      </c>
      <c r="D433" s="212" t="s">
        <v>3704</v>
      </c>
      <c r="E433" s="17" t="s">
        <v>1</v>
      </c>
      <c r="F433" s="213">
        <v>78.430000000000007</v>
      </c>
      <c r="H433" s="32"/>
    </row>
    <row r="434" spans="2:8" s="1" customFormat="1" ht="16.899999999999999" customHeight="1">
      <c r="B434" s="32"/>
      <c r="C434" s="212" t="s">
        <v>1</v>
      </c>
      <c r="D434" s="212" t="s">
        <v>3705</v>
      </c>
      <c r="E434" s="17" t="s">
        <v>1</v>
      </c>
      <c r="F434" s="213">
        <v>78.430000000000007</v>
      </c>
      <c r="H434" s="32"/>
    </row>
    <row r="435" spans="2:8" s="1" customFormat="1" ht="16.899999999999999" customHeight="1">
      <c r="B435" s="32"/>
      <c r="C435" s="212" t="s">
        <v>3237</v>
      </c>
      <c r="D435" s="212" t="s">
        <v>221</v>
      </c>
      <c r="E435" s="17" t="s">
        <v>1</v>
      </c>
      <c r="F435" s="213">
        <v>684.23</v>
      </c>
      <c r="H435" s="32"/>
    </row>
    <row r="436" spans="2:8" s="1" customFormat="1" ht="16.899999999999999" customHeight="1">
      <c r="B436" s="32"/>
      <c r="C436" s="214" t="s">
        <v>6306</v>
      </c>
      <c r="H436" s="32"/>
    </row>
    <row r="437" spans="2:8" s="1" customFormat="1" ht="16.899999999999999" customHeight="1">
      <c r="B437" s="32"/>
      <c r="C437" s="212" t="s">
        <v>3694</v>
      </c>
      <c r="D437" s="212" t="s">
        <v>3695</v>
      </c>
      <c r="E437" s="17" t="s">
        <v>165</v>
      </c>
      <c r="F437" s="213">
        <v>684.23</v>
      </c>
      <c r="H437" s="32"/>
    </row>
    <row r="438" spans="2:8" s="1" customFormat="1" ht="16.899999999999999" customHeight="1">
      <c r="B438" s="32"/>
      <c r="C438" s="212" t="s">
        <v>3708</v>
      </c>
      <c r="D438" s="212" t="s">
        <v>3709</v>
      </c>
      <c r="E438" s="17" t="s">
        <v>165</v>
      </c>
      <c r="F438" s="213">
        <v>684.23</v>
      </c>
      <c r="H438" s="32"/>
    </row>
    <row r="439" spans="2:8" s="1" customFormat="1" ht="16.899999999999999" customHeight="1">
      <c r="B439" s="32"/>
      <c r="C439" s="212" t="s">
        <v>3690</v>
      </c>
      <c r="D439" s="212" t="s">
        <v>3691</v>
      </c>
      <c r="E439" s="17" t="s">
        <v>165</v>
      </c>
      <c r="F439" s="213">
        <v>684.23</v>
      </c>
      <c r="H439" s="32"/>
    </row>
    <row r="440" spans="2:8" s="1" customFormat="1" ht="22.5">
      <c r="B440" s="32"/>
      <c r="C440" s="212" t="s">
        <v>3997</v>
      </c>
      <c r="D440" s="212" t="s">
        <v>3998</v>
      </c>
      <c r="E440" s="17" t="s">
        <v>165</v>
      </c>
      <c r="F440" s="213">
        <v>25148.832999999999</v>
      </c>
      <c r="H440" s="32"/>
    </row>
    <row r="441" spans="2:8" s="1" customFormat="1" ht="16.899999999999999" customHeight="1">
      <c r="B441" s="32"/>
      <c r="C441" s="208" t="s">
        <v>6327</v>
      </c>
      <c r="D441" s="209" t="s">
        <v>6328</v>
      </c>
      <c r="E441" s="210" t="s">
        <v>165</v>
      </c>
      <c r="F441" s="211">
        <v>32.015999999999998</v>
      </c>
      <c r="H441" s="32"/>
    </row>
    <row r="442" spans="2:8" s="1" customFormat="1" ht="16.899999999999999" customHeight="1">
      <c r="B442" s="32"/>
      <c r="C442" s="208" t="s">
        <v>3240</v>
      </c>
      <c r="D442" s="209" t="s">
        <v>3241</v>
      </c>
      <c r="E442" s="210" t="s">
        <v>165</v>
      </c>
      <c r="F442" s="211">
        <v>201.4</v>
      </c>
      <c r="H442" s="32"/>
    </row>
    <row r="443" spans="2:8" s="1" customFormat="1" ht="16.899999999999999" customHeight="1">
      <c r="B443" s="32"/>
      <c r="C443" s="212" t="s">
        <v>1</v>
      </c>
      <c r="D443" s="212" t="s">
        <v>3834</v>
      </c>
      <c r="E443" s="17" t="s">
        <v>1</v>
      </c>
      <c r="F443" s="213">
        <v>0</v>
      </c>
      <c r="H443" s="32"/>
    </row>
    <row r="444" spans="2:8" s="1" customFormat="1" ht="16.899999999999999" customHeight="1">
      <c r="B444" s="32"/>
      <c r="C444" s="212" t="s">
        <v>1</v>
      </c>
      <c r="D444" s="212" t="s">
        <v>3835</v>
      </c>
      <c r="E444" s="17" t="s">
        <v>1</v>
      </c>
      <c r="F444" s="213">
        <v>0</v>
      </c>
      <c r="H444" s="32"/>
    </row>
    <row r="445" spans="2:8" s="1" customFormat="1" ht="16.899999999999999" customHeight="1">
      <c r="B445" s="32"/>
      <c r="C445" s="212" t="s">
        <v>1</v>
      </c>
      <c r="D445" s="212" t="s">
        <v>3836</v>
      </c>
      <c r="E445" s="17" t="s">
        <v>1</v>
      </c>
      <c r="F445" s="213">
        <v>0</v>
      </c>
      <c r="H445" s="32"/>
    </row>
    <row r="446" spans="2:8" s="1" customFormat="1" ht="16.899999999999999" customHeight="1">
      <c r="B446" s="32"/>
      <c r="C446" s="212" t="s">
        <v>1</v>
      </c>
      <c r="D446" s="212" t="s">
        <v>3837</v>
      </c>
      <c r="E446" s="17" t="s">
        <v>1</v>
      </c>
      <c r="F446" s="213">
        <v>0</v>
      </c>
      <c r="H446" s="32"/>
    </row>
    <row r="447" spans="2:8" s="1" customFormat="1" ht="16.899999999999999" customHeight="1">
      <c r="B447" s="32"/>
      <c r="C447" s="212" t="s">
        <v>1</v>
      </c>
      <c r="D447" s="212" t="s">
        <v>3838</v>
      </c>
      <c r="E447" s="17" t="s">
        <v>1</v>
      </c>
      <c r="F447" s="213">
        <v>0</v>
      </c>
      <c r="H447" s="32"/>
    </row>
    <row r="448" spans="2:8" s="1" customFormat="1" ht="16.899999999999999" customHeight="1">
      <c r="B448" s="32"/>
      <c r="C448" s="212" t="s">
        <v>1</v>
      </c>
      <c r="D448" s="212" t="s">
        <v>1</v>
      </c>
      <c r="E448" s="17" t="s">
        <v>1</v>
      </c>
      <c r="F448" s="213">
        <v>0</v>
      </c>
      <c r="H448" s="32"/>
    </row>
    <row r="449" spans="2:8" s="1" customFormat="1" ht="16.899999999999999" customHeight="1">
      <c r="B449" s="32"/>
      <c r="C449" s="212" t="s">
        <v>1</v>
      </c>
      <c r="D449" s="212" t="s">
        <v>3839</v>
      </c>
      <c r="E449" s="17" t="s">
        <v>1</v>
      </c>
      <c r="F449" s="213">
        <v>0</v>
      </c>
      <c r="H449" s="32"/>
    </row>
    <row r="450" spans="2:8" s="1" customFormat="1" ht="16.899999999999999" customHeight="1">
      <c r="B450" s="32"/>
      <c r="C450" s="212" t="s">
        <v>1</v>
      </c>
      <c r="D450" s="212" t="s">
        <v>3840</v>
      </c>
      <c r="E450" s="17" t="s">
        <v>1</v>
      </c>
      <c r="F450" s="213">
        <v>31.8</v>
      </c>
      <c r="H450" s="32"/>
    </row>
    <row r="451" spans="2:8" s="1" customFormat="1" ht="16.899999999999999" customHeight="1">
      <c r="B451" s="32"/>
      <c r="C451" s="212" t="s">
        <v>1</v>
      </c>
      <c r="D451" s="212" t="s">
        <v>2082</v>
      </c>
      <c r="E451" s="17" t="s">
        <v>1</v>
      </c>
      <c r="F451" s="213">
        <v>0</v>
      </c>
      <c r="H451" s="32"/>
    </row>
    <row r="452" spans="2:8" s="1" customFormat="1" ht="16.899999999999999" customHeight="1">
      <c r="B452" s="32"/>
      <c r="C452" s="212" t="s">
        <v>1</v>
      </c>
      <c r="D452" s="212" t="s">
        <v>3841</v>
      </c>
      <c r="E452" s="17" t="s">
        <v>1</v>
      </c>
      <c r="F452" s="213">
        <v>63.6</v>
      </c>
      <c r="H452" s="32"/>
    </row>
    <row r="453" spans="2:8" s="1" customFormat="1" ht="16.899999999999999" customHeight="1">
      <c r="B453" s="32"/>
      <c r="C453" s="212" t="s">
        <v>1</v>
      </c>
      <c r="D453" s="212" t="s">
        <v>3842</v>
      </c>
      <c r="E453" s="17" t="s">
        <v>1</v>
      </c>
      <c r="F453" s="213">
        <v>63.6</v>
      </c>
      <c r="H453" s="32"/>
    </row>
    <row r="454" spans="2:8" s="1" customFormat="1" ht="16.899999999999999" customHeight="1">
      <c r="B454" s="32"/>
      <c r="C454" s="212" t="s">
        <v>1</v>
      </c>
      <c r="D454" s="212" t="s">
        <v>3844</v>
      </c>
      <c r="E454" s="17" t="s">
        <v>1</v>
      </c>
      <c r="F454" s="213">
        <v>21.2</v>
      </c>
      <c r="H454" s="32"/>
    </row>
    <row r="455" spans="2:8" s="1" customFormat="1" ht="16.899999999999999" customHeight="1">
      <c r="B455" s="32"/>
      <c r="C455" s="212" t="s">
        <v>1</v>
      </c>
      <c r="D455" s="212" t="s">
        <v>3844</v>
      </c>
      <c r="E455" s="17" t="s">
        <v>1</v>
      </c>
      <c r="F455" s="213">
        <v>21.2</v>
      </c>
      <c r="H455" s="32"/>
    </row>
    <row r="456" spans="2:8" s="1" customFormat="1" ht="16.899999999999999" customHeight="1">
      <c r="B456" s="32"/>
      <c r="C456" s="212" t="s">
        <v>3240</v>
      </c>
      <c r="D456" s="212" t="s">
        <v>221</v>
      </c>
      <c r="E456" s="17" t="s">
        <v>1</v>
      </c>
      <c r="F456" s="213">
        <v>201.4</v>
      </c>
      <c r="H456" s="32"/>
    </row>
    <row r="457" spans="2:8" s="1" customFormat="1" ht="16.899999999999999" customHeight="1">
      <c r="B457" s="32"/>
      <c r="C457" s="214" t="s">
        <v>6306</v>
      </c>
      <c r="H457" s="32"/>
    </row>
    <row r="458" spans="2:8" s="1" customFormat="1" ht="22.5">
      <c r="B458" s="32"/>
      <c r="C458" s="212" t="s">
        <v>3831</v>
      </c>
      <c r="D458" s="212" t="s">
        <v>3832</v>
      </c>
      <c r="E458" s="17" t="s">
        <v>165</v>
      </c>
      <c r="F458" s="213">
        <v>201.4</v>
      </c>
      <c r="H458" s="32"/>
    </row>
    <row r="459" spans="2:8" s="1" customFormat="1" ht="22.5">
      <c r="B459" s="32"/>
      <c r="C459" s="212" t="s">
        <v>3756</v>
      </c>
      <c r="D459" s="212" t="s">
        <v>3757</v>
      </c>
      <c r="E459" s="17" t="s">
        <v>165</v>
      </c>
      <c r="F459" s="213">
        <v>871.9</v>
      </c>
      <c r="H459" s="32"/>
    </row>
    <row r="460" spans="2:8" s="1" customFormat="1" ht="16.899999999999999" customHeight="1">
      <c r="B460" s="32"/>
      <c r="C460" s="208" t="s">
        <v>3243</v>
      </c>
      <c r="D460" s="209" t="s">
        <v>3244</v>
      </c>
      <c r="E460" s="210" t="s">
        <v>165</v>
      </c>
      <c r="F460" s="211">
        <v>70.62</v>
      </c>
      <c r="H460" s="32"/>
    </row>
    <row r="461" spans="2:8" s="1" customFormat="1" ht="16.899999999999999" customHeight="1">
      <c r="B461" s="32"/>
      <c r="C461" s="212" t="s">
        <v>1</v>
      </c>
      <c r="D461" s="212" t="s">
        <v>3873</v>
      </c>
      <c r="E461" s="17" t="s">
        <v>1</v>
      </c>
      <c r="F461" s="213">
        <v>0</v>
      </c>
      <c r="H461" s="32"/>
    </row>
    <row r="462" spans="2:8" s="1" customFormat="1" ht="16.899999999999999" customHeight="1">
      <c r="B462" s="32"/>
      <c r="C462" s="212" t="s">
        <v>1</v>
      </c>
      <c r="D462" s="212" t="s">
        <v>3874</v>
      </c>
      <c r="E462" s="17" t="s">
        <v>1</v>
      </c>
      <c r="F462" s="213">
        <v>0.96</v>
      </c>
      <c r="H462" s="32"/>
    </row>
    <row r="463" spans="2:8" s="1" customFormat="1" ht="16.899999999999999" customHeight="1">
      <c r="B463" s="32"/>
      <c r="C463" s="212" t="s">
        <v>1</v>
      </c>
      <c r="D463" s="212" t="s">
        <v>3875</v>
      </c>
      <c r="E463" s="17" t="s">
        <v>1</v>
      </c>
      <c r="F463" s="213">
        <v>1.92</v>
      </c>
      <c r="H463" s="32"/>
    </row>
    <row r="464" spans="2:8" s="1" customFormat="1" ht="16.899999999999999" customHeight="1">
      <c r="B464" s="32"/>
      <c r="C464" s="212" t="s">
        <v>1</v>
      </c>
      <c r="D464" s="212" t="s">
        <v>3876</v>
      </c>
      <c r="E464" s="17" t="s">
        <v>1</v>
      </c>
      <c r="F464" s="213">
        <v>5.7</v>
      </c>
      <c r="H464" s="32"/>
    </row>
    <row r="465" spans="2:8" s="1" customFormat="1" ht="16.899999999999999" customHeight="1">
      <c r="B465" s="32"/>
      <c r="C465" s="212" t="s">
        <v>1</v>
      </c>
      <c r="D465" s="212" t="s">
        <v>3877</v>
      </c>
      <c r="E465" s="17" t="s">
        <v>1</v>
      </c>
      <c r="F465" s="213">
        <v>2.52</v>
      </c>
      <c r="H465" s="32"/>
    </row>
    <row r="466" spans="2:8" s="1" customFormat="1" ht="16.899999999999999" customHeight="1">
      <c r="B466" s="32"/>
      <c r="C466" s="212" t="s">
        <v>1</v>
      </c>
      <c r="D466" s="212" t="s">
        <v>3878</v>
      </c>
      <c r="E466" s="17" t="s">
        <v>1</v>
      </c>
      <c r="F466" s="213">
        <v>1.92</v>
      </c>
      <c r="H466" s="32"/>
    </row>
    <row r="467" spans="2:8" s="1" customFormat="1" ht="16.899999999999999" customHeight="1">
      <c r="B467" s="32"/>
      <c r="C467" s="212" t="s">
        <v>1</v>
      </c>
      <c r="D467" s="212" t="s">
        <v>3880</v>
      </c>
      <c r="E467" s="17" t="s">
        <v>1</v>
      </c>
      <c r="F467" s="213">
        <v>28.8</v>
      </c>
      <c r="H467" s="32"/>
    </row>
    <row r="468" spans="2:8" s="1" customFormat="1" ht="16.899999999999999" customHeight="1">
      <c r="B468" s="32"/>
      <c r="C468" s="212" t="s">
        <v>1</v>
      </c>
      <c r="D468" s="212" t="s">
        <v>3882</v>
      </c>
      <c r="E468" s="17" t="s">
        <v>1</v>
      </c>
      <c r="F468" s="213">
        <v>28.8</v>
      </c>
      <c r="H468" s="32"/>
    </row>
    <row r="469" spans="2:8" s="1" customFormat="1" ht="16.899999999999999" customHeight="1">
      <c r="B469" s="32"/>
      <c r="C469" s="212" t="s">
        <v>3243</v>
      </c>
      <c r="D469" s="212" t="s">
        <v>221</v>
      </c>
      <c r="E469" s="17" t="s">
        <v>1</v>
      </c>
      <c r="F469" s="213">
        <v>70.62</v>
      </c>
      <c r="H469" s="32"/>
    </row>
    <row r="470" spans="2:8" s="1" customFormat="1" ht="16.899999999999999" customHeight="1">
      <c r="B470" s="32"/>
      <c r="C470" s="214" t="s">
        <v>6306</v>
      </c>
      <c r="H470" s="32"/>
    </row>
    <row r="471" spans="2:8" s="1" customFormat="1" ht="22.5">
      <c r="B471" s="32"/>
      <c r="C471" s="212" t="s">
        <v>3870</v>
      </c>
      <c r="D471" s="212" t="s">
        <v>3871</v>
      </c>
      <c r="E471" s="17" t="s">
        <v>165</v>
      </c>
      <c r="F471" s="213">
        <v>70.62</v>
      </c>
      <c r="H471" s="32"/>
    </row>
    <row r="472" spans="2:8" s="1" customFormat="1" ht="22.5">
      <c r="B472" s="32"/>
      <c r="C472" s="212" t="s">
        <v>3947</v>
      </c>
      <c r="D472" s="212" t="s">
        <v>3948</v>
      </c>
      <c r="E472" s="17" t="s">
        <v>165</v>
      </c>
      <c r="F472" s="213">
        <v>70.62</v>
      </c>
      <c r="H472" s="32"/>
    </row>
    <row r="473" spans="2:8" s="1" customFormat="1" ht="22.5">
      <c r="B473" s="32"/>
      <c r="C473" s="212" t="s">
        <v>3942</v>
      </c>
      <c r="D473" s="212" t="s">
        <v>3943</v>
      </c>
      <c r="E473" s="17" t="s">
        <v>165</v>
      </c>
      <c r="F473" s="213">
        <v>74.150999999999996</v>
      </c>
      <c r="H473" s="32"/>
    </row>
    <row r="474" spans="2:8" s="1" customFormat="1" ht="16.899999999999999" customHeight="1">
      <c r="B474" s="32"/>
      <c r="C474" s="208" t="s">
        <v>3246</v>
      </c>
      <c r="D474" s="209" t="s">
        <v>3247</v>
      </c>
      <c r="E474" s="210" t="s">
        <v>165</v>
      </c>
      <c r="F474" s="211">
        <v>27.39</v>
      </c>
      <c r="H474" s="32"/>
    </row>
    <row r="475" spans="2:8" s="1" customFormat="1" ht="16.899999999999999" customHeight="1">
      <c r="B475" s="32"/>
      <c r="C475" s="212" t="s">
        <v>1</v>
      </c>
      <c r="D475" s="212" t="s">
        <v>3887</v>
      </c>
      <c r="E475" s="17" t="s">
        <v>1</v>
      </c>
      <c r="F475" s="213">
        <v>0</v>
      </c>
      <c r="H475" s="32"/>
    </row>
    <row r="476" spans="2:8" s="1" customFormat="1" ht="16.899999999999999" customHeight="1">
      <c r="B476" s="32"/>
      <c r="C476" s="212" t="s">
        <v>1</v>
      </c>
      <c r="D476" s="212" t="s">
        <v>3888</v>
      </c>
      <c r="E476" s="17" t="s">
        <v>1</v>
      </c>
      <c r="F476" s="213">
        <v>2.31</v>
      </c>
      <c r="H476" s="32"/>
    </row>
    <row r="477" spans="2:8" s="1" customFormat="1" ht="16.899999999999999" customHeight="1">
      <c r="B477" s="32"/>
      <c r="C477" s="212" t="s">
        <v>1</v>
      </c>
      <c r="D477" s="212" t="s">
        <v>3889</v>
      </c>
      <c r="E477" s="17" t="s">
        <v>1</v>
      </c>
      <c r="F477" s="213">
        <v>21.12</v>
      </c>
      <c r="H477" s="32"/>
    </row>
    <row r="478" spans="2:8" s="1" customFormat="1" ht="16.899999999999999" customHeight="1">
      <c r="B478" s="32"/>
      <c r="C478" s="212" t="s">
        <v>1</v>
      </c>
      <c r="D478" s="212" t="s">
        <v>3890</v>
      </c>
      <c r="E478" s="17" t="s">
        <v>1</v>
      </c>
      <c r="F478" s="213">
        <v>3.96</v>
      </c>
      <c r="H478" s="32"/>
    </row>
    <row r="479" spans="2:8" s="1" customFormat="1" ht="16.899999999999999" customHeight="1">
      <c r="B479" s="32"/>
      <c r="C479" s="212" t="s">
        <v>3246</v>
      </c>
      <c r="D479" s="212" t="s">
        <v>221</v>
      </c>
      <c r="E479" s="17" t="s">
        <v>1</v>
      </c>
      <c r="F479" s="213">
        <v>27.39</v>
      </c>
      <c r="H479" s="32"/>
    </row>
    <row r="480" spans="2:8" s="1" customFormat="1" ht="16.899999999999999" customHeight="1">
      <c r="B480" s="32"/>
      <c r="C480" s="214" t="s">
        <v>6306</v>
      </c>
      <c r="H480" s="32"/>
    </row>
    <row r="481" spans="2:8" s="1" customFormat="1" ht="22.5">
      <c r="B481" s="32"/>
      <c r="C481" s="212" t="s">
        <v>3884</v>
      </c>
      <c r="D481" s="212" t="s">
        <v>3885</v>
      </c>
      <c r="E481" s="17" t="s">
        <v>165</v>
      </c>
      <c r="F481" s="213">
        <v>27.39</v>
      </c>
      <c r="H481" s="32"/>
    </row>
    <row r="482" spans="2:8" s="1" customFormat="1" ht="16.899999999999999" customHeight="1">
      <c r="B482" s="32"/>
      <c r="C482" s="212" t="s">
        <v>3430</v>
      </c>
      <c r="D482" s="212" t="s">
        <v>3431</v>
      </c>
      <c r="E482" s="17" t="s">
        <v>165</v>
      </c>
      <c r="F482" s="213">
        <v>27.39</v>
      </c>
      <c r="H482" s="32"/>
    </row>
    <row r="483" spans="2:8" s="1" customFormat="1" ht="16.899999999999999" customHeight="1">
      <c r="B483" s="32"/>
      <c r="C483" s="208" t="s">
        <v>3250</v>
      </c>
      <c r="D483" s="209" t="s">
        <v>3251</v>
      </c>
      <c r="E483" s="210" t="s">
        <v>165</v>
      </c>
      <c r="F483" s="211">
        <v>434</v>
      </c>
      <c r="H483" s="32"/>
    </row>
    <row r="484" spans="2:8" s="1" customFormat="1" ht="22.5">
      <c r="B484" s="32"/>
      <c r="C484" s="212" t="s">
        <v>1</v>
      </c>
      <c r="D484" s="212" t="s">
        <v>3822</v>
      </c>
      <c r="E484" s="17" t="s">
        <v>1</v>
      </c>
      <c r="F484" s="213">
        <v>0</v>
      </c>
      <c r="H484" s="32"/>
    </row>
    <row r="485" spans="2:8" s="1" customFormat="1" ht="16.899999999999999" customHeight="1">
      <c r="B485" s="32"/>
      <c r="C485" s="212" t="s">
        <v>1</v>
      </c>
      <c r="D485" s="212" t="s">
        <v>3823</v>
      </c>
      <c r="E485" s="17" t="s">
        <v>1</v>
      </c>
      <c r="F485" s="213">
        <v>0</v>
      </c>
      <c r="H485" s="32"/>
    </row>
    <row r="486" spans="2:8" s="1" customFormat="1" ht="16.899999999999999" customHeight="1">
      <c r="B486" s="32"/>
      <c r="C486" s="212" t="s">
        <v>1</v>
      </c>
      <c r="D486" s="212" t="s">
        <v>1</v>
      </c>
      <c r="E486" s="17" t="s">
        <v>1</v>
      </c>
      <c r="F486" s="213">
        <v>0</v>
      </c>
      <c r="H486" s="32"/>
    </row>
    <row r="487" spans="2:8" s="1" customFormat="1" ht="16.899999999999999" customHeight="1">
      <c r="B487" s="32"/>
      <c r="C487" s="212" t="s">
        <v>1</v>
      </c>
      <c r="D487" s="212" t="s">
        <v>3824</v>
      </c>
      <c r="E487" s="17" t="s">
        <v>1</v>
      </c>
      <c r="F487" s="213">
        <v>0</v>
      </c>
      <c r="H487" s="32"/>
    </row>
    <row r="488" spans="2:8" s="1" customFormat="1" ht="16.899999999999999" customHeight="1">
      <c r="B488" s="32"/>
      <c r="C488" s="212" t="s">
        <v>1</v>
      </c>
      <c r="D488" s="212" t="s">
        <v>3825</v>
      </c>
      <c r="E488" s="17" t="s">
        <v>1</v>
      </c>
      <c r="F488" s="213">
        <v>433.85399999999998</v>
      </c>
      <c r="H488" s="32"/>
    </row>
    <row r="489" spans="2:8" s="1" customFormat="1" ht="16.899999999999999" customHeight="1">
      <c r="B489" s="32"/>
      <c r="C489" s="212" t="s">
        <v>1</v>
      </c>
      <c r="D489" s="212" t="s">
        <v>3826</v>
      </c>
      <c r="E489" s="17" t="s">
        <v>1</v>
      </c>
      <c r="F489" s="213">
        <v>0.14599999999999999</v>
      </c>
      <c r="H489" s="32"/>
    </row>
    <row r="490" spans="2:8" s="1" customFormat="1" ht="16.899999999999999" customHeight="1">
      <c r="B490" s="32"/>
      <c r="C490" s="212" t="s">
        <v>3250</v>
      </c>
      <c r="D490" s="212" t="s">
        <v>3827</v>
      </c>
      <c r="E490" s="17" t="s">
        <v>1</v>
      </c>
      <c r="F490" s="213">
        <v>434</v>
      </c>
      <c r="H490" s="32"/>
    </row>
    <row r="491" spans="2:8" s="1" customFormat="1" ht="16.899999999999999" customHeight="1">
      <c r="B491" s="32"/>
      <c r="C491" s="214" t="s">
        <v>6306</v>
      </c>
      <c r="H491" s="32"/>
    </row>
    <row r="492" spans="2:8" s="1" customFormat="1" ht="22.5">
      <c r="B492" s="32"/>
      <c r="C492" s="212" t="s">
        <v>3819</v>
      </c>
      <c r="D492" s="212" t="s">
        <v>3820</v>
      </c>
      <c r="E492" s="17" t="s">
        <v>165</v>
      </c>
      <c r="F492" s="213">
        <v>434</v>
      </c>
      <c r="H492" s="32"/>
    </row>
    <row r="493" spans="2:8" s="1" customFormat="1" ht="16.899999999999999" customHeight="1">
      <c r="B493" s="32"/>
      <c r="C493" s="212" t="s">
        <v>3987</v>
      </c>
      <c r="D493" s="212" t="s">
        <v>3988</v>
      </c>
      <c r="E493" s="17" t="s">
        <v>165</v>
      </c>
      <c r="F493" s="213">
        <v>675.7</v>
      </c>
      <c r="H493" s="32"/>
    </row>
    <row r="494" spans="2:8" s="1" customFormat="1" ht="16.899999999999999" customHeight="1">
      <c r="B494" s="32"/>
      <c r="C494" s="208" t="s">
        <v>3252</v>
      </c>
      <c r="D494" s="209" t="s">
        <v>3253</v>
      </c>
      <c r="E494" s="210" t="s">
        <v>165</v>
      </c>
      <c r="F494" s="211">
        <v>241.7</v>
      </c>
      <c r="H494" s="32"/>
    </row>
    <row r="495" spans="2:8" s="1" customFormat="1" ht="16.899999999999999" customHeight="1">
      <c r="B495" s="32"/>
      <c r="C495" s="212" t="s">
        <v>1</v>
      </c>
      <c r="D495" s="212" t="s">
        <v>3809</v>
      </c>
      <c r="E495" s="17" t="s">
        <v>1</v>
      </c>
      <c r="F495" s="213">
        <v>0</v>
      </c>
      <c r="H495" s="32"/>
    </row>
    <row r="496" spans="2:8" s="1" customFormat="1" ht="16.899999999999999" customHeight="1">
      <c r="B496" s="32"/>
      <c r="C496" s="212" t="s">
        <v>1</v>
      </c>
      <c r="D496" s="212" t="s">
        <v>3810</v>
      </c>
      <c r="E496" s="17" t="s">
        <v>1</v>
      </c>
      <c r="F496" s="213">
        <v>0</v>
      </c>
      <c r="H496" s="32"/>
    </row>
    <row r="497" spans="2:8" s="1" customFormat="1" ht="16.899999999999999" customHeight="1">
      <c r="B497" s="32"/>
      <c r="C497" s="212" t="s">
        <v>1</v>
      </c>
      <c r="D497" s="212" t="s">
        <v>3811</v>
      </c>
      <c r="E497" s="17" t="s">
        <v>1</v>
      </c>
      <c r="F497" s="213">
        <v>0</v>
      </c>
      <c r="H497" s="32"/>
    </row>
    <row r="498" spans="2:8" s="1" customFormat="1" ht="16.899999999999999" customHeight="1">
      <c r="B498" s="32"/>
      <c r="C498" s="212" t="s">
        <v>1</v>
      </c>
      <c r="D498" s="212" t="s">
        <v>3812</v>
      </c>
      <c r="E498" s="17" t="s">
        <v>1</v>
      </c>
      <c r="F498" s="213">
        <v>0</v>
      </c>
      <c r="H498" s="32"/>
    </row>
    <row r="499" spans="2:8" s="1" customFormat="1" ht="16.899999999999999" customHeight="1">
      <c r="B499" s="32"/>
      <c r="C499" s="212" t="s">
        <v>1</v>
      </c>
      <c r="D499" s="212" t="s">
        <v>3813</v>
      </c>
      <c r="E499" s="17" t="s">
        <v>1</v>
      </c>
      <c r="F499" s="213">
        <v>0</v>
      </c>
      <c r="H499" s="32"/>
    </row>
    <row r="500" spans="2:8" s="1" customFormat="1" ht="16.899999999999999" customHeight="1">
      <c r="B500" s="32"/>
      <c r="C500" s="212" t="s">
        <v>1</v>
      </c>
      <c r="D500" s="212" t="s">
        <v>3814</v>
      </c>
      <c r="E500" s="17" t="s">
        <v>1</v>
      </c>
      <c r="F500" s="213">
        <v>90.3</v>
      </c>
      <c r="H500" s="32"/>
    </row>
    <row r="501" spans="2:8" s="1" customFormat="1" ht="16.899999999999999" customHeight="1">
      <c r="B501" s="32"/>
      <c r="C501" s="212" t="s">
        <v>1</v>
      </c>
      <c r="D501" s="212" t="s">
        <v>3815</v>
      </c>
      <c r="E501" s="17" t="s">
        <v>1</v>
      </c>
      <c r="F501" s="213">
        <v>90.3</v>
      </c>
      <c r="H501" s="32"/>
    </row>
    <row r="502" spans="2:8" s="1" customFormat="1" ht="16.899999999999999" customHeight="1">
      <c r="B502" s="32"/>
      <c r="C502" s="212" t="s">
        <v>1</v>
      </c>
      <c r="D502" s="212" t="s">
        <v>3816</v>
      </c>
      <c r="E502" s="17" t="s">
        <v>1</v>
      </c>
      <c r="F502" s="213">
        <v>31</v>
      </c>
      <c r="H502" s="32"/>
    </row>
    <row r="503" spans="2:8" s="1" customFormat="1" ht="16.899999999999999" customHeight="1">
      <c r="B503" s="32"/>
      <c r="C503" s="212" t="s">
        <v>1</v>
      </c>
      <c r="D503" s="212" t="s">
        <v>3817</v>
      </c>
      <c r="E503" s="17" t="s">
        <v>1</v>
      </c>
      <c r="F503" s="213">
        <v>30.1</v>
      </c>
      <c r="H503" s="32"/>
    </row>
    <row r="504" spans="2:8" s="1" customFormat="1" ht="16.899999999999999" customHeight="1">
      <c r="B504" s="32"/>
      <c r="C504" s="212" t="s">
        <v>3252</v>
      </c>
      <c r="D504" s="212" t="s">
        <v>221</v>
      </c>
      <c r="E504" s="17" t="s">
        <v>1</v>
      </c>
      <c r="F504" s="213">
        <v>241.7</v>
      </c>
      <c r="H504" s="32"/>
    </row>
    <row r="505" spans="2:8" s="1" customFormat="1" ht="16.899999999999999" customHeight="1">
      <c r="B505" s="32"/>
      <c r="C505" s="214" t="s">
        <v>6306</v>
      </c>
      <c r="H505" s="32"/>
    </row>
    <row r="506" spans="2:8" s="1" customFormat="1" ht="22.5">
      <c r="B506" s="32"/>
      <c r="C506" s="212" t="s">
        <v>3806</v>
      </c>
      <c r="D506" s="212" t="s">
        <v>3807</v>
      </c>
      <c r="E506" s="17" t="s">
        <v>165</v>
      </c>
      <c r="F506" s="213">
        <v>241.7</v>
      </c>
      <c r="H506" s="32"/>
    </row>
    <row r="507" spans="2:8" s="1" customFormat="1" ht="16.899999999999999" customHeight="1">
      <c r="B507" s="32"/>
      <c r="C507" s="212" t="s">
        <v>3987</v>
      </c>
      <c r="D507" s="212" t="s">
        <v>3988</v>
      </c>
      <c r="E507" s="17" t="s">
        <v>165</v>
      </c>
      <c r="F507" s="213">
        <v>675.7</v>
      </c>
      <c r="H507" s="32"/>
    </row>
    <row r="508" spans="2:8" s="1" customFormat="1" ht="16.899999999999999" customHeight="1">
      <c r="B508" s="32"/>
      <c r="C508" s="208" t="s">
        <v>3255</v>
      </c>
      <c r="D508" s="209" t="s">
        <v>3256</v>
      </c>
      <c r="E508" s="210" t="s">
        <v>165</v>
      </c>
      <c r="F508" s="211">
        <v>14284.815000000001</v>
      </c>
      <c r="H508" s="32"/>
    </row>
    <row r="509" spans="2:8" s="1" customFormat="1" ht="16.899999999999999" customHeight="1">
      <c r="B509" s="32"/>
      <c r="C509" s="212" t="s">
        <v>1</v>
      </c>
      <c r="D509" s="212" t="s">
        <v>3521</v>
      </c>
      <c r="E509" s="17" t="s">
        <v>1</v>
      </c>
      <c r="F509" s="213">
        <v>0</v>
      </c>
      <c r="H509" s="32"/>
    </row>
    <row r="510" spans="2:8" s="1" customFormat="1" ht="16.899999999999999" customHeight="1">
      <c r="B510" s="32"/>
      <c r="C510" s="212" t="s">
        <v>1</v>
      </c>
      <c r="D510" s="212" t="s">
        <v>1</v>
      </c>
      <c r="E510" s="17" t="s">
        <v>1</v>
      </c>
      <c r="F510" s="213">
        <v>0</v>
      </c>
      <c r="H510" s="32"/>
    </row>
    <row r="511" spans="2:8" s="1" customFormat="1" ht="16.899999999999999" customHeight="1">
      <c r="B511" s="32"/>
      <c r="C511" s="212" t="s">
        <v>1</v>
      </c>
      <c r="D511" s="212" t="s">
        <v>3522</v>
      </c>
      <c r="E511" s="17" t="s">
        <v>1</v>
      </c>
      <c r="F511" s="213">
        <v>0</v>
      </c>
      <c r="H511" s="32"/>
    </row>
    <row r="512" spans="2:8" s="1" customFormat="1" ht="16.899999999999999" customHeight="1">
      <c r="B512" s="32"/>
      <c r="C512" s="212" t="s">
        <v>1</v>
      </c>
      <c r="D512" s="212" t="s">
        <v>3523</v>
      </c>
      <c r="E512" s="17" t="s">
        <v>1</v>
      </c>
      <c r="F512" s="213">
        <v>0</v>
      </c>
      <c r="H512" s="32"/>
    </row>
    <row r="513" spans="2:8" s="1" customFormat="1" ht="16.899999999999999" customHeight="1">
      <c r="B513" s="32"/>
      <c r="C513" s="212" t="s">
        <v>1</v>
      </c>
      <c r="D513" s="212" t="s">
        <v>1</v>
      </c>
      <c r="E513" s="17" t="s">
        <v>1</v>
      </c>
      <c r="F513" s="213">
        <v>0</v>
      </c>
      <c r="H513" s="32"/>
    </row>
    <row r="514" spans="2:8" s="1" customFormat="1" ht="16.899999999999999" customHeight="1">
      <c r="B514" s="32"/>
      <c r="C514" s="212" t="s">
        <v>1</v>
      </c>
      <c r="D514" s="212" t="s">
        <v>3524</v>
      </c>
      <c r="E514" s="17" t="s">
        <v>1</v>
      </c>
      <c r="F514" s="213">
        <v>0</v>
      </c>
      <c r="H514" s="32"/>
    </row>
    <row r="515" spans="2:8" s="1" customFormat="1" ht="16.899999999999999" customHeight="1">
      <c r="B515" s="32"/>
      <c r="C515" s="212" t="s">
        <v>1</v>
      </c>
      <c r="D515" s="212" t="s">
        <v>3525</v>
      </c>
      <c r="E515" s="17" t="s">
        <v>1</v>
      </c>
      <c r="F515" s="213">
        <v>0</v>
      </c>
      <c r="H515" s="32"/>
    </row>
    <row r="516" spans="2:8" s="1" customFormat="1" ht="16.899999999999999" customHeight="1">
      <c r="B516" s="32"/>
      <c r="C516" s="212" t="s">
        <v>1</v>
      </c>
      <c r="D516" s="212" t="s">
        <v>3526</v>
      </c>
      <c r="E516" s="17" t="s">
        <v>1</v>
      </c>
      <c r="F516" s="213">
        <v>0</v>
      </c>
      <c r="H516" s="32"/>
    </row>
    <row r="517" spans="2:8" s="1" customFormat="1" ht="16.899999999999999" customHeight="1">
      <c r="B517" s="32"/>
      <c r="C517" s="212" t="s">
        <v>1</v>
      </c>
      <c r="D517" s="212" t="s">
        <v>3527</v>
      </c>
      <c r="E517" s="17" t="s">
        <v>1</v>
      </c>
      <c r="F517" s="213">
        <v>0</v>
      </c>
      <c r="H517" s="32"/>
    </row>
    <row r="518" spans="2:8" s="1" customFormat="1" ht="16.899999999999999" customHeight="1">
      <c r="B518" s="32"/>
      <c r="C518" s="212" t="s">
        <v>1</v>
      </c>
      <c r="D518" s="212" t="s">
        <v>3528</v>
      </c>
      <c r="E518" s="17" t="s">
        <v>1</v>
      </c>
      <c r="F518" s="213">
        <v>0</v>
      </c>
      <c r="H518" s="32"/>
    </row>
    <row r="519" spans="2:8" s="1" customFormat="1" ht="16.899999999999999" customHeight="1">
      <c r="B519" s="32"/>
      <c r="C519" s="212" t="s">
        <v>1</v>
      </c>
      <c r="D519" s="212" t="s">
        <v>3529</v>
      </c>
      <c r="E519" s="17" t="s">
        <v>1</v>
      </c>
      <c r="F519" s="213">
        <v>0</v>
      </c>
      <c r="H519" s="32"/>
    </row>
    <row r="520" spans="2:8" s="1" customFormat="1" ht="16.899999999999999" customHeight="1">
      <c r="B520" s="32"/>
      <c r="C520" s="212" t="s">
        <v>1</v>
      </c>
      <c r="D520" s="212" t="s">
        <v>1</v>
      </c>
      <c r="E520" s="17" t="s">
        <v>1</v>
      </c>
      <c r="F520" s="213">
        <v>0</v>
      </c>
      <c r="H520" s="32"/>
    </row>
    <row r="521" spans="2:8" s="1" customFormat="1" ht="16.899999999999999" customHeight="1">
      <c r="B521" s="32"/>
      <c r="C521" s="212" t="s">
        <v>1</v>
      </c>
      <c r="D521" s="212" t="s">
        <v>3530</v>
      </c>
      <c r="E521" s="17" t="s">
        <v>1</v>
      </c>
      <c r="F521" s="213">
        <v>0</v>
      </c>
      <c r="H521" s="32"/>
    </row>
    <row r="522" spans="2:8" s="1" customFormat="1" ht="16.899999999999999" customHeight="1">
      <c r="B522" s="32"/>
      <c r="C522" s="212" t="s">
        <v>1</v>
      </c>
      <c r="D522" s="212" t="s">
        <v>3531</v>
      </c>
      <c r="E522" s="17" t="s">
        <v>1</v>
      </c>
      <c r="F522" s="213">
        <v>0</v>
      </c>
      <c r="H522" s="32"/>
    </row>
    <row r="523" spans="2:8" s="1" customFormat="1" ht="16.899999999999999" customHeight="1">
      <c r="B523" s="32"/>
      <c r="C523" s="212" t="s">
        <v>1</v>
      </c>
      <c r="D523" s="212" t="s">
        <v>3532</v>
      </c>
      <c r="E523" s="17" t="s">
        <v>1</v>
      </c>
      <c r="F523" s="213">
        <v>0</v>
      </c>
      <c r="H523" s="32"/>
    </row>
    <row r="524" spans="2:8" s="1" customFormat="1" ht="16.899999999999999" customHeight="1">
      <c r="B524" s="32"/>
      <c r="C524" s="212" t="s">
        <v>1</v>
      </c>
      <c r="D524" s="212" t="s">
        <v>1</v>
      </c>
      <c r="E524" s="17" t="s">
        <v>1</v>
      </c>
      <c r="F524" s="213">
        <v>0</v>
      </c>
      <c r="H524" s="32"/>
    </row>
    <row r="525" spans="2:8" s="1" customFormat="1" ht="16.899999999999999" customHeight="1">
      <c r="B525" s="32"/>
      <c r="C525" s="212" t="s">
        <v>1</v>
      </c>
      <c r="D525" s="212" t="s">
        <v>3533</v>
      </c>
      <c r="E525" s="17" t="s">
        <v>1</v>
      </c>
      <c r="F525" s="213">
        <v>0</v>
      </c>
      <c r="H525" s="32"/>
    </row>
    <row r="526" spans="2:8" s="1" customFormat="1" ht="16.899999999999999" customHeight="1">
      <c r="B526" s="32"/>
      <c r="C526" s="212" t="s">
        <v>1</v>
      </c>
      <c r="D526" s="212" t="s">
        <v>3534</v>
      </c>
      <c r="E526" s="17" t="s">
        <v>1</v>
      </c>
      <c r="F526" s="213">
        <v>790.495</v>
      </c>
      <c r="H526" s="32"/>
    </row>
    <row r="527" spans="2:8" s="1" customFormat="1" ht="16.899999999999999" customHeight="1">
      <c r="B527" s="32"/>
      <c r="C527" s="212" t="s">
        <v>1</v>
      </c>
      <c r="D527" s="212" t="s">
        <v>3535</v>
      </c>
      <c r="E527" s="17" t="s">
        <v>1</v>
      </c>
      <c r="F527" s="213">
        <v>-42.75</v>
      </c>
      <c r="H527" s="32"/>
    </row>
    <row r="528" spans="2:8" s="1" customFormat="1" ht="16.899999999999999" customHeight="1">
      <c r="B528" s="32"/>
      <c r="C528" s="212" t="s">
        <v>1</v>
      </c>
      <c r="D528" s="212" t="s">
        <v>3536</v>
      </c>
      <c r="E528" s="17" t="s">
        <v>1</v>
      </c>
      <c r="F528" s="213">
        <v>-29.943999999999999</v>
      </c>
      <c r="H528" s="32"/>
    </row>
    <row r="529" spans="2:8" s="1" customFormat="1" ht="16.899999999999999" customHeight="1">
      <c r="B529" s="32"/>
      <c r="C529" s="212" t="s">
        <v>1</v>
      </c>
      <c r="D529" s="212" t="s">
        <v>3537</v>
      </c>
      <c r="E529" s="17" t="s">
        <v>1</v>
      </c>
      <c r="F529" s="213">
        <v>29.945</v>
      </c>
      <c r="H529" s="32"/>
    </row>
    <row r="530" spans="2:8" s="1" customFormat="1" ht="16.899999999999999" customHeight="1">
      <c r="B530" s="32"/>
      <c r="C530" s="212" t="s">
        <v>1</v>
      </c>
      <c r="D530" s="212" t="s">
        <v>3538</v>
      </c>
      <c r="E530" s="17" t="s">
        <v>1</v>
      </c>
      <c r="F530" s="213">
        <v>-1.35</v>
      </c>
      <c r="H530" s="32"/>
    </row>
    <row r="531" spans="2:8" s="1" customFormat="1" ht="16.899999999999999" customHeight="1">
      <c r="B531" s="32"/>
      <c r="C531" s="212" t="s">
        <v>1</v>
      </c>
      <c r="D531" s="212" t="s">
        <v>3539</v>
      </c>
      <c r="E531" s="17" t="s">
        <v>1</v>
      </c>
      <c r="F531" s="213">
        <v>-1.5760000000000001</v>
      </c>
      <c r="H531" s="32"/>
    </row>
    <row r="532" spans="2:8" s="1" customFormat="1" ht="16.899999999999999" customHeight="1">
      <c r="B532" s="32"/>
      <c r="C532" s="212" t="s">
        <v>1</v>
      </c>
      <c r="D532" s="212" t="s">
        <v>3540</v>
      </c>
      <c r="E532" s="17" t="s">
        <v>1</v>
      </c>
      <c r="F532" s="213">
        <v>26.928000000000001</v>
      </c>
      <c r="H532" s="32"/>
    </row>
    <row r="533" spans="2:8" s="1" customFormat="1" ht="16.899999999999999" customHeight="1">
      <c r="B533" s="32"/>
      <c r="C533" s="212" t="s">
        <v>1</v>
      </c>
      <c r="D533" s="212" t="s">
        <v>3539</v>
      </c>
      <c r="E533" s="17" t="s">
        <v>1</v>
      </c>
      <c r="F533" s="213">
        <v>-1.5760000000000001</v>
      </c>
      <c r="H533" s="32"/>
    </row>
    <row r="534" spans="2:8" s="1" customFormat="1" ht="16.899999999999999" customHeight="1">
      <c r="B534" s="32"/>
      <c r="C534" s="212" t="s">
        <v>1</v>
      </c>
      <c r="D534" s="212" t="s">
        <v>3539</v>
      </c>
      <c r="E534" s="17" t="s">
        <v>1</v>
      </c>
      <c r="F534" s="213">
        <v>-1.5760000000000001</v>
      </c>
      <c r="H534" s="32"/>
    </row>
    <row r="535" spans="2:8" s="1" customFormat="1" ht="16.899999999999999" customHeight="1">
      <c r="B535" s="32"/>
      <c r="C535" s="212" t="s">
        <v>1</v>
      </c>
      <c r="D535" s="212" t="s">
        <v>3541</v>
      </c>
      <c r="E535" s="17" t="s">
        <v>1</v>
      </c>
      <c r="F535" s="213">
        <v>-1.1819999999999999</v>
      </c>
      <c r="H535" s="32"/>
    </row>
    <row r="536" spans="2:8" s="1" customFormat="1" ht="16.899999999999999" customHeight="1">
      <c r="B536" s="32"/>
      <c r="C536" s="212" t="s">
        <v>1</v>
      </c>
      <c r="D536" s="212" t="s">
        <v>3542</v>
      </c>
      <c r="E536" s="17" t="s">
        <v>1</v>
      </c>
      <c r="F536" s="213">
        <v>0</v>
      </c>
      <c r="H536" s="32"/>
    </row>
    <row r="537" spans="2:8" s="1" customFormat="1" ht="16.899999999999999" customHeight="1">
      <c r="B537" s="32"/>
      <c r="C537" s="212" t="s">
        <v>1</v>
      </c>
      <c r="D537" s="212" t="s">
        <v>3543</v>
      </c>
      <c r="E537" s="17" t="s">
        <v>1</v>
      </c>
      <c r="F537" s="213">
        <v>529.20000000000005</v>
      </c>
      <c r="H537" s="32"/>
    </row>
    <row r="538" spans="2:8" s="1" customFormat="1" ht="16.899999999999999" customHeight="1">
      <c r="B538" s="32"/>
      <c r="C538" s="212" t="s">
        <v>1</v>
      </c>
      <c r="D538" s="212" t="s">
        <v>3538</v>
      </c>
      <c r="E538" s="17" t="s">
        <v>1</v>
      </c>
      <c r="F538" s="213">
        <v>-1.35</v>
      </c>
      <c r="H538" s="32"/>
    </row>
    <row r="539" spans="2:8" s="1" customFormat="1" ht="16.899999999999999" customHeight="1">
      <c r="B539" s="32"/>
      <c r="C539" s="212" t="s">
        <v>1</v>
      </c>
      <c r="D539" s="212" t="s">
        <v>3544</v>
      </c>
      <c r="E539" s="17" t="s">
        <v>1</v>
      </c>
      <c r="F539" s="213">
        <v>-3.15</v>
      </c>
      <c r="H539" s="32"/>
    </row>
    <row r="540" spans="2:8" s="1" customFormat="1" ht="16.899999999999999" customHeight="1">
      <c r="B540" s="32"/>
      <c r="C540" s="212" t="s">
        <v>1</v>
      </c>
      <c r="D540" s="212" t="s">
        <v>3539</v>
      </c>
      <c r="E540" s="17" t="s">
        <v>1</v>
      </c>
      <c r="F540" s="213">
        <v>-1.5760000000000001</v>
      </c>
      <c r="H540" s="32"/>
    </row>
    <row r="541" spans="2:8" s="1" customFormat="1" ht="16.899999999999999" customHeight="1">
      <c r="B541" s="32"/>
      <c r="C541" s="212" t="s">
        <v>1</v>
      </c>
      <c r="D541" s="212" t="s">
        <v>3545</v>
      </c>
      <c r="E541" s="17" t="s">
        <v>1</v>
      </c>
      <c r="F541" s="213">
        <v>-3.28</v>
      </c>
      <c r="H541" s="32"/>
    </row>
    <row r="542" spans="2:8" s="1" customFormat="1" ht="16.899999999999999" customHeight="1">
      <c r="B542" s="32"/>
      <c r="C542" s="212" t="s">
        <v>1</v>
      </c>
      <c r="D542" s="212" t="s">
        <v>3546</v>
      </c>
      <c r="E542" s="17" t="s">
        <v>1</v>
      </c>
      <c r="F542" s="213">
        <v>361.15199999999999</v>
      </c>
      <c r="H542" s="32"/>
    </row>
    <row r="543" spans="2:8" s="1" customFormat="1" ht="16.899999999999999" customHeight="1">
      <c r="B543" s="32"/>
      <c r="C543" s="212" t="s">
        <v>1</v>
      </c>
      <c r="D543" s="212" t="s">
        <v>3536</v>
      </c>
      <c r="E543" s="17" t="s">
        <v>1</v>
      </c>
      <c r="F543" s="213">
        <v>-29.943999999999999</v>
      </c>
      <c r="H543" s="32"/>
    </row>
    <row r="544" spans="2:8" s="1" customFormat="1" ht="16.899999999999999" customHeight="1">
      <c r="B544" s="32"/>
      <c r="C544" s="212" t="s">
        <v>1</v>
      </c>
      <c r="D544" s="212" t="s">
        <v>3547</v>
      </c>
      <c r="E544" s="17" t="s">
        <v>1</v>
      </c>
      <c r="F544" s="213">
        <v>-22.95</v>
      </c>
      <c r="H544" s="32"/>
    </row>
    <row r="545" spans="2:8" s="1" customFormat="1" ht="16.899999999999999" customHeight="1">
      <c r="B545" s="32"/>
      <c r="C545" s="212" t="s">
        <v>1</v>
      </c>
      <c r="D545" s="212" t="s">
        <v>3375</v>
      </c>
      <c r="E545" s="17" t="s">
        <v>1</v>
      </c>
      <c r="F545" s="213">
        <v>-1.8</v>
      </c>
      <c r="H545" s="32"/>
    </row>
    <row r="546" spans="2:8" s="1" customFormat="1" ht="16.899999999999999" customHeight="1">
      <c r="B546" s="32"/>
      <c r="C546" s="212" t="s">
        <v>1</v>
      </c>
      <c r="D546" s="212" t="s">
        <v>3548</v>
      </c>
      <c r="E546" s="17" t="s">
        <v>1</v>
      </c>
      <c r="F546" s="213">
        <v>0</v>
      </c>
      <c r="H546" s="32"/>
    </row>
    <row r="547" spans="2:8" s="1" customFormat="1" ht="16.899999999999999" customHeight="1">
      <c r="B547" s="32"/>
      <c r="C547" s="212" t="s">
        <v>1</v>
      </c>
      <c r="D547" s="212" t="s">
        <v>3549</v>
      </c>
      <c r="E547" s="17" t="s">
        <v>1</v>
      </c>
      <c r="F547" s="213">
        <v>109.35</v>
      </c>
      <c r="H547" s="32"/>
    </row>
    <row r="548" spans="2:8" s="1" customFormat="1" ht="16.899999999999999" customHeight="1">
      <c r="B548" s="32"/>
      <c r="C548" s="212" t="s">
        <v>1</v>
      </c>
      <c r="D548" s="212" t="s">
        <v>3550</v>
      </c>
      <c r="E548" s="17" t="s">
        <v>1</v>
      </c>
      <c r="F548" s="213">
        <v>46.125</v>
      </c>
      <c r="H548" s="32"/>
    </row>
    <row r="549" spans="2:8" s="1" customFormat="1" ht="16.899999999999999" customHeight="1">
      <c r="B549" s="32"/>
      <c r="C549" s="212" t="s">
        <v>1</v>
      </c>
      <c r="D549" s="212" t="s">
        <v>3551</v>
      </c>
      <c r="E549" s="17" t="s">
        <v>1</v>
      </c>
      <c r="F549" s="213">
        <v>-3.9</v>
      </c>
      <c r="H549" s="32"/>
    </row>
    <row r="550" spans="2:8" s="1" customFormat="1" ht="16.899999999999999" customHeight="1">
      <c r="B550" s="32"/>
      <c r="C550" s="212" t="s">
        <v>1</v>
      </c>
      <c r="D550" s="212" t="s">
        <v>2124</v>
      </c>
      <c r="E550" s="17" t="s">
        <v>1</v>
      </c>
      <c r="F550" s="213">
        <v>29.937999999999999</v>
      </c>
      <c r="H550" s="32"/>
    </row>
    <row r="551" spans="2:8" s="1" customFormat="1" ht="16.899999999999999" customHeight="1">
      <c r="B551" s="32"/>
      <c r="C551" s="212" t="s">
        <v>1</v>
      </c>
      <c r="D551" s="212" t="s">
        <v>3552</v>
      </c>
      <c r="E551" s="17" t="s">
        <v>1</v>
      </c>
      <c r="F551" s="213">
        <v>-2.25</v>
      </c>
      <c r="H551" s="32"/>
    </row>
    <row r="552" spans="2:8" s="1" customFormat="1" ht="16.899999999999999" customHeight="1">
      <c r="B552" s="32"/>
      <c r="C552" s="212" t="s">
        <v>1</v>
      </c>
      <c r="D552" s="212" t="s">
        <v>3553</v>
      </c>
      <c r="E552" s="17" t="s">
        <v>1</v>
      </c>
      <c r="F552" s="213">
        <v>-3.1520000000000001</v>
      </c>
      <c r="H552" s="32"/>
    </row>
    <row r="553" spans="2:8" s="1" customFormat="1" ht="16.899999999999999" customHeight="1">
      <c r="B553" s="32"/>
      <c r="C553" s="212" t="s">
        <v>1</v>
      </c>
      <c r="D553" s="212" t="s">
        <v>3554</v>
      </c>
      <c r="E553" s="17" t="s">
        <v>1</v>
      </c>
      <c r="F553" s="213">
        <v>16.297999999999998</v>
      </c>
      <c r="H553" s="32"/>
    </row>
    <row r="554" spans="2:8" s="1" customFormat="1" ht="16.899999999999999" customHeight="1">
      <c r="B554" s="32"/>
      <c r="C554" s="212" t="s">
        <v>1</v>
      </c>
      <c r="D554" s="212" t="s">
        <v>3553</v>
      </c>
      <c r="E554" s="17" t="s">
        <v>1</v>
      </c>
      <c r="F554" s="213">
        <v>-3.1520000000000001</v>
      </c>
      <c r="H554" s="32"/>
    </row>
    <row r="555" spans="2:8" s="1" customFormat="1" ht="16.899999999999999" customHeight="1">
      <c r="B555" s="32"/>
      <c r="C555" s="212" t="s">
        <v>1</v>
      </c>
      <c r="D555" s="212" t="s">
        <v>3555</v>
      </c>
      <c r="E555" s="17" t="s">
        <v>1</v>
      </c>
      <c r="F555" s="213">
        <v>49.79</v>
      </c>
      <c r="H555" s="32"/>
    </row>
    <row r="556" spans="2:8" s="1" customFormat="1" ht="16.899999999999999" customHeight="1">
      <c r="B556" s="32"/>
      <c r="C556" s="212" t="s">
        <v>1</v>
      </c>
      <c r="D556" s="212" t="s">
        <v>3556</v>
      </c>
      <c r="E556" s="17" t="s">
        <v>1</v>
      </c>
      <c r="F556" s="213">
        <v>-4.5</v>
      </c>
      <c r="H556" s="32"/>
    </row>
    <row r="557" spans="2:8" s="1" customFormat="1" ht="16.899999999999999" customHeight="1">
      <c r="B557" s="32"/>
      <c r="C557" s="212" t="s">
        <v>1</v>
      </c>
      <c r="D557" s="212" t="s">
        <v>3539</v>
      </c>
      <c r="E557" s="17" t="s">
        <v>1</v>
      </c>
      <c r="F557" s="213">
        <v>-1.5760000000000001</v>
      </c>
      <c r="H557" s="32"/>
    </row>
    <row r="558" spans="2:8" s="1" customFormat="1" ht="16.899999999999999" customHeight="1">
      <c r="B558" s="32"/>
      <c r="C558" s="212" t="s">
        <v>1</v>
      </c>
      <c r="D558" s="212" t="s">
        <v>3557</v>
      </c>
      <c r="E558" s="17" t="s">
        <v>1</v>
      </c>
      <c r="F558" s="213">
        <v>17.225000000000001</v>
      </c>
      <c r="H558" s="32"/>
    </row>
    <row r="559" spans="2:8" s="1" customFormat="1" ht="16.899999999999999" customHeight="1">
      <c r="B559" s="32"/>
      <c r="C559" s="212" t="s">
        <v>1</v>
      </c>
      <c r="D559" s="212" t="s">
        <v>3539</v>
      </c>
      <c r="E559" s="17" t="s">
        <v>1</v>
      </c>
      <c r="F559" s="213">
        <v>-1.5760000000000001</v>
      </c>
      <c r="H559" s="32"/>
    </row>
    <row r="560" spans="2:8" s="1" customFormat="1" ht="16.899999999999999" customHeight="1">
      <c r="B560" s="32"/>
      <c r="C560" s="212" t="s">
        <v>1</v>
      </c>
      <c r="D560" s="212" t="s">
        <v>3558</v>
      </c>
      <c r="E560" s="17" t="s">
        <v>1</v>
      </c>
      <c r="F560" s="213">
        <v>40.021999999999998</v>
      </c>
      <c r="H560" s="32"/>
    </row>
    <row r="561" spans="2:8" s="1" customFormat="1" ht="16.899999999999999" customHeight="1">
      <c r="B561" s="32"/>
      <c r="C561" s="212" t="s">
        <v>1</v>
      </c>
      <c r="D561" s="212" t="s">
        <v>3539</v>
      </c>
      <c r="E561" s="17" t="s">
        <v>1</v>
      </c>
      <c r="F561" s="213">
        <v>-1.5760000000000001</v>
      </c>
      <c r="H561" s="32"/>
    </row>
    <row r="562" spans="2:8" s="1" customFormat="1" ht="16.899999999999999" customHeight="1">
      <c r="B562" s="32"/>
      <c r="C562" s="212" t="s">
        <v>1</v>
      </c>
      <c r="D562" s="212" t="s">
        <v>3559</v>
      </c>
      <c r="E562" s="17" t="s">
        <v>1</v>
      </c>
      <c r="F562" s="213">
        <v>24.815999999999999</v>
      </c>
      <c r="H562" s="32"/>
    </row>
    <row r="563" spans="2:8" s="1" customFormat="1" ht="16.899999999999999" customHeight="1">
      <c r="B563" s="32"/>
      <c r="C563" s="212" t="s">
        <v>1</v>
      </c>
      <c r="D563" s="212" t="s">
        <v>3560</v>
      </c>
      <c r="E563" s="17" t="s">
        <v>1</v>
      </c>
      <c r="F563" s="213">
        <v>-1.1819999999999999</v>
      </c>
      <c r="H563" s="32"/>
    </row>
    <row r="564" spans="2:8" s="1" customFormat="1" ht="16.899999999999999" customHeight="1">
      <c r="B564" s="32"/>
      <c r="C564" s="212" t="s">
        <v>1</v>
      </c>
      <c r="D564" s="212" t="s">
        <v>3561</v>
      </c>
      <c r="E564" s="17" t="s">
        <v>1</v>
      </c>
      <c r="F564" s="213">
        <v>-0.36</v>
      </c>
      <c r="H564" s="32"/>
    </row>
    <row r="565" spans="2:8" s="1" customFormat="1" ht="16.899999999999999" customHeight="1">
      <c r="B565" s="32"/>
      <c r="C565" s="212" t="s">
        <v>1</v>
      </c>
      <c r="D565" s="212" t="s">
        <v>3562</v>
      </c>
      <c r="E565" s="17" t="s">
        <v>1</v>
      </c>
      <c r="F565" s="213">
        <v>37.630000000000003</v>
      </c>
      <c r="H565" s="32"/>
    </row>
    <row r="566" spans="2:8" s="1" customFormat="1" ht="16.899999999999999" customHeight="1">
      <c r="B566" s="32"/>
      <c r="C566" s="212" t="s">
        <v>1</v>
      </c>
      <c r="D566" s="212" t="s">
        <v>3563</v>
      </c>
      <c r="E566" s="17" t="s">
        <v>1</v>
      </c>
      <c r="F566" s="213">
        <v>-6.3040000000000003</v>
      </c>
      <c r="H566" s="32"/>
    </row>
    <row r="567" spans="2:8" s="1" customFormat="1" ht="16.899999999999999" customHeight="1">
      <c r="B567" s="32"/>
      <c r="C567" s="212" t="s">
        <v>1</v>
      </c>
      <c r="D567" s="212" t="s">
        <v>3564</v>
      </c>
      <c r="E567" s="17" t="s">
        <v>1</v>
      </c>
      <c r="F567" s="213">
        <v>-2.3639999999999999</v>
      </c>
      <c r="H567" s="32"/>
    </row>
    <row r="568" spans="2:8" s="1" customFormat="1" ht="16.899999999999999" customHeight="1">
      <c r="B568" s="32"/>
      <c r="C568" s="212" t="s">
        <v>1</v>
      </c>
      <c r="D568" s="212" t="s">
        <v>3565</v>
      </c>
      <c r="E568" s="17" t="s">
        <v>1</v>
      </c>
      <c r="F568" s="213">
        <v>19.8</v>
      </c>
      <c r="H568" s="32"/>
    </row>
    <row r="569" spans="2:8" s="1" customFormat="1" ht="16.899999999999999" customHeight="1">
      <c r="B569" s="32"/>
      <c r="C569" s="212" t="s">
        <v>1</v>
      </c>
      <c r="D569" s="212" t="s">
        <v>3566</v>
      </c>
      <c r="E569" s="17" t="s">
        <v>1</v>
      </c>
      <c r="F569" s="213">
        <v>28.902999999999999</v>
      </c>
      <c r="H569" s="32"/>
    </row>
    <row r="570" spans="2:8" s="1" customFormat="1" ht="16.899999999999999" customHeight="1">
      <c r="B570" s="32"/>
      <c r="C570" s="212" t="s">
        <v>1</v>
      </c>
      <c r="D570" s="212" t="s">
        <v>3552</v>
      </c>
      <c r="E570" s="17" t="s">
        <v>1</v>
      </c>
      <c r="F570" s="213">
        <v>-2.25</v>
      </c>
      <c r="H570" s="32"/>
    </row>
    <row r="571" spans="2:8" s="1" customFormat="1" ht="16.899999999999999" customHeight="1">
      <c r="B571" s="32"/>
      <c r="C571" s="212" t="s">
        <v>1</v>
      </c>
      <c r="D571" s="212" t="s">
        <v>3567</v>
      </c>
      <c r="E571" s="17" t="s">
        <v>1</v>
      </c>
      <c r="F571" s="213">
        <v>41.58</v>
      </c>
      <c r="H571" s="32"/>
    </row>
    <row r="572" spans="2:8" s="1" customFormat="1" ht="16.899999999999999" customHeight="1">
      <c r="B572" s="32"/>
      <c r="C572" s="212" t="s">
        <v>1</v>
      </c>
      <c r="D572" s="212" t="s">
        <v>3556</v>
      </c>
      <c r="E572" s="17" t="s">
        <v>1</v>
      </c>
      <c r="F572" s="213">
        <v>-4.5</v>
      </c>
      <c r="H572" s="32"/>
    </row>
    <row r="573" spans="2:8" s="1" customFormat="1" ht="16.899999999999999" customHeight="1">
      <c r="B573" s="32"/>
      <c r="C573" s="212" t="s">
        <v>1</v>
      </c>
      <c r="D573" s="212" t="s">
        <v>3568</v>
      </c>
      <c r="E573" s="17" t="s">
        <v>1</v>
      </c>
      <c r="F573" s="213">
        <v>-1.5760000000000001</v>
      </c>
      <c r="H573" s="32"/>
    </row>
    <row r="574" spans="2:8" s="1" customFormat="1" ht="16.899999999999999" customHeight="1">
      <c r="B574" s="32"/>
      <c r="C574" s="212" t="s">
        <v>1</v>
      </c>
      <c r="D574" s="212" t="s">
        <v>3569</v>
      </c>
      <c r="E574" s="17" t="s">
        <v>1</v>
      </c>
      <c r="F574" s="213">
        <v>51.744</v>
      </c>
      <c r="H574" s="32"/>
    </row>
    <row r="575" spans="2:8" s="1" customFormat="1" ht="16.899999999999999" customHeight="1">
      <c r="B575" s="32"/>
      <c r="C575" s="212" t="s">
        <v>1</v>
      </c>
      <c r="D575" s="212" t="s">
        <v>3570</v>
      </c>
      <c r="E575" s="17" t="s">
        <v>1</v>
      </c>
      <c r="F575" s="213">
        <v>21.12</v>
      </c>
      <c r="H575" s="32"/>
    </row>
    <row r="576" spans="2:8" s="1" customFormat="1" ht="16.899999999999999" customHeight="1">
      <c r="B576" s="32"/>
      <c r="C576" s="212" t="s">
        <v>1</v>
      </c>
      <c r="D576" s="212" t="s">
        <v>3571</v>
      </c>
      <c r="E576" s="17" t="s">
        <v>1</v>
      </c>
      <c r="F576" s="213">
        <v>-7.8</v>
      </c>
      <c r="H576" s="32"/>
    </row>
    <row r="577" spans="2:8" s="1" customFormat="1" ht="16.899999999999999" customHeight="1">
      <c r="B577" s="32"/>
      <c r="C577" s="212" t="s">
        <v>1</v>
      </c>
      <c r="D577" s="212" t="s">
        <v>3572</v>
      </c>
      <c r="E577" s="17" t="s">
        <v>1</v>
      </c>
      <c r="F577" s="213">
        <v>21.12</v>
      </c>
      <c r="H577" s="32"/>
    </row>
    <row r="578" spans="2:8" s="1" customFormat="1" ht="16.899999999999999" customHeight="1">
      <c r="B578" s="32"/>
      <c r="C578" s="212" t="s">
        <v>1</v>
      </c>
      <c r="D578" s="212" t="s">
        <v>3561</v>
      </c>
      <c r="E578" s="17" t="s">
        <v>1</v>
      </c>
      <c r="F578" s="213">
        <v>-0.36</v>
      </c>
      <c r="H578" s="32"/>
    </row>
    <row r="579" spans="2:8" s="1" customFormat="1" ht="16.899999999999999" customHeight="1">
      <c r="B579" s="32"/>
      <c r="C579" s="212" t="s">
        <v>1</v>
      </c>
      <c r="D579" s="212" t="s">
        <v>3560</v>
      </c>
      <c r="E579" s="17" t="s">
        <v>1</v>
      </c>
      <c r="F579" s="213">
        <v>-1.1819999999999999</v>
      </c>
      <c r="H579" s="32"/>
    </row>
    <row r="580" spans="2:8" s="1" customFormat="1" ht="16.899999999999999" customHeight="1">
      <c r="B580" s="32"/>
      <c r="C580" s="212" t="s">
        <v>1</v>
      </c>
      <c r="D580" s="212" t="s">
        <v>3573</v>
      </c>
      <c r="E580" s="17" t="s">
        <v>1</v>
      </c>
      <c r="F580" s="213">
        <v>34.979999999999997</v>
      </c>
      <c r="H580" s="32"/>
    </row>
    <row r="581" spans="2:8" s="1" customFormat="1" ht="16.899999999999999" customHeight="1">
      <c r="B581" s="32"/>
      <c r="C581" s="212" t="s">
        <v>1</v>
      </c>
      <c r="D581" s="212" t="s">
        <v>3574</v>
      </c>
      <c r="E581" s="17" t="s">
        <v>1</v>
      </c>
      <c r="F581" s="213">
        <v>1.5760000000000001</v>
      </c>
      <c r="H581" s="32"/>
    </row>
    <row r="582" spans="2:8" s="1" customFormat="1" ht="16.899999999999999" customHeight="1">
      <c r="B582" s="32"/>
      <c r="C582" s="212" t="s">
        <v>1</v>
      </c>
      <c r="D582" s="212" t="s">
        <v>3552</v>
      </c>
      <c r="E582" s="17" t="s">
        <v>1</v>
      </c>
      <c r="F582" s="213">
        <v>-2.25</v>
      </c>
      <c r="H582" s="32"/>
    </row>
    <row r="583" spans="2:8" s="1" customFormat="1" ht="16.899999999999999" customHeight="1">
      <c r="B583" s="32"/>
      <c r="C583" s="212" t="s">
        <v>1</v>
      </c>
      <c r="D583" s="212" t="s">
        <v>2078</v>
      </c>
      <c r="E583" s="17" t="s">
        <v>1</v>
      </c>
      <c r="F583" s="213">
        <v>0</v>
      </c>
      <c r="H583" s="32"/>
    </row>
    <row r="584" spans="2:8" s="1" customFormat="1" ht="16.899999999999999" customHeight="1">
      <c r="B584" s="32"/>
      <c r="C584" s="212" t="s">
        <v>1</v>
      </c>
      <c r="D584" s="212" t="s">
        <v>3575</v>
      </c>
      <c r="E584" s="17" t="s">
        <v>1</v>
      </c>
      <c r="F584" s="213">
        <v>45.792000000000002</v>
      </c>
      <c r="H584" s="32"/>
    </row>
    <row r="585" spans="2:8" s="1" customFormat="1" ht="16.899999999999999" customHeight="1">
      <c r="B585" s="32"/>
      <c r="C585" s="212" t="s">
        <v>1</v>
      </c>
      <c r="D585" s="212" t="s">
        <v>3556</v>
      </c>
      <c r="E585" s="17" t="s">
        <v>1</v>
      </c>
      <c r="F585" s="213">
        <v>-4.5</v>
      </c>
      <c r="H585" s="32"/>
    </row>
    <row r="586" spans="2:8" s="1" customFormat="1" ht="16.899999999999999" customHeight="1">
      <c r="B586" s="32"/>
      <c r="C586" s="212" t="s">
        <v>1</v>
      </c>
      <c r="D586" s="212" t="s">
        <v>3576</v>
      </c>
      <c r="E586" s="17" t="s">
        <v>1</v>
      </c>
      <c r="F586" s="213">
        <v>92.4</v>
      </c>
      <c r="H586" s="32"/>
    </row>
    <row r="587" spans="2:8" s="1" customFormat="1" ht="16.899999999999999" customHeight="1">
      <c r="B587" s="32"/>
      <c r="C587" s="212" t="s">
        <v>1</v>
      </c>
      <c r="D587" s="212" t="s">
        <v>3577</v>
      </c>
      <c r="E587" s="17" t="s">
        <v>1</v>
      </c>
      <c r="F587" s="213">
        <v>-5.4</v>
      </c>
      <c r="H587" s="32"/>
    </row>
    <row r="588" spans="2:8" s="1" customFormat="1" ht="16.899999999999999" customHeight="1">
      <c r="B588" s="32"/>
      <c r="C588" s="212" t="s">
        <v>1</v>
      </c>
      <c r="D588" s="212" t="s">
        <v>3578</v>
      </c>
      <c r="E588" s="17" t="s">
        <v>1</v>
      </c>
      <c r="F588" s="213">
        <v>-2</v>
      </c>
      <c r="H588" s="32"/>
    </row>
    <row r="589" spans="2:8" s="1" customFormat="1" ht="16.899999999999999" customHeight="1">
      <c r="B589" s="32"/>
      <c r="C589" s="212" t="s">
        <v>1</v>
      </c>
      <c r="D589" s="212" t="s">
        <v>3579</v>
      </c>
      <c r="E589" s="17" t="s">
        <v>1</v>
      </c>
      <c r="F589" s="213">
        <v>92.664000000000001</v>
      </c>
      <c r="H589" s="32"/>
    </row>
    <row r="590" spans="2:8" s="1" customFormat="1" ht="16.899999999999999" customHeight="1">
      <c r="B590" s="32"/>
      <c r="C590" s="212" t="s">
        <v>1</v>
      </c>
      <c r="D590" s="212" t="s">
        <v>3580</v>
      </c>
      <c r="E590" s="17" t="s">
        <v>1</v>
      </c>
      <c r="F590" s="213">
        <v>21.6</v>
      </c>
      <c r="H590" s="32"/>
    </row>
    <row r="591" spans="2:8" s="1" customFormat="1" ht="16.899999999999999" customHeight="1">
      <c r="B591" s="32"/>
      <c r="C591" s="212" t="s">
        <v>1</v>
      </c>
      <c r="D591" s="212" t="s">
        <v>3539</v>
      </c>
      <c r="E591" s="17" t="s">
        <v>1</v>
      </c>
      <c r="F591" s="213">
        <v>-1.5760000000000001</v>
      </c>
      <c r="H591" s="32"/>
    </row>
    <row r="592" spans="2:8" s="1" customFormat="1" ht="16.899999999999999" customHeight="1">
      <c r="B592" s="32"/>
      <c r="C592" s="212" t="s">
        <v>1</v>
      </c>
      <c r="D592" s="212" t="s">
        <v>3581</v>
      </c>
      <c r="E592" s="17" t="s">
        <v>1</v>
      </c>
      <c r="F592" s="213">
        <v>-1.8</v>
      </c>
      <c r="H592" s="32"/>
    </row>
    <row r="593" spans="2:8" s="1" customFormat="1" ht="16.899999999999999" customHeight="1">
      <c r="B593" s="32"/>
      <c r="C593" s="212" t="s">
        <v>1</v>
      </c>
      <c r="D593" s="212" t="s">
        <v>3583</v>
      </c>
      <c r="E593" s="17" t="s">
        <v>1</v>
      </c>
      <c r="F593" s="213">
        <v>0</v>
      </c>
      <c r="H593" s="32"/>
    </row>
    <row r="594" spans="2:8" s="1" customFormat="1" ht="16.899999999999999" customHeight="1">
      <c r="B594" s="32"/>
      <c r="C594" s="212" t="s">
        <v>1</v>
      </c>
      <c r="D594" s="212" t="s">
        <v>3584</v>
      </c>
      <c r="E594" s="17" t="s">
        <v>1</v>
      </c>
      <c r="F594" s="213">
        <v>100.32</v>
      </c>
      <c r="H594" s="32"/>
    </row>
    <row r="595" spans="2:8" s="1" customFormat="1" ht="16.899999999999999" customHeight="1">
      <c r="B595" s="32"/>
      <c r="C595" s="212" t="s">
        <v>1</v>
      </c>
      <c r="D595" s="212" t="s">
        <v>3585</v>
      </c>
      <c r="E595" s="17" t="s">
        <v>1</v>
      </c>
      <c r="F595" s="213">
        <v>557.56799999999998</v>
      </c>
      <c r="H595" s="32"/>
    </row>
    <row r="596" spans="2:8" s="1" customFormat="1" ht="16.899999999999999" customHeight="1">
      <c r="B596" s="32"/>
      <c r="C596" s="212" t="s">
        <v>1</v>
      </c>
      <c r="D596" s="212" t="s">
        <v>3586</v>
      </c>
      <c r="E596" s="17" t="s">
        <v>1</v>
      </c>
      <c r="F596" s="213">
        <v>898.92</v>
      </c>
      <c r="H596" s="32"/>
    </row>
    <row r="597" spans="2:8" s="1" customFormat="1" ht="16.899999999999999" customHeight="1">
      <c r="B597" s="32"/>
      <c r="C597" s="212" t="s">
        <v>1</v>
      </c>
      <c r="D597" s="212" t="s">
        <v>3587</v>
      </c>
      <c r="E597" s="17" t="s">
        <v>1</v>
      </c>
      <c r="F597" s="213">
        <v>54.45</v>
      </c>
      <c r="H597" s="32"/>
    </row>
    <row r="598" spans="2:8" s="1" customFormat="1" ht="16.899999999999999" customHeight="1">
      <c r="B598" s="32"/>
      <c r="C598" s="212" t="s">
        <v>1</v>
      </c>
      <c r="D598" s="212" t="s">
        <v>3588</v>
      </c>
      <c r="E598" s="17" t="s">
        <v>1</v>
      </c>
      <c r="F598" s="213">
        <v>912.38400000000001</v>
      </c>
      <c r="H598" s="32"/>
    </row>
    <row r="599" spans="2:8" s="1" customFormat="1" ht="16.899999999999999" customHeight="1">
      <c r="B599" s="32"/>
      <c r="C599" s="212" t="s">
        <v>1</v>
      </c>
      <c r="D599" s="212" t="s">
        <v>3589</v>
      </c>
      <c r="E599" s="17" t="s">
        <v>1</v>
      </c>
      <c r="F599" s="213">
        <v>-16.8</v>
      </c>
      <c r="H599" s="32"/>
    </row>
    <row r="600" spans="2:8" s="1" customFormat="1" ht="16.899999999999999" customHeight="1">
      <c r="B600" s="32"/>
      <c r="C600" s="212" t="s">
        <v>1</v>
      </c>
      <c r="D600" s="212" t="s">
        <v>3590</v>
      </c>
      <c r="E600" s="17" t="s">
        <v>1</v>
      </c>
      <c r="F600" s="213">
        <v>-12.608000000000001</v>
      </c>
      <c r="H600" s="32"/>
    </row>
    <row r="601" spans="2:8" s="1" customFormat="1" ht="16.899999999999999" customHeight="1">
      <c r="B601" s="32"/>
      <c r="C601" s="212" t="s">
        <v>1</v>
      </c>
      <c r="D601" s="212" t="s">
        <v>3591</v>
      </c>
      <c r="E601" s="17" t="s">
        <v>1</v>
      </c>
      <c r="F601" s="213">
        <v>77.299000000000007</v>
      </c>
      <c r="H601" s="32"/>
    </row>
    <row r="602" spans="2:8" s="1" customFormat="1" ht="16.899999999999999" customHeight="1">
      <c r="B602" s="32"/>
      <c r="C602" s="212" t="s">
        <v>1</v>
      </c>
      <c r="D602" s="212" t="s">
        <v>3592</v>
      </c>
      <c r="E602" s="17" t="s">
        <v>1</v>
      </c>
      <c r="F602" s="213">
        <v>-13.5</v>
      </c>
      <c r="H602" s="32"/>
    </row>
    <row r="603" spans="2:8" s="1" customFormat="1" ht="16.899999999999999" customHeight="1">
      <c r="B603" s="32"/>
      <c r="C603" s="212" t="s">
        <v>1</v>
      </c>
      <c r="D603" s="212" t="s">
        <v>3416</v>
      </c>
      <c r="E603" s="17" t="s">
        <v>1</v>
      </c>
      <c r="F603" s="213">
        <v>-9.6</v>
      </c>
      <c r="H603" s="32"/>
    </row>
    <row r="604" spans="2:8" s="1" customFormat="1" ht="16.899999999999999" customHeight="1">
      <c r="B604" s="32"/>
      <c r="C604" s="212" t="s">
        <v>1</v>
      </c>
      <c r="D604" s="212" t="s">
        <v>3591</v>
      </c>
      <c r="E604" s="17" t="s">
        <v>1</v>
      </c>
      <c r="F604" s="213">
        <v>77.299000000000007</v>
      </c>
      <c r="H604" s="32"/>
    </row>
    <row r="605" spans="2:8" s="1" customFormat="1" ht="16.899999999999999" customHeight="1">
      <c r="B605" s="32"/>
      <c r="C605" s="212" t="s">
        <v>1</v>
      </c>
      <c r="D605" s="212" t="s">
        <v>3592</v>
      </c>
      <c r="E605" s="17" t="s">
        <v>1</v>
      </c>
      <c r="F605" s="213">
        <v>-13.5</v>
      </c>
      <c r="H605" s="32"/>
    </row>
    <row r="606" spans="2:8" s="1" customFormat="1" ht="16.899999999999999" customHeight="1">
      <c r="B606" s="32"/>
      <c r="C606" s="212" t="s">
        <v>1</v>
      </c>
      <c r="D606" s="212" t="s">
        <v>3593</v>
      </c>
      <c r="E606" s="17" t="s">
        <v>1</v>
      </c>
      <c r="F606" s="213">
        <v>-4.8</v>
      </c>
      <c r="H606" s="32"/>
    </row>
    <row r="607" spans="2:8" s="1" customFormat="1" ht="16.899999999999999" customHeight="1">
      <c r="B607" s="32"/>
      <c r="C607" s="212" t="s">
        <v>1</v>
      </c>
      <c r="D607" s="212" t="s">
        <v>3594</v>
      </c>
      <c r="E607" s="17" t="s">
        <v>1</v>
      </c>
      <c r="F607" s="213">
        <v>133.05600000000001</v>
      </c>
      <c r="H607" s="32"/>
    </row>
    <row r="608" spans="2:8" s="1" customFormat="1" ht="16.899999999999999" customHeight="1">
      <c r="B608" s="32"/>
      <c r="C608" s="212" t="s">
        <v>1</v>
      </c>
      <c r="D608" s="212" t="s">
        <v>3595</v>
      </c>
      <c r="E608" s="17" t="s">
        <v>1</v>
      </c>
      <c r="F608" s="213">
        <v>-4.3499999999999996</v>
      </c>
      <c r="H608" s="32"/>
    </row>
    <row r="609" spans="2:8" s="1" customFormat="1" ht="16.899999999999999" customHeight="1">
      <c r="B609" s="32"/>
      <c r="C609" s="212" t="s">
        <v>1</v>
      </c>
      <c r="D609" s="212" t="s">
        <v>3596</v>
      </c>
      <c r="E609" s="17" t="s">
        <v>1</v>
      </c>
      <c r="F609" s="213">
        <v>136.858</v>
      </c>
      <c r="H609" s="32"/>
    </row>
    <row r="610" spans="2:8" s="1" customFormat="1" ht="16.899999999999999" customHeight="1">
      <c r="B610" s="32"/>
      <c r="C610" s="212" t="s">
        <v>1</v>
      </c>
      <c r="D610" s="212" t="s">
        <v>3597</v>
      </c>
      <c r="E610" s="17" t="s">
        <v>1</v>
      </c>
      <c r="F610" s="213">
        <v>64.8</v>
      </c>
      <c r="H610" s="32"/>
    </row>
    <row r="611" spans="2:8" s="1" customFormat="1" ht="16.899999999999999" customHeight="1">
      <c r="B611" s="32"/>
      <c r="C611" s="212" t="s">
        <v>1</v>
      </c>
      <c r="D611" s="212" t="s">
        <v>3595</v>
      </c>
      <c r="E611" s="17" t="s">
        <v>1</v>
      </c>
      <c r="F611" s="213">
        <v>-4.3499999999999996</v>
      </c>
      <c r="H611" s="32"/>
    </row>
    <row r="612" spans="2:8" s="1" customFormat="1" ht="16.899999999999999" customHeight="1">
      <c r="B612" s="32"/>
      <c r="C612" s="212" t="s">
        <v>1</v>
      </c>
      <c r="D612" s="212" t="s">
        <v>3539</v>
      </c>
      <c r="E612" s="17" t="s">
        <v>1</v>
      </c>
      <c r="F612" s="213">
        <v>-1.5760000000000001</v>
      </c>
      <c r="H612" s="32"/>
    </row>
    <row r="613" spans="2:8" s="1" customFormat="1" ht="16.899999999999999" customHeight="1">
      <c r="B613" s="32"/>
      <c r="C613" s="212" t="s">
        <v>1</v>
      </c>
      <c r="D613" s="212" t="s">
        <v>3599</v>
      </c>
      <c r="E613" s="17" t="s">
        <v>1</v>
      </c>
      <c r="F613" s="213">
        <v>0</v>
      </c>
      <c r="H613" s="32"/>
    </row>
    <row r="614" spans="2:8" s="1" customFormat="1" ht="16.899999999999999" customHeight="1">
      <c r="B614" s="32"/>
      <c r="C614" s="212" t="s">
        <v>1</v>
      </c>
      <c r="D614" s="212" t="s">
        <v>3600</v>
      </c>
      <c r="E614" s="17" t="s">
        <v>1</v>
      </c>
      <c r="F614" s="213">
        <v>150.47999999999999</v>
      </c>
      <c r="H614" s="32"/>
    </row>
    <row r="615" spans="2:8" s="1" customFormat="1" ht="16.899999999999999" customHeight="1">
      <c r="B615" s="32"/>
      <c r="C615" s="212" t="s">
        <v>1</v>
      </c>
      <c r="D615" s="212" t="s">
        <v>3601</v>
      </c>
      <c r="E615" s="17" t="s">
        <v>1</v>
      </c>
      <c r="F615" s="213">
        <v>1061.28</v>
      </c>
      <c r="H615" s="32"/>
    </row>
    <row r="616" spans="2:8" s="1" customFormat="1" ht="16.899999999999999" customHeight="1">
      <c r="B616" s="32"/>
      <c r="C616" s="212" t="s">
        <v>1</v>
      </c>
      <c r="D616" s="212" t="s">
        <v>3602</v>
      </c>
      <c r="E616" s="17" t="s">
        <v>1</v>
      </c>
      <c r="F616" s="213">
        <v>-63</v>
      </c>
      <c r="H616" s="32"/>
    </row>
    <row r="617" spans="2:8" s="1" customFormat="1" ht="16.899999999999999" customHeight="1">
      <c r="B617" s="32"/>
      <c r="C617" s="212" t="s">
        <v>1</v>
      </c>
      <c r="D617" s="212" t="s">
        <v>3603</v>
      </c>
      <c r="E617" s="17" t="s">
        <v>1</v>
      </c>
      <c r="F617" s="213">
        <v>-47.207999999999998</v>
      </c>
      <c r="H617" s="32"/>
    </row>
    <row r="618" spans="2:8" s="1" customFormat="1" ht="16.899999999999999" customHeight="1">
      <c r="B618" s="32"/>
      <c r="C618" s="212" t="s">
        <v>1</v>
      </c>
      <c r="D618" s="212" t="s">
        <v>3604</v>
      </c>
      <c r="E618" s="17" t="s">
        <v>1</v>
      </c>
      <c r="F618" s="213">
        <v>785.66399999999999</v>
      </c>
      <c r="H618" s="32"/>
    </row>
    <row r="619" spans="2:8" s="1" customFormat="1" ht="16.899999999999999" customHeight="1">
      <c r="B619" s="32"/>
      <c r="C619" s="212" t="s">
        <v>1</v>
      </c>
      <c r="D619" s="212" t="s">
        <v>3605</v>
      </c>
      <c r="E619" s="17" t="s">
        <v>1</v>
      </c>
      <c r="F619" s="213">
        <v>43.11</v>
      </c>
      <c r="H619" s="32"/>
    </row>
    <row r="620" spans="2:8" s="1" customFormat="1" ht="16.899999999999999" customHeight="1">
      <c r="B620" s="32"/>
      <c r="C620" s="212" t="s">
        <v>1</v>
      </c>
      <c r="D620" s="212" t="s">
        <v>3606</v>
      </c>
      <c r="E620" s="17" t="s">
        <v>1</v>
      </c>
      <c r="F620" s="213">
        <v>25.765999999999998</v>
      </c>
      <c r="H620" s="32"/>
    </row>
    <row r="621" spans="2:8" s="1" customFormat="1" ht="16.899999999999999" customHeight="1">
      <c r="B621" s="32"/>
      <c r="C621" s="212" t="s">
        <v>1</v>
      </c>
      <c r="D621" s="212" t="s">
        <v>3607</v>
      </c>
      <c r="E621" s="17" t="s">
        <v>1</v>
      </c>
      <c r="F621" s="213">
        <v>-9.4559999999999995</v>
      </c>
      <c r="H621" s="32"/>
    </row>
    <row r="622" spans="2:8" s="1" customFormat="1" ht="16.899999999999999" customHeight="1">
      <c r="B622" s="32"/>
      <c r="C622" s="212" t="s">
        <v>1</v>
      </c>
      <c r="D622" s="212" t="s">
        <v>3608</v>
      </c>
      <c r="E622" s="17" t="s">
        <v>1</v>
      </c>
      <c r="F622" s="213">
        <v>-27</v>
      </c>
      <c r="H622" s="32"/>
    </row>
    <row r="623" spans="2:8" s="1" customFormat="1" ht="16.899999999999999" customHeight="1">
      <c r="B623" s="32"/>
      <c r="C623" s="212" t="s">
        <v>1</v>
      </c>
      <c r="D623" s="212" t="s">
        <v>3609</v>
      </c>
      <c r="E623" s="17" t="s">
        <v>1</v>
      </c>
      <c r="F623" s="213">
        <v>266.11200000000002</v>
      </c>
      <c r="H623" s="32"/>
    </row>
    <row r="624" spans="2:8" s="1" customFormat="1" ht="16.899999999999999" customHeight="1">
      <c r="B624" s="32"/>
      <c r="C624" s="212" t="s">
        <v>1</v>
      </c>
      <c r="D624" s="212" t="s">
        <v>3610</v>
      </c>
      <c r="E624" s="17" t="s">
        <v>1</v>
      </c>
      <c r="F624" s="213">
        <v>-26.1</v>
      </c>
      <c r="H624" s="32"/>
    </row>
    <row r="625" spans="2:8" s="1" customFormat="1" ht="16.899999999999999" customHeight="1">
      <c r="B625" s="32"/>
      <c r="C625" s="212" t="s">
        <v>1</v>
      </c>
      <c r="D625" s="212" t="s">
        <v>3611</v>
      </c>
      <c r="E625" s="17" t="s">
        <v>1</v>
      </c>
      <c r="F625" s="213">
        <v>209.08799999999999</v>
      </c>
      <c r="H625" s="32"/>
    </row>
    <row r="626" spans="2:8" s="1" customFormat="1" ht="16.899999999999999" customHeight="1">
      <c r="B626" s="32"/>
      <c r="C626" s="212" t="s">
        <v>1</v>
      </c>
      <c r="D626" s="212" t="s">
        <v>3612</v>
      </c>
      <c r="E626" s="17" t="s">
        <v>1</v>
      </c>
      <c r="F626" s="213">
        <v>-54</v>
      </c>
      <c r="H626" s="32"/>
    </row>
    <row r="627" spans="2:8" s="1" customFormat="1" ht="16.899999999999999" customHeight="1">
      <c r="B627" s="32"/>
      <c r="C627" s="212" t="s">
        <v>1</v>
      </c>
      <c r="D627" s="212" t="s">
        <v>3613</v>
      </c>
      <c r="E627" s="17" t="s">
        <v>1</v>
      </c>
      <c r="F627" s="213">
        <v>-7.32</v>
      </c>
      <c r="H627" s="32"/>
    </row>
    <row r="628" spans="2:8" s="1" customFormat="1" ht="16.899999999999999" customHeight="1">
      <c r="B628" s="32"/>
      <c r="C628" s="212" t="s">
        <v>1</v>
      </c>
      <c r="D628" s="212" t="s">
        <v>3614</v>
      </c>
      <c r="E628" s="17" t="s">
        <v>1</v>
      </c>
      <c r="F628" s="213">
        <v>109.45399999999999</v>
      </c>
      <c r="H628" s="32"/>
    </row>
    <row r="629" spans="2:8" s="1" customFormat="1" ht="16.899999999999999" customHeight="1">
      <c r="B629" s="32"/>
      <c r="C629" s="212" t="s">
        <v>1</v>
      </c>
      <c r="D629" s="212" t="s">
        <v>3597</v>
      </c>
      <c r="E629" s="17" t="s">
        <v>1</v>
      </c>
      <c r="F629" s="213">
        <v>64.8</v>
      </c>
      <c r="H629" s="32"/>
    </row>
    <row r="630" spans="2:8" s="1" customFormat="1" ht="16.899999999999999" customHeight="1">
      <c r="B630" s="32"/>
      <c r="C630" s="212" t="s">
        <v>1</v>
      </c>
      <c r="D630" s="212" t="s">
        <v>3615</v>
      </c>
      <c r="E630" s="17" t="s">
        <v>1</v>
      </c>
      <c r="F630" s="213">
        <v>-27</v>
      </c>
      <c r="H630" s="32"/>
    </row>
    <row r="631" spans="2:8" s="1" customFormat="1" ht="16.899999999999999" customHeight="1">
      <c r="B631" s="32"/>
      <c r="C631" s="212" t="s">
        <v>1</v>
      </c>
      <c r="D631" s="212" t="s">
        <v>3613</v>
      </c>
      <c r="E631" s="17" t="s">
        <v>1</v>
      </c>
      <c r="F631" s="213">
        <v>-7.32</v>
      </c>
      <c r="H631" s="32"/>
    </row>
    <row r="632" spans="2:8" s="1" customFormat="1" ht="16.899999999999999" customHeight="1">
      <c r="B632" s="32"/>
      <c r="C632" s="212" t="s">
        <v>1</v>
      </c>
      <c r="D632" s="212" t="s">
        <v>3617</v>
      </c>
      <c r="E632" s="17" t="s">
        <v>1</v>
      </c>
      <c r="F632" s="213">
        <v>0</v>
      </c>
      <c r="H632" s="32"/>
    </row>
    <row r="633" spans="2:8" s="1" customFormat="1" ht="16.899999999999999" customHeight="1">
      <c r="B633" s="32"/>
      <c r="C633" s="212" t="s">
        <v>1</v>
      </c>
      <c r="D633" s="212" t="s">
        <v>3618</v>
      </c>
      <c r="E633" s="17" t="s">
        <v>1</v>
      </c>
      <c r="F633" s="213">
        <v>406.56</v>
      </c>
      <c r="H633" s="32"/>
    </row>
    <row r="634" spans="2:8" s="1" customFormat="1" ht="16.899999999999999" customHeight="1">
      <c r="B634" s="32"/>
      <c r="C634" s="212" t="s">
        <v>1</v>
      </c>
      <c r="D634" s="212" t="s">
        <v>3619</v>
      </c>
      <c r="E634" s="17" t="s">
        <v>1</v>
      </c>
      <c r="F634" s="213">
        <v>16.649999999999999</v>
      </c>
      <c r="H634" s="32"/>
    </row>
    <row r="635" spans="2:8" s="1" customFormat="1" ht="16.899999999999999" customHeight="1">
      <c r="B635" s="32"/>
      <c r="C635" s="212" t="s">
        <v>1</v>
      </c>
      <c r="D635" s="212" t="s">
        <v>3620</v>
      </c>
      <c r="E635" s="17" t="s">
        <v>1</v>
      </c>
      <c r="F635" s="213">
        <v>190.08</v>
      </c>
      <c r="H635" s="32"/>
    </row>
    <row r="636" spans="2:8" s="1" customFormat="1" ht="16.899999999999999" customHeight="1">
      <c r="B636" s="32"/>
      <c r="C636" s="212" t="s">
        <v>1</v>
      </c>
      <c r="D636" s="212" t="s">
        <v>3621</v>
      </c>
      <c r="E636" s="17" t="s">
        <v>1</v>
      </c>
      <c r="F636" s="213">
        <v>-37.823999999999998</v>
      </c>
      <c r="H636" s="32"/>
    </row>
    <row r="637" spans="2:8" s="1" customFormat="1" ht="16.899999999999999" customHeight="1">
      <c r="B637" s="32"/>
      <c r="C637" s="212" t="s">
        <v>1</v>
      </c>
      <c r="D637" s="212" t="s">
        <v>3622</v>
      </c>
      <c r="E637" s="17" t="s">
        <v>1</v>
      </c>
      <c r="F637" s="213">
        <v>261.88799999999998</v>
      </c>
      <c r="H637" s="32"/>
    </row>
    <row r="638" spans="2:8" s="1" customFormat="1" ht="16.899999999999999" customHeight="1">
      <c r="B638" s="32"/>
      <c r="C638" s="212" t="s">
        <v>1</v>
      </c>
      <c r="D638" s="212" t="s">
        <v>3623</v>
      </c>
      <c r="E638" s="17" t="s">
        <v>1</v>
      </c>
      <c r="F638" s="213">
        <v>12.87</v>
      </c>
      <c r="H638" s="32"/>
    </row>
    <row r="639" spans="2:8" s="1" customFormat="1" ht="16.899999999999999" customHeight="1">
      <c r="B639" s="32"/>
      <c r="C639" s="212" t="s">
        <v>1</v>
      </c>
      <c r="D639" s="212" t="s">
        <v>3624</v>
      </c>
      <c r="E639" s="17" t="s">
        <v>1</v>
      </c>
      <c r="F639" s="213">
        <v>91.872</v>
      </c>
      <c r="H639" s="32"/>
    </row>
    <row r="640" spans="2:8" s="1" customFormat="1" ht="16.899999999999999" customHeight="1">
      <c r="B640" s="32"/>
      <c r="C640" s="212" t="s">
        <v>1</v>
      </c>
      <c r="D640" s="212" t="s">
        <v>3625</v>
      </c>
      <c r="E640" s="17" t="s">
        <v>1</v>
      </c>
      <c r="F640" s="213">
        <v>25.765999999999998</v>
      </c>
      <c r="H640" s="32"/>
    </row>
    <row r="641" spans="2:8" s="1" customFormat="1" ht="16.899999999999999" customHeight="1">
      <c r="B641" s="32"/>
      <c r="C641" s="212" t="s">
        <v>1</v>
      </c>
      <c r="D641" s="212" t="s">
        <v>3539</v>
      </c>
      <c r="E641" s="17" t="s">
        <v>1</v>
      </c>
      <c r="F641" s="213">
        <v>-1.5760000000000001</v>
      </c>
      <c r="H641" s="32"/>
    </row>
    <row r="642" spans="2:8" s="1" customFormat="1" ht="16.899999999999999" customHeight="1">
      <c r="B642" s="32"/>
      <c r="C642" s="212" t="s">
        <v>1</v>
      </c>
      <c r="D642" s="212" t="s">
        <v>3626</v>
      </c>
      <c r="E642" s="17" t="s">
        <v>1</v>
      </c>
      <c r="F642" s="213">
        <v>-4.5</v>
      </c>
      <c r="H642" s="32"/>
    </row>
    <row r="643" spans="2:8" s="1" customFormat="1" ht="16.899999999999999" customHeight="1">
      <c r="B643" s="32"/>
      <c r="C643" s="212" t="s">
        <v>1</v>
      </c>
      <c r="D643" s="212" t="s">
        <v>3627</v>
      </c>
      <c r="E643" s="17" t="s">
        <v>1</v>
      </c>
      <c r="F643" s="213">
        <v>25.765999999999998</v>
      </c>
      <c r="H643" s="32"/>
    </row>
    <row r="644" spans="2:8" s="1" customFormat="1" ht="16.899999999999999" customHeight="1">
      <c r="B644" s="32"/>
      <c r="C644" s="212" t="s">
        <v>1</v>
      </c>
      <c r="D644" s="212" t="s">
        <v>3539</v>
      </c>
      <c r="E644" s="17" t="s">
        <v>1</v>
      </c>
      <c r="F644" s="213">
        <v>-1.5760000000000001</v>
      </c>
      <c r="H644" s="32"/>
    </row>
    <row r="645" spans="2:8" s="1" customFormat="1" ht="16.899999999999999" customHeight="1">
      <c r="B645" s="32"/>
      <c r="C645" s="212" t="s">
        <v>1</v>
      </c>
      <c r="D645" s="212" t="s">
        <v>3628</v>
      </c>
      <c r="E645" s="17" t="s">
        <v>1</v>
      </c>
      <c r="F645" s="213">
        <v>-4.5</v>
      </c>
      <c r="H645" s="32"/>
    </row>
    <row r="646" spans="2:8" s="1" customFormat="1" ht="16.899999999999999" customHeight="1">
      <c r="B646" s="32"/>
      <c r="C646" s="212" t="s">
        <v>1</v>
      </c>
      <c r="D646" s="212" t="s">
        <v>3629</v>
      </c>
      <c r="E646" s="17" t="s">
        <v>1</v>
      </c>
      <c r="F646" s="213">
        <v>44.351999999999997</v>
      </c>
      <c r="H646" s="32"/>
    </row>
    <row r="647" spans="2:8" s="1" customFormat="1" ht="16.899999999999999" customHeight="1">
      <c r="B647" s="32"/>
      <c r="C647" s="212" t="s">
        <v>1</v>
      </c>
      <c r="D647" s="212" t="s">
        <v>3628</v>
      </c>
      <c r="E647" s="17" t="s">
        <v>1</v>
      </c>
      <c r="F647" s="213">
        <v>-4.5</v>
      </c>
      <c r="H647" s="32"/>
    </row>
    <row r="648" spans="2:8" s="1" customFormat="1" ht="16.899999999999999" customHeight="1">
      <c r="B648" s="32"/>
      <c r="C648" s="212" t="s">
        <v>1</v>
      </c>
      <c r="D648" s="212" t="s">
        <v>3337</v>
      </c>
      <c r="E648" s="17" t="s">
        <v>1</v>
      </c>
      <c r="F648" s="213">
        <v>-1.6</v>
      </c>
      <c r="H648" s="32"/>
    </row>
    <row r="649" spans="2:8" s="1" customFormat="1" ht="16.899999999999999" customHeight="1">
      <c r="B649" s="32"/>
      <c r="C649" s="212" t="s">
        <v>1</v>
      </c>
      <c r="D649" s="212" t="s">
        <v>3630</v>
      </c>
      <c r="E649" s="17" t="s">
        <v>1</v>
      </c>
      <c r="F649" s="213">
        <v>44.351999999999997</v>
      </c>
      <c r="H649" s="32"/>
    </row>
    <row r="650" spans="2:8" s="1" customFormat="1" ht="16.899999999999999" customHeight="1">
      <c r="B650" s="32"/>
      <c r="C650" s="212" t="s">
        <v>1</v>
      </c>
      <c r="D650" s="212" t="s">
        <v>3628</v>
      </c>
      <c r="E650" s="17" t="s">
        <v>1</v>
      </c>
      <c r="F650" s="213">
        <v>-4.5</v>
      </c>
      <c r="H650" s="32"/>
    </row>
    <row r="651" spans="2:8" s="1" customFormat="1" ht="16.899999999999999" customHeight="1">
      <c r="B651" s="32"/>
      <c r="C651" s="212" t="s">
        <v>1</v>
      </c>
      <c r="D651" s="212" t="s">
        <v>3539</v>
      </c>
      <c r="E651" s="17" t="s">
        <v>1</v>
      </c>
      <c r="F651" s="213">
        <v>-1.5760000000000001</v>
      </c>
      <c r="H651" s="32"/>
    </row>
    <row r="652" spans="2:8" s="1" customFormat="1" ht="16.899999999999999" customHeight="1">
      <c r="B652" s="32"/>
      <c r="C652" s="212" t="s">
        <v>1</v>
      </c>
      <c r="D652" s="212" t="s">
        <v>3611</v>
      </c>
      <c r="E652" s="17" t="s">
        <v>1</v>
      </c>
      <c r="F652" s="213">
        <v>209.08799999999999</v>
      </c>
      <c r="H652" s="32"/>
    </row>
    <row r="653" spans="2:8" s="1" customFormat="1" ht="16.899999999999999" customHeight="1">
      <c r="B653" s="32"/>
      <c r="C653" s="212" t="s">
        <v>1</v>
      </c>
      <c r="D653" s="212" t="s">
        <v>3612</v>
      </c>
      <c r="E653" s="17" t="s">
        <v>1</v>
      </c>
      <c r="F653" s="213">
        <v>-54</v>
      </c>
      <c r="H653" s="32"/>
    </row>
    <row r="654" spans="2:8" s="1" customFormat="1" ht="16.899999999999999" customHeight="1">
      <c r="B654" s="32"/>
      <c r="C654" s="212" t="s">
        <v>1</v>
      </c>
      <c r="D654" s="212" t="s">
        <v>3613</v>
      </c>
      <c r="E654" s="17" t="s">
        <v>1</v>
      </c>
      <c r="F654" s="213">
        <v>-7.32</v>
      </c>
      <c r="H654" s="32"/>
    </row>
    <row r="655" spans="2:8" s="1" customFormat="1" ht="16.899999999999999" customHeight="1">
      <c r="B655" s="32"/>
      <c r="C655" s="212" t="s">
        <v>1</v>
      </c>
      <c r="D655" s="212" t="s">
        <v>3614</v>
      </c>
      <c r="E655" s="17" t="s">
        <v>1</v>
      </c>
      <c r="F655" s="213">
        <v>109.45399999999999</v>
      </c>
      <c r="H655" s="32"/>
    </row>
    <row r="656" spans="2:8" s="1" customFormat="1" ht="16.899999999999999" customHeight="1">
      <c r="B656" s="32"/>
      <c r="C656" s="212" t="s">
        <v>1</v>
      </c>
      <c r="D656" s="212" t="s">
        <v>3580</v>
      </c>
      <c r="E656" s="17" t="s">
        <v>1</v>
      </c>
      <c r="F656" s="213">
        <v>21.6</v>
      </c>
      <c r="H656" s="32"/>
    </row>
    <row r="657" spans="2:8" s="1" customFormat="1" ht="16.899999999999999" customHeight="1">
      <c r="B657" s="32"/>
      <c r="C657" s="212" t="s">
        <v>1</v>
      </c>
      <c r="D657" s="212" t="s">
        <v>3615</v>
      </c>
      <c r="E657" s="17" t="s">
        <v>1</v>
      </c>
      <c r="F657" s="213">
        <v>-27</v>
      </c>
      <c r="H657" s="32"/>
    </row>
    <row r="658" spans="2:8" s="1" customFormat="1" ht="16.899999999999999" customHeight="1">
      <c r="B658" s="32"/>
      <c r="C658" s="212" t="s">
        <v>1</v>
      </c>
      <c r="D658" s="212" t="s">
        <v>3613</v>
      </c>
      <c r="E658" s="17" t="s">
        <v>1</v>
      </c>
      <c r="F658" s="213">
        <v>-7.32</v>
      </c>
      <c r="H658" s="32"/>
    </row>
    <row r="659" spans="2:8" s="1" customFormat="1" ht="16.899999999999999" customHeight="1">
      <c r="B659" s="32"/>
      <c r="C659" s="212" t="s">
        <v>1</v>
      </c>
      <c r="D659" s="212" t="s">
        <v>3632</v>
      </c>
      <c r="E659" s="17" t="s">
        <v>1</v>
      </c>
      <c r="F659" s="213">
        <v>0</v>
      </c>
      <c r="H659" s="32"/>
    </row>
    <row r="660" spans="2:8" s="1" customFormat="1" ht="16.899999999999999" customHeight="1">
      <c r="B660" s="32"/>
      <c r="C660" s="212" t="s">
        <v>1</v>
      </c>
      <c r="D660" s="212" t="s">
        <v>3633</v>
      </c>
      <c r="E660" s="17" t="s">
        <v>1</v>
      </c>
      <c r="F660" s="213">
        <v>45.936</v>
      </c>
      <c r="H660" s="32"/>
    </row>
    <row r="661" spans="2:8" s="1" customFormat="1" ht="16.899999999999999" customHeight="1">
      <c r="B661" s="32"/>
      <c r="C661" s="212" t="s">
        <v>1</v>
      </c>
      <c r="D661" s="212" t="s">
        <v>3634</v>
      </c>
      <c r="E661" s="17" t="s">
        <v>1</v>
      </c>
      <c r="F661" s="213">
        <v>-2.1</v>
      </c>
      <c r="H661" s="32"/>
    </row>
    <row r="662" spans="2:8" s="1" customFormat="1" ht="16.899999999999999" customHeight="1">
      <c r="B662" s="32"/>
      <c r="C662" s="212" t="s">
        <v>1</v>
      </c>
      <c r="D662" s="212" t="s">
        <v>3560</v>
      </c>
      <c r="E662" s="17" t="s">
        <v>1</v>
      </c>
      <c r="F662" s="213">
        <v>-1.1819999999999999</v>
      </c>
      <c r="H662" s="32"/>
    </row>
    <row r="663" spans="2:8" s="1" customFormat="1" ht="16.899999999999999" customHeight="1">
      <c r="B663" s="32"/>
      <c r="C663" s="212" t="s">
        <v>1</v>
      </c>
      <c r="D663" s="212" t="s">
        <v>3375</v>
      </c>
      <c r="E663" s="17" t="s">
        <v>1</v>
      </c>
      <c r="F663" s="213">
        <v>-1.8</v>
      </c>
      <c r="H663" s="32"/>
    </row>
    <row r="664" spans="2:8" s="1" customFormat="1" ht="16.899999999999999" customHeight="1">
      <c r="B664" s="32"/>
      <c r="C664" s="212" t="s">
        <v>1</v>
      </c>
      <c r="D664" s="212" t="s">
        <v>3635</v>
      </c>
      <c r="E664" s="17" t="s">
        <v>1</v>
      </c>
      <c r="F664" s="213">
        <v>47.52</v>
      </c>
      <c r="H664" s="32"/>
    </row>
    <row r="665" spans="2:8" s="1" customFormat="1" ht="16.899999999999999" customHeight="1">
      <c r="B665" s="32"/>
      <c r="C665" s="212" t="s">
        <v>1</v>
      </c>
      <c r="D665" s="212" t="s">
        <v>3636</v>
      </c>
      <c r="E665" s="17" t="s">
        <v>1</v>
      </c>
      <c r="F665" s="213">
        <v>-4.2</v>
      </c>
      <c r="H665" s="32"/>
    </row>
    <row r="666" spans="2:8" s="1" customFormat="1" ht="16.899999999999999" customHeight="1">
      <c r="B666" s="32"/>
      <c r="C666" s="212" t="s">
        <v>1</v>
      </c>
      <c r="D666" s="212" t="s">
        <v>3637</v>
      </c>
      <c r="E666" s="17" t="s">
        <v>1</v>
      </c>
      <c r="F666" s="213">
        <v>38.015999999999998</v>
      </c>
      <c r="H666" s="32"/>
    </row>
    <row r="667" spans="2:8" s="1" customFormat="1" ht="16.899999999999999" customHeight="1">
      <c r="B667" s="32"/>
      <c r="C667" s="212" t="s">
        <v>1</v>
      </c>
      <c r="D667" s="212" t="s">
        <v>3634</v>
      </c>
      <c r="E667" s="17" t="s">
        <v>1</v>
      </c>
      <c r="F667" s="213">
        <v>-2.1</v>
      </c>
      <c r="H667" s="32"/>
    </row>
    <row r="668" spans="2:8" s="1" customFormat="1" ht="16.899999999999999" customHeight="1">
      <c r="B668" s="32"/>
      <c r="C668" s="212" t="s">
        <v>1</v>
      </c>
      <c r="D668" s="212" t="s">
        <v>3539</v>
      </c>
      <c r="E668" s="17" t="s">
        <v>1</v>
      </c>
      <c r="F668" s="213">
        <v>-1.5760000000000001</v>
      </c>
      <c r="H668" s="32"/>
    </row>
    <row r="669" spans="2:8" s="1" customFormat="1" ht="16.899999999999999" customHeight="1">
      <c r="B669" s="32"/>
      <c r="C669" s="212" t="s">
        <v>1</v>
      </c>
      <c r="D669" s="212" t="s">
        <v>3638</v>
      </c>
      <c r="E669" s="17" t="s">
        <v>1</v>
      </c>
      <c r="F669" s="213">
        <v>81.311999999999998</v>
      </c>
      <c r="H669" s="32"/>
    </row>
    <row r="670" spans="2:8" s="1" customFormat="1" ht="16.899999999999999" customHeight="1">
      <c r="B670" s="32"/>
      <c r="C670" s="212" t="s">
        <v>1</v>
      </c>
      <c r="D670" s="212" t="s">
        <v>3639</v>
      </c>
      <c r="E670" s="17" t="s">
        <v>1</v>
      </c>
      <c r="F670" s="213">
        <v>1.53</v>
      </c>
      <c r="H670" s="32"/>
    </row>
    <row r="671" spans="2:8" s="1" customFormat="1" ht="16.899999999999999" customHeight="1">
      <c r="B671" s="32"/>
      <c r="C671" s="212" t="s">
        <v>1</v>
      </c>
      <c r="D671" s="212" t="s">
        <v>3640</v>
      </c>
      <c r="E671" s="17" t="s">
        <v>1</v>
      </c>
      <c r="F671" s="213">
        <v>154.59800000000001</v>
      </c>
      <c r="H671" s="32"/>
    </row>
    <row r="672" spans="2:8" s="1" customFormat="1" ht="16.899999999999999" customHeight="1">
      <c r="B672" s="32"/>
      <c r="C672" s="212" t="s">
        <v>1</v>
      </c>
      <c r="D672" s="212" t="s">
        <v>3553</v>
      </c>
      <c r="E672" s="17" t="s">
        <v>1</v>
      </c>
      <c r="F672" s="213">
        <v>-3.1520000000000001</v>
      </c>
      <c r="H672" s="32"/>
    </row>
    <row r="673" spans="2:8" s="1" customFormat="1" ht="16.899999999999999" customHeight="1">
      <c r="B673" s="32"/>
      <c r="C673" s="212" t="s">
        <v>1</v>
      </c>
      <c r="D673" s="212" t="s">
        <v>3375</v>
      </c>
      <c r="E673" s="17" t="s">
        <v>1</v>
      </c>
      <c r="F673" s="213">
        <v>-1.8</v>
      </c>
      <c r="H673" s="32"/>
    </row>
    <row r="674" spans="2:8" s="1" customFormat="1" ht="16.899999999999999" customHeight="1">
      <c r="B674" s="32"/>
      <c r="C674" s="212" t="s">
        <v>1</v>
      </c>
      <c r="D674" s="212" t="s">
        <v>3641</v>
      </c>
      <c r="E674" s="17" t="s">
        <v>1</v>
      </c>
      <c r="F674" s="213">
        <v>33.792000000000002</v>
      </c>
      <c r="H674" s="32"/>
    </row>
    <row r="675" spans="2:8" s="1" customFormat="1" ht="16.899999999999999" customHeight="1">
      <c r="B675" s="32"/>
      <c r="C675" s="212" t="s">
        <v>1</v>
      </c>
      <c r="D675" s="212" t="s">
        <v>3642</v>
      </c>
      <c r="E675" s="17" t="s">
        <v>1</v>
      </c>
      <c r="F675" s="213">
        <v>-0.36</v>
      </c>
      <c r="H675" s="32"/>
    </row>
    <row r="676" spans="2:8" s="1" customFormat="1" ht="16.899999999999999" customHeight="1">
      <c r="B676" s="32"/>
      <c r="C676" s="212" t="s">
        <v>1</v>
      </c>
      <c r="D676" s="212" t="s">
        <v>3539</v>
      </c>
      <c r="E676" s="17" t="s">
        <v>1</v>
      </c>
      <c r="F676" s="213">
        <v>-1.5760000000000001</v>
      </c>
      <c r="H676" s="32"/>
    </row>
    <row r="677" spans="2:8" s="1" customFormat="1" ht="16.899999999999999" customHeight="1">
      <c r="B677" s="32"/>
      <c r="C677" s="212" t="s">
        <v>1</v>
      </c>
      <c r="D677" s="212" t="s">
        <v>3643</v>
      </c>
      <c r="E677" s="17" t="s">
        <v>1</v>
      </c>
      <c r="F677" s="213">
        <v>321.55200000000002</v>
      </c>
      <c r="H677" s="32"/>
    </row>
    <row r="678" spans="2:8" s="1" customFormat="1" ht="16.899999999999999" customHeight="1">
      <c r="B678" s="32"/>
      <c r="C678" s="212" t="s">
        <v>1</v>
      </c>
      <c r="D678" s="212" t="s">
        <v>3644</v>
      </c>
      <c r="E678" s="17" t="s">
        <v>1</v>
      </c>
      <c r="F678" s="213">
        <v>-14.7</v>
      </c>
      <c r="H678" s="32"/>
    </row>
    <row r="679" spans="2:8" s="1" customFormat="1" ht="16.899999999999999" customHeight="1">
      <c r="B679" s="32"/>
      <c r="C679" s="212" t="s">
        <v>1</v>
      </c>
      <c r="D679" s="212" t="s">
        <v>3645</v>
      </c>
      <c r="E679" s="17" t="s">
        <v>1</v>
      </c>
      <c r="F679" s="213">
        <v>-12.6</v>
      </c>
      <c r="H679" s="32"/>
    </row>
    <row r="680" spans="2:8" s="1" customFormat="1" ht="16.899999999999999" customHeight="1">
      <c r="B680" s="32"/>
      <c r="C680" s="212" t="s">
        <v>1</v>
      </c>
      <c r="D680" s="212" t="s">
        <v>3646</v>
      </c>
      <c r="E680" s="17" t="s">
        <v>1</v>
      </c>
      <c r="F680" s="213">
        <v>270.33600000000001</v>
      </c>
      <c r="H680" s="32"/>
    </row>
    <row r="681" spans="2:8" s="1" customFormat="1" ht="16.899999999999999" customHeight="1">
      <c r="B681" s="32"/>
      <c r="C681" s="212" t="s">
        <v>1</v>
      </c>
      <c r="D681" s="212" t="s">
        <v>3429</v>
      </c>
      <c r="E681" s="17" t="s">
        <v>1</v>
      </c>
      <c r="F681" s="213">
        <v>-12.8</v>
      </c>
      <c r="H681" s="32"/>
    </row>
    <row r="682" spans="2:8" s="1" customFormat="1" ht="16.899999999999999" customHeight="1">
      <c r="B682" s="32"/>
      <c r="C682" s="212" t="s">
        <v>1</v>
      </c>
      <c r="D682" s="212" t="s">
        <v>3623</v>
      </c>
      <c r="E682" s="17" t="s">
        <v>1</v>
      </c>
      <c r="F682" s="213">
        <v>12.87</v>
      </c>
      <c r="H682" s="32"/>
    </row>
    <row r="683" spans="2:8" s="1" customFormat="1" ht="16.899999999999999" customHeight="1">
      <c r="B683" s="32"/>
      <c r="C683" s="212" t="s">
        <v>1</v>
      </c>
      <c r="D683" s="212" t="s">
        <v>3647</v>
      </c>
      <c r="E683" s="17" t="s">
        <v>1</v>
      </c>
      <c r="F683" s="213">
        <v>91.872</v>
      </c>
      <c r="H683" s="32"/>
    </row>
    <row r="684" spans="2:8" s="1" customFormat="1" ht="16.899999999999999" customHeight="1">
      <c r="B684" s="32"/>
      <c r="C684" s="212" t="s">
        <v>1</v>
      </c>
      <c r="D684" s="212" t="s">
        <v>3648</v>
      </c>
      <c r="E684" s="17" t="s">
        <v>1</v>
      </c>
      <c r="F684" s="213">
        <v>-9</v>
      </c>
      <c r="H684" s="32"/>
    </row>
    <row r="685" spans="2:8" s="1" customFormat="1" ht="16.899999999999999" customHeight="1">
      <c r="B685" s="32"/>
      <c r="C685" s="212" t="s">
        <v>1</v>
      </c>
      <c r="D685" s="212" t="s">
        <v>3553</v>
      </c>
      <c r="E685" s="17" t="s">
        <v>1</v>
      </c>
      <c r="F685" s="213">
        <v>-3.1520000000000001</v>
      </c>
      <c r="H685" s="32"/>
    </row>
    <row r="686" spans="2:8" s="1" customFormat="1" ht="16.899999999999999" customHeight="1">
      <c r="B686" s="32"/>
      <c r="C686" s="212" t="s">
        <v>1</v>
      </c>
      <c r="D686" s="212" t="s">
        <v>3649</v>
      </c>
      <c r="E686" s="17" t="s">
        <v>1</v>
      </c>
      <c r="F686" s="213">
        <v>25.765999999999998</v>
      </c>
      <c r="H686" s="32"/>
    </row>
    <row r="687" spans="2:8" s="1" customFormat="1" ht="16.899999999999999" customHeight="1">
      <c r="B687" s="32"/>
      <c r="C687" s="212" t="s">
        <v>1</v>
      </c>
      <c r="D687" s="212" t="s">
        <v>3628</v>
      </c>
      <c r="E687" s="17" t="s">
        <v>1</v>
      </c>
      <c r="F687" s="213">
        <v>-4.5</v>
      </c>
      <c r="H687" s="32"/>
    </row>
    <row r="688" spans="2:8" s="1" customFormat="1" ht="16.899999999999999" customHeight="1">
      <c r="B688" s="32"/>
      <c r="C688" s="212" t="s">
        <v>1</v>
      </c>
      <c r="D688" s="212" t="s">
        <v>3553</v>
      </c>
      <c r="E688" s="17" t="s">
        <v>1</v>
      </c>
      <c r="F688" s="213">
        <v>-3.1520000000000001</v>
      </c>
      <c r="H688" s="32"/>
    </row>
    <row r="689" spans="2:8" s="1" customFormat="1" ht="16.899999999999999" customHeight="1">
      <c r="B689" s="32"/>
      <c r="C689" s="212" t="s">
        <v>1</v>
      </c>
      <c r="D689" s="212" t="s">
        <v>3650</v>
      </c>
      <c r="E689" s="17" t="s">
        <v>1</v>
      </c>
      <c r="F689" s="213">
        <v>25.765999999999998</v>
      </c>
      <c r="H689" s="32"/>
    </row>
    <row r="690" spans="2:8" s="1" customFormat="1" ht="16.899999999999999" customHeight="1">
      <c r="B690" s="32"/>
      <c r="C690" s="212" t="s">
        <v>1</v>
      </c>
      <c r="D690" s="212" t="s">
        <v>3539</v>
      </c>
      <c r="E690" s="17" t="s">
        <v>1</v>
      </c>
      <c r="F690" s="213">
        <v>-1.5760000000000001</v>
      </c>
      <c r="H690" s="32"/>
    </row>
    <row r="691" spans="2:8" s="1" customFormat="1" ht="16.899999999999999" customHeight="1">
      <c r="B691" s="32"/>
      <c r="C691" s="212" t="s">
        <v>1</v>
      </c>
      <c r="D691" s="212" t="s">
        <v>3628</v>
      </c>
      <c r="E691" s="17" t="s">
        <v>1</v>
      </c>
      <c r="F691" s="213">
        <v>-4.5</v>
      </c>
      <c r="H691" s="32"/>
    </row>
    <row r="692" spans="2:8" s="1" customFormat="1" ht="16.899999999999999" customHeight="1">
      <c r="B692" s="32"/>
      <c r="C692" s="212" t="s">
        <v>1</v>
      </c>
      <c r="D692" s="212" t="s">
        <v>3539</v>
      </c>
      <c r="E692" s="17" t="s">
        <v>1</v>
      </c>
      <c r="F692" s="213">
        <v>-1.5760000000000001</v>
      </c>
      <c r="H692" s="32"/>
    </row>
    <row r="693" spans="2:8" s="1" customFormat="1" ht="16.899999999999999" customHeight="1">
      <c r="B693" s="32"/>
      <c r="C693" s="212" t="s">
        <v>1</v>
      </c>
      <c r="D693" s="212" t="s">
        <v>3651</v>
      </c>
      <c r="E693" s="17" t="s">
        <v>1</v>
      </c>
      <c r="F693" s="213">
        <v>209.08799999999999</v>
      </c>
      <c r="H693" s="32"/>
    </row>
    <row r="694" spans="2:8" s="1" customFormat="1" ht="16.899999999999999" customHeight="1">
      <c r="B694" s="32"/>
      <c r="C694" s="212" t="s">
        <v>1</v>
      </c>
      <c r="D694" s="212" t="s">
        <v>3612</v>
      </c>
      <c r="E694" s="17" t="s">
        <v>1</v>
      </c>
      <c r="F694" s="213">
        <v>-54</v>
      </c>
      <c r="H694" s="32"/>
    </row>
    <row r="695" spans="2:8" s="1" customFormat="1" ht="16.899999999999999" customHeight="1">
      <c r="B695" s="32"/>
      <c r="C695" s="212" t="s">
        <v>1</v>
      </c>
      <c r="D695" s="212" t="s">
        <v>3613</v>
      </c>
      <c r="E695" s="17" t="s">
        <v>1</v>
      </c>
      <c r="F695" s="213">
        <v>-7.32</v>
      </c>
      <c r="H695" s="32"/>
    </row>
    <row r="696" spans="2:8" s="1" customFormat="1" ht="16.899999999999999" customHeight="1">
      <c r="B696" s="32"/>
      <c r="C696" s="212" t="s">
        <v>1</v>
      </c>
      <c r="D696" s="212" t="s">
        <v>3614</v>
      </c>
      <c r="E696" s="17" t="s">
        <v>1</v>
      </c>
      <c r="F696" s="213">
        <v>109.45399999999999</v>
      </c>
      <c r="H696" s="32"/>
    </row>
    <row r="697" spans="2:8" s="1" customFormat="1" ht="16.899999999999999" customHeight="1">
      <c r="B697" s="32"/>
      <c r="C697" s="212" t="s">
        <v>1</v>
      </c>
      <c r="D697" s="212" t="s">
        <v>3580</v>
      </c>
      <c r="E697" s="17" t="s">
        <v>1</v>
      </c>
      <c r="F697" s="213">
        <v>21.6</v>
      </c>
      <c r="H697" s="32"/>
    </row>
    <row r="698" spans="2:8" s="1" customFormat="1" ht="16.899999999999999" customHeight="1">
      <c r="B698" s="32"/>
      <c r="C698" s="212" t="s">
        <v>1</v>
      </c>
      <c r="D698" s="212" t="s">
        <v>3615</v>
      </c>
      <c r="E698" s="17" t="s">
        <v>1</v>
      </c>
      <c r="F698" s="213">
        <v>-27</v>
      </c>
      <c r="H698" s="32"/>
    </row>
    <row r="699" spans="2:8" s="1" customFormat="1" ht="16.899999999999999" customHeight="1">
      <c r="B699" s="32"/>
      <c r="C699" s="212" t="s">
        <v>1</v>
      </c>
      <c r="D699" s="212" t="s">
        <v>3613</v>
      </c>
      <c r="E699" s="17" t="s">
        <v>1</v>
      </c>
      <c r="F699" s="213">
        <v>-7.32</v>
      </c>
      <c r="H699" s="32"/>
    </row>
    <row r="700" spans="2:8" s="1" customFormat="1" ht="16.899999999999999" customHeight="1">
      <c r="B700" s="32"/>
      <c r="C700" s="212" t="s">
        <v>1</v>
      </c>
      <c r="D700" s="212" t="s">
        <v>3653</v>
      </c>
      <c r="E700" s="17" t="s">
        <v>1</v>
      </c>
      <c r="F700" s="213">
        <v>0</v>
      </c>
      <c r="H700" s="32"/>
    </row>
    <row r="701" spans="2:8" s="1" customFormat="1" ht="16.899999999999999" customHeight="1">
      <c r="B701" s="32"/>
      <c r="C701" s="212" t="s">
        <v>1</v>
      </c>
      <c r="D701" s="212" t="s">
        <v>3654</v>
      </c>
      <c r="E701" s="17" t="s">
        <v>1</v>
      </c>
      <c r="F701" s="213">
        <v>980.20299999999997</v>
      </c>
      <c r="H701" s="32"/>
    </row>
    <row r="702" spans="2:8" s="1" customFormat="1" ht="16.899999999999999" customHeight="1">
      <c r="B702" s="32"/>
      <c r="C702" s="212" t="s">
        <v>1</v>
      </c>
      <c r="D702" s="212" t="s">
        <v>3655</v>
      </c>
      <c r="E702" s="17" t="s">
        <v>1</v>
      </c>
      <c r="F702" s="213">
        <v>-29.28</v>
      </c>
      <c r="H702" s="32"/>
    </row>
    <row r="703" spans="2:8" s="1" customFormat="1" ht="16.899999999999999" customHeight="1">
      <c r="B703" s="32"/>
      <c r="C703" s="212" t="s">
        <v>1</v>
      </c>
      <c r="D703" s="212" t="s">
        <v>3656</v>
      </c>
      <c r="E703" s="17" t="s">
        <v>1</v>
      </c>
      <c r="F703" s="213">
        <v>-29.376000000000001</v>
      </c>
      <c r="H703" s="32"/>
    </row>
    <row r="704" spans="2:8" s="1" customFormat="1" ht="16.899999999999999" customHeight="1">
      <c r="B704" s="32"/>
      <c r="C704" s="212" t="s">
        <v>1</v>
      </c>
      <c r="D704" s="212" t="s">
        <v>3657</v>
      </c>
      <c r="E704" s="17" t="s">
        <v>1</v>
      </c>
      <c r="F704" s="213">
        <v>12.608000000000001</v>
      </c>
      <c r="H704" s="32"/>
    </row>
    <row r="705" spans="2:8" s="1" customFormat="1" ht="16.899999999999999" customHeight="1">
      <c r="B705" s="32"/>
      <c r="C705" s="212" t="s">
        <v>1</v>
      </c>
      <c r="D705" s="212" t="s">
        <v>3658</v>
      </c>
      <c r="E705" s="17" t="s">
        <v>1</v>
      </c>
      <c r="F705" s="213">
        <v>570.45100000000002</v>
      </c>
      <c r="H705" s="32"/>
    </row>
    <row r="706" spans="2:8" s="1" customFormat="1" ht="16.899999999999999" customHeight="1">
      <c r="B706" s="32"/>
      <c r="C706" s="212" t="s">
        <v>1</v>
      </c>
      <c r="D706" s="212" t="s">
        <v>3659</v>
      </c>
      <c r="E706" s="17" t="s">
        <v>1</v>
      </c>
      <c r="F706" s="213">
        <v>-72</v>
      </c>
      <c r="H706" s="32"/>
    </row>
    <row r="707" spans="2:8" s="1" customFormat="1" ht="16.899999999999999" customHeight="1">
      <c r="B707" s="32"/>
      <c r="C707" s="212" t="s">
        <v>1</v>
      </c>
      <c r="D707" s="212" t="s">
        <v>3660</v>
      </c>
      <c r="E707" s="17" t="s">
        <v>1</v>
      </c>
      <c r="F707" s="213">
        <v>39.468000000000004</v>
      </c>
      <c r="H707" s="32"/>
    </row>
    <row r="708" spans="2:8" s="1" customFormat="1" ht="16.899999999999999" customHeight="1">
      <c r="B708" s="32"/>
      <c r="C708" s="212" t="s">
        <v>1</v>
      </c>
      <c r="D708" s="212" t="s">
        <v>3661</v>
      </c>
      <c r="E708" s="17" t="s">
        <v>1</v>
      </c>
      <c r="F708" s="213">
        <v>-12.96</v>
      </c>
      <c r="H708" s="32"/>
    </row>
    <row r="709" spans="2:8" s="1" customFormat="1" ht="16.899999999999999" customHeight="1">
      <c r="B709" s="32"/>
      <c r="C709" s="212" t="s">
        <v>1</v>
      </c>
      <c r="D709" s="212" t="s">
        <v>3662</v>
      </c>
      <c r="E709" s="17" t="s">
        <v>1</v>
      </c>
      <c r="F709" s="213">
        <v>321.024</v>
      </c>
      <c r="H709" s="32"/>
    </row>
    <row r="710" spans="2:8" s="1" customFormat="1" ht="16.899999999999999" customHeight="1">
      <c r="B710" s="32"/>
      <c r="C710" s="212" t="s">
        <v>1</v>
      </c>
      <c r="D710" s="212" t="s">
        <v>3663</v>
      </c>
      <c r="E710" s="17" t="s">
        <v>1</v>
      </c>
      <c r="F710" s="213">
        <v>-18</v>
      </c>
      <c r="H710" s="32"/>
    </row>
    <row r="711" spans="2:8" s="1" customFormat="1" ht="16.899999999999999" customHeight="1">
      <c r="B711" s="32"/>
      <c r="C711" s="212" t="s">
        <v>1</v>
      </c>
      <c r="D711" s="212" t="s">
        <v>3664</v>
      </c>
      <c r="E711" s="17" t="s">
        <v>1</v>
      </c>
      <c r="F711" s="213">
        <v>-15.445</v>
      </c>
      <c r="H711" s="32"/>
    </row>
    <row r="712" spans="2:8" s="1" customFormat="1" ht="16.899999999999999" customHeight="1">
      <c r="B712" s="32"/>
      <c r="C712" s="212" t="s">
        <v>1</v>
      </c>
      <c r="D712" s="212" t="s">
        <v>3665</v>
      </c>
      <c r="E712" s="17" t="s">
        <v>1</v>
      </c>
      <c r="F712" s="213">
        <v>368.88</v>
      </c>
      <c r="H712" s="32"/>
    </row>
    <row r="713" spans="2:8" s="1" customFormat="1" ht="16.899999999999999" customHeight="1">
      <c r="B713" s="32"/>
      <c r="C713" s="212" t="s">
        <v>1</v>
      </c>
      <c r="D713" s="212" t="s">
        <v>3659</v>
      </c>
      <c r="E713" s="17" t="s">
        <v>1</v>
      </c>
      <c r="F713" s="213">
        <v>-72</v>
      </c>
      <c r="H713" s="32"/>
    </row>
    <row r="714" spans="2:8" s="1" customFormat="1" ht="16.899999999999999" customHeight="1">
      <c r="B714" s="32"/>
      <c r="C714" s="212" t="s">
        <v>1</v>
      </c>
      <c r="D714" s="212" t="s">
        <v>3666</v>
      </c>
      <c r="E714" s="17" t="s">
        <v>1</v>
      </c>
      <c r="F714" s="213">
        <v>758.20799999999997</v>
      </c>
      <c r="H714" s="32"/>
    </row>
    <row r="715" spans="2:8" s="1" customFormat="1" ht="16.899999999999999" customHeight="1">
      <c r="B715" s="32"/>
      <c r="C715" s="212" t="s">
        <v>1</v>
      </c>
      <c r="D715" s="212" t="s">
        <v>3667</v>
      </c>
      <c r="E715" s="17" t="s">
        <v>1</v>
      </c>
      <c r="F715" s="213">
        <v>-25.2</v>
      </c>
      <c r="H715" s="32"/>
    </row>
    <row r="716" spans="2:8" s="1" customFormat="1" ht="16.899999999999999" customHeight="1">
      <c r="B716" s="32"/>
      <c r="C716" s="212" t="s">
        <v>1</v>
      </c>
      <c r="D716" s="212" t="s">
        <v>3668</v>
      </c>
      <c r="E716" s="17" t="s">
        <v>1</v>
      </c>
      <c r="F716" s="213">
        <v>-153.21600000000001</v>
      </c>
      <c r="H716" s="32"/>
    </row>
    <row r="717" spans="2:8" s="1" customFormat="1" ht="16.899999999999999" customHeight="1">
      <c r="B717" s="32"/>
      <c r="C717" s="212" t="s">
        <v>1</v>
      </c>
      <c r="D717" s="212" t="s">
        <v>3669</v>
      </c>
      <c r="E717" s="17" t="s">
        <v>1</v>
      </c>
      <c r="F717" s="213">
        <v>281.149</v>
      </c>
      <c r="H717" s="32"/>
    </row>
    <row r="718" spans="2:8" s="1" customFormat="1" ht="16.899999999999999" customHeight="1">
      <c r="B718" s="32"/>
      <c r="C718" s="212" t="s">
        <v>1</v>
      </c>
      <c r="D718" s="212" t="s">
        <v>3670</v>
      </c>
      <c r="E718" s="17" t="s">
        <v>1</v>
      </c>
      <c r="F718" s="213">
        <v>-36</v>
      </c>
      <c r="H718" s="32"/>
    </row>
    <row r="719" spans="2:8" s="1" customFormat="1" ht="16.899999999999999" customHeight="1">
      <c r="B719" s="32"/>
      <c r="C719" s="212" t="s">
        <v>1</v>
      </c>
      <c r="D719" s="212" t="s">
        <v>3671</v>
      </c>
      <c r="E719" s="17" t="s">
        <v>1</v>
      </c>
      <c r="F719" s="213">
        <v>187.208</v>
      </c>
      <c r="H719" s="32"/>
    </row>
    <row r="720" spans="2:8" s="1" customFormat="1" ht="16.899999999999999" customHeight="1">
      <c r="B720" s="32"/>
      <c r="C720" s="212" t="s">
        <v>1</v>
      </c>
      <c r="D720" s="212" t="s">
        <v>3663</v>
      </c>
      <c r="E720" s="17" t="s">
        <v>1</v>
      </c>
      <c r="F720" s="213">
        <v>-18</v>
      </c>
      <c r="H720" s="32"/>
    </row>
    <row r="721" spans="2:8" s="1" customFormat="1" ht="16.899999999999999" customHeight="1">
      <c r="B721" s="32"/>
      <c r="C721" s="212" t="s">
        <v>1</v>
      </c>
      <c r="D721" s="212" t="s">
        <v>3590</v>
      </c>
      <c r="E721" s="17" t="s">
        <v>1</v>
      </c>
      <c r="F721" s="213">
        <v>-12.608000000000001</v>
      </c>
      <c r="H721" s="32"/>
    </row>
    <row r="722" spans="2:8" s="1" customFormat="1" ht="16.899999999999999" customHeight="1">
      <c r="B722" s="32"/>
      <c r="C722" s="212" t="s">
        <v>1</v>
      </c>
      <c r="D722" s="212" t="s">
        <v>3672</v>
      </c>
      <c r="E722" s="17" t="s">
        <v>1</v>
      </c>
      <c r="F722" s="213">
        <v>367.06599999999997</v>
      </c>
      <c r="H722" s="32"/>
    </row>
    <row r="723" spans="2:8" s="1" customFormat="1" ht="16.899999999999999" customHeight="1">
      <c r="B723" s="32"/>
      <c r="C723" s="212" t="s">
        <v>1</v>
      </c>
      <c r="D723" s="212" t="s">
        <v>3673</v>
      </c>
      <c r="E723" s="17" t="s">
        <v>1</v>
      </c>
      <c r="F723" s="213">
        <v>287.23200000000003</v>
      </c>
      <c r="H723" s="32"/>
    </row>
    <row r="724" spans="2:8" s="1" customFormat="1" ht="16.899999999999999" customHeight="1">
      <c r="B724" s="32"/>
      <c r="C724" s="212" t="s">
        <v>1</v>
      </c>
      <c r="D724" s="212" t="s">
        <v>3674</v>
      </c>
      <c r="E724" s="17" t="s">
        <v>1</v>
      </c>
      <c r="F724" s="213">
        <v>-25.6</v>
      </c>
      <c r="H724" s="32"/>
    </row>
    <row r="725" spans="2:8" s="1" customFormat="1" ht="16.899999999999999" customHeight="1">
      <c r="B725" s="32"/>
      <c r="C725" s="212" t="s">
        <v>1</v>
      </c>
      <c r="D725" s="212" t="s">
        <v>3675</v>
      </c>
      <c r="E725" s="17" t="s">
        <v>1</v>
      </c>
      <c r="F725" s="213">
        <v>283.00799999999998</v>
      </c>
      <c r="H725" s="32"/>
    </row>
    <row r="726" spans="2:8" s="1" customFormat="1" ht="16.899999999999999" customHeight="1">
      <c r="B726" s="32"/>
      <c r="C726" s="212" t="s">
        <v>1</v>
      </c>
      <c r="D726" s="212" t="s">
        <v>3429</v>
      </c>
      <c r="E726" s="17" t="s">
        <v>1</v>
      </c>
      <c r="F726" s="213">
        <v>-12.8</v>
      </c>
      <c r="H726" s="32"/>
    </row>
    <row r="727" spans="2:8" s="1" customFormat="1" ht="16.899999999999999" customHeight="1">
      <c r="B727" s="32"/>
      <c r="C727" s="212" t="s">
        <v>3255</v>
      </c>
      <c r="D727" s="212" t="s">
        <v>221</v>
      </c>
      <c r="E727" s="17" t="s">
        <v>1</v>
      </c>
      <c r="F727" s="213">
        <v>14284.815000000001</v>
      </c>
      <c r="H727" s="32"/>
    </row>
    <row r="728" spans="2:8" s="1" customFormat="1" ht="16.899999999999999" customHeight="1">
      <c r="B728" s="32"/>
      <c r="C728" s="214" t="s">
        <v>6306</v>
      </c>
      <c r="H728" s="32"/>
    </row>
    <row r="729" spans="2:8" s="1" customFormat="1" ht="16.899999999999999" customHeight="1">
      <c r="B729" s="32"/>
      <c r="C729" s="212" t="s">
        <v>3518</v>
      </c>
      <c r="D729" s="212" t="s">
        <v>3519</v>
      </c>
      <c r="E729" s="17" t="s">
        <v>165</v>
      </c>
      <c r="F729" s="213">
        <v>14284.815000000001</v>
      </c>
      <c r="H729" s="32"/>
    </row>
    <row r="730" spans="2:8" s="1" customFormat="1" ht="16.899999999999999" customHeight="1">
      <c r="B730" s="32"/>
      <c r="C730" s="212" t="s">
        <v>3515</v>
      </c>
      <c r="D730" s="212" t="s">
        <v>3516</v>
      </c>
      <c r="E730" s="17" t="s">
        <v>165</v>
      </c>
      <c r="F730" s="213">
        <v>14284.815000000001</v>
      </c>
      <c r="H730" s="32"/>
    </row>
    <row r="731" spans="2:8" s="1" customFormat="1" ht="22.5">
      <c r="B731" s="32"/>
      <c r="C731" s="212" t="s">
        <v>3677</v>
      </c>
      <c r="D731" s="212" t="s">
        <v>3678</v>
      </c>
      <c r="E731" s="17" t="s">
        <v>165</v>
      </c>
      <c r="F731" s="213">
        <v>4285.4449999999997</v>
      </c>
      <c r="H731" s="32"/>
    </row>
    <row r="732" spans="2:8" s="1" customFormat="1" ht="22.5">
      <c r="B732" s="32"/>
      <c r="C732" s="212" t="s">
        <v>3997</v>
      </c>
      <c r="D732" s="212" t="s">
        <v>3998</v>
      </c>
      <c r="E732" s="17" t="s">
        <v>165</v>
      </c>
      <c r="F732" s="213">
        <v>25148.832999999999</v>
      </c>
      <c r="H732" s="32"/>
    </row>
    <row r="733" spans="2:8" s="1" customFormat="1" ht="16.899999999999999" customHeight="1">
      <c r="B733" s="32"/>
      <c r="C733" s="208" t="s">
        <v>3258</v>
      </c>
      <c r="D733" s="209" t="s">
        <v>3259</v>
      </c>
      <c r="E733" s="210" t="s">
        <v>165</v>
      </c>
      <c r="F733" s="211">
        <v>1795.971</v>
      </c>
      <c r="H733" s="32"/>
    </row>
    <row r="734" spans="2:8" s="1" customFormat="1" ht="16.899999999999999" customHeight="1">
      <c r="B734" s="32"/>
      <c r="C734" s="212" t="s">
        <v>1</v>
      </c>
      <c r="D734" s="212" t="s">
        <v>3524</v>
      </c>
      <c r="E734" s="17" t="s">
        <v>1</v>
      </c>
      <c r="F734" s="213">
        <v>0</v>
      </c>
      <c r="H734" s="32"/>
    </row>
    <row r="735" spans="2:8" s="1" customFormat="1" ht="16.899999999999999" customHeight="1">
      <c r="B735" s="32"/>
      <c r="C735" s="212" t="s">
        <v>1</v>
      </c>
      <c r="D735" s="212" t="s">
        <v>3717</v>
      </c>
      <c r="E735" s="17" t="s">
        <v>1</v>
      </c>
      <c r="F735" s="213">
        <v>0</v>
      </c>
      <c r="H735" s="32"/>
    </row>
    <row r="736" spans="2:8" s="1" customFormat="1" ht="16.899999999999999" customHeight="1">
      <c r="B736" s="32"/>
      <c r="C736" s="212" t="s">
        <v>1</v>
      </c>
      <c r="D736" s="212" t="s">
        <v>3718</v>
      </c>
      <c r="E736" s="17" t="s">
        <v>1</v>
      </c>
      <c r="F736" s="213">
        <v>0</v>
      </c>
      <c r="H736" s="32"/>
    </row>
    <row r="737" spans="2:8" s="1" customFormat="1" ht="16.899999999999999" customHeight="1">
      <c r="B737" s="32"/>
      <c r="C737" s="212" t="s">
        <v>1</v>
      </c>
      <c r="D737" s="212" t="s">
        <v>3680</v>
      </c>
      <c r="E737" s="17" t="s">
        <v>1</v>
      </c>
      <c r="F737" s="213">
        <v>0</v>
      </c>
      <c r="H737" s="32"/>
    </row>
    <row r="738" spans="2:8" s="1" customFormat="1" ht="16.899999999999999" customHeight="1">
      <c r="B738" s="32"/>
      <c r="C738" s="212" t="s">
        <v>1</v>
      </c>
      <c r="D738" s="212" t="s">
        <v>1</v>
      </c>
      <c r="E738" s="17" t="s">
        <v>1</v>
      </c>
      <c r="F738" s="213">
        <v>0</v>
      </c>
      <c r="H738" s="32"/>
    </row>
    <row r="739" spans="2:8" s="1" customFormat="1" ht="16.899999999999999" customHeight="1">
      <c r="B739" s="32"/>
      <c r="C739" s="212" t="s">
        <v>1</v>
      </c>
      <c r="D739" s="212" t="s">
        <v>3530</v>
      </c>
      <c r="E739" s="17" t="s">
        <v>1</v>
      </c>
      <c r="F739" s="213">
        <v>0</v>
      </c>
      <c r="H739" s="32"/>
    </row>
    <row r="740" spans="2:8" s="1" customFormat="1" ht="16.899999999999999" customHeight="1">
      <c r="B740" s="32"/>
      <c r="C740" s="212" t="s">
        <v>1</v>
      </c>
      <c r="D740" s="212" t="s">
        <v>3531</v>
      </c>
      <c r="E740" s="17" t="s">
        <v>1</v>
      </c>
      <c r="F740" s="213">
        <v>0</v>
      </c>
      <c r="H740" s="32"/>
    </row>
    <row r="741" spans="2:8" s="1" customFormat="1" ht="16.899999999999999" customHeight="1">
      <c r="B741" s="32"/>
      <c r="C741" s="212" t="s">
        <v>1</v>
      </c>
      <c r="D741" s="212" t="s">
        <v>3532</v>
      </c>
      <c r="E741" s="17" t="s">
        <v>1</v>
      </c>
      <c r="F741" s="213">
        <v>0</v>
      </c>
      <c r="H741" s="32"/>
    </row>
    <row r="742" spans="2:8" s="1" customFormat="1" ht="16.899999999999999" customHeight="1">
      <c r="B742" s="32"/>
      <c r="C742" s="212" t="s">
        <v>1</v>
      </c>
      <c r="D742" s="212" t="s">
        <v>1</v>
      </c>
      <c r="E742" s="17" t="s">
        <v>1</v>
      </c>
      <c r="F742" s="213">
        <v>0</v>
      </c>
      <c r="H742" s="32"/>
    </row>
    <row r="743" spans="2:8" s="1" customFormat="1" ht="16.899999999999999" customHeight="1">
      <c r="B743" s="32"/>
      <c r="C743" s="212" t="s">
        <v>1</v>
      </c>
      <c r="D743" s="212" t="s">
        <v>2160</v>
      </c>
      <c r="E743" s="17" t="s">
        <v>1</v>
      </c>
      <c r="F743" s="213">
        <v>0</v>
      </c>
      <c r="H743" s="32"/>
    </row>
    <row r="744" spans="2:8" s="1" customFormat="1" ht="16.899999999999999" customHeight="1">
      <c r="B744" s="32"/>
      <c r="C744" s="212" t="s">
        <v>1</v>
      </c>
      <c r="D744" s="212" t="s">
        <v>3719</v>
      </c>
      <c r="E744" s="17" t="s">
        <v>1</v>
      </c>
      <c r="F744" s="213">
        <v>0</v>
      </c>
      <c r="H744" s="32"/>
    </row>
    <row r="745" spans="2:8" s="1" customFormat="1" ht="16.899999999999999" customHeight="1">
      <c r="B745" s="32"/>
      <c r="C745" s="212" t="s">
        <v>1</v>
      </c>
      <c r="D745" s="212" t="s">
        <v>3720</v>
      </c>
      <c r="E745" s="17" t="s">
        <v>1</v>
      </c>
      <c r="F745" s="213">
        <v>502.74</v>
      </c>
      <c r="H745" s="32"/>
    </row>
    <row r="746" spans="2:8" s="1" customFormat="1" ht="16.899999999999999" customHeight="1">
      <c r="B746" s="32"/>
      <c r="C746" s="212" t="s">
        <v>1</v>
      </c>
      <c r="D746" s="212" t="s">
        <v>3721</v>
      </c>
      <c r="E746" s="17" t="s">
        <v>1</v>
      </c>
      <c r="F746" s="213">
        <v>-3.383</v>
      </c>
      <c r="H746" s="32"/>
    </row>
    <row r="747" spans="2:8" s="1" customFormat="1" ht="16.899999999999999" customHeight="1">
      <c r="B747" s="32"/>
      <c r="C747" s="212" t="s">
        <v>1</v>
      </c>
      <c r="D747" s="212" t="s">
        <v>3722</v>
      </c>
      <c r="E747" s="17" t="s">
        <v>1</v>
      </c>
      <c r="F747" s="213">
        <v>-2.25</v>
      </c>
      <c r="H747" s="32"/>
    </row>
    <row r="748" spans="2:8" s="1" customFormat="1" ht="16.899999999999999" customHeight="1">
      <c r="B748" s="32"/>
      <c r="C748" s="212" t="s">
        <v>1</v>
      </c>
      <c r="D748" s="212" t="s">
        <v>2149</v>
      </c>
      <c r="E748" s="17" t="s">
        <v>1</v>
      </c>
      <c r="F748" s="213">
        <v>-36</v>
      </c>
      <c r="H748" s="32"/>
    </row>
    <row r="749" spans="2:8" s="1" customFormat="1" ht="16.899999999999999" customHeight="1">
      <c r="B749" s="32"/>
      <c r="C749" s="212" t="s">
        <v>1</v>
      </c>
      <c r="D749" s="212" t="s">
        <v>3723</v>
      </c>
      <c r="E749" s="17" t="s">
        <v>1</v>
      </c>
      <c r="F749" s="213">
        <v>-31.68</v>
      </c>
      <c r="H749" s="32"/>
    </row>
    <row r="750" spans="2:8" s="1" customFormat="1" ht="16.899999999999999" customHeight="1">
      <c r="B750" s="32"/>
      <c r="C750" s="212" t="s">
        <v>1</v>
      </c>
      <c r="D750" s="212" t="s">
        <v>3655</v>
      </c>
      <c r="E750" s="17" t="s">
        <v>1</v>
      </c>
      <c r="F750" s="213">
        <v>-29.28</v>
      </c>
      <c r="H750" s="32"/>
    </row>
    <row r="751" spans="2:8" s="1" customFormat="1" ht="16.899999999999999" customHeight="1">
      <c r="B751" s="32"/>
      <c r="C751" s="212" t="s">
        <v>1</v>
      </c>
      <c r="D751" s="212" t="s">
        <v>3724</v>
      </c>
      <c r="E751" s="17" t="s">
        <v>1</v>
      </c>
      <c r="F751" s="213">
        <v>-12.928000000000001</v>
      </c>
      <c r="H751" s="32"/>
    </row>
    <row r="752" spans="2:8" s="1" customFormat="1" ht="16.899999999999999" customHeight="1">
      <c r="B752" s="32"/>
      <c r="C752" s="212" t="s">
        <v>1</v>
      </c>
      <c r="D752" s="212" t="s">
        <v>3726</v>
      </c>
      <c r="E752" s="17" t="s">
        <v>1</v>
      </c>
      <c r="F752" s="213">
        <v>231.52799999999999</v>
      </c>
      <c r="H752" s="32"/>
    </row>
    <row r="753" spans="2:8" s="1" customFormat="1" ht="16.899999999999999" customHeight="1">
      <c r="B753" s="32"/>
      <c r="C753" s="212" t="s">
        <v>1</v>
      </c>
      <c r="D753" s="212" t="s">
        <v>3722</v>
      </c>
      <c r="E753" s="17" t="s">
        <v>1</v>
      </c>
      <c r="F753" s="213">
        <v>-2.25</v>
      </c>
      <c r="H753" s="32"/>
    </row>
    <row r="754" spans="2:8" s="1" customFormat="1" ht="16.899999999999999" customHeight="1">
      <c r="B754" s="32"/>
      <c r="C754" s="212" t="s">
        <v>1</v>
      </c>
      <c r="D754" s="212" t="s">
        <v>3337</v>
      </c>
      <c r="E754" s="17" t="s">
        <v>1</v>
      </c>
      <c r="F754" s="213">
        <v>-1.6</v>
      </c>
      <c r="H754" s="32"/>
    </row>
    <row r="755" spans="2:8" s="1" customFormat="1" ht="16.899999999999999" customHeight="1">
      <c r="B755" s="32"/>
      <c r="C755" s="212" t="s">
        <v>1</v>
      </c>
      <c r="D755" s="212" t="s">
        <v>3727</v>
      </c>
      <c r="E755" s="17" t="s">
        <v>1</v>
      </c>
      <c r="F755" s="213">
        <v>231.52799999999999</v>
      </c>
      <c r="H755" s="32"/>
    </row>
    <row r="756" spans="2:8" s="1" customFormat="1" ht="16.899999999999999" customHeight="1">
      <c r="B756" s="32"/>
      <c r="C756" s="212" t="s">
        <v>1</v>
      </c>
      <c r="D756" s="212" t="s">
        <v>3722</v>
      </c>
      <c r="E756" s="17" t="s">
        <v>1</v>
      </c>
      <c r="F756" s="213">
        <v>-2.25</v>
      </c>
      <c r="H756" s="32"/>
    </row>
    <row r="757" spans="2:8" s="1" customFormat="1" ht="16.899999999999999" customHeight="1">
      <c r="B757" s="32"/>
      <c r="C757" s="212" t="s">
        <v>1</v>
      </c>
      <c r="D757" s="212" t="s">
        <v>3337</v>
      </c>
      <c r="E757" s="17" t="s">
        <v>1</v>
      </c>
      <c r="F757" s="213">
        <v>-1.6</v>
      </c>
      <c r="H757" s="32"/>
    </row>
    <row r="758" spans="2:8" s="1" customFormat="1" ht="16.899999999999999" customHeight="1">
      <c r="B758" s="32"/>
      <c r="C758" s="212" t="s">
        <v>1</v>
      </c>
      <c r="D758" s="212" t="s">
        <v>3728</v>
      </c>
      <c r="E758" s="17" t="s">
        <v>1</v>
      </c>
      <c r="F758" s="213">
        <v>25.344000000000001</v>
      </c>
      <c r="H758" s="32"/>
    </row>
    <row r="759" spans="2:8" s="1" customFormat="1" ht="16.899999999999999" customHeight="1">
      <c r="B759" s="32"/>
      <c r="C759" s="212" t="s">
        <v>1</v>
      </c>
      <c r="D759" s="212" t="s">
        <v>3337</v>
      </c>
      <c r="E759" s="17" t="s">
        <v>1</v>
      </c>
      <c r="F759" s="213">
        <v>-1.6</v>
      </c>
      <c r="H759" s="32"/>
    </row>
    <row r="760" spans="2:8" s="1" customFormat="1" ht="16.899999999999999" customHeight="1">
      <c r="B760" s="32"/>
      <c r="C760" s="212" t="s">
        <v>1</v>
      </c>
      <c r="D760" s="212" t="s">
        <v>3337</v>
      </c>
      <c r="E760" s="17" t="s">
        <v>1</v>
      </c>
      <c r="F760" s="213">
        <v>-1.6</v>
      </c>
      <c r="H760" s="32"/>
    </row>
    <row r="761" spans="2:8" s="1" customFormat="1" ht="16.899999999999999" customHeight="1">
      <c r="B761" s="32"/>
      <c r="C761" s="212" t="s">
        <v>1</v>
      </c>
      <c r="D761" s="212" t="s">
        <v>3337</v>
      </c>
      <c r="E761" s="17" t="s">
        <v>1</v>
      </c>
      <c r="F761" s="213">
        <v>-1.6</v>
      </c>
      <c r="H761" s="32"/>
    </row>
    <row r="762" spans="2:8" s="1" customFormat="1" ht="16.899999999999999" customHeight="1">
      <c r="B762" s="32"/>
      <c r="C762" s="212" t="s">
        <v>1</v>
      </c>
      <c r="D762" s="212" t="s">
        <v>3729</v>
      </c>
      <c r="E762" s="17" t="s">
        <v>1</v>
      </c>
      <c r="F762" s="213">
        <v>-1.71</v>
      </c>
      <c r="H762" s="32"/>
    </row>
    <row r="763" spans="2:8" s="1" customFormat="1" ht="16.899999999999999" customHeight="1">
      <c r="B763" s="32"/>
      <c r="C763" s="212" t="s">
        <v>1</v>
      </c>
      <c r="D763" s="212" t="s">
        <v>3730</v>
      </c>
      <c r="E763" s="17" t="s">
        <v>1</v>
      </c>
      <c r="F763" s="213">
        <v>25.344000000000001</v>
      </c>
      <c r="H763" s="32"/>
    </row>
    <row r="764" spans="2:8" s="1" customFormat="1" ht="16.899999999999999" customHeight="1">
      <c r="B764" s="32"/>
      <c r="C764" s="212" t="s">
        <v>1</v>
      </c>
      <c r="D764" s="212" t="s">
        <v>3337</v>
      </c>
      <c r="E764" s="17" t="s">
        <v>1</v>
      </c>
      <c r="F764" s="213">
        <v>-1.6</v>
      </c>
      <c r="H764" s="32"/>
    </row>
    <row r="765" spans="2:8" s="1" customFormat="1" ht="16.899999999999999" customHeight="1">
      <c r="B765" s="32"/>
      <c r="C765" s="212" t="s">
        <v>1</v>
      </c>
      <c r="D765" s="212" t="s">
        <v>3337</v>
      </c>
      <c r="E765" s="17" t="s">
        <v>1</v>
      </c>
      <c r="F765" s="213">
        <v>-1.6</v>
      </c>
      <c r="H765" s="32"/>
    </row>
    <row r="766" spans="2:8" s="1" customFormat="1" ht="16.899999999999999" customHeight="1">
      <c r="B766" s="32"/>
      <c r="C766" s="212" t="s">
        <v>1</v>
      </c>
      <c r="D766" s="212" t="s">
        <v>3538</v>
      </c>
      <c r="E766" s="17" t="s">
        <v>1</v>
      </c>
      <c r="F766" s="213">
        <v>-1.35</v>
      </c>
      <c r="H766" s="32"/>
    </row>
    <row r="767" spans="2:8" s="1" customFormat="1" ht="16.899999999999999" customHeight="1">
      <c r="B767" s="32"/>
      <c r="C767" s="212" t="s">
        <v>1</v>
      </c>
      <c r="D767" s="212" t="s">
        <v>3732</v>
      </c>
      <c r="E767" s="17" t="s">
        <v>1</v>
      </c>
      <c r="F767" s="213">
        <v>177.40799999999999</v>
      </c>
      <c r="H767" s="32"/>
    </row>
    <row r="768" spans="2:8" s="1" customFormat="1" ht="16.899999999999999" customHeight="1">
      <c r="B768" s="32"/>
      <c r="C768" s="212" t="s">
        <v>1</v>
      </c>
      <c r="D768" s="212" t="s">
        <v>3733</v>
      </c>
      <c r="E768" s="17" t="s">
        <v>1</v>
      </c>
      <c r="F768" s="213">
        <v>-18</v>
      </c>
      <c r="H768" s="32"/>
    </row>
    <row r="769" spans="2:8" s="1" customFormat="1" ht="16.899999999999999" customHeight="1">
      <c r="B769" s="32"/>
      <c r="C769" s="212" t="s">
        <v>1</v>
      </c>
      <c r="D769" s="212" t="s">
        <v>3734</v>
      </c>
      <c r="E769" s="17" t="s">
        <v>1</v>
      </c>
      <c r="F769" s="213">
        <v>-6.4</v>
      </c>
      <c r="H769" s="32"/>
    </row>
    <row r="770" spans="2:8" s="1" customFormat="1" ht="16.899999999999999" customHeight="1">
      <c r="B770" s="32"/>
      <c r="C770" s="212" t="s">
        <v>1</v>
      </c>
      <c r="D770" s="212" t="s">
        <v>3735</v>
      </c>
      <c r="E770" s="17" t="s">
        <v>1</v>
      </c>
      <c r="F770" s="213">
        <v>177.40799999999999</v>
      </c>
      <c r="H770" s="32"/>
    </row>
    <row r="771" spans="2:8" s="1" customFormat="1" ht="16.899999999999999" customHeight="1">
      <c r="B771" s="32"/>
      <c r="C771" s="212" t="s">
        <v>1</v>
      </c>
      <c r="D771" s="212" t="s">
        <v>3733</v>
      </c>
      <c r="E771" s="17" t="s">
        <v>1</v>
      </c>
      <c r="F771" s="213">
        <v>-18</v>
      </c>
      <c r="H771" s="32"/>
    </row>
    <row r="772" spans="2:8" s="1" customFormat="1" ht="16.899999999999999" customHeight="1">
      <c r="B772" s="32"/>
      <c r="C772" s="212" t="s">
        <v>1</v>
      </c>
      <c r="D772" s="212" t="s">
        <v>3734</v>
      </c>
      <c r="E772" s="17" t="s">
        <v>1</v>
      </c>
      <c r="F772" s="213">
        <v>-6.4</v>
      </c>
      <c r="H772" s="32"/>
    </row>
    <row r="773" spans="2:8" s="1" customFormat="1" ht="16.899999999999999" customHeight="1">
      <c r="B773" s="32"/>
      <c r="C773" s="212" t="s">
        <v>1</v>
      </c>
      <c r="D773" s="212" t="s">
        <v>3736</v>
      </c>
      <c r="E773" s="17" t="s">
        <v>1</v>
      </c>
      <c r="F773" s="213">
        <v>103.066</v>
      </c>
      <c r="H773" s="32"/>
    </row>
    <row r="774" spans="2:8" s="1" customFormat="1" ht="16.899999999999999" customHeight="1">
      <c r="B774" s="32"/>
      <c r="C774" s="212" t="s">
        <v>1</v>
      </c>
      <c r="D774" s="212" t="s">
        <v>3734</v>
      </c>
      <c r="E774" s="17" t="s">
        <v>1</v>
      </c>
      <c r="F774" s="213">
        <v>-6.4</v>
      </c>
      <c r="H774" s="32"/>
    </row>
    <row r="775" spans="2:8" s="1" customFormat="1" ht="16.899999999999999" customHeight="1">
      <c r="B775" s="32"/>
      <c r="C775" s="212" t="s">
        <v>1</v>
      </c>
      <c r="D775" s="212" t="s">
        <v>3734</v>
      </c>
      <c r="E775" s="17" t="s">
        <v>1</v>
      </c>
      <c r="F775" s="213">
        <v>-6.4</v>
      </c>
      <c r="H775" s="32"/>
    </row>
    <row r="776" spans="2:8" s="1" customFormat="1" ht="16.899999999999999" customHeight="1">
      <c r="B776" s="32"/>
      <c r="C776" s="212" t="s">
        <v>1</v>
      </c>
      <c r="D776" s="212" t="s">
        <v>3733</v>
      </c>
      <c r="E776" s="17" t="s">
        <v>1</v>
      </c>
      <c r="F776" s="213">
        <v>-18</v>
      </c>
      <c r="H776" s="32"/>
    </row>
    <row r="777" spans="2:8" s="1" customFormat="1" ht="16.899999999999999" customHeight="1">
      <c r="B777" s="32"/>
      <c r="C777" s="212" t="s">
        <v>1</v>
      </c>
      <c r="D777" s="212" t="s">
        <v>3737</v>
      </c>
      <c r="E777" s="17" t="s">
        <v>1</v>
      </c>
      <c r="F777" s="213">
        <v>103.066</v>
      </c>
      <c r="H777" s="32"/>
    </row>
    <row r="778" spans="2:8" s="1" customFormat="1" ht="16.899999999999999" customHeight="1">
      <c r="B778" s="32"/>
      <c r="C778" s="212" t="s">
        <v>1</v>
      </c>
      <c r="D778" s="212" t="s">
        <v>3734</v>
      </c>
      <c r="E778" s="17" t="s">
        <v>1</v>
      </c>
      <c r="F778" s="213">
        <v>-6.4</v>
      </c>
      <c r="H778" s="32"/>
    </row>
    <row r="779" spans="2:8" s="1" customFormat="1" ht="16.899999999999999" customHeight="1">
      <c r="B779" s="32"/>
      <c r="C779" s="212" t="s">
        <v>1</v>
      </c>
      <c r="D779" s="212" t="s">
        <v>3734</v>
      </c>
      <c r="E779" s="17" t="s">
        <v>1</v>
      </c>
      <c r="F779" s="213">
        <v>-6.4</v>
      </c>
      <c r="H779" s="32"/>
    </row>
    <row r="780" spans="2:8" s="1" customFormat="1" ht="16.899999999999999" customHeight="1">
      <c r="B780" s="32"/>
      <c r="C780" s="212" t="s">
        <v>1</v>
      </c>
      <c r="D780" s="212" t="s">
        <v>3733</v>
      </c>
      <c r="E780" s="17" t="s">
        <v>1</v>
      </c>
      <c r="F780" s="213">
        <v>-18</v>
      </c>
      <c r="H780" s="32"/>
    </row>
    <row r="781" spans="2:8" s="1" customFormat="1" ht="16.899999999999999" customHeight="1">
      <c r="B781" s="32"/>
      <c r="C781" s="212" t="s">
        <v>1</v>
      </c>
      <c r="D781" s="212" t="s">
        <v>3739</v>
      </c>
      <c r="E781" s="17" t="s">
        <v>1</v>
      </c>
      <c r="F781" s="213">
        <v>180.57599999999999</v>
      </c>
      <c r="H781" s="32"/>
    </row>
    <row r="782" spans="2:8" s="1" customFormat="1" ht="16.899999999999999" customHeight="1">
      <c r="B782" s="32"/>
      <c r="C782" s="212" t="s">
        <v>1</v>
      </c>
      <c r="D782" s="212" t="s">
        <v>3733</v>
      </c>
      <c r="E782" s="17" t="s">
        <v>1</v>
      </c>
      <c r="F782" s="213">
        <v>-18</v>
      </c>
      <c r="H782" s="32"/>
    </row>
    <row r="783" spans="2:8" s="1" customFormat="1" ht="16.899999999999999" customHeight="1">
      <c r="B783" s="32"/>
      <c r="C783" s="212" t="s">
        <v>1</v>
      </c>
      <c r="D783" s="212" t="s">
        <v>3734</v>
      </c>
      <c r="E783" s="17" t="s">
        <v>1</v>
      </c>
      <c r="F783" s="213">
        <v>-6.4</v>
      </c>
      <c r="H783" s="32"/>
    </row>
    <row r="784" spans="2:8" s="1" customFormat="1" ht="16.899999999999999" customHeight="1">
      <c r="B784" s="32"/>
      <c r="C784" s="212" t="s">
        <v>1</v>
      </c>
      <c r="D784" s="212" t="s">
        <v>3740</v>
      </c>
      <c r="E784" s="17" t="s">
        <v>1</v>
      </c>
      <c r="F784" s="213">
        <v>180.57599999999999</v>
      </c>
      <c r="H784" s="32"/>
    </row>
    <row r="785" spans="2:8" s="1" customFormat="1" ht="16.899999999999999" customHeight="1">
      <c r="B785" s="32"/>
      <c r="C785" s="212" t="s">
        <v>1</v>
      </c>
      <c r="D785" s="212" t="s">
        <v>3733</v>
      </c>
      <c r="E785" s="17" t="s">
        <v>1</v>
      </c>
      <c r="F785" s="213">
        <v>-18</v>
      </c>
      <c r="H785" s="32"/>
    </row>
    <row r="786" spans="2:8" s="1" customFormat="1" ht="16.899999999999999" customHeight="1">
      <c r="B786" s="32"/>
      <c r="C786" s="212" t="s">
        <v>1</v>
      </c>
      <c r="D786" s="212" t="s">
        <v>3734</v>
      </c>
      <c r="E786" s="17" t="s">
        <v>1</v>
      </c>
      <c r="F786" s="213">
        <v>-6.4</v>
      </c>
      <c r="H786" s="32"/>
    </row>
    <row r="787" spans="2:8" s="1" customFormat="1" ht="16.899999999999999" customHeight="1">
      <c r="B787" s="32"/>
      <c r="C787" s="212" t="s">
        <v>1</v>
      </c>
      <c r="D787" s="212" t="s">
        <v>3741</v>
      </c>
      <c r="E787" s="17" t="s">
        <v>1</v>
      </c>
      <c r="F787" s="213">
        <v>106.23399999999999</v>
      </c>
      <c r="H787" s="32"/>
    </row>
    <row r="788" spans="2:8" s="1" customFormat="1" ht="16.899999999999999" customHeight="1">
      <c r="B788" s="32"/>
      <c r="C788" s="212" t="s">
        <v>1</v>
      </c>
      <c r="D788" s="212" t="s">
        <v>3734</v>
      </c>
      <c r="E788" s="17" t="s">
        <v>1</v>
      </c>
      <c r="F788" s="213">
        <v>-6.4</v>
      </c>
      <c r="H788" s="32"/>
    </row>
    <row r="789" spans="2:8" s="1" customFormat="1" ht="16.899999999999999" customHeight="1">
      <c r="B789" s="32"/>
      <c r="C789" s="212" t="s">
        <v>1</v>
      </c>
      <c r="D789" s="212" t="s">
        <v>3734</v>
      </c>
      <c r="E789" s="17" t="s">
        <v>1</v>
      </c>
      <c r="F789" s="213">
        <v>-6.4</v>
      </c>
      <c r="H789" s="32"/>
    </row>
    <row r="790" spans="2:8" s="1" customFormat="1" ht="16.899999999999999" customHeight="1">
      <c r="B790" s="32"/>
      <c r="C790" s="212" t="s">
        <v>1</v>
      </c>
      <c r="D790" s="212" t="s">
        <v>3733</v>
      </c>
      <c r="E790" s="17" t="s">
        <v>1</v>
      </c>
      <c r="F790" s="213">
        <v>-18</v>
      </c>
      <c r="H790" s="32"/>
    </row>
    <row r="791" spans="2:8" s="1" customFormat="1" ht="16.899999999999999" customHeight="1">
      <c r="B791" s="32"/>
      <c r="C791" s="212" t="s">
        <v>1</v>
      </c>
      <c r="D791" s="212" t="s">
        <v>3742</v>
      </c>
      <c r="E791" s="17" t="s">
        <v>1</v>
      </c>
      <c r="F791" s="213">
        <v>106.23399999999999</v>
      </c>
      <c r="H791" s="32"/>
    </row>
    <row r="792" spans="2:8" s="1" customFormat="1" ht="16.899999999999999" customHeight="1">
      <c r="B792" s="32"/>
      <c r="C792" s="212" t="s">
        <v>1</v>
      </c>
      <c r="D792" s="212" t="s">
        <v>3734</v>
      </c>
      <c r="E792" s="17" t="s">
        <v>1</v>
      </c>
      <c r="F792" s="213">
        <v>-6.4</v>
      </c>
      <c r="H792" s="32"/>
    </row>
    <row r="793" spans="2:8" s="1" customFormat="1" ht="16.899999999999999" customHeight="1">
      <c r="B793" s="32"/>
      <c r="C793" s="212" t="s">
        <v>1</v>
      </c>
      <c r="D793" s="212" t="s">
        <v>3734</v>
      </c>
      <c r="E793" s="17" t="s">
        <v>1</v>
      </c>
      <c r="F793" s="213">
        <v>-6.4</v>
      </c>
      <c r="H793" s="32"/>
    </row>
    <row r="794" spans="2:8" s="1" customFormat="1" ht="16.899999999999999" customHeight="1">
      <c r="B794" s="32"/>
      <c r="C794" s="212" t="s">
        <v>1</v>
      </c>
      <c r="D794" s="212" t="s">
        <v>3733</v>
      </c>
      <c r="E794" s="17" t="s">
        <v>1</v>
      </c>
      <c r="F794" s="213">
        <v>-18</v>
      </c>
      <c r="H794" s="32"/>
    </row>
    <row r="795" spans="2:8" s="1" customFormat="1" ht="16.899999999999999" customHeight="1">
      <c r="B795" s="32"/>
      <c r="C795" s="212" t="s">
        <v>3258</v>
      </c>
      <c r="D795" s="212" t="s">
        <v>221</v>
      </c>
      <c r="E795" s="17" t="s">
        <v>1</v>
      </c>
      <c r="F795" s="213">
        <v>1795.971</v>
      </c>
      <c r="H795" s="32"/>
    </row>
    <row r="796" spans="2:8" s="1" customFormat="1" ht="16.899999999999999" customHeight="1">
      <c r="B796" s="32"/>
      <c r="C796" s="214" t="s">
        <v>6306</v>
      </c>
      <c r="H796" s="32"/>
    </row>
    <row r="797" spans="2:8" s="1" customFormat="1" ht="16.899999999999999" customHeight="1">
      <c r="B797" s="32"/>
      <c r="C797" s="212" t="s">
        <v>3714</v>
      </c>
      <c r="D797" s="212" t="s">
        <v>3715</v>
      </c>
      <c r="E797" s="17" t="s">
        <v>165</v>
      </c>
      <c r="F797" s="213">
        <v>1795.971</v>
      </c>
      <c r="H797" s="32"/>
    </row>
    <row r="798" spans="2:8" s="1" customFormat="1" ht="16.899999999999999" customHeight="1">
      <c r="B798" s="32"/>
      <c r="C798" s="212" t="s">
        <v>3711</v>
      </c>
      <c r="D798" s="212" t="s">
        <v>3712</v>
      </c>
      <c r="E798" s="17" t="s">
        <v>165</v>
      </c>
      <c r="F798" s="213">
        <v>1795.971</v>
      </c>
      <c r="H798" s="32"/>
    </row>
    <row r="799" spans="2:8" s="1" customFormat="1" ht="22.5">
      <c r="B799" s="32"/>
      <c r="C799" s="212" t="s">
        <v>3744</v>
      </c>
      <c r="D799" s="212" t="s">
        <v>3745</v>
      </c>
      <c r="E799" s="17" t="s">
        <v>165</v>
      </c>
      <c r="F799" s="213">
        <v>359.19400000000002</v>
      </c>
      <c r="H799" s="32"/>
    </row>
    <row r="800" spans="2:8" s="1" customFormat="1" ht="22.5">
      <c r="B800" s="32"/>
      <c r="C800" s="212" t="s">
        <v>3997</v>
      </c>
      <c r="D800" s="212" t="s">
        <v>3998</v>
      </c>
      <c r="E800" s="17" t="s">
        <v>165</v>
      </c>
      <c r="F800" s="213">
        <v>25148.832999999999</v>
      </c>
      <c r="H800" s="32"/>
    </row>
    <row r="801" spans="2:8" s="1" customFormat="1" ht="16.899999999999999" customHeight="1">
      <c r="B801" s="32"/>
      <c r="C801" s="208" t="s">
        <v>3261</v>
      </c>
      <c r="D801" s="209" t="s">
        <v>3262</v>
      </c>
      <c r="E801" s="210" t="s">
        <v>165</v>
      </c>
      <c r="F801" s="211">
        <v>670.5</v>
      </c>
      <c r="H801" s="32"/>
    </row>
    <row r="802" spans="2:8" s="1" customFormat="1" ht="16.899999999999999" customHeight="1">
      <c r="B802" s="32"/>
      <c r="C802" s="212" t="s">
        <v>1</v>
      </c>
      <c r="D802" s="212" t="s">
        <v>3923</v>
      </c>
      <c r="E802" s="17" t="s">
        <v>1</v>
      </c>
      <c r="F802" s="213">
        <v>0</v>
      </c>
      <c r="H802" s="32"/>
    </row>
    <row r="803" spans="2:8" s="1" customFormat="1" ht="16.899999999999999" customHeight="1">
      <c r="B803" s="32"/>
      <c r="C803" s="212" t="s">
        <v>1</v>
      </c>
      <c r="D803" s="212" t="s">
        <v>3362</v>
      </c>
      <c r="E803" s="17" t="s">
        <v>1</v>
      </c>
      <c r="F803" s="213">
        <v>0</v>
      </c>
      <c r="H803" s="32"/>
    </row>
    <row r="804" spans="2:8" s="1" customFormat="1" ht="16.899999999999999" customHeight="1">
      <c r="B804" s="32"/>
      <c r="C804" s="212" t="s">
        <v>1</v>
      </c>
      <c r="D804" s="212" t="s">
        <v>3368</v>
      </c>
      <c r="E804" s="17" t="s">
        <v>1</v>
      </c>
      <c r="F804" s="213">
        <v>0</v>
      </c>
      <c r="H804" s="32"/>
    </row>
    <row r="805" spans="2:8" s="1" customFormat="1" ht="16.899999999999999" customHeight="1">
      <c r="B805" s="32"/>
      <c r="C805" s="212" t="s">
        <v>1</v>
      </c>
      <c r="D805" s="212" t="s">
        <v>3369</v>
      </c>
      <c r="E805" s="17" t="s">
        <v>1</v>
      </c>
      <c r="F805" s="213">
        <v>0</v>
      </c>
      <c r="H805" s="32"/>
    </row>
    <row r="806" spans="2:8" s="1" customFormat="1" ht="16.899999999999999" customHeight="1">
      <c r="B806" s="32"/>
      <c r="C806" s="212" t="s">
        <v>1</v>
      </c>
      <c r="D806" s="212" t="s">
        <v>3370</v>
      </c>
      <c r="E806" s="17" t="s">
        <v>1</v>
      </c>
      <c r="F806" s="213">
        <v>0</v>
      </c>
      <c r="H806" s="32"/>
    </row>
    <row r="807" spans="2:8" s="1" customFormat="1" ht="16.899999999999999" customHeight="1">
      <c r="B807" s="32"/>
      <c r="C807" s="212" t="s">
        <v>1</v>
      </c>
      <c r="D807" s="212" t="s">
        <v>3371</v>
      </c>
      <c r="E807" s="17" t="s">
        <v>1</v>
      </c>
      <c r="F807" s="213">
        <v>0</v>
      </c>
      <c r="H807" s="32"/>
    </row>
    <row r="808" spans="2:8" s="1" customFormat="1" ht="16.899999999999999" customHeight="1">
      <c r="B808" s="32"/>
      <c r="C808" s="212" t="s">
        <v>1</v>
      </c>
      <c r="D808" s="212" t="s">
        <v>3372</v>
      </c>
      <c r="E808" s="17" t="s">
        <v>1</v>
      </c>
      <c r="F808" s="213">
        <v>0</v>
      </c>
      <c r="H808" s="32"/>
    </row>
    <row r="809" spans="2:8" s="1" customFormat="1" ht="16.899999999999999" customHeight="1">
      <c r="B809" s="32"/>
      <c r="C809" s="212" t="s">
        <v>1</v>
      </c>
      <c r="D809" s="212" t="s">
        <v>2078</v>
      </c>
      <c r="E809" s="17" t="s">
        <v>1</v>
      </c>
      <c r="F809" s="213">
        <v>0</v>
      </c>
      <c r="H809" s="32"/>
    </row>
    <row r="810" spans="2:8" s="1" customFormat="1" ht="16.899999999999999" customHeight="1">
      <c r="B810" s="32"/>
      <c r="C810" s="212" t="s">
        <v>1</v>
      </c>
      <c r="D810" s="212" t="s">
        <v>3924</v>
      </c>
      <c r="E810" s="17" t="s">
        <v>1</v>
      </c>
      <c r="F810" s="213">
        <v>18.7</v>
      </c>
      <c r="H810" s="32"/>
    </row>
    <row r="811" spans="2:8" s="1" customFormat="1" ht="16.899999999999999" customHeight="1">
      <c r="B811" s="32"/>
      <c r="C811" s="212" t="s">
        <v>1</v>
      </c>
      <c r="D811" s="212" t="s">
        <v>3925</v>
      </c>
      <c r="E811" s="17" t="s">
        <v>1</v>
      </c>
      <c r="F811" s="213">
        <v>14.8</v>
      </c>
      <c r="H811" s="32"/>
    </row>
    <row r="812" spans="2:8" s="1" customFormat="1" ht="16.899999999999999" customHeight="1">
      <c r="B812" s="32"/>
      <c r="C812" s="212" t="s">
        <v>1</v>
      </c>
      <c r="D812" s="212" t="s">
        <v>2082</v>
      </c>
      <c r="E812" s="17" t="s">
        <v>1</v>
      </c>
      <c r="F812" s="213">
        <v>0</v>
      </c>
      <c r="H812" s="32"/>
    </row>
    <row r="813" spans="2:8" s="1" customFormat="1" ht="16.899999999999999" customHeight="1">
      <c r="B813" s="32"/>
      <c r="C813" s="212" t="s">
        <v>1</v>
      </c>
      <c r="D813" s="212" t="s">
        <v>3926</v>
      </c>
      <c r="E813" s="17" t="s">
        <v>1</v>
      </c>
      <c r="F813" s="213">
        <v>12.8</v>
      </c>
      <c r="H813" s="32"/>
    </row>
    <row r="814" spans="2:8" s="1" customFormat="1" ht="16.899999999999999" customHeight="1">
      <c r="B814" s="32"/>
      <c r="C814" s="212" t="s">
        <v>1</v>
      </c>
      <c r="D814" s="212" t="s">
        <v>3927</v>
      </c>
      <c r="E814" s="17" t="s">
        <v>1</v>
      </c>
      <c r="F814" s="213">
        <v>21</v>
      </c>
      <c r="H814" s="32"/>
    </row>
    <row r="815" spans="2:8" s="1" customFormat="1" ht="16.899999999999999" customHeight="1">
      <c r="B815" s="32"/>
      <c r="C815" s="212" t="s">
        <v>1</v>
      </c>
      <c r="D815" s="212" t="s">
        <v>3929</v>
      </c>
      <c r="E815" s="17" t="s">
        <v>1</v>
      </c>
      <c r="F815" s="213">
        <v>0</v>
      </c>
      <c r="H815" s="32"/>
    </row>
    <row r="816" spans="2:8" s="1" customFormat="1" ht="16.899999999999999" customHeight="1">
      <c r="B816" s="32"/>
      <c r="C816" s="212" t="s">
        <v>1</v>
      </c>
      <c r="D816" s="212" t="s">
        <v>3930</v>
      </c>
      <c r="E816" s="17" t="s">
        <v>1</v>
      </c>
      <c r="F816" s="213">
        <v>73.599999999999994</v>
      </c>
      <c r="H816" s="32"/>
    </row>
    <row r="817" spans="2:8" s="1" customFormat="1" ht="16.899999999999999" customHeight="1">
      <c r="B817" s="32"/>
      <c r="C817" s="212" t="s">
        <v>1</v>
      </c>
      <c r="D817" s="212" t="s">
        <v>2082</v>
      </c>
      <c r="E817" s="17" t="s">
        <v>1</v>
      </c>
      <c r="F817" s="213">
        <v>0</v>
      </c>
      <c r="H817" s="32"/>
    </row>
    <row r="818" spans="2:8" s="1" customFormat="1" ht="16.899999999999999" customHeight="1">
      <c r="B818" s="32"/>
      <c r="C818" s="212" t="s">
        <v>1</v>
      </c>
      <c r="D818" s="212" t="s">
        <v>3932</v>
      </c>
      <c r="E818" s="17" t="s">
        <v>1</v>
      </c>
      <c r="F818" s="213">
        <v>73.599999999999994</v>
      </c>
      <c r="H818" s="32"/>
    </row>
    <row r="819" spans="2:8" s="1" customFormat="1" ht="16.899999999999999" customHeight="1">
      <c r="B819" s="32"/>
      <c r="C819" s="212" t="s">
        <v>1</v>
      </c>
      <c r="D819" s="212" t="s">
        <v>3933</v>
      </c>
      <c r="E819" s="17" t="s">
        <v>1</v>
      </c>
      <c r="F819" s="213">
        <v>-12</v>
      </c>
      <c r="H819" s="32"/>
    </row>
    <row r="820" spans="2:8" s="1" customFormat="1" ht="16.899999999999999" customHeight="1">
      <c r="B820" s="32"/>
      <c r="C820" s="212" t="s">
        <v>1</v>
      </c>
      <c r="D820" s="212" t="s">
        <v>3934</v>
      </c>
      <c r="E820" s="17" t="s">
        <v>1</v>
      </c>
      <c r="F820" s="213">
        <v>73.599999999999994</v>
      </c>
      <c r="H820" s="32"/>
    </row>
    <row r="821" spans="2:8" s="1" customFormat="1" ht="16.899999999999999" customHeight="1">
      <c r="B821" s="32"/>
      <c r="C821" s="212" t="s">
        <v>1</v>
      </c>
      <c r="D821" s="212" t="s">
        <v>3933</v>
      </c>
      <c r="E821" s="17" t="s">
        <v>1</v>
      </c>
      <c r="F821" s="213">
        <v>-12</v>
      </c>
      <c r="H821" s="32"/>
    </row>
    <row r="822" spans="2:8" s="1" customFormat="1" ht="16.899999999999999" customHeight="1">
      <c r="B822" s="32"/>
      <c r="C822" s="212" t="s">
        <v>1</v>
      </c>
      <c r="D822" s="212" t="s">
        <v>3935</v>
      </c>
      <c r="E822" s="17" t="s">
        <v>1</v>
      </c>
      <c r="F822" s="213">
        <v>73.599999999999994</v>
      </c>
      <c r="H822" s="32"/>
    </row>
    <row r="823" spans="2:8" s="1" customFormat="1" ht="16.899999999999999" customHeight="1">
      <c r="B823" s="32"/>
      <c r="C823" s="212" t="s">
        <v>1</v>
      </c>
      <c r="D823" s="212" t="s">
        <v>3933</v>
      </c>
      <c r="E823" s="17" t="s">
        <v>1</v>
      </c>
      <c r="F823" s="213">
        <v>-12</v>
      </c>
      <c r="H823" s="32"/>
    </row>
    <row r="824" spans="2:8" s="1" customFormat="1" ht="16.899999999999999" customHeight="1">
      <c r="B824" s="32"/>
      <c r="C824" s="212" t="s">
        <v>1</v>
      </c>
      <c r="D824" s="212" t="s">
        <v>2082</v>
      </c>
      <c r="E824" s="17" t="s">
        <v>1</v>
      </c>
      <c r="F824" s="213">
        <v>0</v>
      </c>
      <c r="H824" s="32"/>
    </row>
    <row r="825" spans="2:8" s="1" customFormat="1" ht="16.899999999999999" customHeight="1">
      <c r="B825" s="32"/>
      <c r="C825" s="212" t="s">
        <v>1</v>
      </c>
      <c r="D825" s="212" t="s">
        <v>3937</v>
      </c>
      <c r="E825" s="17" t="s">
        <v>1</v>
      </c>
      <c r="F825" s="213">
        <v>73.599999999999994</v>
      </c>
      <c r="H825" s="32"/>
    </row>
    <row r="826" spans="2:8" s="1" customFormat="1" ht="16.899999999999999" customHeight="1">
      <c r="B826" s="32"/>
      <c r="C826" s="212" t="s">
        <v>1</v>
      </c>
      <c r="D826" s="212" t="s">
        <v>3933</v>
      </c>
      <c r="E826" s="17" t="s">
        <v>1</v>
      </c>
      <c r="F826" s="213">
        <v>-12</v>
      </c>
      <c r="H826" s="32"/>
    </row>
    <row r="827" spans="2:8" s="1" customFormat="1" ht="16.899999999999999" customHeight="1">
      <c r="B827" s="32"/>
      <c r="C827" s="212" t="s">
        <v>1</v>
      </c>
      <c r="D827" s="212" t="s">
        <v>3938</v>
      </c>
      <c r="E827" s="17" t="s">
        <v>1</v>
      </c>
      <c r="F827" s="213">
        <v>73.599999999999994</v>
      </c>
      <c r="H827" s="32"/>
    </row>
    <row r="828" spans="2:8" s="1" customFormat="1" ht="16.899999999999999" customHeight="1">
      <c r="B828" s="32"/>
      <c r="C828" s="212" t="s">
        <v>1</v>
      </c>
      <c r="D828" s="212" t="s">
        <v>3933</v>
      </c>
      <c r="E828" s="17" t="s">
        <v>1</v>
      </c>
      <c r="F828" s="213">
        <v>-12</v>
      </c>
      <c r="H828" s="32"/>
    </row>
    <row r="829" spans="2:8" s="1" customFormat="1" ht="16.899999999999999" customHeight="1">
      <c r="B829" s="32"/>
      <c r="C829" s="212" t="s">
        <v>1</v>
      </c>
      <c r="D829" s="212" t="s">
        <v>3939</v>
      </c>
      <c r="E829" s="17" t="s">
        <v>1</v>
      </c>
      <c r="F829" s="213">
        <v>73.599999999999994</v>
      </c>
      <c r="H829" s="32"/>
    </row>
    <row r="830" spans="2:8" s="1" customFormat="1" ht="16.899999999999999" customHeight="1">
      <c r="B830" s="32"/>
      <c r="C830" s="212" t="s">
        <v>1</v>
      </c>
      <c r="D830" s="212" t="s">
        <v>3933</v>
      </c>
      <c r="E830" s="17" t="s">
        <v>1</v>
      </c>
      <c r="F830" s="213">
        <v>-12</v>
      </c>
      <c r="H830" s="32"/>
    </row>
    <row r="831" spans="2:8" s="1" customFormat="1" ht="16.899999999999999" customHeight="1">
      <c r="B831" s="32"/>
      <c r="C831" s="212" t="s">
        <v>1</v>
      </c>
      <c r="D831" s="212" t="s">
        <v>3940</v>
      </c>
      <c r="E831" s="17" t="s">
        <v>1</v>
      </c>
      <c r="F831" s="213">
        <v>92</v>
      </c>
      <c r="H831" s="32"/>
    </row>
    <row r="832" spans="2:8" s="1" customFormat="1" ht="16.899999999999999" customHeight="1">
      <c r="B832" s="32"/>
      <c r="C832" s="212" t="s">
        <v>1</v>
      </c>
      <c r="D832" s="212" t="s">
        <v>3933</v>
      </c>
      <c r="E832" s="17" t="s">
        <v>1</v>
      </c>
      <c r="F832" s="213">
        <v>-12</v>
      </c>
      <c r="H832" s="32"/>
    </row>
    <row r="833" spans="2:8" s="1" customFormat="1" ht="16.899999999999999" customHeight="1">
      <c r="B833" s="32"/>
      <c r="C833" s="212" t="s">
        <v>1</v>
      </c>
      <c r="D833" s="212" t="s">
        <v>3940</v>
      </c>
      <c r="E833" s="17" t="s">
        <v>1</v>
      </c>
      <c r="F833" s="213">
        <v>92</v>
      </c>
      <c r="H833" s="32"/>
    </row>
    <row r="834" spans="2:8" s="1" customFormat="1" ht="16.899999999999999" customHeight="1">
      <c r="B834" s="32"/>
      <c r="C834" s="212" t="s">
        <v>1</v>
      </c>
      <c r="D834" s="212" t="s">
        <v>3933</v>
      </c>
      <c r="E834" s="17" t="s">
        <v>1</v>
      </c>
      <c r="F834" s="213">
        <v>-12</v>
      </c>
      <c r="H834" s="32"/>
    </row>
    <row r="835" spans="2:8" s="1" customFormat="1" ht="16.899999999999999" customHeight="1">
      <c r="B835" s="32"/>
      <c r="C835" s="212" t="s">
        <v>3261</v>
      </c>
      <c r="D835" s="212" t="s">
        <v>3941</v>
      </c>
      <c r="E835" s="17" t="s">
        <v>1</v>
      </c>
      <c r="F835" s="213">
        <v>670.5</v>
      </c>
      <c r="H835" s="32"/>
    </row>
    <row r="836" spans="2:8" s="1" customFormat="1" ht="16.899999999999999" customHeight="1">
      <c r="B836" s="32"/>
      <c r="C836" s="214" t="s">
        <v>6306</v>
      </c>
      <c r="H836" s="32"/>
    </row>
    <row r="837" spans="2:8" s="1" customFormat="1" ht="22.5">
      <c r="B837" s="32"/>
      <c r="C837" s="212" t="s">
        <v>3920</v>
      </c>
      <c r="D837" s="212" t="s">
        <v>3921</v>
      </c>
      <c r="E837" s="17" t="s">
        <v>165</v>
      </c>
      <c r="F837" s="213">
        <v>670.5</v>
      </c>
      <c r="H837" s="32"/>
    </row>
    <row r="838" spans="2:8" s="1" customFormat="1" ht="22.5">
      <c r="B838" s="32"/>
      <c r="C838" s="212" t="s">
        <v>3756</v>
      </c>
      <c r="D838" s="212" t="s">
        <v>3757</v>
      </c>
      <c r="E838" s="17" t="s">
        <v>165</v>
      </c>
      <c r="F838" s="213">
        <v>871.9</v>
      </c>
      <c r="H838" s="32"/>
    </row>
    <row r="839" spans="2:8" s="1" customFormat="1" ht="22.5">
      <c r="B839" s="32"/>
      <c r="C839" s="212" t="s">
        <v>3942</v>
      </c>
      <c r="D839" s="212" t="s">
        <v>3943</v>
      </c>
      <c r="E839" s="17" t="s">
        <v>165</v>
      </c>
      <c r="F839" s="213">
        <v>704.02499999999998</v>
      </c>
      <c r="H839" s="32"/>
    </row>
    <row r="840" spans="2:8" s="1" customFormat="1" ht="16.899999999999999" customHeight="1">
      <c r="B840" s="32"/>
      <c r="C840" s="208" t="s">
        <v>3264</v>
      </c>
      <c r="D840" s="209" t="s">
        <v>3265</v>
      </c>
      <c r="E840" s="210" t="s">
        <v>165</v>
      </c>
      <c r="F840" s="211">
        <v>129.636</v>
      </c>
      <c r="H840" s="32"/>
    </row>
    <row r="841" spans="2:8" s="1" customFormat="1" ht="16.899999999999999" customHeight="1">
      <c r="B841" s="32"/>
      <c r="C841" s="212" t="s">
        <v>1</v>
      </c>
      <c r="D841" s="212" t="s">
        <v>3361</v>
      </c>
      <c r="E841" s="17" t="s">
        <v>1</v>
      </c>
      <c r="F841" s="213">
        <v>0</v>
      </c>
      <c r="H841" s="32"/>
    </row>
    <row r="842" spans="2:8" s="1" customFormat="1" ht="16.899999999999999" customHeight="1">
      <c r="B842" s="32"/>
      <c r="C842" s="212" t="s">
        <v>1</v>
      </c>
      <c r="D842" s="212" t="s">
        <v>3362</v>
      </c>
      <c r="E842" s="17" t="s">
        <v>1</v>
      </c>
      <c r="F842" s="213">
        <v>0</v>
      </c>
      <c r="H842" s="32"/>
    </row>
    <row r="843" spans="2:8" s="1" customFormat="1" ht="16.899999999999999" customHeight="1">
      <c r="B843" s="32"/>
      <c r="C843" s="212" t="s">
        <v>1</v>
      </c>
      <c r="D843" s="212" t="s">
        <v>3363</v>
      </c>
      <c r="E843" s="17" t="s">
        <v>1</v>
      </c>
      <c r="F843" s="213">
        <v>0</v>
      </c>
      <c r="H843" s="32"/>
    </row>
    <row r="844" spans="2:8" s="1" customFormat="1" ht="16.899999999999999" customHeight="1">
      <c r="B844" s="32"/>
      <c r="C844" s="212" t="s">
        <v>1</v>
      </c>
      <c r="D844" s="212" t="s">
        <v>3364</v>
      </c>
      <c r="E844" s="17" t="s">
        <v>1</v>
      </c>
      <c r="F844" s="213">
        <v>0</v>
      </c>
      <c r="H844" s="32"/>
    </row>
    <row r="845" spans="2:8" s="1" customFormat="1" ht="16.899999999999999" customHeight="1">
      <c r="B845" s="32"/>
      <c r="C845" s="212" t="s">
        <v>1</v>
      </c>
      <c r="D845" s="212" t="s">
        <v>3365</v>
      </c>
      <c r="E845" s="17" t="s">
        <v>1</v>
      </c>
      <c r="F845" s="213">
        <v>0</v>
      </c>
      <c r="H845" s="32"/>
    </row>
    <row r="846" spans="2:8" s="1" customFormat="1">
      <c r="B846" s="32"/>
      <c r="C846" s="212" t="s">
        <v>1</v>
      </c>
      <c r="D846" s="212" t="s">
        <v>3366</v>
      </c>
      <c r="E846" s="17" t="s">
        <v>1</v>
      </c>
      <c r="F846" s="213">
        <v>0</v>
      </c>
      <c r="H846" s="32"/>
    </row>
    <row r="847" spans="2:8" s="1" customFormat="1" ht="16.899999999999999" customHeight="1">
      <c r="B847" s="32"/>
      <c r="C847" s="212" t="s">
        <v>1</v>
      </c>
      <c r="D847" s="212" t="s">
        <v>3367</v>
      </c>
      <c r="E847" s="17" t="s">
        <v>1</v>
      </c>
      <c r="F847" s="213">
        <v>0</v>
      </c>
      <c r="H847" s="32"/>
    </row>
    <row r="848" spans="2:8" s="1" customFormat="1" ht="16.899999999999999" customHeight="1">
      <c r="B848" s="32"/>
      <c r="C848" s="212" t="s">
        <v>1</v>
      </c>
      <c r="D848" s="212" t="s">
        <v>1</v>
      </c>
      <c r="E848" s="17" t="s">
        <v>1</v>
      </c>
      <c r="F848" s="213">
        <v>0</v>
      </c>
      <c r="H848" s="32"/>
    </row>
    <row r="849" spans="2:8" s="1" customFormat="1" ht="16.899999999999999" customHeight="1">
      <c r="B849" s="32"/>
      <c r="C849" s="212" t="s">
        <v>1</v>
      </c>
      <c r="D849" s="212" t="s">
        <v>3368</v>
      </c>
      <c r="E849" s="17" t="s">
        <v>1</v>
      </c>
      <c r="F849" s="213">
        <v>0</v>
      </c>
      <c r="H849" s="32"/>
    </row>
    <row r="850" spans="2:8" s="1" customFormat="1" ht="16.899999999999999" customHeight="1">
      <c r="B850" s="32"/>
      <c r="C850" s="212" t="s">
        <v>1</v>
      </c>
      <c r="D850" s="212" t="s">
        <v>3369</v>
      </c>
      <c r="E850" s="17" t="s">
        <v>1</v>
      </c>
      <c r="F850" s="213">
        <v>0</v>
      </c>
      <c r="H850" s="32"/>
    </row>
    <row r="851" spans="2:8" s="1" customFormat="1" ht="16.899999999999999" customHeight="1">
      <c r="B851" s="32"/>
      <c r="C851" s="212" t="s">
        <v>1</v>
      </c>
      <c r="D851" s="212" t="s">
        <v>3370</v>
      </c>
      <c r="E851" s="17" t="s">
        <v>1</v>
      </c>
      <c r="F851" s="213">
        <v>0</v>
      </c>
      <c r="H851" s="32"/>
    </row>
    <row r="852" spans="2:8" s="1" customFormat="1" ht="16.899999999999999" customHeight="1">
      <c r="B852" s="32"/>
      <c r="C852" s="212" t="s">
        <v>1</v>
      </c>
      <c r="D852" s="212" t="s">
        <v>3371</v>
      </c>
      <c r="E852" s="17" t="s">
        <v>1</v>
      </c>
      <c r="F852" s="213">
        <v>0</v>
      </c>
      <c r="H852" s="32"/>
    </row>
    <row r="853" spans="2:8" s="1" customFormat="1" ht="16.899999999999999" customHeight="1">
      <c r="B853" s="32"/>
      <c r="C853" s="212" t="s">
        <v>1</v>
      </c>
      <c r="D853" s="212" t="s">
        <v>3372</v>
      </c>
      <c r="E853" s="17" t="s">
        <v>1</v>
      </c>
      <c r="F853" s="213">
        <v>0</v>
      </c>
      <c r="H853" s="32"/>
    </row>
    <row r="854" spans="2:8" s="1" customFormat="1" ht="16.899999999999999" customHeight="1">
      <c r="B854" s="32"/>
      <c r="C854" s="212" t="s">
        <v>1</v>
      </c>
      <c r="D854" s="212" t="s">
        <v>1</v>
      </c>
      <c r="E854" s="17" t="s">
        <v>1</v>
      </c>
      <c r="F854" s="213">
        <v>0</v>
      </c>
      <c r="H854" s="32"/>
    </row>
    <row r="855" spans="2:8" s="1" customFormat="1" ht="16.899999999999999" customHeight="1">
      <c r="B855" s="32"/>
      <c r="C855" s="212" t="s">
        <v>1</v>
      </c>
      <c r="D855" s="212" t="s">
        <v>2078</v>
      </c>
      <c r="E855" s="17" t="s">
        <v>1</v>
      </c>
      <c r="F855" s="213">
        <v>0</v>
      </c>
      <c r="H855" s="32"/>
    </row>
    <row r="856" spans="2:8" s="1" customFormat="1" ht="16.899999999999999" customHeight="1">
      <c r="B856" s="32"/>
      <c r="C856" s="212" t="s">
        <v>1</v>
      </c>
      <c r="D856" s="212" t="s">
        <v>3373</v>
      </c>
      <c r="E856" s="17" t="s">
        <v>1</v>
      </c>
      <c r="F856" s="213">
        <v>28.776</v>
      </c>
      <c r="H856" s="32"/>
    </row>
    <row r="857" spans="2:8" s="1" customFormat="1" ht="16.899999999999999" customHeight="1">
      <c r="B857" s="32"/>
      <c r="C857" s="212" t="s">
        <v>1</v>
      </c>
      <c r="D857" s="212" t="s">
        <v>3374</v>
      </c>
      <c r="E857" s="17" t="s">
        <v>1</v>
      </c>
      <c r="F857" s="213">
        <v>-0.54</v>
      </c>
      <c r="H857" s="32"/>
    </row>
    <row r="858" spans="2:8" s="1" customFormat="1" ht="16.899999999999999" customHeight="1">
      <c r="B858" s="32"/>
      <c r="C858" s="212" t="s">
        <v>1</v>
      </c>
      <c r="D858" s="212" t="s">
        <v>3375</v>
      </c>
      <c r="E858" s="17" t="s">
        <v>1</v>
      </c>
      <c r="F858" s="213">
        <v>-1.8</v>
      </c>
      <c r="H858" s="32"/>
    </row>
    <row r="859" spans="2:8" s="1" customFormat="1" ht="16.899999999999999" customHeight="1">
      <c r="B859" s="32"/>
      <c r="C859" s="212" t="s">
        <v>1</v>
      </c>
      <c r="D859" s="212" t="s">
        <v>3376</v>
      </c>
      <c r="E859" s="17" t="s">
        <v>1</v>
      </c>
      <c r="F859" s="213">
        <v>21.12</v>
      </c>
      <c r="H859" s="32"/>
    </row>
    <row r="860" spans="2:8" s="1" customFormat="1" ht="16.899999999999999" customHeight="1">
      <c r="B860" s="32"/>
      <c r="C860" s="212" t="s">
        <v>1</v>
      </c>
      <c r="D860" s="212" t="s">
        <v>3374</v>
      </c>
      <c r="E860" s="17" t="s">
        <v>1</v>
      </c>
      <c r="F860" s="213">
        <v>-0.54</v>
      </c>
      <c r="H860" s="32"/>
    </row>
    <row r="861" spans="2:8" s="1" customFormat="1" ht="16.899999999999999" customHeight="1">
      <c r="B861" s="32"/>
      <c r="C861" s="212" t="s">
        <v>1</v>
      </c>
      <c r="D861" s="212" t="s">
        <v>3377</v>
      </c>
      <c r="E861" s="17" t="s">
        <v>1</v>
      </c>
      <c r="F861" s="213">
        <v>1.2</v>
      </c>
      <c r="H861" s="32"/>
    </row>
    <row r="862" spans="2:8" s="1" customFormat="1" ht="16.899999999999999" customHeight="1">
      <c r="B862" s="32"/>
      <c r="C862" s="212" t="s">
        <v>1</v>
      </c>
      <c r="D862" s="212" t="s">
        <v>3378</v>
      </c>
      <c r="E862" s="17" t="s">
        <v>1</v>
      </c>
      <c r="F862" s="213">
        <v>11.417999999999999</v>
      </c>
      <c r="H862" s="32"/>
    </row>
    <row r="863" spans="2:8" s="1" customFormat="1" ht="16.899999999999999" customHeight="1">
      <c r="B863" s="32"/>
      <c r="C863" s="212" t="s">
        <v>1</v>
      </c>
      <c r="D863" s="212" t="s">
        <v>3313</v>
      </c>
      <c r="E863" s="17" t="s">
        <v>1</v>
      </c>
      <c r="F863" s="213">
        <v>-1.2</v>
      </c>
      <c r="H863" s="32"/>
    </row>
    <row r="864" spans="2:8" s="1" customFormat="1" ht="16.899999999999999" customHeight="1">
      <c r="B864" s="32"/>
      <c r="C864" s="212" t="s">
        <v>1</v>
      </c>
      <c r="D864" s="212" t="s">
        <v>3379</v>
      </c>
      <c r="E864" s="17" t="s">
        <v>1</v>
      </c>
      <c r="F864" s="213">
        <v>5.8739999999999997</v>
      </c>
      <c r="H864" s="32"/>
    </row>
    <row r="865" spans="2:8" s="1" customFormat="1" ht="16.899999999999999" customHeight="1">
      <c r="B865" s="32"/>
      <c r="C865" s="212" t="s">
        <v>1</v>
      </c>
      <c r="D865" s="212" t="s">
        <v>3313</v>
      </c>
      <c r="E865" s="17" t="s">
        <v>1</v>
      </c>
      <c r="F865" s="213">
        <v>-1.2</v>
      </c>
      <c r="H865" s="32"/>
    </row>
    <row r="866" spans="2:8" s="1" customFormat="1" ht="16.899999999999999" customHeight="1">
      <c r="B866" s="32"/>
      <c r="C866" s="212" t="s">
        <v>1</v>
      </c>
      <c r="D866" s="212" t="s">
        <v>3381</v>
      </c>
      <c r="E866" s="17" t="s">
        <v>1</v>
      </c>
      <c r="F866" s="213">
        <v>0</v>
      </c>
      <c r="H866" s="32"/>
    </row>
    <row r="867" spans="2:8" s="1" customFormat="1" ht="16.899999999999999" customHeight="1">
      <c r="B867" s="32"/>
      <c r="C867" s="212" t="s">
        <v>1</v>
      </c>
      <c r="D867" s="212" t="s">
        <v>3382</v>
      </c>
      <c r="E867" s="17" t="s">
        <v>1</v>
      </c>
      <c r="F867" s="213">
        <v>66.528000000000006</v>
      </c>
      <c r="H867" s="32"/>
    </row>
    <row r="868" spans="2:8" s="1" customFormat="1" ht="16.899999999999999" customHeight="1">
      <c r="B868" s="32"/>
      <c r="C868" s="212" t="s">
        <v>3264</v>
      </c>
      <c r="D868" s="212" t="s">
        <v>221</v>
      </c>
      <c r="E868" s="17" t="s">
        <v>1</v>
      </c>
      <c r="F868" s="213">
        <v>129.636</v>
      </c>
      <c r="H868" s="32"/>
    </row>
    <row r="869" spans="2:8" s="1" customFormat="1" ht="16.899999999999999" customHeight="1">
      <c r="B869" s="32"/>
      <c r="C869" s="214" t="s">
        <v>6306</v>
      </c>
      <c r="H869" s="32"/>
    </row>
    <row r="870" spans="2:8" s="1" customFormat="1" ht="16.899999999999999" customHeight="1">
      <c r="B870" s="32"/>
      <c r="C870" s="212" t="s">
        <v>3358</v>
      </c>
      <c r="D870" s="212" t="s">
        <v>3359</v>
      </c>
      <c r="E870" s="17" t="s">
        <v>165</v>
      </c>
      <c r="F870" s="213">
        <v>129.636</v>
      </c>
      <c r="H870" s="32"/>
    </row>
    <row r="871" spans="2:8" s="1" customFormat="1" ht="22.5">
      <c r="B871" s="32"/>
      <c r="C871" s="212" t="s">
        <v>3384</v>
      </c>
      <c r="D871" s="212" t="s">
        <v>3385</v>
      </c>
      <c r="E871" s="17" t="s">
        <v>165</v>
      </c>
      <c r="F871" s="213">
        <v>129.636</v>
      </c>
      <c r="H871" s="32"/>
    </row>
    <row r="872" spans="2:8" s="1" customFormat="1" ht="16.899999999999999" customHeight="1">
      <c r="B872" s="32"/>
      <c r="C872" s="208" t="s">
        <v>3267</v>
      </c>
      <c r="D872" s="209" t="s">
        <v>3268</v>
      </c>
      <c r="E872" s="210" t="s">
        <v>165</v>
      </c>
      <c r="F872" s="211">
        <v>973.14700000000005</v>
      </c>
      <c r="H872" s="32"/>
    </row>
    <row r="873" spans="2:8" s="1" customFormat="1" ht="16.899999999999999" customHeight="1">
      <c r="B873" s="32"/>
      <c r="C873" s="212" t="s">
        <v>1</v>
      </c>
      <c r="D873" s="212" t="s">
        <v>3393</v>
      </c>
      <c r="E873" s="17" t="s">
        <v>1</v>
      </c>
      <c r="F873" s="213">
        <v>0</v>
      </c>
      <c r="H873" s="32"/>
    </row>
    <row r="874" spans="2:8" s="1" customFormat="1" ht="16.899999999999999" customHeight="1">
      <c r="B874" s="32"/>
      <c r="C874" s="212" t="s">
        <v>1</v>
      </c>
      <c r="D874" s="212" t="s">
        <v>3394</v>
      </c>
      <c r="E874" s="17" t="s">
        <v>1</v>
      </c>
      <c r="F874" s="213">
        <v>0</v>
      </c>
      <c r="H874" s="32"/>
    </row>
    <row r="875" spans="2:8" s="1" customFormat="1" ht="16.899999999999999" customHeight="1">
      <c r="B875" s="32"/>
      <c r="C875" s="212" t="s">
        <v>1</v>
      </c>
      <c r="D875" s="212" t="s">
        <v>3395</v>
      </c>
      <c r="E875" s="17" t="s">
        <v>1</v>
      </c>
      <c r="F875" s="213">
        <v>0</v>
      </c>
      <c r="H875" s="32"/>
    </row>
    <row r="876" spans="2:8" s="1" customFormat="1" ht="16.899999999999999" customHeight="1">
      <c r="B876" s="32"/>
      <c r="C876" s="212" t="s">
        <v>1</v>
      </c>
      <c r="D876" s="212" t="s">
        <v>3396</v>
      </c>
      <c r="E876" s="17" t="s">
        <v>1</v>
      </c>
      <c r="F876" s="213">
        <v>0</v>
      </c>
      <c r="H876" s="32"/>
    </row>
    <row r="877" spans="2:8" s="1" customFormat="1" ht="16.899999999999999" customHeight="1">
      <c r="B877" s="32"/>
      <c r="C877" s="212" t="s">
        <v>1</v>
      </c>
      <c r="D877" s="212" t="s">
        <v>3397</v>
      </c>
      <c r="E877" s="17" t="s">
        <v>1</v>
      </c>
      <c r="F877" s="213">
        <v>0</v>
      </c>
      <c r="H877" s="32"/>
    </row>
    <row r="878" spans="2:8" s="1" customFormat="1" ht="16.899999999999999" customHeight="1">
      <c r="B878" s="32"/>
      <c r="C878" s="212" t="s">
        <v>1</v>
      </c>
      <c r="D878" s="212" t="s">
        <v>3398</v>
      </c>
      <c r="E878" s="17" t="s">
        <v>1</v>
      </c>
      <c r="F878" s="213">
        <v>0</v>
      </c>
      <c r="H878" s="32"/>
    </row>
    <row r="879" spans="2:8" s="1" customFormat="1" ht="16.899999999999999" customHeight="1">
      <c r="B879" s="32"/>
      <c r="C879" s="212" t="s">
        <v>1</v>
      </c>
      <c r="D879" s="212" t="s">
        <v>3399</v>
      </c>
      <c r="E879" s="17" t="s">
        <v>1</v>
      </c>
      <c r="F879" s="213">
        <v>0</v>
      </c>
      <c r="H879" s="32"/>
    </row>
    <row r="880" spans="2:8" s="1" customFormat="1" ht="16.899999999999999" customHeight="1">
      <c r="B880" s="32"/>
      <c r="C880" s="212" t="s">
        <v>1</v>
      </c>
      <c r="D880" s="212" t="s">
        <v>3400</v>
      </c>
      <c r="E880" s="17" t="s">
        <v>1</v>
      </c>
      <c r="F880" s="213">
        <v>0</v>
      </c>
      <c r="H880" s="32"/>
    </row>
    <row r="881" spans="2:8" s="1" customFormat="1" ht="16.899999999999999" customHeight="1">
      <c r="B881" s="32"/>
      <c r="C881" s="212" t="s">
        <v>1</v>
      </c>
      <c r="D881" s="212" t="s">
        <v>3401</v>
      </c>
      <c r="E881" s="17" t="s">
        <v>1</v>
      </c>
      <c r="F881" s="213">
        <v>0</v>
      </c>
      <c r="H881" s="32"/>
    </row>
    <row r="882" spans="2:8" s="1" customFormat="1" ht="16.899999999999999" customHeight="1">
      <c r="B882" s="32"/>
      <c r="C882" s="212" t="s">
        <v>1</v>
      </c>
      <c r="D882" s="212" t="s">
        <v>1</v>
      </c>
      <c r="E882" s="17" t="s">
        <v>1</v>
      </c>
      <c r="F882" s="213">
        <v>0</v>
      </c>
      <c r="H882" s="32"/>
    </row>
    <row r="883" spans="2:8" s="1" customFormat="1" ht="16.899999999999999" customHeight="1">
      <c r="B883" s="32"/>
      <c r="C883" s="212" t="s">
        <v>1</v>
      </c>
      <c r="D883" s="212" t="s">
        <v>3402</v>
      </c>
      <c r="E883" s="17" t="s">
        <v>1</v>
      </c>
      <c r="F883" s="213">
        <v>3.9750000000000001</v>
      </c>
      <c r="H883" s="32"/>
    </row>
    <row r="884" spans="2:8" s="1" customFormat="1" ht="16.899999999999999" customHeight="1">
      <c r="B884" s="32"/>
      <c r="C884" s="212" t="s">
        <v>1</v>
      </c>
      <c r="D884" s="212" t="s">
        <v>3403</v>
      </c>
      <c r="E884" s="17" t="s">
        <v>1</v>
      </c>
      <c r="F884" s="213">
        <v>1.35</v>
      </c>
      <c r="H884" s="32"/>
    </row>
    <row r="885" spans="2:8" s="1" customFormat="1" ht="16.899999999999999" customHeight="1">
      <c r="B885" s="32"/>
      <c r="C885" s="212" t="s">
        <v>1</v>
      </c>
      <c r="D885" s="212" t="s">
        <v>3404</v>
      </c>
      <c r="E885" s="17" t="s">
        <v>1</v>
      </c>
      <c r="F885" s="213">
        <v>10.428000000000001</v>
      </c>
      <c r="H885" s="32"/>
    </row>
    <row r="886" spans="2:8" s="1" customFormat="1" ht="16.899999999999999" customHeight="1">
      <c r="B886" s="32"/>
      <c r="C886" s="212" t="s">
        <v>1</v>
      </c>
      <c r="D886" s="212" t="s">
        <v>3337</v>
      </c>
      <c r="E886" s="17" t="s">
        <v>1</v>
      </c>
      <c r="F886" s="213">
        <v>-1.6</v>
      </c>
      <c r="H886" s="32"/>
    </row>
    <row r="887" spans="2:8" s="1" customFormat="1" ht="16.899999999999999" customHeight="1">
      <c r="B887" s="32"/>
      <c r="C887" s="212" t="s">
        <v>1</v>
      </c>
      <c r="D887" s="212" t="s">
        <v>3405</v>
      </c>
      <c r="E887" s="17" t="s">
        <v>1</v>
      </c>
      <c r="F887" s="213">
        <v>7.7880000000000003</v>
      </c>
      <c r="H887" s="32"/>
    </row>
    <row r="888" spans="2:8" s="1" customFormat="1" ht="16.899999999999999" customHeight="1">
      <c r="B888" s="32"/>
      <c r="C888" s="212" t="s">
        <v>1</v>
      </c>
      <c r="D888" s="212" t="s">
        <v>3337</v>
      </c>
      <c r="E888" s="17" t="s">
        <v>1</v>
      </c>
      <c r="F888" s="213">
        <v>-1.6</v>
      </c>
      <c r="H888" s="32"/>
    </row>
    <row r="889" spans="2:8" s="1" customFormat="1" ht="16.899999999999999" customHeight="1">
      <c r="B889" s="32"/>
      <c r="C889" s="212" t="s">
        <v>1</v>
      </c>
      <c r="D889" s="212" t="s">
        <v>3313</v>
      </c>
      <c r="E889" s="17" t="s">
        <v>1</v>
      </c>
      <c r="F889" s="213">
        <v>-1.2</v>
      </c>
      <c r="H889" s="32"/>
    </row>
    <row r="890" spans="2:8" s="1" customFormat="1" ht="16.899999999999999" customHeight="1">
      <c r="B890" s="32"/>
      <c r="C890" s="212" t="s">
        <v>1</v>
      </c>
      <c r="D890" s="212" t="s">
        <v>3406</v>
      </c>
      <c r="E890" s="17" t="s">
        <v>1</v>
      </c>
      <c r="F890" s="213">
        <v>0</v>
      </c>
      <c r="H890" s="32"/>
    </row>
    <row r="891" spans="2:8" s="1" customFormat="1" ht="16.899999999999999" customHeight="1">
      <c r="B891" s="32"/>
      <c r="C891" s="212" t="s">
        <v>1</v>
      </c>
      <c r="D891" s="212" t="s">
        <v>3407</v>
      </c>
      <c r="E891" s="17" t="s">
        <v>1</v>
      </c>
      <c r="F891" s="213">
        <v>9.2750000000000004</v>
      </c>
      <c r="H891" s="32"/>
    </row>
    <row r="892" spans="2:8" s="1" customFormat="1" ht="16.899999999999999" customHeight="1">
      <c r="B892" s="32"/>
      <c r="C892" s="212" t="s">
        <v>1</v>
      </c>
      <c r="D892" s="212" t="s">
        <v>3409</v>
      </c>
      <c r="E892" s="17" t="s">
        <v>1</v>
      </c>
      <c r="F892" s="213">
        <v>0</v>
      </c>
      <c r="H892" s="32"/>
    </row>
    <row r="893" spans="2:8" s="1" customFormat="1" ht="16.899999999999999" customHeight="1">
      <c r="B893" s="32"/>
      <c r="C893" s="212" t="s">
        <v>1</v>
      </c>
      <c r="D893" s="212" t="s">
        <v>3410</v>
      </c>
      <c r="E893" s="17" t="s">
        <v>1</v>
      </c>
      <c r="F893" s="213">
        <v>26.163</v>
      </c>
      <c r="H893" s="32"/>
    </row>
    <row r="894" spans="2:8" s="1" customFormat="1" ht="16.899999999999999" customHeight="1">
      <c r="B894" s="32"/>
      <c r="C894" s="212" t="s">
        <v>1</v>
      </c>
      <c r="D894" s="212" t="s">
        <v>3411</v>
      </c>
      <c r="E894" s="17" t="s">
        <v>1</v>
      </c>
      <c r="F894" s="213">
        <v>6.48</v>
      </c>
      <c r="H894" s="32"/>
    </row>
    <row r="895" spans="2:8" s="1" customFormat="1" ht="16.899999999999999" customHeight="1">
      <c r="B895" s="32"/>
      <c r="C895" s="212" t="s">
        <v>1</v>
      </c>
      <c r="D895" s="212" t="s">
        <v>2082</v>
      </c>
      <c r="E895" s="17" t="s">
        <v>1</v>
      </c>
      <c r="F895" s="213">
        <v>0</v>
      </c>
      <c r="H895" s="32"/>
    </row>
    <row r="896" spans="2:8" s="1" customFormat="1" ht="16.899999999999999" customHeight="1">
      <c r="B896" s="32"/>
      <c r="C896" s="212" t="s">
        <v>1</v>
      </c>
      <c r="D896" s="212" t="s">
        <v>3413</v>
      </c>
      <c r="E896" s="17" t="s">
        <v>1</v>
      </c>
      <c r="F896" s="213">
        <v>237.6</v>
      </c>
      <c r="H896" s="32"/>
    </row>
    <row r="897" spans="2:8" s="1" customFormat="1" ht="16.899999999999999" customHeight="1">
      <c r="B897" s="32"/>
      <c r="C897" s="212" t="s">
        <v>1</v>
      </c>
      <c r="D897" s="212" t="s">
        <v>3414</v>
      </c>
      <c r="E897" s="17" t="s">
        <v>1</v>
      </c>
      <c r="F897" s="213">
        <v>-48</v>
      </c>
      <c r="H897" s="32"/>
    </row>
    <row r="898" spans="2:8" s="1" customFormat="1" ht="16.899999999999999" customHeight="1">
      <c r="B898" s="32"/>
      <c r="C898" s="212" t="s">
        <v>1</v>
      </c>
      <c r="D898" s="212" t="s">
        <v>3415</v>
      </c>
      <c r="E898" s="17" t="s">
        <v>1</v>
      </c>
      <c r="F898" s="213">
        <v>49.103999999999999</v>
      </c>
      <c r="H898" s="32"/>
    </row>
    <row r="899" spans="2:8" s="1" customFormat="1" ht="16.899999999999999" customHeight="1">
      <c r="B899" s="32"/>
      <c r="C899" s="212" t="s">
        <v>1</v>
      </c>
      <c r="D899" s="212" t="s">
        <v>3416</v>
      </c>
      <c r="E899" s="17" t="s">
        <v>1</v>
      </c>
      <c r="F899" s="213">
        <v>-9.6</v>
      </c>
      <c r="H899" s="32"/>
    </row>
    <row r="900" spans="2:8" s="1" customFormat="1" ht="16.899999999999999" customHeight="1">
      <c r="B900" s="32"/>
      <c r="C900" s="212" t="s">
        <v>1</v>
      </c>
      <c r="D900" s="212" t="s">
        <v>3417</v>
      </c>
      <c r="E900" s="17" t="s">
        <v>1</v>
      </c>
      <c r="F900" s="213">
        <v>-3.6</v>
      </c>
      <c r="H900" s="32"/>
    </row>
    <row r="901" spans="2:8" s="1" customFormat="1" ht="16.899999999999999" customHeight="1">
      <c r="B901" s="32"/>
      <c r="C901" s="212" t="s">
        <v>1</v>
      </c>
      <c r="D901" s="212" t="s">
        <v>3418</v>
      </c>
      <c r="E901" s="17" t="s">
        <v>1</v>
      </c>
      <c r="F901" s="213">
        <v>190.08</v>
      </c>
      <c r="H901" s="32"/>
    </row>
    <row r="902" spans="2:8" s="1" customFormat="1" ht="16.899999999999999" customHeight="1">
      <c r="B902" s="32"/>
      <c r="C902" s="212" t="s">
        <v>1</v>
      </c>
      <c r="D902" s="212" t="s">
        <v>3419</v>
      </c>
      <c r="E902" s="17" t="s">
        <v>1</v>
      </c>
      <c r="F902" s="213">
        <v>-115.2</v>
      </c>
      <c r="H902" s="32"/>
    </row>
    <row r="903" spans="2:8" s="1" customFormat="1" ht="16.899999999999999" customHeight="1">
      <c r="B903" s="32"/>
      <c r="C903" s="212" t="s">
        <v>1</v>
      </c>
      <c r="D903" s="212" t="s">
        <v>2082</v>
      </c>
      <c r="E903" s="17" t="s">
        <v>1</v>
      </c>
      <c r="F903" s="213">
        <v>0</v>
      </c>
      <c r="H903" s="32"/>
    </row>
    <row r="904" spans="2:8" s="1" customFormat="1" ht="16.899999999999999" customHeight="1">
      <c r="B904" s="32"/>
      <c r="C904" s="212" t="s">
        <v>1</v>
      </c>
      <c r="D904" s="212" t="s">
        <v>3413</v>
      </c>
      <c r="E904" s="17" t="s">
        <v>1</v>
      </c>
      <c r="F904" s="213">
        <v>237.6</v>
      </c>
      <c r="H904" s="32"/>
    </row>
    <row r="905" spans="2:8" s="1" customFormat="1" ht="16.899999999999999" customHeight="1">
      <c r="B905" s="32"/>
      <c r="C905" s="212" t="s">
        <v>1</v>
      </c>
      <c r="D905" s="212" t="s">
        <v>3414</v>
      </c>
      <c r="E905" s="17" t="s">
        <v>1</v>
      </c>
      <c r="F905" s="213">
        <v>-48</v>
      </c>
      <c r="H905" s="32"/>
    </row>
    <row r="906" spans="2:8" s="1" customFormat="1" ht="16.899999999999999" customHeight="1">
      <c r="B906" s="32"/>
      <c r="C906" s="212" t="s">
        <v>1</v>
      </c>
      <c r="D906" s="212" t="s">
        <v>3421</v>
      </c>
      <c r="E906" s="17" t="s">
        <v>1</v>
      </c>
      <c r="F906" s="213">
        <v>49.103999999999999</v>
      </c>
      <c r="H906" s="32"/>
    </row>
    <row r="907" spans="2:8" s="1" customFormat="1" ht="16.899999999999999" customHeight="1">
      <c r="B907" s="32"/>
      <c r="C907" s="212" t="s">
        <v>1</v>
      </c>
      <c r="D907" s="212" t="s">
        <v>3416</v>
      </c>
      <c r="E907" s="17" t="s">
        <v>1</v>
      </c>
      <c r="F907" s="213">
        <v>-9.6</v>
      </c>
      <c r="H907" s="32"/>
    </row>
    <row r="908" spans="2:8" s="1" customFormat="1" ht="16.899999999999999" customHeight="1">
      <c r="B908" s="32"/>
      <c r="C908" s="212" t="s">
        <v>1</v>
      </c>
      <c r="D908" s="212" t="s">
        <v>3417</v>
      </c>
      <c r="E908" s="17" t="s">
        <v>1</v>
      </c>
      <c r="F908" s="213">
        <v>-3.6</v>
      </c>
      <c r="H908" s="32"/>
    </row>
    <row r="909" spans="2:8" s="1" customFormat="1" ht="16.899999999999999" customHeight="1">
      <c r="B909" s="32"/>
      <c r="C909" s="212" t="s">
        <v>1</v>
      </c>
      <c r="D909" s="212" t="s">
        <v>3422</v>
      </c>
      <c r="E909" s="17" t="s">
        <v>1</v>
      </c>
      <c r="F909" s="213">
        <v>190.08</v>
      </c>
      <c r="H909" s="32"/>
    </row>
    <row r="910" spans="2:8" s="1" customFormat="1" ht="16.899999999999999" customHeight="1">
      <c r="B910" s="32"/>
      <c r="C910" s="212" t="s">
        <v>1</v>
      </c>
      <c r="D910" s="212" t="s">
        <v>3419</v>
      </c>
      <c r="E910" s="17" t="s">
        <v>1</v>
      </c>
      <c r="F910" s="213">
        <v>-115.2</v>
      </c>
      <c r="H910" s="32"/>
    </row>
    <row r="911" spans="2:8" s="1" customFormat="1" ht="16.899999999999999" customHeight="1">
      <c r="B911" s="32"/>
      <c r="C911" s="212" t="s">
        <v>1</v>
      </c>
      <c r="D911" s="212" t="s">
        <v>3423</v>
      </c>
      <c r="E911" s="17" t="s">
        <v>1</v>
      </c>
      <c r="F911" s="213">
        <v>0</v>
      </c>
      <c r="H911" s="32"/>
    </row>
    <row r="912" spans="2:8" s="1" customFormat="1" ht="16.899999999999999" customHeight="1">
      <c r="B912" s="32"/>
      <c r="C912" s="212" t="s">
        <v>1</v>
      </c>
      <c r="D912" s="212" t="s">
        <v>3424</v>
      </c>
      <c r="E912" s="17" t="s">
        <v>1</v>
      </c>
      <c r="F912" s="213">
        <v>21</v>
      </c>
      <c r="H912" s="32"/>
    </row>
    <row r="913" spans="2:8" s="1" customFormat="1" ht="16.899999999999999" customHeight="1">
      <c r="B913" s="32"/>
      <c r="C913" s="212" t="s">
        <v>1</v>
      </c>
      <c r="D913" s="212" t="s">
        <v>2082</v>
      </c>
      <c r="E913" s="17" t="s">
        <v>1</v>
      </c>
      <c r="F913" s="213">
        <v>0</v>
      </c>
      <c r="H913" s="32"/>
    </row>
    <row r="914" spans="2:8" s="1" customFormat="1" ht="16.899999999999999" customHeight="1">
      <c r="B914" s="32"/>
      <c r="C914" s="212" t="s">
        <v>1</v>
      </c>
      <c r="D914" s="212" t="s">
        <v>3426</v>
      </c>
      <c r="E914" s="17" t="s">
        <v>1</v>
      </c>
      <c r="F914" s="213">
        <v>105.6</v>
      </c>
      <c r="H914" s="32"/>
    </row>
    <row r="915" spans="2:8" s="1" customFormat="1" ht="16.899999999999999" customHeight="1">
      <c r="B915" s="32"/>
      <c r="C915" s="212" t="s">
        <v>1</v>
      </c>
      <c r="D915" s="212" t="s">
        <v>3427</v>
      </c>
      <c r="E915" s="17" t="s">
        <v>1</v>
      </c>
      <c r="F915" s="213">
        <v>-32</v>
      </c>
      <c r="H915" s="32"/>
    </row>
    <row r="916" spans="2:8" s="1" customFormat="1" ht="16.899999999999999" customHeight="1">
      <c r="B916" s="32"/>
      <c r="C916" s="212" t="s">
        <v>1</v>
      </c>
      <c r="D916" s="212" t="s">
        <v>3428</v>
      </c>
      <c r="E916" s="17" t="s">
        <v>1</v>
      </c>
      <c r="F916" s="213">
        <v>63.36</v>
      </c>
      <c r="H916" s="32"/>
    </row>
    <row r="917" spans="2:8" s="1" customFormat="1" ht="16.899999999999999" customHeight="1">
      <c r="B917" s="32"/>
      <c r="C917" s="212" t="s">
        <v>1</v>
      </c>
      <c r="D917" s="212" t="s">
        <v>3429</v>
      </c>
      <c r="E917" s="17" t="s">
        <v>1</v>
      </c>
      <c r="F917" s="213">
        <v>-12.8</v>
      </c>
      <c r="H917" s="32"/>
    </row>
    <row r="918" spans="2:8" s="1" customFormat="1" ht="16.899999999999999" customHeight="1">
      <c r="B918" s="32"/>
      <c r="C918" s="212" t="s">
        <v>1</v>
      </c>
      <c r="D918" s="212" t="s">
        <v>3423</v>
      </c>
      <c r="E918" s="17" t="s">
        <v>1</v>
      </c>
      <c r="F918" s="213">
        <v>0</v>
      </c>
      <c r="H918" s="32"/>
    </row>
    <row r="919" spans="2:8" s="1" customFormat="1" ht="16.899999999999999" customHeight="1">
      <c r="B919" s="32"/>
      <c r="C919" s="212" t="s">
        <v>1</v>
      </c>
      <c r="D919" s="212" t="s">
        <v>3424</v>
      </c>
      <c r="E919" s="17" t="s">
        <v>1</v>
      </c>
      <c r="F919" s="213">
        <v>21</v>
      </c>
      <c r="H919" s="32"/>
    </row>
    <row r="920" spans="2:8" s="1" customFormat="1" ht="16.899999999999999" customHeight="1">
      <c r="B920" s="32"/>
      <c r="C920" s="212" t="s">
        <v>1</v>
      </c>
      <c r="D920" s="212" t="s">
        <v>2082</v>
      </c>
      <c r="E920" s="17" t="s">
        <v>1</v>
      </c>
      <c r="F920" s="213">
        <v>0</v>
      </c>
      <c r="H920" s="32"/>
    </row>
    <row r="921" spans="2:8" s="1" customFormat="1" ht="16.899999999999999" customHeight="1">
      <c r="B921" s="32"/>
      <c r="C921" s="212" t="s">
        <v>1</v>
      </c>
      <c r="D921" s="212" t="s">
        <v>3426</v>
      </c>
      <c r="E921" s="17" t="s">
        <v>1</v>
      </c>
      <c r="F921" s="213">
        <v>105.6</v>
      </c>
      <c r="H921" s="32"/>
    </row>
    <row r="922" spans="2:8" s="1" customFormat="1" ht="16.899999999999999" customHeight="1">
      <c r="B922" s="32"/>
      <c r="C922" s="212" t="s">
        <v>1</v>
      </c>
      <c r="D922" s="212" t="s">
        <v>3427</v>
      </c>
      <c r="E922" s="17" t="s">
        <v>1</v>
      </c>
      <c r="F922" s="213">
        <v>-32</v>
      </c>
      <c r="H922" s="32"/>
    </row>
    <row r="923" spans="2:8" s="1" customFormat="1" ht="16.899999999999999" customHeight="1">
      <c r="B923" s="32"/>
      <c r="C923" s="212" t="s">
        <v>1</v>
      </c>
      <c r="D923" s="212" t="s">
        <v>3428</v>
      </c>
      <c r="E923" s="17" t="s">
        <v>1</v>
      </c>
      <c r="F923" s="213">
        <v>63.36</v>
      </c>
      <c r="H923" s="32"/>
    </row>
    <row r="924" spans="2:8" s="1" customFormat="1" ht="16.899999999999999" customHeight="1">
      <c r="B924" s="32"/>
      <c r="C924" s="212" t="s">
        <v>1</v>
      </c>
      <c r="D924" s="212" t="s">
        <v>3429</v>
      </c>
      <c r="E924" s="17" t="s">
        <v>1</v>
      </c>
      <c r="F924" s="213">
        <v>-12.8</v>
      </c>
      <c r="H924" s="32"/>
    </row>
    <row r="925" spans="2:8" s="1" customFormat="1" ht="16.899999999999999" customHeight="1">
      <c r="B925" s="32"/>
      <c r="C925" s="212" t="s">
        <v>1</v>
      </c>
      <c r="D925" s="212" t="s">
        <v>3423</v>
      </c>
      <c r="E925" s="17" t="s">
        <v>1</v>
      </c>
      <c r="F925" s="213">
        <v>0</v>
      </c>
      <c r="H925" s="32"/>
    </row>
    <row r="926" spans="2:8" s="1" customFormat="1" ht="16.899999999999999" customHeight="1">
      <c r="B926" s="32"/>
      <c r="C926" s="212" t="s">
        <v>1</v>
      </c>
      <c r="D926" s="212" t="s">
        <v>3424</v>
      </c>
      <c r="E926" s="17" t="s">
        <v>1</v>
      </c>
      <c r="F926" s="213">
        <v>21</v>
      </c>
      <c r="H926" s="32"/>
    </row>
    <row r="927" spans="2:8" s="1" customFormat="1" ht="16.899999999999999" customHeight="1">
      <c r="B927" s="32"/>
      <c r="C927" s="212" t="s">
        <v>3267</v>
      </c>
      <c r="D927" s="212" t="s">
        <v>221</v>
      </c>
      <c r="E927" s="17" t="s">
        <v>1</v>
      </c>
      <c r="F927" s="213">
        <v>973.14700000000005</v>
      </c>
      <c r="H927" s="32"/>
    </row>
    <row r="928" spans="2:8" s="1" customFormat="1" ht="16.899999999999999" customHeight="1">
      <c r="B928" s="32"/>
      <c r="C928" s="214" t="s">
        <v>6306</v>
      </c>
      <c r="H928" s="32"/>
    </row>
    <row r="929" spans="2:8" s="1" customFormat="1" ht="22.5">
      <c r="B929" s="32"/>
      <c r="C929" s="212" t="s">
        <v>3390</v>
      </c>
      <c r="D929" s="212" t="s">
        <v>3391</v>
      </c>
      <c r="E929" s="17" t="s">
        <v>165</v>
      </c>
      <c r="F929" s="213">
        <v>973.14700000000005</v>
      </c>
      <c r="H929" s="32"/>
    </row>
    <row r="930" spans="2:8" s="1" customFormat="1" ht="16.899999999999999" customHeight="1">
      <c r="B930" s="32"/>
      <c r="C930" s="212" t="s">
        <v>3387</v>
      </c>
      <c r="D930" s="212" t="s">
        <v>3388</v>
      </c>
      <c r="E930" s="17" t="s">
        <v>165</v>
      </c>
      <c r="F930" s="213">
        <v>973.14700000000005</v>
      </c>
      <c r="H930" s="32"/>
    </row>
    <row r="931" spans="2:8" s="1" customFormat="1" ht="22.5">
      <c r="B931" s="32"/>
      <c r="C931" s="212" t="s">
        <v>3997</v>
      </c>
      <c r="D931" s="212" t="s">
        <v>3998</v>
      </c>
      <c r="E931" s="17" t="s">
        <v>165</v>
      </c>
      <c r="F931" s="213">
        <v>25148.832999999999</v>
      </c>
      <c r="H931" s="32"/>
    </row>
    <row r="932" spans="2:8" s="1" customFormat="1" ht="16.899999999999999" customHeight="1">
      <c r="B932" s="32"/>
      <c r="C932" s="208" t="s">
        <v>3270</v>
      </c>
      <c r="D932" s="209" t="s">
        <v>3271</v>
      </c>
      <c r="E932" s="210" t="s">
        <v>165</v>
      </c>
      <c r="F932" s="211">
        <v>617.76</v>
      </c>
      <c r="H932" s="32"/>
    </row>
    <row r="933" spans="2:8" s="1" customFormat="1" ht="16.899999999999999" customHeight="1">
      <c r="B933" s="32"/>
      <c r="C933" s="212" t="s">
        <v>1</v>
      </c>
      <c r="D933" s="212" t="s">
        <v>3956</v>
      </c>
      <c r="E933" s="17" t="s">
        <v>1</v>
      </c>
      <c r="F933" s="213">
        <v>0</v>
      </c>
      <c r="H933" s="32"/>
    </row>
    <row r="934" spans="2:8" s="1" customFormat="1" ht="16.899999999999999" customHeight="1">
      <c r="B934" s="32"/>
      <c r="C934" s="212" t="s">
        <v>1</v>
      </c>
      <c r="D934" s="212" t="s">
        <v>3957</v>
      </c>
      <c r="E934" s="17" t="s">
        <v>1</v>
      </c>
      <c r="F934" s="213">
        <v>0</v>
      </c>
      <c r="H934" s="32"/>
    </row>
    <row r="935" spans="2:8" s="1" customFormat="1" ht="16.899999999999999" customHeight="1">
      <c r="B935" s="32"/>
      <c r="C935" s="212" t="s">
        <v>1</v>
      </c>
      <c r="D935" s="212" t="s">
        <v>3958</v>
      </c>
      <c r="E935" s="17" t="s">
        <v>1</v>
      </c>
      <c r="F935" s="213">
        <v>0</v>
      </c>
      <c r="H935" s="32"/>
    </row>
    <row r="936" spans="2:8" s="1" customFormat="1" ht="16.899999999999999" customHeight="1">
      <c r="B936" s="32"/>
      <c r="C936" s="212" t="s">
        <v>1</v>
      </c>
      <c r="D936" s="212" t="s">
        <v>1</v>
      </c>
      <c r="E936" s="17" t="s">
        <v>1</v>
      </c>
      <c r="F936" s="213">
        <v>0</v>
      </c>
      <c r="H936" s="32"/>
    </row>
    <row r="937" spans="2:8" s="1" customFormat="1" ht="16.899999999999999" customHeight="1">
      <c r="B937" s="32"/>
      <c r="C937" s="212" t="s">
        <v>1</v>
      </c>
      <c r="D937" s="212" t="s">
        <v>3959</v>
      </c>
      <c r="E937" s="17" t="s">
        <v>1</v>
      </c>
      <c r="F937" s="213">
        <v>0</v>
      </c>
      <c r="H937" s="32"/>
    </row>
    <row r="938" spans="2:8" s="1" customFormat="1" ht="16.899999999999999" customHeight="1">
      <c r="B938" s="32"/>
      <c r="C938" s="212" t="s">
        <v>1</v>
      </c>
      <c r="D938" s="212" t="s">
        <v>3960</v>
      </c>
      <c r="E938" s="17" t="s">
        <v>1</v>
      </c>
      <c r="F938" s="213">
        <v>0</v>
      </c>
      <c r="H938" s="32"/>
    </row>
    <row r="939" spans="2:8" s="1" customFormat="1" ht="16.899999999999999" customHeight="1">
      <c r="B939" s="32"/>
      <c r="C939" s="212" t="s">
        <v>1</v>
      </c>
      <c r="D939" s="212" t="s">
        <v>3961</v>
      </c>
      <c r="E939" s="17" t="s">
        <v>1</v>
      </c>
      <c r="F939" s="213">
        <v>0</v>
      </c>
      <c r="H939" s="32"/>
    </row>
    <row r="940" spans="2:8" s="1" customFormat="1" ht="16.899999999999999" customHeight="1">
      <c r="B940" s="32"/>
      <c r="C940" s="212" t="s">
        <v>1</v>
      </c>
      <c r="D940" s="212" t="s">
        <v>3962</v>
      </c>
      <c r="E940" s="17" t="s">
        <v>1</v>
      </c>
      <c r="F940" s="213">
        <v>0</v>
      </c>
      <c r="H940" s="32"/>
    </row>
    <row r="941" spans="2:8" s="1" customFormat="1" ht="16.899999999999999" customHeight="1">
      <c r="B941" s="32"/>
      <c r="C941" s="212" t="s">
        <v>1</v>
      </c>
      <c r="D941" s="212" t="s">
        <v>3963</v>
      </c>
      <c r="E941" s="17" t="s">
        <v>1</v>
      </c>
      <c r="F941" s="213">
        <v>0</v>
      </c>
      <c r="H941" s="32"/>
    </row>
    <row r="942" spans="2:8" s="1" customFormat="1" ht="16.899999999999999" customHeight="1">
      <c r="B942" s="32"/>
      <c r="C942" s="212" t="s">
        <v>1</v>
      </c>
      <c r="D942" s="212" t="s">
        <v>2082</v>
      </c>
      <c r="E942" s="17" t="s">
        <v>1</v>
      </c>
      <c r="F942" s="213">
        <v>0</v>
      </c>
      <c r="H942" s="32"/>
    </row>
    <row r="943" spans="2:8" s="1" customFormat="1" ht="16.899999999999999" customHeight="1">
      <c r="B943" s="32"/>
      <c r="C943" s="212" t="s">
        <v>1</v>
      </c>
      <c r="D943" s="212" t="s">
        <v>3964</v>
      </c>
      <c r="E943" s="17" t="s">
        <v>1</v>
      </c>
      <c r="F943" s="213">
        <v>68.64</v>
      </c>
      <c r="H943" s="32"/>
    </row>
    <row r="944" spans="2:8" s="1" customFormat="1" ht="16.899999999999999" customHeight="1">
      <c r="B944" s="32"/>
      <c r="C944" s="212" t="s">
        <v>1</v>
      </c>
      <c r="D944" s="212" t="s">
        <v>3964</v>
      </c>
      <c r="E944" s="17" t="s">
        <v>1</v>
      </c>
      <c r="F944" s="213">
        <v>68.64</v>
      </c>
      <c r="H944" s="32"/>
    </row>
    <row r="945" spans="2:8" s="1" customFormat="1" ht="16.899999999999999" customHeight="1">
      <c r="B945" s="32"/>
      <c r="C945" s="212" t="s">
        <v>1</v>
      </c>
      <c r="D945" s="212" t="s">
        <v>3964</v>
      </c>
      <c r="E945" s="17" t="s">
        <v>1</v>
      </c>
      <c r="F945" s="213">
        <v>68.64</v>
      </c>
      <c r="H945" s="32"/>
    </row>
    <row r="946" spans="2:8" s="1" customFormat="1" ht="16.899999999999999" customHeight="1">
      <c r="B946" s="32"/>
      <c r="C946" s="212" t="s">
        <v>1</v>
      </c>
      <c r="D946" s="212" t="s">
        <v>2082</v>
      </c>
      <c r="E946" s="17" t="s">
        <v>1</v>
      </c>
      <c r="F946" s="213">
        <v>0</v>
      </c>
      <c r="H946" s="32"/>
    </row>
    <row r="947" spans="2:8" s="1" customFormat="1" ht="16.899999999999999" customHeight="1">
      <c r="B947" s="32"/>
      <c r="C947" s="212" t="s">
        <v>1</v>
      </c>
      <c r="D947" s="212" t="s">
        <v>3964</v>
      </c>
      <c r="E947" s="17" t="s">
        <v>1</v>
      </c>
      <c r="F947" s="213">
        <v>68.64</v>
      </c>
      <c r="H947" s="32"/>
    </row>
    <row r="948" spans="2:8" s="1" customFormat="1" ht="16.899999999999999" customHeight="1">
      <c r="B948" s="32"/>
      <c r="C948" s="212" t="s">
        <v>1</v>
      </c>
      <c r="D948" s="212" t="s">
        <v>3964</v>
      </c>
      <c r="E948" s="17" t="s">
        <v>1</v>
      </c>
      <c r="F948" s="213">
        <v>68.64</v>
      </c>
      <c r="H948" s="32"/>
    </row>
    <row r="949" spans="2:8" s="1" customFormat="1" ht="16.899999999999999" customHeight="1">
      <c r="B949" s="32"/>
      <c r="C949" s="212" t="s">
        <v>1</v>
      </c>
      <c r="D949" s="212" t="s">
        <v>3964</v>
      </c>
      <c r="E949" s="17" t="s">
        <v>1</v>
      </c>
      <c r="F949" s="213">
        <v>68.64</v>
      </c>
      <c r="H949" s="32"/>
    </row>
    <row r="950" spans="2:8" s="1" customFormat="1" ht="16.899999999999999" customHeight="1">
      <c r="B950" s="32"/>
      <c r="C950" s="212" t="s">
        <v>1</v>
      </c>
      <c r="D950" s="212" t="s">
        <v>2082</v>
      </c>
      <c r="E950" s="17" t="s">
        <v>1</v>
      </c>
      <c r="F950" s="213">
        <v>0</v>
      </c>
      <c r="H950" s="32"/>
    </row>
    <row r="951" spans="2:8" s="1" customFormat="1" ht="16.899999999999999" customHeight="1">
      <c r="B951" s="32"/>
      <c r="C951" s="212" t="s">
        <v>1</v>
      </c>
      <c r="D951" s="212" t="s">
        <v>3964</v>
      </c>
      <c r="E951" s="17" t="s">
        <v>1</v>
      </c>
      <c r="F951" s="213">
        <v>68.64</v>
      </c>
      <c r="H951" s="32"/>
    </row>
    <row r="952" spans="2:8" s="1" customFormat="1" ht="16.899999999999999" customHeight="1">
      <c r="B952" s="32"/>
      <c r="C952" s="212" t="s">
        <v>1</v>
      </c>
      <c r="D952" s="212" t="s">
        <v>2082</v>
      </c>
      <c r="E952" s="17" t="s">
        <v>1</v>
      </c>
      <c r="F952" s="213">
        <v>0</v>
      </c>
      <c r="H952" s="32"/>
    </row>
    <row r="953" spans="2:8" s="1" customFormat="1" ht="16.899999999999999" customHeight="1">
      <c r="B953" s="32"/>
      <c r="C953" s="212" t="s">
        <v>1</v>
      </c>
      <c r="D953" s="212" t="s">
        <v>3964</v>
      </c>
      <c r="E953" s="17" t="s">
        <v>1</v>
      </c>
      <c r="F953" s="213">
        <v>68.64</v>
      </c>
      <c r="H953" s="32"/>
    </row>
    <row r="954" spans="2:8" s="1" customFormat="1" ht="16.899999999999999" customHeight="1">
      <c r="B954" s="32"/>
      <c r="C954" s="212" t="s">
        <v>1</v>
      </c>
      <c r="D954" s="212" t="s">
        <v>2082</v>
      </c>
      <c r="E954" s="17" t="s">
        <v>1</v>
      </c>
      <c r="F954" s="213">
        <v>0</v>
      </c>
      <c r="H954" s="32"/>
    </row>
    <row r="955" spans="2:8" s="1" customFormat="1" ht="16.899999999999999" customHeight="1">
      <c r="B955" s="32"/>
      <c r="C955" s="212" t="s">
        <v>1</v>
      </c>
      <c r="D955" s="212" t="s">
        <v>3964</v>
      </c>
      <c r="E955" s="17" t="s">
        <v>1</v>
      </c>
      <c r="F955" s="213">
        <v>68.64</v>
      </c>
      <c r="H955" s="32"/>
    </row>
    <row r="956" spans="2:8" s="1" customFormat="1" ht="16.899999999999999" customHeight="1">
      <c r="B956" s="32"/>
      <c r="C956" s="212" t="s">
        <v>3270</v>
      </c>
      <c r="D956" s="212" t="s">
        <v>221</v>
      </c>
      <c r="E956" s="17" t="s">
        <v>1</v>
      </c>
      <c r="F956" s="213">
        <v>617.76</v>
      </c>
      <c r="H956" s="32"/>
    </row>
    <row r="957" spans="2:8" s="1" customFormat="1" ht="16.899999999999999" customHeight="1">
      <c r="B957" s="32"/>
      <c r="C957" s="214" t="s">
        <v>6306</v>
      </c>
      <c r="H957" s="32"/>
    </row>
    <row r="958" spans="2:8" s="1" customFormat="1" ht="22.5">
      <c r="B958" s="32"/>
      <c r="C958" s="212" t="s">
        <v>3953</v>
      </c>
      <c r="D958" s="212" t="s">
        <v>3954</v>
      </c>
      <c r="E958" s="17" t="s">
        <v>165</v>
      </c>
      <c r="F958" s="213">
        <v>617.76</v>
      </c>
      <c r="H958" s="32"/>
    </row>
    <row r="959" spans="2:8" s="1" customFormat="1" ht="22.5">
      <c r="B959" s="32"/>
      <c r="C959" s="212" t="s">
        <v>3759</v>
      </c>
      <c r="D959" s="212" t="s">
        <v>3760</v>
      </c>
      <c r="E959" s="17" t="s">
        <v>165</v>
      </c>
      <c r="F959" s="213">
        <v>617.76</v>
      </c>
      <c r="H959" s="32"/>
    </row>
    <row r="960" spans="2:8" s="1" customFormat="1" ht="22.5">
      <c r="B960" s="32"/>
      <c r="C960" s="212" t="s">
        <v>3942</v>
      </c>
      <c r="D960" s="212" t="s">
        <v>3943</v>
      </c>
      <c r="E960" s="17" t="s">
        <v>165</v>
      </c>
      <c r="F960" s="213">
        <v>649</v>
      </c>
      <c r="H960" s="32"/>
    </row>
    <row r="961" spans="2:8" s="1" customFormat="1" ht="26.45" customHeight="1">
      <c r="B961" s="32"/>
      <c r="C961" s="207" t="s">
        <v>6329</v>
      </c>
      <c r="D961" s="207" t="s">
        <v>121</v>
      </c>
      <c r="H961" s="32"/>
    </row>
    <row r="962" spans="2:8" s="1" customFormat="1" ht="16.899999999999999" customHeight="1">
      <c r="B962" s="32"/>
      <c r="C962" s="208" t="s">
        <v>4009</v>
      </c>
      <c r="D962" s="209" t="s">
        <v>4010</v>
      </c>
      <c r="E962" s="210" t="s">
        <v>165</v>
      </c>
      <c r="F962" s="211">
        <v>5012.18</v>
      </c>
      <c r="H962" s="32"/>
    </row>
    <row r="963" spans="2:8" s="1" customFormat="1" ht="16.899999999999999" customHeight="1">
      <c r="B963" s="32"/>
      <c r="C963" s="212" t="s">
        <v>1</v>
      </c>
      <c r="D963" s="212" t="s">
        <v>4375</v>
      </c>
      <c r="E963" s="17" t="s">
        <v>1</v>
      </c>
      <c r="F963" s="213">
        <v>0</v>
      </c>
      <c r="H963" s="32"/>
    </row>
    <row r="964" spans="2:8" s="1" customFormat="1" ht="16.899999999999999" customHeight="1">
      <c r="B964" s="32"/>
      <c r="C964" s="212" t="s">
        <v>1</v>
      </c>
      <c r="D964" s="212" t="s">
        <v>1</v>
      </c>
      <c r="E964" s="17" t="s">
        <v>1</v>
      </c>
      <c r="F964" s="213">
        <v>0</v>
      </c>
      <c r="H964" s="32"/>
    </row>
    <row r="965" spans="2:8" s="1" customFormat="1" ht="16.899999999999999" customHeight="1">
      <c r="B965" s="32"/>
      <c r="C965" s="212" t="s">
        <v>1</v>
      </c>
      <c r="D965" s="212" t="s">
        <v>4376</v>
      </c>
      <c r="E965" s="17" t="s">
        <v>1</v>
      </c>
      <c r="F965" s="213">
        <v>0</v>
      </c>
      <c r="H965" s="32"/>
    </row>
    <row r="966" spans="2:8" s="1" customFormat="1" ht="16.899999999999999" customHeight="1">
      <c r="B966" s="32"/>
      <c r="C966" s="212" t="s">
        <v>1</v>
      </c>
      <c r="D966" s="212" t="s">
        <v>4377</v>
      </c>
      <c r="E966" s="17" t="s">
        <v>1</v>
      </c>
      <c r="F966" s="213">
        <v>0</v>
      </c>
      <c r="H966" s="32"/>
    </row>
    <row r="967" spans="2:8" s="1" customFormat="1" ht="16.899999999999999" customHeight="1">
      <c r="B967" s="32"/>
      <c r="C967" s="212" t="s">
        <v>1</v>
      </c>
      <c r="D967" s="212" t="s">
        <v>4378</v>
      </c>
      <c r="E967" s="17" t="s">
        <v>1</v>
      </c>
      <c r="F967" s="213">
        <v>0</v>
      </c>
      <c r="H967" s="32"/>
    </row>
    <row r="968" spans="2:8" s="1" customFormat="1" ht="16.899999999999999" customHeight="1">
      <c r="B968" s="32"/>
      <c r="C968" s="212" t="s">
        <v>1</v>
      </c>
      <c r="D968" s="212" t="s">
        <v>4379</v>
      </c>
      <c r="E968" s="17" t="s">
        <v>1</v>
      </c>
      <c r="F968" s="213">
        <v>0</v>
      </c>
      <c r="H968" s="32"/>
    </row>
    <row r="969" spans="2:8" s="1" customFormat="1" ht="16.899999999999999" customHeight="1">
      <c r="B969" s="32"/>
      <c r="C969" s="212" t="s">
        <v>1</v>
      </c>
      <c r="D969" s="212" t="s">
        <v>4380</v>
      </c>
      <c r="E969" s="17" t="s">
        <v>1</v>
      </c>
      <c r="F969" s="213">
        <v>0</v>
      </c>
      <c r="H969" s="32"/>
    </row>
    <row r="970" spans="2:8" s="1" customFormat="1" ht="16.899999999999999" customHeight="1">
      <c r="B970" s="32"/>
      <c r="C970" s="212" t="s">
        <v>1</v>
      </c>
      <c r="D970" s="212" t="s">
        <v>4381</v>
      </c>
      <c r="E970" s="17" t="s">
        <v>1</v>
      </c>
      <c r="F970" s="213">
        <v>0</v>
      </c>
      <c r="H970" s="32"/>
    </row>
    <row r="971" spans="2:8" s="1" customFormat="1" ht="16.899999999999999" customHeight="1">
      <c r="B971" s="32"/>
      <c r="C971" s="212" t="s">
        <v>1</v>
      </c>
      <c r="D971" s="212" t="s">
        <v>4382</v>
      </c>
      <c r="E971" s="17" t="s">
        <v>1</v>
      </c>
      <c r="F971" s="213">
        <v>0</v>
      </c>
      <c r="H971" s="32"/>
    </row>
    <row r="972" spans="2:8" s="1" customFormat="1" ht="16.899999999999999" customHeight="1">
      <c r="B972" s="32"/>
      <c r="C972" s="212" t="s">
        <v>1</v>
      </c>
      <c r="D972" s="212" t="s">
        <v>1</v>
      </c>
      <c r="E972" s="17" t="s">
        <v>1</v>
      </c>
      <c r="F972" s="213">
        <v>0</v>
      </c>
      <c r="H972" s="32"/>
    </row>
    <row r="973" spans="2:8" s="1" customFormat="1" ht="16.899999999999999" customHeight="1">
      <c r="B973" s="32"/>
      <c r="C973" s="212" t="s">
        <v>1</v>
      </c>
      <c r="D973" s="212" t="s">
        <v>4052</v>
      </c>
      <c r="E973" s="17" t="s">
        <v>1</v>
      </c>
      <c r="F973" s="213">
        <v>0</v>
      </c>
      <c r="H973" s="32"/>
    </row>
    <row r="974" spans="2:8" s="1" customFormat="1" ht="16.899999999999999" customHeight="1">
      <c r="B974" s="32"/>
      <c r="C974" s="212" t="s">
        <v>1</v>
      </c>
      <c r="D974" s="212" t="s">
        <v>4053</v>
      </c>
      <c r="E974" s="17" t="s">
        <v>1</v>
      </c>
      <c r="F974" s="213">
        <v>0</v>
      </c>
      <c r="H974" s="32"/>
    </row>
    <row r="975" spans="2:8" s="1" customFormat="1" ht="16.899999999999999" customHeight="1">
      <c r="B975" s="32"/>
      <c r="C975" s="212" t="s">
        <v>1</v>
      </c>
      <c r="D975" s="212" t="s">
        <v>3531</v>
      </c>
      <c r="E975" s="17" t="s">
        <v>1</v>
      </c>
      <c r="F975" s="213">
        <v>0</v>
      </c>
      <c r="H975" s="32"/>
    </row>
    <row r="976" spans="2:8" s="1" customFormat="1" ht="16.899999999999999" customHeight="1">
      <c r="B976" s="32"/>
      <c r="C976" s="212" t="s">
        <v>1</v>
      </c>
      <c r="D976" s="212" t="s">
        <v>4383</v>
      </c>
      <c r="E976" s="17" t="s">
        <v>1</v>
      </c>
      <c r="F976" s="213">
        <v>0</v>
      </c>
      <c r="H976" s="32"/>
    </row>
    <row r="977" spans="2:8" s="1" customFormat="1" ht="16.899999999999999" customHeight="1">
      <c r="B977" s="32"/>
      <c r="C977" s="212" t="s">
        <v>1</v>
      </c>
      <c r="D977" s="212" t="s">
        <v>4384</v>
      </c>
      <c r="E977" s="17" t="s">
        <v>1</v>
      </c>
      <c r="F977" s="213">
        <v>0</v>
      </c>
      <c r="H977" s="32"/>
    </row>
    <row r="978" spans="2:8" s="1" customFormat="1" ht="16.899999999999999" customHeight="1">
      <c r="B978" s="32"/>
      <c r="C978" s="212" t="s">
        <v>1</v>
      </c>
      <c r="D978" s="212" t="s">
        <v>4385</v>
      </c>
      <c r="E978" s="17" t="s">
        <v>1</v>
      </c>
      <c r="F978" s="213">
        <v>0</v>
      </c>
      <c r="H978" s="32"/>
    </row>
    <row r="979" spans="2:8" s="1" customFormat="1" ht="16.899999999999999" customHeight="1">
      <c r="B979" s="32"/>
      <c r="C979" s="212" t="s">
        <v>1</v>
      </c>
      <c r="D979" s="212" t="s">
        <v>1</v>
      </c>
      <c r="E979" s="17" t="s">
        <v>1</v>
      </c>
      <c r="F979" s="213">
        <v>0</v>
      </c>
      <c r="H979" s="32"/>
    </row>
    <row r="980" spans="2:8" s="1" customFormat="1" ht="16.899999999999999" customHeight="1">
      <c r="B980" s="32"/>
      <c r="C980" s="212" t="s">
        <v>1</v>
      </c>
      <c r="D980" s="212" t="s">
        <v>4386</v>
      </c>
      <c r="E980" s="17" t="s">
        <v>1</v>
      </c>
      <c r="F980" s="213">
        <v>0</v>
      </c>
      <c r="H980" s="32"/>
    </row>
    <row r="981" spans="2:8" s="1" customFormat="1" ht="16.899999999999999" customHeight="1">
      <c r="B981" s="32"/>
      <c r="C981" s="212" t="s">
        <v>1</v>
      </c>
      <c r="D981" s="212" t="s">
        <v>4387</v>
      </c>
      <c r="E981" s="17" t="s">
        <v>1</v>
      </c>
      <c r="F981" s="213">
        <v>71.790000000000006</v>
      </c>
      <c r="H981" s="32"/>
    </row>
    <row r="982" spans="2:8" s="1" customFormat="1" ht="16.899999999999999" customHeight="1">
      <c r="B982" s="32"/>
      <c r="C982" s="212" t="s">
        <v>1</v>
      </c>
      <c r="D982" s="212" t="s">
        <v>4388</v>
      </c>
      <c r="E982" s="17" t="s">
        <v>1</v>
      </c>
      <c r="F982" s="213">
        <v>62.23</v>
      </c>
      <c r="H982" s="32"/>
    </row>
    <row r="983" spans="2:8" s="1" customFormat="1" ht="16.899999999999999" customHeight="1">
      <c r="B983" s="32"/>
      <c r="C983" s="212" t="s">
        <v>1</v>
      </c>
      <c r="D983" s="212" t="s">
        <v>4389</v>
      </c>
      <c r="E983" s="17" t="s">
        <v>1</v>
      </c>
      <c r="F983" s="213">
        <v>62.23</v>
      </c>
      <c r="H983" s="32"/>
    </row>
    <row r="984" spans="2:8" s="1" customFormat="1" ht="16.899999999999999" customHeight="1">
      <c r="B984" s="32"/>
      <c r="C984" s="212" t="s">
        <v>1</v>
      </c>
      <c r="D984" s="212" t="s">
        <v>4390</v>
      </c>
      <c r="E984" s="17" t="s">
        <v>1</v>
      </c>
      <c r="F984" s="213">
        <v>62.23</v>
      </c>
      <c r="H984" s="32"/>
    </row>
    <row r="985" spans="2:8" s="1" customFormat="1" ht="16.899999999999999" customHeight="1">
      <c r="B985" s="32"/>
      <c r="C985" s="212" t="s">
        <v>1</v>
      </c>
      <c r="D985" s="212" t="s">
        <v>4391</v>
      </c>
      <c r="E985" s="17" t="s">
        <v>1</v>
      </c>
      <c r="F985" s="213">
        <v>62.23</v>
      </c>
      <c r="H985" s="32"/>
    </row>
    <row r="986" spans="2:8" s="1" customFormat="1" ht="16.899999999999999" customHeight="1">
      <c r="B986" s="32"/>
      <c r="C986" s="212" t="s">
        <v>1</v>
      </c>
      <c r="D986" s="212" t="s">
        <v>4392</v>
      </c>
      <c r="E986" s="17" t="s">
        <v>1</v>
      </c>
      <c r="F986" s="213">
        <v>27.48</v>
      </c>
      <c r="H986" s="32"/>
    </row>
    <row r="987" spans="2:8" s="1" customFormat="1" ht="16.899999999999999" customHeight="1">
      <c r="B987" s="32"/>
      <c r="C987" s="212" t="s">
        <v>1</v>
      </c>
      <c r="D987" s="212" t="s">
        <v>4393</v>
      </c>
      <c r="E987" s="17" t="s">
        <v>1</v>
      </c>
      <c r="F987" s="213">
        <v>27.48</v>
      </c>
      <c r="H987" s="32"/>
    </row>
    <row r="988" spans="2:8" s="1" customFormat="1" ht="16.899999999999999" customHeight="1">
      <c r="B988" s="32"/>
      <c r="C988" s="212" t="s">
        <v>1</v>
      </c>
      <c r="D988" s="212" t="s">
        <v>4394</v>
      </c>
      <c r="E988" s="17" t="s">
        <v>1</v>
      </c>
      <c r="F988" s="213">
        <v>27.48</v>
      </c>
      <c r="H988" s="32"/>
    </row>
    <row r="989" spans="2:8" s="1" customFormat="1" ht="16.899999999999999" customHeight="1">
      <c r="B989" s="32"/>
      <c r="C989" s="212" t="s">
        <v>1</v>
      </c>
      <c r="D989" s="212" t="s">
        <v>4395</v>
      </c>
      <c r="E989" s="17" t="s">
        <v>1</v>
      </c>
      <c r="F989" s="213">
        <v>27.48</v>
      </c>
      <c r="H989" s="32"/>
    </row>
    <row r="990" spans="2:8" s="1" customFormat="1" ht="16.899999999999999" customHeight="1">
      <c r="B990" s="32"/>
      <c r="C990" s="212" t="s">
        <v>1</v>
      </c>
      <c r="D990" s="212" t="s">
        <v>4397</v>
      </c>
      <c r="E990" s="17" t="s">
        <v>1</v>
      </c>
      <c r="F990" s="213">
        <v>0</v>
      </c>
      <c r="H990" s="32"/>
    </row>
    <row r="991" spans="2:8" s="1" customFormat="1" ht="16.899999999999999" customHeight="1">
      <c r="B991" s="32"/>
      <c r="C991" s="212" t="s">
        <v>1</v>
      </c>
      <c r="D991" s="212" t="s">
        <v>4305</v>
      </c>
      <c r="E991" s="17" t="s">
        <v>1</v>
      </c>
      <c r="F991" s="213">
        <v>0</v>
      </c>
      <c r="H991" s="32"/>
    </row>
    <row r="992" spans="2:8" s="1" customFormat="1" ht="16.899999999999999" customHeight="1">
      <c r="B992" s="32"/>
      <c r="C992" s="212" t="s">
        <v>1</v>
      </c>
      <c r="D992" s="212" t="s">
        <v>4398</v>
      </c>
      <c r="E992" s="17" t="s">
        <v>1</v>
      </c>
      <c r="F992" s="213">
        <v>276.45</v>
      </c>
      <c r="H992" s="32"/>
    </row>
    <row r="993" spans="2:8" s="1" customFormat="1" ht="16.899999999999999" customHeight="1">
      <c r="B993" s="32"/>
      <c r="C993" s="212" t="s">
        <v>1</v>
      </c>
      <c r="D993" s="212" t="s">
        <v>4399</v>
      </c>
      <c r="E993" s="17" t="s">
        <v>1</v>
      </c>
      <c r="F993" s="213">
        <v>30.75</v>
      </c>
      <c r="H993" s="32"/>
    </row>
    <row r="994" spans="2:8" s="1" customFormat="1" ht="16.899999999999999" customHeight="1">
      <c r="B994" s="32"/>
      <c r="C994" s="212" t="s">
        <v>1</v>
      </c>
      <c r="D994" s="212" t="s">
        <v>4400</v>
      </c>
      <c r="E994" s="17" t="s">
        <v>1</v>
      </c>
      <c r="F994" s="213">
        <v>78.510000000000005</v>
      </c>
      <c r="H994" s="32"/>
    </row>
    <row r="995" spans="2:8" s="1" customFormat="1" ht="16.899999999999999" customHeight="1">
      <c r="B995" s="32"/>
      <c r="C995" s="212" t="s">
        <v>1</v>
      </c>
      <c r="D995" s="212" t="s">
        <v>4309</v>
      </c>
      <c r="E995" s="17" t="s">
        <v>1</v>
      </c>
      <c r="F995" s="213">
        <v>0</v>
      </c>
      <c r="H995" s="32"/>
    </row>
    <row r="996" spans="2:8" s="1" customFormat="1" ht="16.899999999999999" customHeight="1">
      <c r="B996" s="32"/>
      <c r="C996" s="212" t="s">
        <v>1</v>
      </c>
      <c r="D996" s="212" t="s">
        <v>3491</v>
      </c>
      <c r="E996" s="17" t="s">
        <v>1</v>
      </c>
      <c r="F996" s="213">
        <v>240.75</v>
      </c>
      <c r="H996" s="32"/>
    </row>
    <row r="997" spans="2:8" s="1" customFormat="1" ht="16.899999999999999" customHeight="1">
      <c r="B997" s="32"/>
      <c r="C997" s="212" t="s">
        <v>1</v>
      </c>
      <c r="D997" s="212" t="s">
        <v>3492</v>
      </c>
      <c r="E997" s="17" t="s">
        <v>1</v>
      </c>
      <c r="F997" s="213">
        <v>302.88</v>
      </c>
      <c r="H997" s="32"/>
    </row>
    <row r="998" spans="2:8" s="1" customFormat="1" ht="16.899999999999999" customHeight="1">
      <c r="B998" s="32"/>
      <c r="C998" s="212" t="s">
        <v>1</v>
      </c>
      <c r="D998" s="212" t="s">
        <v>4401</v>
      </c>
      <c r="E998" s="17" t="s">
        <v>1</v>
      </c>
      <c r="F998" s="213">
        <v>135.72</v>
      </c>
      <c r="H998" s="32"/>
    </row>
    <row r="999" spans="2:8" s="1" customFormat="1" ht="16.899999999999999" customHeight="1">
      <c r="B999" s="32"/>
      <c r="C999" s="212" t="s">
        <v>1</v>
      </c>
      <c r="D999" s="212" t="s">
        <v>3494</v>
      </c>
      <c r="E999" s="17" t="s">
        <v>1</v>
      </c>
      <c r="F999" s="213">
        <v>210.3</v>
      </c>
      <c r="H999" s="32"/>
    </row>
    <row r="1000" spans="2:8" s="1" customFormat="1" ht="16.899999999999999" customHeight="1">
      <c r="B1000" s="32"/>
      <c r="C1000" s="212" t="s">
        <v>1</v>
      </c>
      <c r="D1000" s="212" t="s">
        <v>4402</v>
      </c>
      <c r="E1000" s="17" t="s">
        <v>1</v>
      </c>
      <c r="F1000" s="213">
        <v>166.38</v>
      </c>
      <c r="H1000" s="32"/>
    </row>
    <row r="1001" spans="2:8" s="1" customFormat="1" ht="16.899999999999999" customHeight="1">
      <c r="B1001" s="32"/>
      <c r="C1001" s="212" t="s">
        <v>1</v>
      </c>
      <c r="D1001" s="212" t="s">
        <v>4316</v>
      </c>
      <c r="E1001" s="17" t="s">
        <v>1</v>
      </c>
      <c r="F1001" s="213">
        <v>0</v>
      </c>
      <c r="H1001" s="32"/>
    </row>
    <row r="1002" spans="2:8" s="1" customFormat="1" ht="16.899999999999999" customHeight="1">
      <c r="B1002" s="32"/>
      <c r="C1002" s="212" t="s">
        <v>1</v>
      </c>
      <c r="D1002" s="212" t="s">
        <v>4403</v>
      </c>
      <c r="E1002" s="17" t="s">
        <v>1</v>
      </c>
      <c r="F1002" s="213">
        <v>333.6</v>
      </c>
      <c r="H1002" s="32"/>
    </row>
    <row r="1003" spans="2:8" s="1" customFormat="1" ht="16.899999999999999" customHeight="1">
      <c r="B1003" s="32"/>
      <c r="C1003" s="212" t="s">
        <v>1</v>
      </c>
      <c r="D1003" s="212" t="s">
        <v>4404</v>
      </c>
      <c r="E1003" s="17" t="s">
        <v>1</v>
      </c>
      <c r="F1003" s="213">
        <v>228.72</v>
      </c>
      <c r="H1003" s="32"/>
    </row>
    <row r="1004" spans="2:8" s="1" customFormat="1" ht="16.899999999999999" customHeight="1">
      <c r="B1004" s="32"/>
      <c r="C1004" s="212" t="s">
        <v>1</v>
      </c>
      <c r="D1004" s="212" t="s">
        <v>4405</v>
      </c>
      <c r="E1004" s="17" t="s">
        <v>1</v>
      </c>
      <c r="F1004" s="213">
        <v>135.72</v>
      </c>
      <c r="H1004" s="32"/>
    </row>
    <row r="1005" spans="2:8" s="1" customFormat="1" ht="16.899999999999999" customHeight="1">
      <c r="B1005" s="32"/>
      <c r="C1005" s="212" t="s">
        <v>1</v>
      </c>
      <c r="D1005" s="212" t="s">
        <v>3494</v>
      </c>
      <c r="E1005" s="17" t="s">
        <v>1</v>
      </c>
      <c r="F1005" s="213">
        <v>210.3</v>
      </c>
      <c r="H1005" s="32"/>
    </row>
    <row r="1006" spans="2:8" s="1" customFormat="1" ht="16.899999999999999" customHeight="1">
      <c r="B1006" s="32"/>
      <c r="C1006" s="212" t="s">
        <v>1</v>
      </c>
      <c r="D1006" s="212" t="s">
        <v>4406</v>
      </c>
      <c r="E1006" s="17" t="s">
        <v>1</v>
      </c>
      <c r="F1006" s="213">
        <v>12.54</v>
      </c>
      <c r="H1006" s="32"/>
    </row>
    <row r="1007" spans="2:8" s="1" customFormat="1" ht="16.899999999999999" customHeight="1">
      <c r="B1007" s="32"/>
      <c r="C1007" s="212" t="s">
        <v>1</v>
      </c>
      <c r="D1007" s="212" t="s">
        <v>4407</v>
      </c>
      <c r="E1007" s="17" t="s">
        <v>1</v>
      </c>
      <c r="F1007" s="213">
        <v>153.84</v>
      </c>
      <c r="H1007" s="32"/>
    </row>
    <row r="1008" spans="2:8" s="1" customFormat="1" ht="16.899999999999999" customHeight="1">
      <c r="B1008" s="32"/>
      <c r="C1008" s="212" t="s">
        <v>1</v>
      </c>
      <c r="D1008" s="212" t="s">
        <v>4323</v>
      </c>
      <c r="E1008" s="17" t="s">
        <v>1</v>
      </c>
      <c r="F1008" s="213">
        <v>0</v>
      </c>
      <c r="H1008" s="32"/>
    </row>
    <row r="1009" spans="2:8" s="1" customFormat="1" ht="16.899999999999999" customHeight="1">
      <c r="B1009" s="32"/>
      <c r="C1009" s="212" t="s">
        <v>1</v>
      </c>
      <c r="D1009" s="212" t="s">
        <v>4408</v>
      </c>
      <c r="E1009" s="17" t="s">
        <v>1</v>
      </c>
      <c r="F1009" s="213">
        <v>80.25</v>
      </c>
      <c r="H1009" s="32"/>
    </row>
    <row r="1010" spans="2:8" s="1" customFormat="1" ht="16.899999999999999" customHeight="1">
      <c r="B1010" s="32"/>
      <c r="C1010" s="212" t="s">
        <v>1</v>
      </c>
      <c r="D1010" s="212" t="s">
        <v>4409</v>
      </c>
      <c r="E1010" s="17" t="s">
        <v>1</v>
      </c>
      <c r="F1010" s="213">
        <v>100.96</v>
      </c>
      <c r="H1010" s="32"/>
    </row>
    <row r="1011" spans="2:8" s="1" customFormat="1" ht="16.899999999999999" customHeight="1">
      <c r="B1011" s="32"/>
      <c r="C1011" s="212" t="s">
        <v>1</v>
      </c>
      <c r="D1011" s="212" t="s">
        <v>4410</v>
      </c>
      <c r="E1011" s="17" t="s">
        <v>1</v>
      </c>
      <c r="F1011" s="213">
        <v>103.14</v>
      </c>
      <c r="H1011" s="32"/>
    </row>
    <row r="1012" spans="2:8" s="1" customFormat="1" ht="16.899999999999999" customHeight="1">
      <c r="B1012" s="32"/>
      <c r="C1012" s="212" t="s">
        <v>1</v>
      </c>
      <c r="D1012" s="212" t="s">
        <v>4411</v>
      </c>
      <c r="E1012" s="17" t="s">
        <v>1</v>
      </c>
      <c r="F1012" s="213">
        <v>140.34</v>
      </c>
      <c r="H1012" s="32"/>
    </row>
    <row r="1013" spans="2:8" s="1" customFormat="1" ht="16.899999999999999" customHeight="1">
      <c r="B1013" s="32"/>
      <c r="C1013" s="212" t="s">
        <v>1</v>
      </c>
      <c r="D1013" s="212" t="s">
        <v>4412</v>
      </c>
      <c r="E1013" s="17" t="s">
        <v>1</v>
      </c>
      <c r="F1013" s="213">
        <v>70.099999999999994</v>
      </c>
      <c r="H1013" s="32"/>
    </row>
    <row r="1014" spans="2:8" s="1" customFormat="1" ht="16.899999999999999" customHeight="1">
      <c r="B1014" s="32"/>
      <c r="C1014" s="212" t="s">
        <v>1</v>
      </c>
      <c r="D1014" s="212" t="s">
        <v>4331</v>
      </c>
      <c r="E1014" s="17" t="s">
        <v>1</v>
      </c>
      <c r="F1014" s="213">
        <v>0</v>
      </c>
      <c r="H1014" s="32"/>
    </row>
    <row r="1015" spans="2:8" s="1" customFormat="1" ht="16.899999999999999" customHeight="1">
      <c r="B1015" s="32"/>
      <c r="C1015" s="212" t="s">
        <v>1</v>
      </c>
      <c r="D1015" s="212" t="s">
        <v>4413</v>
      </c>
      <c r="E1015" s="17" t="s">
        <v>1</v>
      </c>
      <c r="F1015" s="213">
        <v>123.62</v>
      </c>
      <c r="H1015" s="32"/>
    </row>
    <row r="1016" spans="2:8" s="1" customFormat="1" ht="16.899999999999999" customHeight="1">
      <c r="B1016" s="32"/>
      <c r="C1016" s="212" t="s">
        <v>1</v>
      </c>
      <c r="D1016" s="212" t="s">
        <v>4414</v>
      </c>
      <c r="E1016" s="17" t="s">
        <v>1</v>
      </c>
      <c r="F1016" s="213">
        <v>120.48</v>
      </c>
      <c r="H1016" s="32"/>
    </row>
    <row r="1017" spans="2:8" s="1" customFormat="1" ht="16.899999999999999" customHeight="1">
      <c r="B1017" s="32"/>
      <c r="C1017" s="212" t="s">
        <v>1</v>
      </c>
      <c r="D1017" s="212" t="s">
        <v>4415</v>
      </c>
      <c r="E1017" s="17" t="s">
        <v>1</v>
      </c>
      <c r="F1017" s="213">
        <v>77.58</v>
      </c>
      <c r="H1017" s="32"/>
    </row>
    <row r="1018" spans="2:8" s="1" customFormat="1" ht="16.899999999999999" customHeight="1">
      <c r="B1018" s="32"/>
      <c r="C1018" s="212" t="s">
        <v>1</v>
      </c>
      <c r="D1018" s="212" t="s">
        <v>4412</v>
      </c>
      <c r="E1018" s="17" t="s">
        <v>1</v>
      </c>
      <c r="F1018" s="213">
        <v>70.099999999999994</v>
      </c>
      <c r="H1018" s="32"/>
    </row>
    <row r="1019" spans="2:8" s="1" customFormat="1" ht="16.899999999999999" customHeight="1">
      <c r="B1019" s="32"/>
      <c r="C1019" s="212" t="s">
        <v>1</v>
      </c>
      <c r="D1019" s="212" t="s">
        <v>4418</v>
      </c>
      <c r="E1019" s="17" t="s">
        <v>1</v>
      </c>
      <c r="F1019" s="213">
        <v>0</v>
      </c>
      <c r="H1019" s="32"/>
    </row>
    <row r="1020" spans="2:8" s="1" customFormat="1" ht="16.899999999999999" customHeight="1">
      <c r="B1020" s="32"/>
      <c r="C1020" s="212" t="s">
        <v>1</v>
      </c>
      <c r="D1020" s="212" t="s">
        <v>4419</v>
      </c>
      <c r="E1020" s="17" t="s">
        <v>1</v>
      </c>
      <c r="F1020" s="213">
        <v>0</v>
      </c>
      <c r="H1020" s="32"/>
    </row>
    <row r="1021" spans="2:8" s="1" customFormat="1" ht="16.899999999999999" customHeight="1">
      <c r="B1021" s="32"/>
      <c r="C1021" s="212" t="s">
        <v>1</v>
      </c>
      <c r="D1021" s="212" t="s">
        <v>4420</v>
      </c>
      <c r="E1021" s="17" t="s">
        <v>1</v>
      </c>
      <c r="F1021" s="213">
        <v>50.4</v>
      </c>
      <c r="H1021" s="32"/>
    </row>
    <row r="1022" spans="2:8" s="1" customFormat="1" ht="16.899999999999999" customHeight="1">
      <c r="B1022" s="32"/>
      <c r="C1022" s="212" t="s">
        <v>1</v>
      </c>
      <c r="D1022" s="212" t="s">
        <v>4421</v>
      </c>
      <c r="E1022" s="17" t="s">
        <v>1</v>
      </c>
      <c r="F1022" s="213">
        <v>59.95</v>
      </c>
      <c r="H1022" s="32"/>
    </row>
    <row r="1023" spans="2:8" s="1" customFormat="1" ht="16.899999999999999" customHeight="1">
      <c r="B1023" s="32"/>
      <c r="C1023" s="212" t="s">
        <v>1</v>
      </c>
      <c r="D1023" s="212" t="s">
        <v>4422</v>
      </c>
      <c r="E1023" s="17" t="s">
        <v>1</v>
      </c>
      <c r="F1023" s="213">
        <v>16.489999999999998</v>
      </c>
      <c r="H1023" s="32"/>
    </row>
    <row r="1024" spans="2:8" s="1" customFormat="1" ht="16.899999999999999" customHeight="1">
      <c r="B1024" s="32"/>
      <c r="C1024" s="212" t="s">
        <v>1</v>
      </c>
      <c r="D1024" s="212" t="s">
        <v>4423</v>
      </c>
      <c r="E1024" s="17" t="s">
        <v>1</v>
      </c>
      <c r="F1024" s="213">
        <v>0</v>
      </c>
      <c r="H1024" s="32"/>
    </row>
    <row r="1025" spans="2:8" s="1" customFormat="1" ht="16.899999999999999" customHeight="1">
      <c r="B1025" s="32"/>
      <c r="C1025" s="212" t="s">
        <v>1</v>
      </c>
      <c r="D1025" s="212" t="s">
        <v>4424</v>
      </c>
      <c r="E1025" s="17" t="s">
        <v>1</v>
      </c>
      <c r="F1025" s="213">
        <v>364.72</v>
      </c>
      <c r="H1025" s="32"/>
    </row>
    <row r="1026" spans="2:8" s="1" customFormat="1" ht="16.899999999999999" customHeight="1">
      <c r="B1026" s="32"/>
      <c r="C1026" s="212" t="s">
        <v>1</v>
      </c>
      <c r="D1026" s="212" t="s">
        <v>4425</v>
      </c>
      <c r="E1026" s="17" t="s">
        <v>1</v>
      </c>
      <c r="F1026" s="213">
        <v>406.4</v>
      </c>
      <c r="H1026" s="32"/>
    </row>
    <row r="1027" spans="2:8" s="1" customFormat="1" ht="16.899999999999999" customHeight="1">
      <c r="B1027" s="32"/>
      <c r="C1027" s="212" t="s">
        <v>1</v>
      </c>
      <c r="D1027" s="212" t="s">
        <v>4426</v>
      </c>
      <c r="E1027" s="17" t="s">
        <v>1</v>
      </c>
      <c r="F1027" s="213">
        <v>74.239999999999995</v>
      </c>
      <c r="H1027" s="32"/>
    </row>
    <row r="1028" spans="2:8" s="1" customFormat="1" ht="16.899999999999999" customHeight="1">
      <c r="B1028" s="32"/>
      <c r="C1028" s="212" t="s">
        <v>1</v>
      </c>
      <c r="D1028" s="212" t="s">
        <v>4427</v>
      </c>
      <c r="E1028" s="17" t="s">
        <v>1</v>
      </c>
      <c r="F1028" s="213">
        <v>206.32</v>
      </c>
      <c r="H1028" s="32"/>
    </row>
    <row r="1029" spans="2:8" s="1" customFormat="1" ht="16.899999999999999" customHeight="1">
      <c r="B1029" s="32"/>
      <c r="C1029" s="212" t="s">
        <v>4009</v>
      </c>
      <c r="D1029" s="212" t="s">
        <v>221</v>
      </c>
      <c r="E1029" s="17" t="s">
        <v>1</v>
      </c>
      <c r="F1029" s="213">
        <v>5012.18</v>
      </c>
      <c r="H1029" s="32"/>
    </row>
    <row r="1030" spans="2:8" s="1" customFormat="1" ht="16.899999999999999" customHeight="1">
      <c r="B1030" s="32"/>
      <c r="C1030" s="214" t="s">
        <v>6306</v>
      </c>
      <c r="H1030" s="32"/>
    </row>
    <row r="1031" spans="2:8" s="1" customFormat="1" ht="16.899999999999999" customHeight="1">
      <c r="B1031" s="32"/>
      <c r="C1031" s="212" t="s">
        <v>4372</v>
      </c>
      <c r="D1031" s="212" t="s">
        <v>4373</v>
      </c>
      <c r="E1031" s="17" t="s">
        <v>165</v>
      </c>
      <c r="F1031" s="213">
        <v>5012.18</v>
      </c>
      <c r="H1031" s="32"/>
    </row>
    <row r="1032" spans="2:8" s="1" customFormat="1" ht="16.899999999999999" customHeight="1">
      <c r="B1032" s="32"/>
      <c r="C1032" s="212" t="s">
        <v>4035</v>
      </c>
      <c r="D1032" s="212" t="s">
        <v>4036</v>
      </c>
      <c r="E1032" s="17" t="s">
        <v>165</v>
      </c>
      <c r="F1032" s="213">
        <v>5012.18</v>
      </c>
      <c r="H1032" s="32"/>
    </row>
    <row r="1033" spans="2:8" s="1" customFormat="1" ht="16.899999999999999" customHeight="1">
      <c r="B1033" s="32"/>
      <c r="C1033" s="212" t="s">
        <v>4041</v>
      </c>
      <c r="D1033" s="212" t="s">
        <v>4042</v>
      </c>
      <c r="E1033" s="17" t="s">
        <v>165</v>
      </c>
      <c r="F1033" s="213">
        <v>5764.92</v>
      </c>
      <c r="H1033" s="32"/>
    </row>
    <row r="1034" spans="2:8" s="1" customFormat="1" ht="22.5">
      <c r="B1034" s="32"/>
      <c r="C1034" s="212" t="s">
        <v>4049</v>
      </c>
      <c r="D1034" s="212" t="s">
        <v>4050</v>
      </c>
      <c r="E1034" s="17" t="s">
        <v>165</v>
      </c>
      <c r="F1034" s="213">
        <v>5012.18</v>
      </c>
      <c r="H1034" s="32"/>
    </row>
    <row r="1035" spans="2:8" s="1" customFormat="1" ht="16.899999999999999" customHeight="1">
      <c r="B1035" s="32"/>
      <c r="C1035" s="212" t="s">
        <v>4369</v>
      </c>
      <c r="D1035" s="212" t="s">
        <v>4370</v>
      </c>
      <c r="E1035" s="17" t="s">
        <v>165</v>
      </c>
      <c r="F1035" s="213">
        <v>5012.18</v>
      </c>
      <c r="H1035" s="32"/>
    </row>
    <row r="1036" spans="2:8" s="1" customFormat="1" ht="22.5">
      <c r="B1036" s="32"/>
      <c r="C1036" s="212" t="s">
        <v>4131</v>
      </c>
      <c r="D1036" s="212" t="s">
        <v>4132</v>
      </c>
      <c r="E1036" s="17" t="s">
        <v>165</v>
      </c>
      <c r="F1036" s="213">
        <v>5430.26</v>
      </c>
      <c r="H1036" s="32"/>
    </row>
    <row r="1037" spans="2:8" s="1" customFormat="1" ht="22.5">
      <c r="B1037" s="32"/>
      <c r="C1037" s="212" t="s">
        <v>4430</v>
      </c>
      <c r="D1037" s="212" t="s">
        <v>4431</v>
      </c>
      <c r="E1037" s="17" t="s">
        <v>165</v>
      </c>
      <c r="F1037" s="213">
        <v>5112.424</v>
      </c>
      <c r="H1037" s="32"/>
    </row>
    <row r="1038" spans="2:8" s="1" customFormat="1" ht="16.899999999999999" customHeight="1">
      <c r="B1038" s="32"/>
      <c r="C1038" s="208" t="s">
        <v>6330</v>
      </c>
      <c r="D1038" s="209" t="s">
        <v>6331</v>
      </c>
      <c r="E1038" s="210" t="s">
        <v>165</v>
      </c>
      <c r="F1038" s="211">
        <v>66.733999999999995</v>
      </c>
      <c r="H1038" s="32"/>
    </row>
    <row r="1039" spans="2:8" s="1" customFormat="1" ht="16.899999999999999" customHeight="1">
      <c r="B1039" s="32"/>
      <c r="C1039" s="208" t="s">
        <v>6332</v>
      </c>
      <c r="D1039" s="209" t="s">
        <v>6333</v>
      </c>
      <c r="E1039" s="210" t="s">
        <v>165</v>
      </c>
      <c r="F1039" s="211">
        <v>25.797999999999998</v>
      </c>
      <c r="H1039" s="32"/>
    </row>
    <row r="1040" spans="2:8" s="1" customFormat="1" ht="16.899999999999999" customHeight="1">
      <c r="B1040" s="32"/>
      <c r="C1040" s="208" t="s">
        <v>4428</v>
      </c>
      <c r="D1040" s="209" t="s">
        <v>6334</v>
      </c>
      <c r="E1040" s="210" t="s">
        <v>165</v>
      </c>
      <c r="F1040" s="211">
        <v>1178.52</v>
      </c>
      <c r="H1040" s="32"/>
    </row>
    <row r="1041" spans="2:8" s="1" customFormat="1" ht="16.899999999999999" customHeight="1">
      <c r="B1041" s="32"/>
      <c r="C1041" s="212" t="s">
        <v>1</v>
      </c>
      <c r="D1041" s="212" t="s">
        <v>4418</v>
      </c>
      <c r="E1041" s="17" t="s">
        <v>1</v>
      </c>
      <c r="F1041" s="213">
        <v>0</v>
      </c>
      <c r="H1041" s="32"/>
    </row>
    <row r="1042" spans="2:8" s="1" customFormat="1" ht="16.899999999999999" customHeight="1">
      <c r="B1042" s="32"/>
      <c r="C1042" s="212" t="s">
        <v>1</v>
      </c>
      <c r="D1042" s="212" t="s">
        <v>4419</v>
      </c>
      <c r="E1042" s="17" t="s">
        <v>1</v>
      </c>
      <c r="F1042" s="213">
        <v>0</v>
      </c>
      <c r="H1042" s="32"/>
    </row>
    <row r="1043" spans="2:8" s="1" customFormat="1" ht="16.899999999999999" customHeight="1">
      <c r="B1043" s="32"/>
      <c r="C1043" s="212" t="s">
        <v>1</v>
      </c>
      <c r="D1043" s="212" t="s">
        <v>4420</v>
      </c>
      <c r="E1043" s="17" t="s">
        <v>1</v>
      </c>
      <c r="F1043" s="213">
        <v>50.4</v>
      </c>
      <c r="H1043" s="32"/>
    </row>
    <row r="1044" spans="2:8" s="1" customFormat="1" ht="16.899999999999999" customHeight="1">
      <c r="B1044" s="32"/>
      <c r="C1044" s="212" t="s">
        <v>1</v>
      </c>
      <c r="D1044" s="212" t="s">
        <v>4421</v>
      </c>
      <c r="E1044" s="17" t="s">
        <v>1</v>
      </c>
      <c r="F1044" s="213">
        <v>59.95</v>
      </c>
      <c r="H1044" s="32"/>
    </row>
    <row r="1045" spans="2:8" s="1" customFormat="1" ht="16.899999999999999" customHeight="1">
      <c r="B1045" s="32"/>
      <c r="C1045" s="212" t="s">
        <v>1</v>
      </c>
      <c r="D1045" s="212" t="s">
        <v>4422</v>
      </c>
      <c r="E1045" s="17" t="s">
        <v>1</v>
      </c>
      <c r="F1045" s="213">
        <v>16.489999999999998</v>
      </c>
      <c r="H1045" s="32"/>
    </row>
    <row r="1046" spans="2:8" s="1" customFormat="1" ht="16.899999999999999" customHeight="1">
      <c r="B1046" s="32"/>
      <c r="C1046" s="212" t="s">
        <v>1</v>
      </c>
      <c r="D1046" s="212" t="s">
        <v>4423</v>
      </c>
      <c r="E1046" s="17" t="s">
        <v>1</v>
      </c>
      <c r="F1046" s="213">
        <v>0</v>
      </c>
      <c r="H1046" s="32"/>
    </row>
    <row r="1047" spans="2:8" s="1" customFormat="1" ht="16.899999999999999" customHeight="1">
      <c r="B1047" s="32"/>
      <c r="C1047" s="212" t="s">
        <v>1</v>
      </c>
      <c r="D1047" s="212" t="s">
        <v>4424</v>
      </c>
      <c r="E1047" s="17" t="s">
        <v>1</v>
      </c>
      <c r="F1047" s="213">
        <v>364.72</v>
      </c>
      <c r="H1047" s="32"/>
    </row>
    <row r="1048" spans="2:8" s="1" customFormat="1" ht="16.899999999999999" customHeight="1">
      <c r="B1048" s="32"/>
      <c r="C1048" s="212" t="s">
        <v>1</v>
      </c>
      <c r="D1048" s="212" t="s">
        <v>4425</v>
      </c>
      <c r="E1048" s="17" t="s">
        <v>1</v>
      </c>
      <c r="F1048" s="213">
        <v>406.4</v>
      </c>
      <c r="H1048" s="32"/>
    </row>
    <row r="1049" spans="2:8" s="1" customFormat="1" ht="16.899999999999999" customHeight="1">
      <c r="B1049" s="32"/>
      <c r="C1049" s="212" t="s">
        <v>1</v>
      </c>
      <c r="D1049" s="212" t="s">
        <v>4426</v>
      </c>
      <c r="E1049" s="17" t="s">
        <v>1</v>
      </c>
      <c r="F1049" s="213">
        <v>74.239999999999995</v>
      </c>
      <c r="H1049" s="32"/>
    </row>
    <row r="1050" spans="2:8" s="1" customFormat="1" ht="16.899999999999999" customHeight="1">
      <c r="B1050" s="32"/>
      <c r="C1050" s="212" t="s">
        <v>1</v>
      </c>
      <c r="D1050" s="212" t="s">
        <v>4427</v>
      </c>
      <c r="E1050" s="17" t="s">
        <v>1</v>
      </c>
      <c r="F1050" s="213">
        <v>206.32</v>
      </c>
      <c r="H1050" s="32"/>
    </row>
    <row r="1051" spans="2:8" s="1" customFormat="1" ht="16.899999999999999" customHeight="1">
      <c r="B1051" s="32"/>
      <c r="C1051" s="212" t="s">
        <v>4428</v>
      </c>
      <c r="D1051" s="212" t="s">
        <v>4429</v>
      </c>
      <c r="E1051" s="17" t="s">
        <v>1</v>
      </c>
      <c r="F1051" s="213">
        <v>1178.52</v>
      </c>
      <c r="H1051" s="32"/>
    </row>
    <row r="1052" spans="2:8" s="1" customFormat="1" ht="16.899999999999999" customHeight="1">
      <c r="B1052" s="32"/>
      <c r="C1052" s="208" t="s">
        <v>4416</v>
      </c>
      <c r="D1052" s="209" t="s">
        <v>6335</v>
      </c>
      <c r="E1052" s="210" t="s">
        <v>165</v>
      </c>
      <c r="F1052" s="211">
        <v>3403.03</v>
      </c>
      <c r="H1052" s="32"/>
    </row>
    <row r="1053" spans="2:8" s="1" customFormat="1" ht="16.899999999999999" customHeight="1">
      <c r="B1053" s="32"/>
      <c r="C1053" s="212" t="s">
        <v>1</v>
      </c>
      <c r="D1053" s="212" t="s">
        <v>4397</v>
      </c>
      <c r="E1053" s="17" t="s">
        <v>1</v>
      </c>
      <c r="F1053" s="213">
        <v>0</v>
      </c>
      <c r="H1053" s="32"/>
    </row>
    <row r="1054" spans="2:8" s="1" customFormat="1" ht="16.899999999999999" customHeight="1">
      <c r="B1054" s="32"/>
      <c r="C1054" s="212" t="s">
        <v>1</v>
      </c>
      <c r="D1054" s="212" t="s">
        <v>4305</v>
      </c>
      <c r="E1054" s="17" t="s">
        <v>1</v>
      </c>
      <c r="F1054" s="213">
        <v>0</v>
      </c>
      <c r="H1054" s="32"/>
    </row>
    <row r="1055" spans="2:8" s="1" customFormat="1" ht="16.899999999999999" customHeight="1">
      <c r="B1055" s="32"/>
      <c r="C1055" s="212" t="s">
        <v>1</v>
      </c>
      <c r="D1055" s="212" t="s">
        <v>4398</v>
      </c>
      <c r="E1055" s="17" t="s">
        <v>1</v>
      </c>
      <c r="F1055" s="213">
        <v>276.45</v>
      </c>
      <c r="H1055" s="32"/>
    </row>
    <row r="1056" spans="2:8" s="1" customFormat="1" ht="16.899999999999999" customHeight="1">
      <c r="B1056" s="32"/>
      <c r="C1056" s="212" t="s">
        <v>1</v>
      </c>
      <c r="D1056" s="212" t="s">
        <v>4399</v>
      </c>
      <c r="E1056" s="17" t="s">
        <v>1</v>
      </c>
      <c r="F1056" s="213">
        <v>30.75</v>
      </c>
      <c r="H1056" s="32"/>
    </row>
    <row r="1057" spans="2:8" s="1" customFormat="1" ht="16.899999999999999" customHeight="1">
      <c r="B1057" s="32"/>
      <c r="C1057" s="212" t="s">
        <v>1</v>
      </c>
      <c r="D1057" s="212" t="s">
        <v>4400</v>
      </c>
      <c r="E1057" s="17" t="s">
        <v>1</v>
      </c>
      <c r="F1057" s="213">
        <v>78.510000000000005</v>
      </c>
      <c r="H1057" s="32"/>
    </row>
    <row r="1058" spans="2:8" s="1" customFormat="1" ht="16.899999999999999" customHeight="1">
      <c r="B1058" s="32"/>
      <c r="C1058" s="212" t="s">
        <v>1</v>
      </c>
      <c r="D1058" s="212" t="s">
        <v>4309</v>
      </c>
      <c r="E1058" s="17" t="s">
        <v>1</v>
      </c>
      <c r="F1058" s="213">
        <v>0</v>
      </c>
      <c r="H1058" s="32"/>
    </row>
    <row r="1059" spans="2:8" s="1" customFormat="1" ht="16.899999999999999" customHeight="1">
      <c r="B1059" s="32"/>
      <c r="C1059" s="212" t="s">
        <v>1</v>
      </c>
      <c r="D1059" s="212" t="s">
        <v>3491</v>
      </c>
      <c r="E1059" s="17" t="s">
        <v>1</v>
      </c>
      <c r="F1059" s="213">
        <v>240.75</v>
      </c>
      <c r="H1059" s="32"/>
    </row>
    <row r="1060" spans="2:8" s="1" customFormat="1" ht="16.899999999999999" customHeight="1">
      <c r="B1060" s="32"/>
      <c r="C1060" s="212" t="s">
        <v>1</v>
      </c>
      <c r="D1060" s="212" t="s">
        <v>3492</v>
      </c>
      <c r="E1060" s="17" t="s">
        <v>1</v>
      </c>
      <c r="F1060" s="213">
        <v>302.88</v>
      </c>
      <c r="H1060" s="32"/>
    </row>
    <row r="1061" spans="2:8" s="1" customFormat="1" ht="16.899999999999999" customHeight="1">
      <c r="B1061" s="32"/>
      <c r="C1061" s="212" t="s">
        <v>1</v>
      </c>
      <c r="D1061" s="212" t="s">
        <v>4401</v>
      </c>
      <c r="E1061" s="17" t="s">
        <v>1</v>
      </c>
      <c r="F1061" s="213">
        <v>135.72</v>
      </c>
      <c r="H1061" s="32"/>
    </row>
    <row r="1062" spans="2:8" s="1" customFormat="1" ht="16.899999999999999" customHeight="1">
      <c r="B1062" s="32"/>
      <c r="C1062" s="212" t="s">
        <v>1</v>
      </c>
      <c r="D1062" s="212" t="s">
        <v>3494</v>
      </c>
      <c r="E1062" s="17" t="s">
        <v>1</v>
      </c>
      <c r="F1062" s="213">
        <v>210.3</v>
      </c>
      <c r="H1062" s="32"/>
    </row>
    <row r="1063" spans="2:8" s="1" customFormat="1" ht="16.899999999999999" customHeight="1">
      <c r="B1063" s="32"/>
      <c r="C1063" s="212" t="s">
        <v>1</v>
      </c>
      <c r="D1063" s="212" t="s">
        <v>4402</v>
      </c>
      <c r="E1063" s="17" t="s">
        <v>1</v>
      </c>
      <c r="F1063" s="213">
        <v>166.38</v>
      </c>
      <c r="H1063" s="32"/>
    </row>
    <row r="1064" spans="2:8" s="1" customFormat="1" ht="16.899999999999999" customHeight="1">
      <c r="B1064" s="32"/>
      <c r="C1064" s="212" t="s">
        <v>1</v>
      </c>
      <c r="D1064" s="212" t="s">
        <v>4316</v>
      </c>
      <c r="E1064" s="17" t="s">
        <v>1</v>
      </c>
      <c r="F1064" s="213">
        <v>0</v>
      </c>
      <c r="H1064" s="32"/>
    </row>
    <row r="1065" spans="2:8" s="1" customFormat="1" ht="16.899999999999999" customHeight="1">
      <c r="B1065" s="32"/>
      <c r="C1065" s="212" t="s">
        <v>1</v>
      </c>
      <c r="D1065" s="212" t="s">
        <v>4403</v>
      </c>
      <c r="E1065" s="17" t="s">
        <v>1</v>
      </c>
      <c r="F1065" s="213">
        <v>333.6</v>
      </c>
      <c r="H1065" s="32"/>
    </row>
    <row r="1066" spans="2:8" s="1" customFormat="1" ht="16.899999999999999" customHeight="1">
      <c r="B1066" s="32"/>
      <c r="C1066" s="212" t="s">
        <v>1</v>
      </c>
      <c r="D1066" s="212" t="s">
        <v>4404</v>
      </c>
      <c r="E1066" s="17" t="s">
        <v>1</v>
      </c>
      <c r="F1066" s="213">
        <v>228.72</v>
      </c>
      <c r="H1066" s="32"/>
    </row>
    <row r="1067" spans="2:8" s="1" customFormat="1" ht="16.899999999999999" customHeight="1">
      <c r="B1067" s="32"/>
      <c r="C1067" s="212" t="s">
        <v>1</v>
      </c>
      <c r="D1067" s="212" t="s">
        <v>4405</v>
      </c>
      <c r="E1067" s="17" t="s">
        <v>1</v>
      </c>
      <c r="F1067" s="213">
        <v>135.72</v>
      </c>
      <c r="H1067" s="32"/>
    </row>
    <row r="1068" spans="2:8" s="1" customFormat="1" ht="16.899999999999999" customHeight="1">
      <c r="B1068" s="32"/>
      <c r="C1068" s="212" t="s">
        <v>1</v>
      </c>
      <c r="D1068" s="212" t="s">
        <v>3494</v>
      </c>
      <c r="E1068" s="17" t="s">
        <v>1</v>
      </c>
      <c r="F1068" s="213">
        <v>210.3</v>
      </c>
      <c r="H1068" s="32"/>
    </row>
    <row r="1069" spans="2:8" s="1" customFormat="1" ht="16.899999999999999" customHeight="1">
      <c r="B1069" s="32"/>
      <c r="C1069" s="212" t="s">
        <v>1</v>
      </c>
      <c r="D1069" s="212" t="s">
        <v>4406</v>
      </c>
      <c r="E1069" s="17" t="s">
        <v>1</v>
      </c>
      <c r="F1069" s="213">
        <v>12.54</v>
      </c>
      <c r="H1069" s="32"/>
    </row>
    <row r="1070" spans="2:8" s="1" customFormat="1" ht="16.899999999999999" customHeight="1">
      <c r="B1070" s="32"/>
      <c r="C1070" s="212" t="s">
        <v>1</v>
      </c>
      <c r="D1070" s="212" t="s">
        <v>4407</v>
      </c>
      <c r="E1070" s="17" t="s">
        <v>1</v>
      </c>
      <c r="F1070" s="213">
        <v>153.84</v>
      </c>
      <c r="H1070" s="32"/>
    </row>
    <row r="1071" spans="2:8" s="1" customFormat="1" ht="16.899999999999999" customHeight="1">
      <c r="B1071" s="32"/>
      <c r="C1071" s="212" t="s">
        <v>1</v>
      </c>
      <c r="D1071" s="212" t="s">
        <v>4323</v>
      </c>
      <c r="E1071" s="17" t="s">
        <v>1</v>
      </c>
      <c r="F1071" s="213">
        <v>0</v>
      </c>
      <c r="H1071" s="32"/>
    </row>
    <row r="1072" spans="2:8" s="1" customFormat="1" ht="16.899999999999999" customHeight="1">
      <c r="B1072" s="32"/>
      <c r="C1072" s="212" t="s">
        <v>1</v>
      </c>
      <c r="D1072" s="212" t="s">
        <v>4408</v>
      </c>
      <c r="E1072" s="17" t="s">
        <v>1</v>
      </c>
      <c r="F1072" s="213">
        <v>80.25</v>
      </c>
      <c r="H1072" s="32"/>
    </row>
    <row r="1073" spans="2:8" s="1" customFormat="1" ht="16.899999999999999" customHeight="1">
      <c r="B1073" s="32"/>
      <c r="C1073" s="212" t="s">
        <v>1</v>
      </c>
      <c r="D1073" s="212" t="s">
        <v>4409</v>
      </c>
      <c r="E1073" s="17" t="s">
        <v>1</v>
      </c>
      <c r="F1073" s="213">
        <v>100.96</v>
      </c>
      <c r="H1073" s="32"/>
    </row>
    <row r="1074" spans="2:8" s="1" customFormat="1" ht="16.899999999999999" customHeight="1">
      <c r="B1074" s="32"/>
      <c r="C1074" s="212" t="s">
        <v>1</v>
      </c>
      <c r="D1074" s="212" t="s">
        <v>4410</v>
      </c>
      <c r="E1074" s="17" t="s">
        <v>1</v>
      </c>
      <c r="F1074" s="213">
        <v>103.14</v>
      </c>
      <c r="H1074" s="32"/>
    </row>
    <row r="1075" spans="2:8" s="1" customFormat="1" ht="16.899999999999999" customHeight="1">
      <c r="B1075" s="32"/>
      <c r="C1075" s="212" t="s">
        <v>1</v>
      </c>
      <c r="D1075" s="212" t="s">
        <v>4411</v>
      </c>
      <c r="E1075" s="17" t="s">
        <v>1</v>
      </c>
      <c r="F1075" s="213">
        <v>140.34</v>
      </c>
      <c r="H1075" s="32"/>
    </row>
    <row r="1076" spans="2:8" s="1" customFormat="1" ht="16.899999999999999" customHeight="1">
      <c r="B1076" s="32"/>
      <c r="C1076" s="212" t="s">
        <v>1</v>
      </c>
      <c r="D1076" s="212" t="s">
        <v>4412</v>
      </c>
      <c r="E1076" s="17" t="s">
        <v>1</v>
      </c>
      <c r="F1076" s="213">
        <v>70.099999999999994</v>
      </c>
      <c r="H1076" s="32"/>
    </row>
    <row r="1077" spans="2:8" s="1" customFormat="1" ht="16.899999999999999" customHeight="1">
      <c r="B1077" s="32"/>
      <c r="C1077" s="212" t="s">
        <v>1</v>
      </c>
      <c r="D1077" s="212" t="s">
        <v>4331</v>
      </c>
      <c r="E1077" s="17" t="s">
        <v>1</v>
      </c>
      <c r="F1077" s="213">
        <v>0</v>
      </c>
      <c r="H1077" s="32"/>
    </row>
    <row r="1078" spans="2:8" s="1" customFormat="1" ht="16.899999999999999" customHeight="1">
      <c r="B1078" s="32"/>
      <c r="C1078" s="212" t="s">
        <v>1</v>
      </c>
      <c r="D1078" s="212" t="s">
        <v>4413</v>
      </c>
      <c r="E1078" s="17" t="s">
        <v>1</v>
      </c>
      <c r="F1078" s="213">
        <v>123.62</v>
      </c>
      <c r="H1078" s="32"/>
    </row>
    <row r="1079" spans="2:8" s="1" customFormat="1" ht="16.899999999999999" customHeight="1">
      <c r="B1079" s="32"/>
      <c r="C1079" s="212" t="s">
        <v>1</v>
      </c>
      <c r="D1079" s="212" t="s">
        <v>4414</v>
      </c>
      <c r="E1079" s="17" t="s">
        <v>1</v>
      </c>
      <c r="F1079" s="213">
        <v>120.48</v>
      </c>
      <c r="H1079" s="32"/>
    </row>
    <row r="1080" spans="2:8" s="1" customFormat="1" ht="16.899999999999999" customHeight="1">
      <c r="B1080" s="32"/>
      <c r="C1080" s="212" t="s">
        <v>1</v>
      </c>
      <c r="D1080" s="212" t="s">
        <v>4415</v>
      </c>
      <c r="E1080" s="17" t="s">
        <v>1</v>
      </c>
      <c r="F1080" s="213">
        <v>77.58</v>
      </c>
      <c r="H1080" s="32"/>
    </row>
    <row r="1081" spans="2:8" s="1" customFormat="1" ht="16.899999999999999" customHeight="1">
      <c r="B1081" s="32"/>
      <c r="C1081" s="212" t="s">
        <v>1</v>
      </c>
      <c r="D1081" s="212" t="s">
        <v>4412</v>
      </c>
      <c r="E1081" s="17" t="s">
        <v>1</v>
      </c>
      <c r="F1081" s="213">
        <v>70.099999999999994</v>
      </c>
      <c r="H1081" s="32"/>
    </row>
    <row r="1082" spans="2:8" s="1" customFormat="1" ht="16.899999999999999" customHeight="1">
      <c r="B1082" s="32"/>
      <c r="C1082" s="212" t="s">
        <v>4416</v>
      </c>
      <c r="D1082" s="212" t="s">
        <v>4417</v>
      </c>
      <c r="E1082" s="17" t="s">
        <v>1</v>
      </c>
      <c r="F1082" s="213">
        <v>3403.03</v>
      </c>
      <c r="H1082" s="32"/>
    </row>
    <row r="1083" spans="2:8" s="1" customFormat="1" ht="16.899999999999999" customHeight="1">
      <c r="B1083" s="32"/>
      <c r="C1083" s="208" t="s">
        <v>4012</v>
      </c>
      <c r="D1083" s="209" t="s">
        <v>4013</v>
      </c>
      <c r="E1083" s="210" t="s">
        <v>165</v>
      </c>
      <c r="F1083" s="211">
        <v>430.63</v>
      </c>
      <c r="H1083" s="32"/>
    </row>
    <row r="1084" spans="2:8" s="1" customFormat="1" ht="16.899999999999999" customHeight="1">
      <c r="B1084" s="32"/>
      <c r="C1084" s="212" t="s">
        <v>1</v>
      </c>
      <c r="D1084" s="212" t="s">
        <v>4375</v>
      </c>
      <c r="E1084" s="17" t="s">
        <v>1</v>
      </c>
      <c r="F1084" s="213">
        <v>0</v>
      </c>
      <c r="H1084" s="32"/>
    </row>
    <row r="1085" spans="2:8" s="1" customFormat="1" ht="16.899999999999999" customHeight="1">
      <c r="B1085" s="32"/>
      <c r="C1085" s="212" t="s">
        <v>1</v>
      </c>
      <c r="D1085" s="212" t="s">
        <v>1</v>
      </c>
      <c r="E1085" s="17" t="s">
        <v>1</v>
      </c>
      <c r="F1085" s="213">
        <v>0</v>
      </c>
      <c r="H1085" s="32"/>
    </row>
    <row r="1086" spans="2:8" s="1" customFormat="1" ht="16.899999999999999" customHeight="1">
      <c r="B1086" s="32"/>
      <c r="C1086" s="212" t="s">
        <v>1</v>
      </c>
      <c r="D1086" s="212" t="s">
        <v>4376</v>
      </c>
      <c r="E1086" s="17" t="s">
        <v>1</v>
      </c>
      <c r="F1086" s="213">
        <v>0</v>
      </c>
      <c r="H1086" s="32"/>
    </row>
    <row r="1087" spans="2:8" s="1" customFormat="1" ht="16.899999999999999" customHeight="1">
      <c r="B1087" s="32"/>
      <c r="C1087" s="212" t="s">
        <v>1</v>
      </c>
      <c r="D1087" s="212" t="s">
        <v>4377</v>
      </c>
      <c r="E1087" s="17" t="s">
        <v>1</v>
      </c>
      <c r="F1087" s="213">
        <v>0</v>
      </c>
      <c r="H1087" s="32"/>
    </row>
    <row r="1088" spans="2:8" s="1" customFormat="1" ht="16.899999999999999" customHeight="1">
      <c r="B1088" s="32"/>
      <c r="C1088" s="212" t="s">
        <v>1</v>
      </c>
      <c r="D1088" s="212" t="s">
        <v>4378</v>
      </c>
      <c r="E1088" s="17" t="s">
        <v>1</v>
      </c>
      <c r="F1088" s="213">
        <v>0</v>
      </c>
      <c r="H1088" s="32"/>
    </row>
    <row r="1089" spans="2:8" s="1" customFormat="1" ht="16.899999999999999" customHeight="1">
      <c r="B1089" s="32"/>
      <c r="C1089" s="212" t="s">
        <v>1</v>
      </c>
      <c r="D1089" s="212" t="s">
        <v>4379</v>
      </c>
      <c r="E1089" s="17" t="s">
        <v>1</v>
      </c>
      <c r="F1089" s="213">
        <v>0</v>
      </c>
      <c r="H1089" s="32"/>
    </row>
    <row r="1090" spans="2:8" s="1" customFormat="1" ht="16.899999999999999" customHeight="1">
      <c r="B1090" s="32"/>
      <c r="C1090" s="212" t="s">
        <v>1</v>
      </c>
      <c r="D1090" s="212" t="s">
        <v>4380</v>
      </c>
      <c r="E1090" s="17" t="s">
        <v>1</v>
      </c>
      <c r="F1090" s="213">
        <v>0</v>
      </c>
      <c r="H1090" s="32"/>
    </row>
    <row r="1091" spans="2:8" s="1" customFormat="1" ht="16.899999999999999" customHeight="1">
      <c r="B1091" s="32"/>
      <c r="C1091" s="212" t="s">
        <v>1</v>
      </c>
      <c r="D1091" s="212" t="s">
        <v>4381</v>
      </c>
      <c r="E1091" s="17" t="s">
        <v>1</v>
      </c>
      <c r="F1091" s="213">
        <v>0</v>
      </c>
      <c r="H1091" s="32"/>
    </row>
    <row r="1092" spans="2:8" s="1" customFormat="1" ht="16.899999999999999" customHeight="1">
      <c r="B1092" s="32"/>
      <c r="C1092" s="212" t="s">
        <v>1</v>
      </c>
      <c r="D1092" s="212" t="s">
        <v>4382</v>
      </c>
      <c r="E1092" s="17" t="s">
        <v>1</v>
      </c>
      <c r="F1092" s="213">
        <v>0</v>
      </c>
      <c r="H1092" s="32"/>
    </row>
    <row r="1093" spans="2:8" s="1" customFormat="1" ht="16.899999999999999" customHeight="1">
      <c r="B1093" s="32"/>
      <c r="C1093" s="212" t="s">
        <v>1</v>
      </c>
      <c r="D1093" s="212" t="s">
        <v>1</v>
      </c>
      <c r="E1093" s="17" t="s">
        <v>1</v>
      </c>
      <c r="F1093" s="213">
        <v>0</v>
      </c>
      <c r="H1093" s="32"/>
    </row>
    <row r="1094" spans="2:8" s="1" customFormat="1" ht="16.899999999999999" customHeight="1">
      <c r="B1094" s="32"/>
      <c r="C1094" s="212" t="s">
        <v>1</v>
      </c>
      <c r="D1094" s="212" t="s">
        <v>4052</v>
      </c>
      <c r="E1094" s="17" t="s">
        <v>1</v>
      </c>
      <c r="F1094" s="213">
        <v>0</v>
      </c>
      <c r="H1094" s="32"/>
    </row>
    <row r="1095" spans="2:8" s="1" customFormat="1" ht="16.899999999999999" customHeight="1">
      <c r="B1095" s="32"/>
      <c r="C1095" s="212" t="s">
        <v>1</v>
      </c>
      <c r="D1095" s="212" t="s">
        <v>4053</v>
      </c>
      <c r="E1095" s="17" t="s">
        <v>1</v>
      </c>
      <c r="F1095" s="213">
        <v>0</v>
      </c>
      <c r="H1095" s="32"/>
    </row>
    <row r="1096" spans="2:8" s="1" customFormat="1" ht="16.899999999999999" customHeight="1">
      <c r="B1096" s="32"/>
      <c r="C1096" s="212" t="s">
        <v>1</v>
      </c>
      <c r="D1096" s="212" t="s">
        <v>3531</v>
      </c>
      <c r="E1096" s="17" t="s">
        <v>1</v>
      </c>
      <c r="F1096" s="213">
        <v>0</v>
      </c>
      <c r="H1096" s="32"/>
    </row>
    <row r="1097" spans="2:8" s="1" customFormat="1" ht="16.899999999999999" customHeight="1">
      <c r="B1097" s="32"/>
      <c r="C1097" s="212" t="s">
        <v>1</v>
      </c>
      <c r="D1097" s="212" t="s">
        <v>4383</v>
      </c>
      <c r="E1097" s="17" t="s">
        <v>1</v>
      </c>
      <c r="F1097" s="213">
        <v>0</v>
      </c>
      <c r="H1097" s="32"/>
    </row>
    <row r="1098" spans="2:8" s="1" customFormat="1" ht="16.899999999999999" customHeight="1">
      <c r="B1098" s="32"/>
      <c r="C1098" s="212" t="s">
        <v>1</v>
      </c>
      <c r="D1098" s="212" t="s">
        <v>4384</v>
      </c>
      <c r="E1098" s="17" t="s">
        <v>1</v>
      </c>
      <c r="F1098" s="213">
        <v>0</v>
      </c>
      <c r="H1098" s="32"/>
    </row>
    <row r="1099" spans="2:8" s="1" customFormat="1" ht="16.899999999999999" customHeight="1">
      <c r="B1099" s="32"/>
      <c r="C1099" s="212" t="s">
        <v>1</v>
      </c>
      <c r="D1099" s="212" t="s">
        <v>4385</v>
      </c>
      <c r="E1099" s="17" t="s">
        <v>1</v>
      </c>
      <c r="F1099" s="213">
        <v>0</v>
      </c>
      <c r="H1099" s="32"/>
    </row>
    <row r="1100" spans="2:8" s="1" customFormat="1" ht="16.899999999999999" customHeight="1">
      <c r="B1100" s="32"/>
      <c r="C1100" s="212" t="s">
        <v>1</v>
      </c>
      <c r="D1100" s="212" t="s">
        <v>1</v>
      </c>
      <c r="E1100" s="17" t="s">
        <v>1</v>
      </c>
      <c r="F1100" s="213">
        <v>0</v>
      </c>
      <c r="H1100" s="32"/>
    </row>
    <row r="1101" spans="2:8" s="1" customFormat="1" ht="16.899999999999999" customHeight="1">
      <c r="B1101" s="32"/>
      <c r="C1101" s="212" t="s">
        <v>1</v>
      </c>
      <c r="D1101" s="212" t="s">
        <v>4386</v>
      </c>
      <c r="E1101" s="17" t="s">
        <v>1</v>
      </c>
      <c r="F1101" s="213">
        <v>0</v>
      </c>
      <c r="H1101" s="32"/>
    </row>
    <row r="1102" spans="2:8" s="1" customFormat="1" ht="16.899999999999999" customHeight="1">
      <c r="B1102" s="32"/>
      <c r="C1102" s="212" t="s">
        <v>1</v>
      </c>
      <c r="D1102" s="212" t="s">
        <v>4387</v>
      </c>
      <c r="E1102" s="17" t="s">
        <v>1</v>
      </c>
      <c r="F1102" s="213">
        <v>71.790000000000006</v>
      </c>
      <c r="H1102" s="32"/>
    </row>
    <row r="1103" spans="2:8" s="1" customFormat="1" ht="16.899999999999999" customHeight="1">
      <c r="B1103" s="32"/>
      <c r="C1103" s="212" t="s">
        <v>1</v>
      </c>
      <c r="D1103" s="212" t="s">
        <v>4388</v>
      </c>
      <c r="E1103" s="17" t="s">
        <v>1</v>
      </c>
      <c r="F1103" s="213">
        <v>62.23</v>
      </c>
      <c r="H1103" s="32"/>
    </row>
    <row r="1104" spans="2:8" s="1" customFormat="1" ht="16.899999999999999" customHeight="1">
      <c r="B1104" s="32"/>
      <c r="C1104" s="212" t="s">
        <v>1</v>
      </c>
      <c r="D1104" s="212" t="s">
        <v>4389</v>
      </c>
      <c r="E1104" s="17" t="s">
        <v>1</v>
      </c>
      <c r="F1104" s="213">
        <v>62.23</v>
      </c>
      <c r="H1104" s="32"/>
    </row>
    <row r="1105" spans="2:8" s="1" customFormat="1" ht="16.899999999999999" customHeight="1">
      <c r="B1105" s="32"/>
      <c r="C1105" s="212" t="s">
        <v>1</v>
      </c>
      <c r="D1105" s="212" t="s">
        <v>4390</v>
      </c>
      <c r="E1105" s="17" t="s">
        <v>1</v>
      </c>
      <c r="F1105" s="213">
        <v>62.23</v>
      </c>
      <c r="H1105" s="32"/>
    </row>
    <row r="1106" spans="2:8" s="1" customFormat="1" ht="16.899999999999999" customHeight="1">
      <c r="B1106" s="32"/>
      <c r="C1106" s="212" t="s">
        <v>1</v>
      </c>
      <c r="D1106" s="212" t="s">
        <v>4391</v>
      </c>
      <c r="E1106" s="17" t="s">
        <v>1</v>
      </c>
      <c r="F1106" s="213">
        <v>62.23</v>
      </c>
      <c r="H1106" s="32"/>
    </row>
    <row r="1107" spans="2:8" s="1" customFormat="1" ht="16.899999999999999" customHeight="1">
      <c r="B1107" s="32"/>
      <c r="C1107" s="212" t="s">
        <v>1</v>
      </c>
      <c r="D1107" s="212" t="s">
        <v>4392</v>
      </c>
      <c r="E1107" s="17" t="s">
        <v>1</v>
      </c>
      <c r="F1107" s="213">
        <v>27.48</v>
      </c>
      <c r="H1107" s="32"/>
    </row>
    <row r="1108" spans="2:8" s="1" customFormat="1" ht="16.899999999999999" customHeight="1">
      <c r="B1108" s="32"/>
      <c r="C1108" s="212" t="s">
        <v>1</v>
      </c>
      <c r="D1108" s="212" t="s">
        <v>4393</v>
      </c>
      <c r="E1108" s="17" t="s">
        <v>1</v>
      </c>
      <c r="F1108" s="213">
        <v>27.48</v>
      </c>
      <c r="H1108" s="32"/>
    </row>
    <row r="1109" spans="2:8" s="1" customFormat="1" ht="16.899999999999999" customHeight="1">
      <c r="B1109" s="32"/>
      <c r="C1109" s="212" t="s">
        <v>1</v>
      </c>
      <c r="D1109" s="212" t="s">
        <v>4394</v>
      </c>
      <c r="E1109" s="17" t="s">
        <v>1</v>
      </c>
      <c r="F1109" s="213">
        <v>27.48</v>
      </c>
      <c r="H1109" s="32"/>
    </row>
    <row r="1110" spans="2:8" s="1" customFormat="1" ht="16.899999999999999" customHeight="1">
      <c r="B1110" s="32"/>
      <c r="C1110" s="212" t="s">
        <v>1</v>
      </c>
      <c r="D1110" s="212" t="s">
        <v>4395</v>
      </c>
      <c r="E1110" s="17" t="s">
        <v>1</v>
      </c>
      <c r="F1110" s="213">
        <v>27.48</v>
      </c>
      <c r="H1110" s="32"/>
    </row>
    <row r="1111" spans="2:8" s="1" customFormat="1" ht="16.899999999999999" customHeight="1">
      <c r="B1111" s="32"/>
      <c r="C1111" s="212" t="s">
        <v>4012</v>
      </c>
      <c r="D1111" s="212" t="s">
        <v>4396</v>
      </c>
      <c r="E1111" s="17" t="s">
        <v>1</v>
      </c>
      <c r="F1111" s="213">
        <v>430.63</v>
      </c>
      <c r="H1111" s="32"/>
    </row>
    <row r="1112" spans="2:8" s="1" customFormat="1" ht="16.899999999999999" customHeight="1">
      <c r="B1112" s="32"/>
      <c r="C1112" s="208" t="s">
        <v>4015</v>
      </c>
      <c r="D1112" s="209" t="s">
        <v>4016</v>
      </c>
      <c r="E1112" s="210" t="s">
        <v>165</v>
      </c>
      <c r="F1112" s="211">
        <v>33.229999999999997</v>
      </c>
      <c r="H1112" s="32"/>
    </row>
    <row r="1113" spans="2:8" s="1" customFormat="1" ht="16.899999999999999" customHeight="1">
      <c r="B1113" s="32"/>
      <c r="C1113" s="212" t="s">
        <v>1</v>
      </c>
      <c r="D1113" s="212" t="s">
        <v>4276</v>
      </c>
      <c r="E1113" s="17" t="s">
        <v>1</v>
      </c>
      <c r="F1113" s="213">
        <v>0</v>
      </c>
      <c r="H1113" s="32"/>
    </row>
    <row r="1114" spans="2:8" s="1" customFormat="1" ht="16.899999999999999" customHeight="1">
      <c r="B1114" s="32"/>
      <c r="C1114" s="212" t="s">
        <v>1</v>
      </c>
      <c r="D1114" s="212" t="s">
        <v>4277</v>
      </c>
      <c r="E1114" s="17" t="s">
        <v>1</v>
      </c>
      <c r="F1114" s="213">
        <v>5.4</v>
      </c>
      <c r="H1114" s="32"/>
    </row>
    <row r="1115" spans="2:8" s="1" customFormat="1" ht="16.899999999999999" customHeight="1">
      <c r="B1115" s="32"/>
      <c r="C1115" s="212" t="s">
        <v>1</v>
      </c>
      <c r="D1115" s="212" t="s">
        <v>4278</v>
      </c>
      <c r="E1115" s="17" t="s">
        <v>1</v>
      </c>
      <c r="F1115" s="213">
        <v>3.75</v>
      </c>
      <c r="H1115" s="32"/>
    </row>
    <row r="1116" spans="2:8" s="1" customFormat="1" ht="16.899999999999999" customHeight="1">
      <c r="B1116" s="32"/>
      <c r="C1116" s="212" t="s">
        <v>1</v>
      </c>
      <c r="D1116" s="212" t="s">
        <v>4279</v>
      </c>
      <c r="E1116" s="17" t="s">
        <v>1</v>
      </c>
      <c r="F1116" s="213">
        <v>24.08</v>
      </c>
      <c r="H1116" s="32"/>
    </row>
    <row r="1117" spans="2:8" s="1" customFormat="1" ht="16.899999999999999" customHeight="1">
      <c r="B1117" s="32"/>
      <c r="C1117" s="212" t="s">
        <v>4015</v>
      </c>
      <c r="D1117" s="212" t="s">
        <v>4280</v>
      </c>
      <c r="E1117" s="17" t="s">
        <v>1</v>
      </c>
      <c r="F1117" s="213">
        <v>33.229999999999997</v>
      </c>
      <c r="H1117" s="32"/>
    </row>
    <row r="1118" spans="2:8" s="1" customFormat="1" ht="16.899999999999999" customHeight="1">
      <c r="B1118" s="32"/>
      <c r="C1118" s="214" t="s">
        <v>6306</v>
      </c>
      <c r="H1118" s="32"/>
    </row>
    <row r="1119" spans="2:8" s="1" customFormat="1" ht="22.5">
      <c r="B1119" s="32"/>
      <c r="C1119" s="212" t="s">
        <v>4249</v>
      </c>
      <c r="D1119" s="212" t="s">
        <v>4250</v>
      </c>
      <c r="E1119" s="17" t="s">
        <v>165</v>
      </c>
      <c r="F1119" s="213">
        <v>418.08</v>
      </c>
      <c r="H1119" s="32"/>
    </row>
    <row r="1120" spans="2:8" s="1" customFormat="1" ht="22.5">
      <c r="B1120" s="32"/>
      <c r="C1120" s="212" t="s">
        <v>4281</v>
      </c>
      <c r="D1120" s="212" t="s">
        <v>4282</v>
      </c>
      <c r="E1120" s="17" t="s">
        <v>165</v>
      </c>
      <c r="F1120" s="213">
        <v>439.02</v>
      </c>
      <c r="H1120" s="32"/>
    </row>
    <row r="1121" spans="2:8" s="1" customFormat="1" ht="16.899999999999999" customHeight="1">
      <c r="B1121" s="32"/>
      <c r="C1121" s="208" t="s">
        <v>4018</v>
      </c>
      <c r="D1121" s="209" t="s">
        <v>4019</v>
      </c>
      <c r="E1121" s="210" t="s">
        <v>165</v>
      </c>
      <c r="F1121" s="211">
        <v>352.45</v>
      </c>
      <c r="H1121" s="32"/>
    </row>
    <row r="1122" spans="2:8" s="1" customFormat="1" ht="16.899999999999999" customHeight="1">
      <c r="B1122" s="32"/>
      <c r="C1122" s="212" t="s">
        <v>1</v>
      </c>
      <c r="D1122" s="212" t="s">
        <v>4267</v>
      </c>
      <c r="E1122" s="17" t="s">
        <v>1</v>
      </c>
      <c r="F1122" s="213">
        <v>0</v>
      </c>
      <c r="H1122" s="32"/>
    </row>
    <row r="1123" spans="2:8" s="1" customFormat="1" ht="16.899999999999999" customHeight="1">
      <c r="B1123" s="32"/>
      <c r="C1123" s="212" t="s">
        <v>1</v>
      </c>
      <c r="D1123" s="212" t="s">
        <v>4268</v>
      </c>
      <c r="E1123" s="17" t="s">
        <v>1</v>
      </c>
      <c r="F1123" s="213">
        <v>14.55</v>
      </c>
      <c r="H1123" s="32"/>
    </row>
    <row r="1124" spans="2:8" s="1" customFormat="1" ht="16.899999999999999" customHeight="1">
      <c r="B1124" s="32"/>
      <c r="C1124" s="212" t="s">
        <v>1</v>
      </c>
      <c r="D1124" s="212" t="s">
        <v>4269</v>
      </c>
      <c r="E1124" s="17" t="s">
        <v>1</v>
      </c>
      <c r="F1124" s="213">
        <v>48.6</v>
      </c>
      <c r="H1124" s="32"/>
    </row>
    <row r="1125" spans="2:8" s="1" customFormat="1" ht="16.899999999999999" customHeight="1">
      <c r="B1125" s="32"/>
      <c r="C1125" s="212" t="s">
        <v>1</v>
      </c>
      <c r="D1125" s="212" t="s">
        <v>4270</v>
      </c>
      <c r="E1125" s="17" t="s">
        <v>1</v>
      </c>
      <c r="F1125" s="213">
        <v>90.3</v>
      </c>
      <c r="H1125" s="32"/>
    </row>
    <row r="1126" spans="2:8" s="1" customFormat="1" ht="16.899999999999999" customHeight="1">
      <c r="B1126" s="32"/>
      <c r="C1126" s="212" t="s">
        <v>1</v>
      </c>
      <c r="D1126" s="212" t="s">
        <v>4271</v>
      </c>
      <c r="E1126" s="17" t="s">
        <v>1</v>
      </c>
      <c r="F1126" s="213">
        <v>48.6</v>
      </c>
      <c r="H1126" s="32"/>
    </row>
    <row r="1127" spans="2:8" s="1" customFormat="1" ht="16.899999999999999" customHeight="1">
      <c r="B1127" s="32"/>
      <c r="C1127" s="212" t="s">
        <v>1</v>
      </c>
      <c r="D1127" s="212" t="s">
        <v>4272</v>
      </c>
      <c r="E1127" s="17" t="s">
        <v>1</v>
      </c>
      <c r="F1127" s="213">
        <v>90.3</v>
      </c>
      <c r="H1127" s="32"/>
    </row>
    <row r="1128" spans="2:8" s="1" customFormat="1" ht="16.899999999999999" customHeight="1">
      <c r="B1128" s="32"/>
      <c r="C1128" s="212" t="s">
        <v>1</v>
      </c>
      <c r="D1128" s="212" t="s">
        <v>4273</v>
      </c>
      <c r="E1128" s="17" t="s">
        <v>1</v>
      </c>
      <c r="F1128" s="213">
        <v>30</v>
      </c>
      <c r="H1128" s="32"/>
    </row>
    <row r="1129" spans="2:8" s="1" customFormat="1" ht="16.899999999999999" customHeight="1">
      <c r="B1129" s="32"/>
      <c r="C1129" s="212" t="s">
        <v>1</v>
      </c>
      <c r="D1129" s="212" t="s">
        <v>4274</v>
      </c>
      <c r="E1129" s="17" t="s">
        <v>1</v>
      </c>
      <c r="F1129" s="213">
        <v>30.1</v>
      </c>
      <c r="H1129" s="32"/>
    </row>
    <row r="1130" spans="2:8" s="1" customFormat="1" ht="16.899999999999999" customHeight="1">
      <c r="B1130" s="32"/>
      <c r="C1130" s="212" t="s">
        <v>4018</v>
      </c>
      <c r="D1130" s="212" t="s">
        <v>4275</v>
      </c>
      <c r="E1130" s="17" t="s">
        <v>1</v>
      </c>
      <c r="F1130" s="213">
        <v>352.45</v>
      </c>
      <c r="H1130" s="32"/>
    </row>
    <row r="1131" spans="2:8" s="1" customFormat="1" ht="16.899999999999999" customHeight="1">
      <c r="B1131" s="32"/>
      <c r="C1131" s="214" t="s">
        <v>6306</v>
      </c>
      <c r="H1131" s="32"/>
    </row>
    <row r="1132" spans="2:8" s="1" customFormat="1" ht="22.5">
      <c r="B1132" s="32"/>
      <c r="C1132" s="212" t="s">
        <v>4249</v>
      </c>
      <c r="D1132" s="212" t="s">
        <v>4250</v>
      </c>
      <c r="E1132" s="17" t="s">
        <v>165</v>
      </c>
      <c r="F1132" s="213">
        <v>418.08</v>
      </c>
      <c r="H1132" s="32"/>
    </row>
    <row r="1133" spans="2:8" s="1" customFormat="1" ht="22.5">
      <c r="B1133" s="32"/>
      <c r="C1133" s="212" t="s">
        <v>4281</v>
      </c>
      <c r="D1133" s="212" t="s">
        <v>4282</v>
      </c>
      <c r="E1133" s="17" t="s">
        <v>165</v>
      </c>
      <c r="F1133" s="213">
        <v>439.02</v>
      </c>
      <c r="H1133" s="32"/>
    </row>
    <row r="1134" spans="2:8" s="1" customFormat="1" ht="16.899999999999999" customHeight="1">
      <c r="B1134" s="32"/>
      <c r="C1134" s="208" t="s">
        <v>4021</v>
      </c>
      <c r="D1134" s="209" t="s">
        <v>4022</v>
      </c>
      <c r="E1134" s="210" t="s">
        <v>165</v>
      </c>
      <c r="F1134" s="211">
        <v>32.4</v>
      </c>
      <c r="H1134" s="32"/>
    </row>
    <row r="1135" spans="2:8" s="1" customFormat="1" ht="16.899999999999999" customHeight="1">
      <c r="B1135" s="32"/>
      <c r="C1135" s="212" t="s">
        <v>1</v>
      </c>
      <c r="D1135" s="212" t="s">
        <v>4252</v>
      </c>
      <c r="E1135" s="17" t="s">
        <v>1</v>
      </c>
      <c r="F1135" s="213">
        <v>0</v>
      </c>
      <c r="H1135" s="32"/>
    </row>
    <row r="1136" spans="2:8" s="1" customFormat="1" ht="16.899999999999999" customHeight="1">
      <c r="B1136" s="32"/>
      <c r="C1136" s="212" t="s">
        <v>1</v>
      </c>
      <c r="D1136" s="212" t="s">
        <v>4253</v>
      </c>
      <c r="E1136" s="17" t="s">
        <v>1</v>
      </c>
      <c r="F1136" s="213">
        <v>0</v>
      </c>
      <c r="H1136" s="32"/>
    </row>
    <row r="1137" spans="2:8" s="1" customFormat="1" ht="16.899999999999999" customHeight="1">
      <c r="B1137" s="32"/>
      <c r="C1137" s="212" t="s">
        <v>1</v>
      </c>
      <c r="D1137" s="212" t="s">
        <v>4254</v>
      </c>
      <c r="E1137" s="17" t="s">
        <v>1</v>
      </c>
      <c r="F1137" s="213">
        <v>0</v>
      </c>
      <c r="H1137" s="32"/>
    </row>
    <row r="1138" spans="2:8" s="1" customFormat="1" ht="16.899999999999999" customHeight="1">
      <c r="B1138" s="32"/>
      <c r="C1138" s="212" t="s">
        <v>1</v>
      </c>
      <c r="D1138" s="212" t="s">
        <v>4255</v>
      </c>
      <c r="E1138" s="17" t="s">
        <v>1</v>
      </c>
      <c r="F1138" s="213">
        <v>0</v>
      </c>
      <c r="H1138" s="32"/>
    </row>
    <row r="1139" spans="2:8" s="1" customFormat="1" ht="16.899999999999999" customHeight="1">
      <c r="B1139" s="32"/>
      <c r="C1139" s="212" t="s">
        <v>1</v>
      </c>
      <c r="D1139" s="212" t="s">
        <v>4256</v>
      </c>
      <c r="E1139" s="17" t="s">
        <v>1</v>
      </c>
      <c r="F1139" s="213">
        <v>0</v>
      </c>
      <c r="H1139" s="32"/>
    </row>
    <row r="1140" spans="2:8" s="1" customFormat="1" ht="16.899999999999999" customHeight="1">
      <c r="B1140" s="32"/>
      <c r="C1140" s="212" t="s">
        <v>1</v>
      </c>
      <c r="D1140" s="212" t="s">
        <v>4257</v>
      </c>
      <c r="E1140" s="17" t="s">
        <v>1</v>
      </c>
      <c r="F1140" s="213">
        <v>0</v>
      </c>
      <c r="H1140" s="32"/>
    </row>
    <row r="1141" spans="2:8" s="1" customFormat="1" ht="16.899999999999999" customHeight="1">
      <c r="B1141" s="32"/>
      <c r="C1141" s="212" t="s">
        <v>1</v>
      </c>
      <c r="D1141" s="212" t="s">
        <v>1</v>
      </c>
      <c r="E1141" s="17" t="s">
        <v>1</v>
      </c>
      <c r="F1141" s="213">
        <v>0</v>
      </c>
      <c r="H1141" s="32"/>
    </row>
    <row r="1142" spans="2:8" s="1" customFormat="1" ht="16.899999999999999" customHeight="1">
      <c r="B1142" s="32"/>
      <c r="C1142" s="212" t="s">
        <v>1</v>
      </c>
      <c r="D1142" s="212" t="s">
        <v>4258</v>
      </c>
      <c r="E1142" s="17" t="s">
        <v>1</v>
      </c>
      <c r="F1142" s="213">
        <v>0</v>
      </c>
      <c r="H1142" s="32"/>
    </row>
    <row r="1143" spans="2:8" s="1" customFormat="1" ht="16.899999999999999" customHeight="1">
      <c r="B1143" s="32"/>
      <c r="C1143" s="212" t="s">
        <v>1</v>
      </c>
      <c r="D1143" s="212" t="s">
        <v>4259</v>
      </c>
      <c r="E1143" s="17" t="s">
        <v>1</v>
      </c>
      <c r="F1143" s="213">
        <v>0</v>
      </c>
      <c r="H1143" s="32"/>
    </row>
    <row r="1144" spans="2:8" s="1" customFormat="1" ht="16.899999999999999" customHeight="1">
      <c r="B1144" s="32"/>
      <c r="C1144" s="212" t="s">
        <v>1</v>
      </c>
      <c r="D1144" s="212" t="s">
        <v>4260</v>
      </c>
      <c r="E1144" s="17" t="s">
        <v>1</v>
      </c>
      <c r="F1144" s="213">
        <v>0</v>
      </c>
      <c r="H1144" s="32"/>
    </row>
    <row r="1145" spans="2:8" s="1" customFormat="1" ht="16.899999999999999" customHeight="1">
      <c r="B1145" s="32"/>
      <c r="C1145" s="212" t="s">
        <v>1</v>
      </c>
      <c r="D1145" s="212" t="s">
        <v>4261</v>
      </c>
      <c r="E1145" s="17" t="s">
        <v>1</v>
      </c>
      <c r="F1145" s="213">
        <v>0</v>
      </c>
      <c r="H1145" s="32"/>
    </row>
    <row r="1146" spans="2:8" s="1" customFormat="1" ht="16.899999999999999" customHeight="1">
      <c r="B1146" s="32"/>
      <c r="C1146" s="212" t="s">
        <v>1</v>
      </c>
      <c r="D1146" s="212" t="s">
        <v>4262</v>
      </c>
      <c r="E1146" s="17" t="s">
        <v>1</v>
      </c>
      <c r="F1146" s="213">
        <v>0</v>
      </c>
      <c r="H1146" s="32"/>
    </row>
    <row r="1147" spans="2:8" s="1" customFormat="1" ht="16.899999999999999" customHeight="1">
      <c r="B1147" s="32"/>
      <c r="C1147" s="212" t="s">
        <v>1</v>
      </c>
      <c r="D1147" s="212" t="s">
        <v>1</v>
      </c>
      <c r="E1147" s="17" t="s">
        <v>1</v>
      </c>
      <c r="F1147" s="213">
        <v>0</v>
      </c>
      <c r="H1147" s="32"/>
    </row>
    <row r="1148" spans="2:8" s="1" customFormat="1" ht="16.899999999999999" customHeight="1">
      <c r="B1148" s="32"/>
      <c r="C1148" s="212" t="s">
        <v>1</v>
      </c>
      <c r="D1148" s="212" t="s">
        <v>4263</v>
      </c>
      <c r="E1148" s="17" t="s">
        <v>1</v>
      </c>
      <c r="F1148" s="213">
        <v>0</v>
      </c>
      <c r="H1148" s="32"/>
    </row>
    <row r="1149" spans="2:8" s="1" customFormat="1" ht="16.899999999999999" customHeight="1">
      <c r="B1149" s="32"/>
      <c r="C1149" s="212" t="s">
        <v>1</v>
      </c>
      <c r="D1149" s="212" t="s">
        <v>4264</v>
      </c>
      <c r="E1149" s="17" t="s">
        <v>1</v>
      </c>
      <c r="F1149" s="213">
        <v>16.2</v>
      </c>
      <c r="H1149" s="32"/>
    </row>
    <row r="1150" spans="2:8" s="1" customFormat="1" ht="16.899999999999999" customHeight="1">
      <c r="B1150" s="32"/>
      <c r="C1150" s="212" t="s">
        <v>1</v>
      </c>
      <c r="D1150" s="212" t="s">
        <v>4265</v>
      </c>
      <c r="E1150" s="17" t="s">
        <v>1</v>
      </c>
      <c r="F1150" s="213">
        <v>16.2</v>
      </c>
      <c r="H1150" s="32"/>
    </row>
    <row r="1151" spans="2:8" s="1" customFormat="1" ht="16.899999999999999" customHeight="1">
      <c r="B1151" s="32"/>
      <c r="C1151" s="212" t="s">
        <v>4021</v>
      </c>
      <c r="D1151" s="212" t="s">
        <v>4266</v>
      </c>
      <c r="E1151" s="17" t="s">
        <v>1</v>
      </c>
      <c r="F1151" s="213">
        <v>32.4</v>
      </c>
      <c r="H1151" s="32"/>
    </row>
    <row r="1152" spans="2:8" s="1" customFormat="1" ht="16.899999999999999" customHeight="1">
      <c r="B1152" s="32"/>
      <c r="C1152" s="214" t="s">
        <v>6306</v>
      </c>
      <c r="H1152" s="32"/>
    </row>
    <row r="1153" spans="2:8" s="1" customFormat="1" ht="22.5">
      <c r="B1153" s="32"/>
      <c r="C1153" s="212" t="s">
        <v>4249</v>
      </c>
      <c r="D1153" s="212" t="s">
        <v>4250</v>
      </c>
      <c r="E1153" s="17" t="s">
        <v>165</v>
      </c>
      <c r="F1153" s="213">
        <v>418.08</v>
      </c>
      <c r="H1153" s="32"/>
    </row>
    <row r="1154" spans="2:8" s="1" customFormat="1" ht="22.5">
      <c r="B1154" s="32"/>
      <c r="C1154" s="212" t="s">
        <v>4281</v>
      </c>
      <c r="D1154" s="212" t="s">
        <v>4282</v>
      </c>
      <c r="E1154" s="17" t="s">
        <v>165</v>
      </c>
      <c r="F1154" s="213">
        <v>439.02</v>
      </c>
      <c r="H1154" s="32"/>
    </row>
    <row r="1155" spans="2:8" s="1" customFormat="1" ht="16.899999999999999" customHeight="1">
      <c r="B1155" s="32"/>
      <c r="C1155" s="208" t="s">
        <v>4024</v>
      </c>
      <c r="D1155" s="209" t="s">
        <v>4025</v>
      </c>
      <c r="E1155" s="210" t="s">
        <v>165</v>
      </c>
      <c r="F1155" s="211">
        <v>418.08</v>
      </c>
      <c r="H1155" s="32"/>
    </row>
    <row r="1156" spans="2:8" s="1" customFormat="1" ht="16.899999999999999" customHeight="1">
      <c r="B1156" s="32"/>
      <c r="C1156" s="212" t="s">
        <v>1</v>
      </c>
      <c r="D1156" s="212" t="s">
        <v>4252</v>
      </c>
      <c r="E1156" s="17" t="s">
        <v>1</v>
      </c>
      <c r="F1156" s="213">
        <v>0</v>
      </c>
      <c r="H1156" s="32"/>
    </row>
    <row r="1157" spans="2:8" s="1" customFormat="1" ht="16.899999999999999" customHeight="1">
      <c r="B1157" s="32"/>
      <c r="C1157" s="212" t="s">
        <v>1</v>
      </c>
      <c r="D1157" s="212" t="s">
        <v>4253</v>
      </c>
      <c r="E1157" s="17" t="s">
        <v>1</v>
      </c>
      <c r="F1157" s="213">
        <v>0</v>
      </c>
      <c r="H1157" s="32"/>
    </row>
    <row r="1158" spans="2:8" s="1" customFormat="1" ht="16.899999999999999" customHeight="1">
      <c r="B1158" s="32"/>
      <c r="C1158" s="212" t="s">
        <v>1</v>
      </c>
      <c r="D1158" s="212" t="s">
        <v>4254</v>
      </c>
      <c r="E1158" s="17" t="s">
        <v>1</v>
      </c>
      <c r="F1158" s="213">
        <v>0</v>
      </c>
      <c r="H1158" s="32"/>
    </row>
    <row r="1159" spans="2:8" s="1" customFormat="1" ht="16.899999999999999" customHeight="1">
      <c r="B1159" s="32"/>
      <c r="C1159" s="212" t="s">
        <v>1</v>
      </c>
      <c r="D1159" s="212" t="s">
        <v>4255</v>
      </c>
      <c r="E1159" s="17" t="s">
        <v>1</v>
      </c>
      <c r="F1159" s="213">
        <v>0</v>
      </c>
      <c r="H1159" s="32"/>
    </row>
    <row r="1160" spans="2:8" s="1" customFormat="1" ht="16.899999999999999" customHeight="1">
      <c r="B1160" s="32"/>
      <c r="C1160" s="212" t="s">
        <v>1</v>
      </c>
      <c r="D1160" s="212" t="s">
        <v>4256</v>
      </c>
      <c r="E1160" s="17" t="s">
        <v>1</v>
      </c>
      <c r="F1160" s="213">
        <v>0</v>
      </c>
      <c r="H1160" s="32"/>
    </row>
    <row r="1161" spans="2:8" s="1" customFormat="1" ht="16.899999999999999" customHeight="1">
      <c r="B1161" s="32"/>
      <c r="C1161" s="212" t="s">
        <v>1</v>
      </c>
      <c r="D1161" s="212" t="s">
        <v>4257</v>
      </c>
      <c r="E1161" s="17" t="s">
        <v>1</v>
      </c>
      <c r="F1161" s="213">
        <v>0</v>
      </c>
      <c r="H1161" s="32"/>
    </row>
    <row r="1162" spans="2:8" s="1" customFormat="1" ht="16.899999999999999" customHeight="1">
      <c r="B1162" s="32"/>
      <c r="C1162" s="212" t="s">
        <v>1</v>
      </c>
      <c r="D1162" s="212" t="s">
        <v>1</v>
      </c>
      <c r="E1162" s="17" t="s">
        <v>1</v>
      </c>
      <c r="F1162" s="213">
        <v>0</v>
      </c>
      <c r="H1162" s="32"/>
    </row>
    <row r="1163" spans="2:8" s="1" customFormat="1" ht="16.899999999999999" customHeight="1">
      <c r="B1163" s="32"/>
      <c r="C1163" s="212" t="s">
        <v>1</v>
      </c>
      <c r="D1163" s="212" t="s">
        <v>4258</v>
      </c>
      <c r="E1163" s="17" t="s">
        <v>1</v>
      </c>
      <c r="F1163" s="213">
        <v>0</v>
      </c>
      <c r="H1163" s="32"/>
    </row>
    <row r="1164" spans="2:8" s="1" customFormat="1" ht="16.899999999999999" customHeight="1">
      <c r="B1164" s="32"/>
      <c r="C1164" s="212" t="s">
        <v>1</v>
      </c>
      <c r="D1164" s="212" t="s">
        <v>4259</v>
      </c>
      <c r="E1164" s="17" t="s">
        <v>1</v>
      </c>
      <c r="F1164" s="213">
        <v>0</v>
      </c>
      <c r="H1164" s="32"/>
    </row>
    <row r="1165" spans="2:8" s="1" customFormat="1" ht="16.899999999999999" customHeight="1">
      <c r="B1165" s="32"/>
      <c r="C1165" s="212" t="s">
        <v>1</v>
      </c>
      <c r="D1165" s="212" t="s">
        <v>4260</v>
      </c>
      <c r="E1165" s="17" t="s">
        <v>1</v>
      </c>
      <c r="F1165" s="213">
        <v>0</v>
      </c>
      <c r="H1165" s="32"/>
    </row>
    <row r="1166" spans="2:8" s="1" customFormat="1" ht="16.899999999999999" customHeight="1">
      <c r="B1166" s="32"/>
      <c r="C1166" s="212" t="s">
        <v>1</v>
      </c>
      <c r="D1166" s="212" t="s">
        <v>4261</v>
      </c>
      <c r="E1166" s="17" t="s">
        <v>1</v>
      </c>
      <c r="F1166" s="213">
        <v>0</v>
      </c>
      <c r="H1166" s="32"/>
    </row>
    <row r="1167" spans="2:8" s="1" customFormat="1" ht="16.899999999999999" customHeight="1">
      <c r="B1167" s="32"/>
      <c r="C1167" s="212" t="s">
        <v>1</v>
      </c>
      <c r="D1167" s="212" t="s">
        <v>4262</v>
      </c>
      <c r="E1167" s="17" t="s">
        <v>1</v>
      </c>
      <c r="F1167" s="213">
        <v>0</v>
      </c>
      <c r="H1167" s="32"/>
    </row>
    <row r="1168" spans="2:8" s="1" customFormat="1" ht="16.899999999999999" customHeight="1">
      <c r="B1168" s="32"/>
      <c r="C1168" s="212" t="s">
        <v>1</v>
      </c>
      <c r="D1168" s="212" t="s">
        <v>1</v>
      </c>
      <c r="E1168" s="17" t="s">
        <v>1</v>
      </c>
      <c r="F1168" s="213">
        <v>0</v>
      </c>
      <c r="H1168" s="32"/>
    </row>
    <row r="1169" spans="2:8" s="1" customFormat="1" ht="16.899999999999999" customHeight="1">
      <c r="B1169" s="32"/>
      <c r="C1169" s="212" t="s">
        <v>1</v>
      </c>
      <c r="D1169" s="212" t="s">
        <v>4263</v>
      </c>
      <c r="E1169" s="17" t="s">
        <v>1</v>
      </c>
      <c r="F1169" s="213">
        <v>0</v>
      </c>
      <c r="H1169" s="32"/>
    </row>
    <row r="1170" spans="2:8" s="1" customFormat="1" ht="16.899999999999999" customHeight="1">
      <c r="B1170" s="32"/>
      <c r="C1170" s="212" t="s">
        <v>1</v>
      </c>
      <c r="D1170" s="212" t="s">
        <v>4264</v>
      </c>
      <c r="E1170" s="17" t="s">
        <v>1</v>
      </c>
      <c r="F1170" s="213">
        <v>16.2</v>
      </c>
      <c r="H1170" s="32"/>
    </row>
    <row r="1171" spans="2:8" s="1" customFormat="1" ht="16.899999999999999" customHeight="1">
      <c r="B1171" s="32"/>
      <c r="C1171" s="212" t="s">
        <v>1</v>
      </c>
      <c r="D1171" s="212" t="s">
        <v>4265</v>
      </c>
      <c r="E1171" s="17" t="s">
        <v>1</v>
      </c>
      <c r="F1171" s="213">
        <v>16.2</v>
      </c>
      <c r="H1171" s="32"/>
    </row>
    <row r="1172" spans="2:8" s="1" customFormat="1" ht="16.899999999999999" customHeight="1">
      <c r="B1172" s="32"/>
      <c r="C1172" s="212" t="s">
        <v>1</v>
      </c>
      <c r="D1172" s="212" t="s">
        <v>4267</v>
      </c>
      <c r="E1172" s="17" t="s">
        <v>1</v>
      </c>
      <c r="F1172" s="213">
        <v>0</v>
      </c>
      <c r="H1172" s="32"/>
    </row>
    <row r="1173" spans="2:8" s="1" customFormat="1" ht="16.899999999999999" customHeight="1">
      <c r="B1173" s="32"/>
      <c r="C1173" s="212" t="s">
        <v>1</v>
      </c>
      <c r="D1173" s="212" t="s">
        <v>4268</v>
      </c>
      <c r="E1173" s="17" t="s">
        <v>1</v>
      </c>
      <c r="F1173" s="213">
        <v>14.55</v>
      </c>
      <c r="H1173" s="32"/>
    </row>
    <row r="1174" spans="2:8" s="1" customFormat="1" ht="16.899999999999999" customHeight="1">
      <c r="B1174" s="32"/>
      <c r="C1174" s="212" t="s">
        <v>1</v>
      </c>
      <c r="D1174" s="212" t="s">
        <v>4269</v>
      </c>
      <c r="E1174" s="17" t="s">
        <v>1</v>
      </c>
      <c r="F1174" s="213">
        <v>48.6</v>
      </c>
      <c r="H1174" s="32"/>
    </row>
    <row r="1175" spans="2:8" s="1" customFormat="1" ht="16.899999999999999" customHeight="1">
      <c r="B1175" s="32"/>
      <c r="C1175" s="212" t="s">
        <v>1</v>
      </c>
      <c r="D1175" s="212" t="s">
        <v>4270</v>
      </c>
      <c r="E1175" s="17" t="s">
        <v>1</v>
      </c>
      <c r="F1175" s="213">
        <v>90.3</v>
      </c>
      <c r="H1175" s="32"/>
    </row>
    <row r="1176" spans="2:8" s="1" customFormat="1" ht="16.899999999999999" customHeight="1">
      <c r="B1176" s="32"/>
      <c r="C1176" s="212" t="s">
        <v>1</v>
      </c>
      <c r="D1176" s="212" t="s">
        <v>4271</v>
      </c>
      <c r="E1176" s="17" t="s">
        <v>1</v>
      </c>
      <c r="F1176" s="213">
        <v>48.6</v>
      </c>
      <c r="H1176" s="32"/>
    </row>
    <row r="1177" spans="2:8" s="1" customFormat="1" ht="16.899999999999999" customHeight="1">
      <c r="B1177" s="32"/>
      <c r="C1177" s="212" t="s">
        <v>1</v>
      </c>
      <c r="D1177" s="212" t="s">
        <v>4272</v>
      </c>
      <c r="E1177" s="17" t="s">
        <v>1</v>
      </c>
      <c r="F1177" s="213">
        <v>90.3</v>
      </c>
      <c r="H1177" s="32"/>
    </row>
    <row r="1178" spans="2:8" s="1" customFormat="1" ht="16.899999999999999" customHeight="1">
      <c r="B1178" s="32"/>
      <c r="C1178" s="212" t="s">
        <v>1</v>
      </c>
      <c r="D1178" s="212" t="s">
        <v>4273</v>
      </c>
      <c r="E1178" s="17" t="s">
        <v>1</v>
      </c>
      <c r="F1178" s="213">
        <v>30</v>
      </c>
      <c r="H1178" s="32"/>
    </row>
    <row r="1179" spans="2:8" s="1" customFormat="1" ht="16.899999999999999" customHeight="1">
      <c r="B1179" s="32"/>
      <c r="C1179" s="212" t="s">
        <v>1</v>
      </c>
      <c r="D1179" s="212" t="s">
        <v>4274</v>
      </c>
      <c r="E1179" s="17" t="s">
        <v>1</v>
      </c>
      <c r="F1179" s="213">
        <v>30.1</v>
      </c>
      <c r="H1179" s="32"/>
    </row>
    <row r="1180" spans="2:8" s="1" customFormat="1" ht="16.899999999999999" customHeight="1">
      <c r="B1180" s="32"/>
      <c r="C1180" s="212" t="s">
        <v>1</v>
      </c>
      <c r="D1180" s="212" t="s">
        <v>4276</v>
      </c>
      <c r="E1180" s="17" t="s">
        <v>1</v>
      </c>
      <c r="F1180" s="213">
        <v>0</v>
      </c>
      <c r="H1180" s="32"/>
    </row>
    <row r="1181" spans="2:8" s="1" customFormat="1" ht="16.899999999999999" customHeight="1">
      <c r="B1181" s="32"/>
      <c r="C1181" s="212" t="s">
        <v>1</v>
      </c>
      <c r="D1181" s="212" t="s">
        <v>4277</v>
      </c>
      <c r="E1181" s="17" t="s">
        <v>1</v>
      </c>
      <c r="F1181" s="213">
        <v>5.4</v>
      </c>
      <c r="H1181" s="32"/>
    </row>
    <row r="1182" spans="2:8" s="1" customFormat="1" ht="16.899999999999999" customHeight="1">
      <c r="B1182" s="32"/>
      <c r="C1182" s="212" t="s">
        <v>1</v>
      </c>
      <c r="D1182" s="212" t="s">
        <v>4278</v>
      </c>
      <c r="E1182" s="17" t="s">
        <v>1</v>
      </c>
      <c r="F1182" s="213">
        <v>3.75</v>
      </c>
      <c r="H1182" s="32"/>
    </row>
    <row r="1183" spans="2:8" s="1" customFormat="1" ht="16.899999999999999" customHeight="1">
      <c r="B1183" s="32"/>
      <c r="C1183" s="212" t="s">
        <v>1</v>
      </c>
      <c r="D1183" s="212" t="s">
        <v>4279</v>
      </c>
      <c r="E1183" s="17" t="s">
        <v>1</v>
      </c>
      <c r="F1183" s="213">
        <v>24.08</v>
      </c>
      <c r="H1183" s="32"/>
    </row>
    <row r="1184" spans="2:8" s="1" customFormat="1" ht="16.899999999999999" customHeight="1">
      <c r="B1184" s="32"/>
      <c r="C1184" s="212" t="s">
        <v>4024</v>
      </c>
      <c r="D1184" s="212" t="s">
        <v>221</v>
      </c>
      <c r="E1184" s="17" t="s">
        <v>1</v>
      </c>
      <c r="F1184" s="213">
        <v>418.08</v>
      </c>
      <c r="H1184" s="32"/>
    </row>
    <row r="1185" spans="2:8" s="1" customFormat="1" ht="16.899999999999999" customHeight="1">
      <c r="B1185" s="32"/>
      <c r="C1185" s="214" t="s">
        <v>6306</v>
      </c>
      <c r="H1185" s="32"/>
    </row>
    <row r="1186" spans="2:8" s="1" customFormat="1" ht="22.5">
      <c r="B1186" s="32"/>
      <c r="C1186" s="212" t="s">
        <v>4249</v>
      </c>
      <c r="D1186" s="212" t="s">
        <v>4250</v>
      </c>
      <c r="E1186" s="17" t="s">
        <v>165</v>
      </c>
      <c r="F1186" s="213">
        <v>418.08</v>
      </c>
      <c r="H1186" s="32"/>
    </row>
    <row r="1187" spans="2:8" s="1" customFormat="1" ht="16.899999999999999" customHeight="1">
      <c r="B1187" s="32"/>
      <c r="C1187" s="212" t="s">
        <v>4070</v>
      </c>
      <c r="D1187" s="212" t="s">
        <v>4071</v>
      </c>
      <c r="E1187" s="17" t="s">
        <v>2027</v>
      </c>
      <c r="F1187" s="213">
        <v>221.58199999999999</v>
      </c>
      <c r="H1187" s="32"/>
    </row>
    <row r="1188" spans="2:8" s="1" customFormat="1" ht="16.899999999999999" customHeight="1">
      <c r="B1188" s="32"/>
      <c r="C1188" s="212" t="s">
        <v>4041</v>
      </c>
      <c r="D1188" s="212" t="s">
        <v>4042</v>
      </c>
      <c r="E1188" s="17" t="s">
        <v>165</v>
      </c>
      <c r="F1188" s="213">
        <v>5764.92</v>
      </c>
      <c r="H1188" s="32"/>
    </row>
    <row r="1189" spans="2:8" s="1" customFormat="1" ht="16.899999999999999" customHeight="1">
      <c r="B1189" s="32"/>
      <c r="C1189" s="212" t="s">
        <v>4067</v>
      </c>
      <c r="D1189" s="212" t="s">
        <v>4068</v>
      </c>
      <c r="E1189" s="17" t="s">
        <v>165</v>
      </c>
      <c r="F1189" s="213">
        <v>418.08</v>
      </c>
      <c r="H1189" s="32"/>
    </row>
    <row r="1190" spans="2:8" s="1" customFormat="1" ht="22.5">
      <c r="B1190" s="32"/>
      <c r="C1190" s="212" t="s">
        <v>4109</v>
      </c>
      <c r="D1190" s="212" t="s">
        <v>4110</v>
      </c>
      <c r="E1190" s="17" t="s">
        <v>165</v>
      </c>
      <c r="F1190" s="213">
        <v>418.08</v>
      </c>
      <c r="H1190" s="32"/>
    </row>
    <row r="1191" spans="2:8" s="1" customFormat="1" ht="16.899999999999999" customHeight="1">
      <c r="B1191" s="32"/>
      <c r="C1191" s="212" t="s">
        <v>4121</v>
      </c>
      <c r="D1191" s="212" t="s">
        <v>4122</v>
      </c>
      <c r="E1191" s="17" t="s">
        <v>165</v>
      </c>
      <c r="F1191" s="213">
        <v>418.08</v>
      </c>
      <c r="H1191" s="32"/>
    </row>
    <row r="1192" spans="2:8" s="1" customFormat="1" ht="16.899999999999999" customHeight="1">
      <c r="B1192" s="32"/>
      <c r="C1192" s="212" t="s">
        <v>4128</v>
      </c>
      <c r="D1192" s="212" t="s">
        <v>4129</v>
      </c>
      <c r="E1192" s="17" t="s">
        <v>165</v>
      </c>
      <c r="F1192" s="213">
        <v>418.08</v>
      </c>
      <c r="H1192" s="32"/>
    </row>
    <row r="1193" spans="2:8" s="1" customFormat="1" ht="22.5">
      <c r="B1193" s="32"/>
      <c r="C1193" s="212" t="s">
        <v>4131</v>
      </c>
      <c r="D1193" s="212" t="s">
        <v>4132</v>
      </c>
      <c r="E1193" s="17" t="s">
        <v>165</v>
      </c>
      <c r="F1193" s="213">
        <v>5430.26</v>
      </c>
      <c r="H1193" s="32"/>
    </row>
    <row r="1194" spans="2:8" s="1" customFormat="1" ht="16.899999999999999" customHeight="1">
      <c r="B1194" s="32"/>
      <c r="C1194" s="208" t="s">
        <v>6336</v>
      </c>
      <c r="D1194" s="209" t="s">
        <v>6337</v>
      </c>
      <c r="E1194" s="210" t="s">
        <v>165</v>
      </c>
      <c r="F1194" s="211">
        <v>103.32</v>
      </c>
      <c r="H1194" s="32"/>
    </row>
    <row r="1195" spans="2:8" s="1" customFormat="1" ht="16.899999999999999" customHeight="1">
      <c r="B1195" s="32"/>
      <c r="C1195" s="208" t="s">
        <v>6338</v>
      </c>
      <c r="D1195" s="209" t="s">
        <v>6339</v>
      </c>
      <c r="E1195" s="210" t="s">
        <v>982</v>
      </c>
      <c r="F1195" s="211">
        <v>54.5</v>
      </c>
      <c r="H1195" s="32"/>
    </row>
    <row r="1196" spans="2:8" s="1" customFormat="1" ht="16.899999999999999" customHeight="1">
      <c r="B1196" s="32"/>
      <c r="C1196" s="208" t="s">
        <v>4169</v>
      </c>
      <c r="D1196" s="209" t="s">
        <v>6340</v>
      </c>
      <c r="E1196" s="210" t="s">
        <v>165</v>
      </c>
      <c r="F1196" s="211">
        <v>38.22</v>
      </c>
      <c r="H1196" s="32"/>
    </row>
    <row r="1197" spans="2:8" s="1" customFormat="1" ht="16.899999999999999" customHeight="1">
      <c r="B1197" s="32"/>
      <c r="C1197" s="212" t="s">
        <v>1</v>
      </c>
      <c r="D1197" s="212" t="s">
        <v>4166</v>
      </c>
      <c r="E1197" s="17" t="s">
        <v>1</v>
      </c>
      <c r="F1197" s="213">
        <v>0</v>
      </c>
      <c r="H1197" s="32"/>
    </row>
    <row r="1198" spans="2:8" s="1" customFormat="1" ht="16.899999999999999" customHeight="1">
      <c r="B1198" s="32"/>
      <c r="C1198" s="212" t="s">
        <v>1</v>
      </c>
      <c r="D1198" s="212" t="s">
        <v>4167</v>
      </c>
      <c r="E1198" s="17" t="s">
        <v>1</v>
      </c>
      <c r="F1198" s="213">
        <v>4.29</v>
      </c>
      <c r="H1198" s="32"/>
    </row>
    <row r="1199" spans="2:8" s="1" customFormat="1" ht="16.899999999999999" customHeight="1">
      <c r="B1199" s="32"/>
      <c r="C1199" s="212" t="s">
        <v>1</v>
      </c>
      <c r="D1199" s="212" t="s">
        <v>4168</v>
      </c>
      <c r="E1199" s="17" t="s">
        <v>1</v>
      </c>
      <c r="F1199" s="213">
        <v>33.93</v>
      </c>
      <c r="H1199" s="32"/>
    </row>
    <row r="1200" spans="2:8" s="1" customFormat="1" ht="16.899999999999999" customHeight="1">
      <c r="B1200" s="32"/>
      <c r="C1200" s="212" t="s">
        <v>4169</v>
      </c>
      <c r="D1200" s="212" t="s">
        <v>221</v>
      </c>
      <c r="E1200" s="17" t="s">
        <v>1</v>
      </c>
      <c r="F1200" s="213">
        <v>38.22</v>
      </c>
      <c r="H1200" s="32"/>
    </row>
    <row r="1201" spans="2:8" s="1" customFormat="1" ht="16.899999999999999" customHeight="1">
      <c r="B1201" s="32"/>
      <c r="C1201" s="208" t="s">
        <v>6341</v>
      </c>
      <c r="D1201" s="209" t="s">
        <v>6342</v>
      </c>
      <c r="E1201" s="210" t="s">
        <v>165</v>
      </c>
      <c r="F1201" s="211">
        <v>7.8</v>
      </c>
      <c r="H1201" s="32"/>
    </row>
    <row r="1202" spans="2:8" s="1" customFormat="1" ht="16.899999999999999" customHeight="1">
      <c r="B1202" s="32"/>
      <c r="C1202" s="208" t="s">
        <v>4027</v>
      </c>
      <c r="D1202" s="209" t="s">
        <v>4028</v>
      </c>
      <c r="E1202" s="210" t="s">
        <v>165</v>
      </c>
      <c r="F1202" s="211">
        <v>1066.28</v>
      </c>
      <c r="H1202" s="32"/>
    </row>
    <row r="1203" spans="2:8" s="1" customFormat="1" ht="16.899999999999999" customHeight="1">
      <c r="B1203" s="32"/>
      <c r="C1203" s="212" t="s">
        <v>1</v>
      </c>
      <c r="D1203" s="212" t="s">
        <v>4217</v>
      </c>
      <c r="E1203" s="17" t="s">
        <v>1</v>
      </c>
      <c r="F1203" s="213">
        <v>0</v>
      </c>
      <c r="H1203" s="32"/>
    </row>
    <row r="1204" spans="2:8" s="1" customFormat="1" ht="16.899999999999999" customHeight="1">
      <c r="B1204" s="32"/>
      <c r="C1204" s="212" t="s">
        <v>1</v>
      </c>
      <c r="D1204" s="212" t="s">
        <v>4218</v>
      </c>
      <c r="E1204" s="17" t="s">
        <v>1</v>
      </c>
      <c r="F1204" s="213">
        <v>0</v>
      </c>
      <c r="H1204" s="32"/>
    </row>
    <row r="1205" spans="2:8" s="1" customFormat="1" ht="16.899999999999999" customHeight="1">
      <c r="B1205" s="32"/>
      <c r="C1205" s="212" t="s">
        <v>1</v>
      </c>
      <c r="D1205" s="212" t="s">
        <v>4219</v>
      </c>
      <c r="E1205" s="17" t="s">
        <v>1</v>
      </c>
      <c r="F1205" s="213">
        <v>0</v>
      </c>
      <c r="H1205" s="32"/>
    </row>
    <row r="1206" spans="2:8" s="1" customFormat="1" ht="16.899999999999999" customHeight="1">
      <c r="B1206" s="32"/>
      <c r="C1206" s="212" t="s">
        <v>1</v>
      </c>
      <c r="D1206" s="212" t="s">
        <v>4220</v>
      </c>
      <c r="E1206" s="17" t="s">
        <v>1</v>
      </c>
      <c r="F1206" s="213">
        <v>0</v>
      </c>
      <c r="H1206" s="32"/>
    </row>
    <row r="1207" spans="2:8" s="1" customFormat="1" ht="16.899999999999999" customHeight="1">
      <c r="B1207" s="32"/>
      <c r="C1207" s="212" t="s">
        <v>1</v>
      </c>
      <c r="D1207" s="212" t="s">
        <v>4221</v>
      </c>
      <c r="E1207" s="17" t="s">
        <v>1</v>
      </c>
      <c r="F1207" s="213">
        <v>0</v>
      </c>
      <c r="H1207" s="32"/>
    </row>
    <row r="1208" spans="2:8" s="1" customFormat="1" ht="16.899999999999999" customHeight="1">
      <c r="B1208" s="32"/>
      <c r="C1208" s="212" t="s">
        <v>1</v>
      </c>
      <c r="D1208" s="212" t="s">
        <v>4222</v>
      </c>
      <c r="E1208" s="17" t="s">
        <v>1</v>
      </c>
      <c r="F1208" s="213">
        <v>0</v>
      </c>
      <c r="H1208" s="32"/>
    </row>
    <row r="1209" spans="2:8" s="1" customFormat="1" ht="16.899999999999999" customHeight="1">
      <c r="B1209" s="32"/>
      <c r="C1209" s="212" t="s">
        <v>1</v>
      </c>
      <c r="D1209" s="212" t="s">
        <v>1</v>
      </c>
      <c r="E1209" s="17" t="s">
        <v>1</v>
      </c>
      <c r="F1209" s="213">
        <v>0</v>
      </c>
      <c r="H1209" s="32"/>
    </row>
    <row r="1210" spans="2:8" s="1" customFormat="1" ht="16.899999999999999" customHeight="1">
      <c r="B1210" s="32"/>
      <c r="C1210" s="212" t="s">
        <v>1</v>
      </c>
      <c r="D1210" s="212" t="s">
        <v>4223</v>
      </c>
      <c r="E1210" s="17" t="s">
        <v>1</v>
      </c>
      <c r="F1210" s="213">
        <v>88.6</v>
      </c>
      <c r="H1210" s="32"/>
    </row>
    <row r="1211" spans="2:8" s="1" customFormat="1" ht="16.899999999999999" customHeight="1">
      <c r="B1211" s="32"/>
      <c r="C1211" s="212" t="s">
        <v>1</v>
      </c>
      <c r="D1211" s="212" t="s">
        <v>4224</v>
      </c>
      <c r="E1211" s="17" t="s">
        <v>1</v>
      </c>
      <c r="F1211" s="213">
        <v>112.17</v>
      </c>
      <c r="H1211" s="32"/>
    </row>
    <row r="1212" spans="2:8" s="1" customFormat="1" ht="16.899999999999999" customHeight="1">
      <c r="B1212" s="32"/>
      <c r="C1212" s="212" t="s">
        <v>1</v>
      </c>
      <c r="D1212" s="212" t="s">
        <v>4225</v>
      </c>
      <c r="E1212" s="17" t="s">
        <v>1</v>
      </c>
      <c r="F1212" s="213">
        <v>112.17</v>
      </c>
      <c r="H1212" s="32"/>
    </row>
    <row r="1213" spans="2:8" s="1" customFormat="1" ht="16.899999999999999" customHeight="1">
      <c r="B1213" s="32"/>
      <c r="C1213" s="212" t="s">
        <v>1</v>
      </c>
      <c r="D1213" s="212" t="s">
        <v>4226</v>
      </c>
      <c r="E1213" s="17" t="s">
        <v>1</v>
      </c>
      <c r="F1213" s="213">
        <v>112.17</v>
      </c>
      <c r="H1213" s="32"/>
    </row>
    <row r="1214" spans="2:8" s="1" customFormat="1" ht="16.899999999999999" customHeight="1">
      <c r="B1214" s="32"/>
      <c r="C1214" s="212" t="s">
        <v>1</v>
      </c>
      <c r="D1214" s="212" t="s">
        <v>4227</v>
      </c>
      <c r="E1214" s="17" t="s">
        <v>1</v>
      </c>
      <c r="F1214" s="213">
        <v>112.17</v>
      </c>
      <c r="H1214" s="32"/>
    </row>
    <row r="1215" spans="2:8" s="1" customFormat="1" ht="16.899999999999999" customHeight="1">
      <c r="B1215" s="32"/>
      <c r="C1215" s="212" t="s">
        <v>1</v>
      </c>
      <c r="D1215" s="212" t="s">
        <v>4228</v>
      </c>
      <c r="E1215" s="17" t="s">
        <v>1</v>
      </c>
      <c r="F1215" s="213">
        <v>112.17</v>
      </c>
      <c r="H1215" s="32"/>
    </row>
    <row r="1216" spans="2:8" s="1" customFormat="1" ht="16.899999999999999" customHeight="1">
      <c r="B1216" s="32"/>
      <c r="C1216" s="212" t="s">
        <v>1</v>
      </c>
      <c r="D1216" s="212" t="s">
        <v>4229</v>
      </c>
      <c r="E1216" s="17" t="s">
        <v>1</v>
      </c>
      <c r="F1216" s="213">
        <v>112.17</v>
      </c>
      <c r="H1216" s="32"/>
    </row>
    <row r="1217" spans="2:8" s="1" customFormat="1" ht="16.899999999999999" customHeight="1">
      <c r="B1217" s="32"/>
      <c r="C1217" s="212" t="s">
        <v>1</v>
      </c>
      <c r="D1217" s="212" t="s">
        <v>4230</v>
      </c>
      <c r="E1217" s="17" t="s">
        <v>1</v>
      </c>
      <c r="F1217" s="213">
        <v>112.17</v>
      </c>
      <c r="H1217" s="32"/>
    </row>
    <row r="1218" spans="2:8" s="1" customFormat="1" ht="16.899999999999999" customHeight="1">
      <c r="B1218" s="32"/>
      <c r="C1218" s="212" t="s">
        <v>1</v>
      </c>
      <c r="D1218" s="212" t="s">
        <v>4231</v>
      </c>
      <c r="E1218" s="17" t="s">
        <v>1</v>
      </c>
      <c r="F1218" s="213">
        <v>112.17</v>
      </c>
      <c r="H1218" s="32"/>
    </row>
    <row r="1219" spans="2:8" s="1" customFormat="1" ht="16.899999999999999" customHeight="1">
      <c r="B1219" s="32"/>
      <c r="C1219" s="212" t="s">
        <v>1</v>
      </c>
      <c r="D1219" s="212" t="s">
        <v>4233</v>
      </c>
      <c r="E1219" s="17" t="s">
        <v>1</v>
      </c>
      <c r="F1219" s="213">
        <v>28.48</v>
      </c>
      <c r="H1219" s="32"/>
    </row>
    <row r="1220" spans="2:8" s="1" customFormat="1" ht="16.899999999999999" customHeight="1">
      <c r="B1220" s="32"/>
      <c r="C1220" s="212" t="s">
        <v>1</v>
      </c>
      <c r="D1220" s="212" t="s">
        <v>4234</v>
      </c>
      <c r="E1220" s="17" t="s">
        <v>1</v>
      </c>
      <c r="F1220" s="213">
        <v>51.84</v>
      </c>
      <c r="H1220" s="32"/>
    </row>
    <row r="1221" spans="2:8" s="1" customFormat="1" ht="16.899999999999999" customHeight="1">
      <c r="B1221" s="32"/>
      <c r="C1221" s="212" t="s">
        <v>4027</v>
      </c>
      <c r="D1221" s="212" t="s">
        <v>221</v>
      </c>
      <c r="E1221" s="17" t="s">
        <v>1</v>
      </c>
      <c r="F1221" s="213">
        <v>1066.28</v>
      </c>
      <c r="H1221" s="32"/>
    </row>
    <row r="1222" spans="2:8" s="1" customFormat="1" ht="16.899999999999999" customHeight="1">
      <c r="B1222" s="32"/>
      <c r="C1222" s="214" t="s">
        <v>6306</v>
      </c>
      <c r="H1222" s="32"/>
    </row>
    <row r="1223" spans="2:8" s="1" customFormat="1" ht="16.899999999999999" customHeight="1">
      <c r="B1223" s="32"/>
      <c r="C1223" s="212" t="s">
        <v>4214</v>
      </c>
      <c r="D1223" s="212" t="s">
        <v>4215</v>
      </c>
      <c r="E1223" s="17" t="s">
        <v>165</v>
      </c>
      <c r="F1223" s="213">
        <v>1066.28</v>
      </c>
      <c r="H1223" s="32"/>
    </row>
    <row r="1224" spans="2:8" s="1" customFormat="1" ht="16.899999999999999" customHeight="1">
      <c r="B1224" s="32"/>
      <c r="C1224" s="212" t="s">
        <v>4209</v>
      </c>
      <c r="D1224" s="212" t="s">
        <v>4210</v>
      </c>
      <c r="E1224" s="17" t="s">
        <v>165</v>
      </c>
      <c r="F1224" s="213">
        <v>1131.1389999999999</v>
      </c>
      <c r="H1224" s="32"/>
    </row>
    <row r="1225" spans="2:8" s="1" customFormat="1" ht="16.899999999999999" customHeight="1">
      <c r="B1225" s="32"/>
      <c r="C1225" s="208" t="s">
        <v>6343</v>
      </c>
      <c r="D1225" s="209" t="s">
        <v>6344</v>
      </c>
      <c r="E1225" s="210" t="s">
        <v>165</v>
      </c>
      <c r="F1225" s="211">
        <v>20.399999999999999</v>
      </c>
      <c r="H1225" s="32"/>
    </row>
    <row r="1226" spans="2:8" s="1" customFormat="1" ht="16.899999999999999" customHeight="1">
      <c r="B1226" s="32"/>
      <c r="C1226" s="208" t="s">
        <v>6345</v>
      </c>
      <c r="D1226" s="209" t="s">
        <v>6346</v>
      </c>
      <c r="E1226" s="210" t="s">
        <v>165</v>
      </c>
      <c r="F1226" s="211">
        <v>19.5</v>
      </c>
      <c r="H1226" s="32"/>
    </row>
    <row r="1227" spans="2:8" s="1" customFormat="1" ht="16.899999999999999" customHeight="1">
      <c r="B1227" s="32"/>
      <c r="C1227" s="208" t="s">
        <v>6347</v>
      </c>
      <c r="D1227" s="209" t="s">
        <v>6348</v>
      </c>
      <c r="E1227" s="210" t="s">
        <v>165</v>
      </c>
      <c r="F1227" s="211">
        <v>19.5</v>
      </c>
      <c r="H1227" s="32"/>
    </row>
    <row r="1228" spans="2:8" s="1" customFormat="1" ht="16.899999999999999" customHeight="1">
      <c r="B1228" s="32"/>
      <c r="C1228" s="208" t="s">
        <v>4030</v>
      </c>
      <c r="D1228" s="209" t="s">
        <v>4030</v>
      </c>
      <c r="E1228" s="210" t="s">
        <v>982</v>
      </c>
      <c r="F1228" s="211">
        <v>5035.2139999999999</v>
      </c>
      <c r="H1228" s="32"/>
    </row>
    <row r="1229" spans="2:8" s="1" customFormat="1" ht="16.899999999999999" customHeight="1">
      <c r="B1229" s="32"/>
      <c r="C1229" s="212" t="s">
        <v>1</v>
      </c>
      <c r="D1229" s="212" t="s">
        <v>4297</v>
      </c>
      <c r="E1229" s="17" t="s">
        <v>1</v>
      </c>
      <c r="F1229" s="213">
        <v>0</v>
      </c>
      <c r="H1229" s="32"/>
    </row>
    <row r="1230" spans="2:8" s="1" customFormat="1" ht="16.899999999999999" customHeight="1">
      <c r="B1230" s="32"/>
      <c r="C1230" s="212" t="s">
        <v>1</v>
      </c>
      <c r="D1230" s="212" t="s">
        <v>4298</v>
      </c>
      <c r="E1230" s="17" t="s">
        <v>1</v>
      </c>
      <c r="F1230" s="213">
        <v>0</v>
      </c>
      <c r="H1230" s="32"/>
    </row>
    <row r="1231" spans="2:8" s="1" customFormat="1" ht="16.899999999999999" customHeight="1">
      <c r="B1231" s="32"/>
      <c r="C1231" s="212" t="s">
        <v>1</v>
      </c>
      <c r="D1231" s="212" t="s">
        <v>4299</v>
      </c>
      <c r="E1231" s="17" t="s">
        <v>1</v>
      </c>
      <c r="F1231" s="213">
        <v>0</v>
      </c>
      <c r="H1231" s="32"/>
    </row>
    <row r="1232" spans="2:8" s="1" customFormat="1" ht="16.899999999999999" customHeight="1">
      <c r="B1232" s="32"/>
      <c r="C1232" s="212" t="s">
        <v>1</v>
      </c>
      <c r="D1232" s="212" t="s">
        <v>4300</v>
      </c>
      <c r="E1232" s="17" t="s">
        <v>1</v>
      </c>
      <c r="F1232" s="213">
        <v>0</v>
      </c>
      <c r="H1232" s="32"/>
    </row>
    <row r="1233" spans="2:8" s="1" customFormat="1" ht="16.899999999999999" customHeight="1">
      <c r="B1233" s="32"/>
      <c r="C1233" s="212" t="s">
        <v>1</v>
      </c>
      <c r="D1233" s="212" t="s">
        <v>1</v>
      </c>
      <c r="E1233" s="17" t="s">
        <v>1</v>
      </c>
      <c r="F1233" s="213">
        <v>0</v>
      </c>
      <c r="H1233" s="32"/>
    </row>
    <row r="1234" spans="2:8" s="1" customFormat="1" ht="16.899999999999999" customHeight="1">
      <c r="B1234" s="32"/>
      <c r="C1234" s="212" t="s">
        <v>1</v>
      </c>
      <c r="D1234" s="212" t="s">
        <v>4301</v>
      </c>
      <c r="E1234" s="17" t="s">
        <v>1</v>
      </c>
      <c r="F1234" s="213">
        <v>0</v>
      </c>
      <c r="H1234" s="32"/>
    </row>
    <row r="1235" spans="2:8" s="1" customFormat="1" ht="16.899999999999999" customHeight="1">
      <c r="B1235" s="32"/>
      <c r="C1235" s="212" t="s">
        <v>1</v>
      </c>
      <c r="D1235" s="212" t="s">
        <v>4001</v>
      </c>
      <c r="E1235" s="17" t="s">
        <v>1</v>
      </c>
      <c r="F1235" s="213">
        <v>0</v>
      </c>
      <c r="H1235" s="32"/>
    </row>
    <row r="1236" spans="2:8" s="1" customFormat="1" ht="16.899999999999999" customHeight="1">
      <c r="B1236" s="32"/>
      <c r="C1236" s="212" t="s">
        <v>1</v>
      </c>
      <c r="D1236" s="212" t="s">
        <v>4302</v>
      </c>
      <c r="E1236" s="17" t="s">
        <v>1</v>
      </c>
      <c r="F1236" s="213">
        <v>280.8</v>
      </c>
      <c r="H1236" s="32"/>
    </row>
    <row r="1237" spans="2:8" s="1" customFormat="1" ht="16.899999999999999" customHeight="1">
      <c r="B1237" s="32"/>
      <c r="C1237" s="212" t="s">
        <v>1</v>
      </c>
      <c r="D1237" s="212" t="s">
        <v>4303</v>
      </c>
      <c r="E1237" s="17" t="s">
        <v>1</v>
      </c>
      <c r="F1237" s="213">
        <v>180</v>
      </c>
      <c r="H1237" s="32"/>
    </row>
    <row r="1238" spans="2:8" s="1" customFormat="1" ht="16.899999999999999" customHeight="1">
      <c r="B1238" s="32"/>
      <c r="C1238" s="212" t="s">
        <v>1</v>
      </c>
      <c r="D1238" s="212" t="s">
        <v>2082</v>
      </c>
      <c r="E1238" s="17" t="s">
        <v>1</v>
      </c>
      <c r="F1238" s="213">
        <v>0</v>
      </c>
      <c r="H1238" s="32"/>
    </row>
    <row r="1239" spans="2:8" s="1" customFormat="1" ht="16.899999999999999" customHeight="1">
      <c r="B1239" s="32"/>
      <c r="C1239" s="212" t="s">
        <v>1</v>
      </c>
      <c r="D1239" s="212" t="s">
        <v>4305</v>
      </c>
      <c r="E1239" s="17" t="s">
        <v>1</v>
      </c>
      <c r="F1239" s="213">
        <v>0</v>
      </c>
      <c r="H1239" s="32"/>
    </row>
    <row r="1240" spans="2:8" s="1" customFormat="1" ht="16.899999999999999" customHeight="1">
      <c r="B1240" s="32"/>
      <c r="C1240" s="212" t="s">
        <v>1</v>
      </c>
      <c r="D1240" s="212" t="s">
        <v>4306</v>
      </c>
      <c r="E1240" s="17" t="s">
        <v>1</v>
      </c>
      <c r="F1240" s="213">
        <v>282.60000000000002</v>
      </c>
      <c r="H1240" s="32"/>
    </row>
    <row r="1241" spans="2:8" s="1" customFormat="1" ht="16.899999999999999" customHeight="1">
      <c r="B1241" s="32"/>
      <c r="C1241" s="212" t="s">
        <v>1</v>
      </c>
      <c r="D1241" s="212" t="s">
        <v>4307</v>
      </c>
      <c r="E1241" s="17" t="s">
        <v>1</v>
      </c>
      <c r="F1241" s="213">
        <v>19.2</v>
      </c>
      <c r="H1241" s="32"/>
    </row>
    <row r="1242" spans="2:8" s="1" customFormat="1" ht="16.899999999999999" customHeight="1">
      <c r="B1242" s="32"/>
      <c r="C1242" s="212" t="s">
        <v>1</v>
      </c>
      <c r="D1242" s="212" t="s">
        <v>4308</v>
      </c>
      <c r="E1242" s="17" t="s">
        <v>1</v>
      </c>
      <c r="F1242" s="213">
        <v>162</v>
      </c>
      <c r="H1242" s="32"/>
    </row>
    <row r="1243" spans="2:8" s="1" customFormat="1" ht="16.899999999999999" customHeight="1">
      <c r="B1243" s="32"/>
      <c r="C1243" s="212" t="s">
        <v>1</v>
      </c>
      <c r="D1243" s="212" t="s">
        <v>4309</v>
      </c>
      <c r="E1243" s="17" t="s">
        <v>1</v>
      </c>
      <c r="F1243" s="213">
        <v>0</v>
      </c>
      <c r="H1243" s="32"/>
    </row>
    <row r="1244" spans="2:8" s="1" customFormat="1" ht="16.899999999999999" customHeight="1">
      <c r="B1244" s="32"/>
      <c r="C1244" s="212" t="s">
        <v>1</v>
      </c>
      <c r="D1244" s="212" t="s">
        <v>4310</v>
      </c>
      <c r="E1244" s="17" t="s">
        <v>1</v>
      </c>
      <c r="F1244" s="213">
        <v>8.8000000000000007</v>
      </c>
      <c r="H1244" s="32"/>
    </row>
    <row r="1245" spans="2:8" s="1" customFormat="1" ht="16.899999999999999" customHeight="1">
      <c r="B1245" s="32"/>
      <c r="C1245" s="212" t="s">
        <v>1</v>
      </c>
      <c r="D1245" s="212" t="s">
        <v>4311</v>
      </c>
      <c r="E1245" s="17" t="s">
        <v>1</v>
      </c>
      <c r="F1245" s="213">
        <v>51.2</v>
      </c>
      <c r="H1245" s="32"/>
    </row>
    <row r="1246" spans="2:8" s="1" customFormat="1" ht="16.899999999999999" customHeight="1">
      <c r="B1246" s="32"/>
      <c r="C1246" s="212" t="s">
        <v>1</v>
      </c>
      <c r="D1246" s="212" t="s">
        <v>4312</v>
      </c>
      <c r="E1246" s="17" t="s">
        <v>1</v>
      </c>
      <c r="F1246" s="213">
        <v>117.16</v>
      </c>
      <c r="H1246" s="32"/>
    </row>
    <row r="1247" spans="2:8" s="1" customFormat="1" ht="16.899999999999999" customHeight="1">
      <c r="B1247" s="32"/>
      <c r="C1247" s="212" t="s">
        <v>1</v>
      </c>
      <c r="D1247" s="212" t="s">
        <v>4313</v>
      </c>
      <c r="E1247" s="17" t="s">
        <v>1</v>
      </c>
      <c r="F1247" s="213">
        <v>16.8</v>
      </c>
      <c r="H1247" s="32"/>
    </row>
    <row r="1248" spans="2:8" s="1" customFormat="1" ht="16.899999999999999" customHeight="1">
      <c r="B1248" s="32"/>
      <c r="C1248" s="212" t="s">
        <v>1</v>
      </c>
      <c r="D1248" s="212" t="s">
        <v>4313</v>
      </c>
      <c r="E1248" s="17" t="s">
        <v>1</v>
      </c>
      <c r="F1248" s="213">
        <v>16.8</v>
      </c>
      <c r="H1248" s="32"/>
    </row>
    <row r="1249" spans="2:8" s="1" customFormat="1" ht="16.899999999999999" customHeight="1">
      <c r="B1249" s="32"/>
      <c r="C1249" s="212" t="s">
        <v>1</v>
      </c>
      <c r="D1249" s="212" t="s">
        <v>4314</v>
      </c>
      <c r="E1249" s="17" t="s">
        <v>1</v>
      </c>
      <c r="F1249" s="213">
        <v>115.28</v>
      </c>
      <c r="H1249" s="32"/>
    </row>
    <row r="1250" spans="2:8" s="1" customFormat="1" ht="16.899999999999999" customHeight="1">
      <c r="B1250" s="32"/>
      <c r="C1250" s="212" t="s">
        <v>1</v>
      </c>
      <c r="D1250" s="212" t="s">
        <v>4315</v>
      </c>
      <c r="E1250" s="17" t="s">
        <v>1</v>
      </c>
      <c r="F1250" s="213">
        <v>113.5</v>
      </c>
      <c r="H1250" s="32"/>
    </row>
    <row r="1251" spans="2:8" s="1" customFormat="1" ht="16.899999999999999" customHeight="1">
      <c r="B1251" s="32"/>
      <c r="C1251" s="212" t="s">
        <v>1</v>
      </c>
      <c r="D1251" s="212" t="s">
        <v>4316</v>
      </c>
      <c r="E1251" s="17" t="s">
        <v>1</v>
      </c>
      <c r="F1251" s="213">
        <v>0</v>
      </c>
      <c r="H1251" s="32"/>
    </row>
    <row r="1252" spans="2:8" s="1" customFormat="1" ht="16.899999999999999" customHeight="1">
      <c r="B1252" s="32"/>
      <c r="C1252" s="212" t="s">
        <v>1</v>
      </c>
      <c r="D1252" s="212" t="s">
        <v>4317</v>
      </c>
      <c r="E1252" s="17" t="s">
        <v>1</v>
      </c>
      <c r="F1252" s="213">
        <v>402</v>
      </c>
      <c r="H1252" s="32"/>
    </row>
    <row r="1253" spans="2:8" s="1" customFormat="1" ht="16.899999999999999" customHeight="1">
      <c r="B1253" s="32"/>
      <c r="C1253" s="212" t="s">
        <v>1</v>
      </c>
      <c r="D1253" s="212" t="s">
        <v>4318</v>
      </c>
      <c r="E1253" s="17" t="s">
        <v>1</v>
      </c>
      <c r="F1253" s="213">
        <v>297.60000000000002</v>
      </c>
      <c r="H1253" s="32"/>
    </row>
    <row r="1254" spans="2:8" s="1" customFormat="1" ht="16.899999999999999" customHeight="1">
      <c r="B1254" s="32"/>
      <c r="C1254" s="212" t="s">
        <v>1</v>
      </c>
      <c r="D1254" s="212" t="s">
        <v>4319</v>
      </c>
      <c r="E1254" s="17" t="s">
        <v>1</v>
      </c>
      <c r="F1254" s="213">
        <v>103.2</v>
      </c>
      <c r="H1254" s="32"/>
    </row>
    <row r="1255" spans="2:8" s="1" customFormat="1" ht="16.899999999999999" customHeight="1">
      <c r="B1255" s="32"/>
      <c r="C1255" s="212" t="s">
        <v>1</v>
      </c>
      <c r="D1255" s="212" t="s">
        <v>4320</v>
      </c>
      <c r="E1255" s="17" t="s">
        <v>1</v>
      </c>
      <c r="F1255" s="213">
        <v>58.56</v>
      </c>
      <c r="H1255" s="32"/>
    </row>
    <row r="1256" spans="2:8" s="1" customFormat="1" ht="16.899999999999999" customHeight="1">
      <c r="B1256" s="32"/>
      <c r="C1256" s="212" t="s">
        <v>1</v>
      </c>
      <c r="D1256" s="212" t="s">
        <v>4321</v>
      </c>
      <c r="E1256" s="17" t="s">
        <v>1</v>
      </c>
      <c r="F1256" s="213">
        <v>237.6</v>
      </c>
      <c r="H1256" s="32"/>
    </row>
    <row r="1257" spans="2:8" s="1" customFormat="1" ht="16.899999999999999" customHeight="1">
      <c r="B1257" s="32"/>
      <c r="C1257" s="212" t="s">
        <v>1</v>
      </c>
      <c r="D1257" s="212" t="s">
        <v>4322</v>
      </c>
      <c r="E1257" s="17" t="s">
        <v>1</v>
      </c>
      <c r="F1257" s="213">
        <v>124.38</v>
      </c>
      <c r="H1257" s="32"/>
    </row>
    <row r="1258" spans="2:8" s="1" customFormat="1" ht="16.899999999999999" customHeight="1">
      <c r="B1258" s="32"/>
      <c r="C1258" s="212" t="s">
        <v>1</v>
      </c>
      <c r="D1258" s="212" t="s">
        <v>4323</v>
      </c>
      <c r="E1258" s="17" t="s">
        <v>1</v>
      </c>
      <c r="F1258" s="213">
        <v>0</v>
      </c>
      <c r="H1258" s="32"/>
    </row>
    <row r="1259" spans="2:8" s="1" customFormat="1" ht="16.899999999999999" customHeight="1">
      <c r="B1259" s="32"/>
      <c r="C1259" s="212" t="s">
        <v>1</v>
      </c>
      <c r="D1259" s="212" t="s">
        <v>4324</v>
      </c>
      <c r="E1259" s="17" t="s">
        <v>1</v>
      </c>
      <c r="F1259" s="213">
        <v>15.4</v>
      </c>
      <c r="H1259" s="32"/>
    </row>
    <row r="1260" spans="2:8" s="1" customFormat="1" ht="16.899999999999999" customHeight="1">
      <c r="B1260" s="32"/>
      <c r="C1260" s="212" t="s">
        <v>1</v>
      </c>
      <c r="D1260" s="212" t="s">
        <v>4325</v>
      </c>
      <c r="E1260" s="17" t="s">
        <v>1</v>
      </c>
      <c r="F1260" s="213">
        <v>111.6</v>
      </c>
      <c r="H1260" s="32"/>
    </row>
    <row r="1261" spans="2:8" s="1" customFormat="1" ht="16.899999999999999" customHeight="1">
      <c r="B1261" s="32"/>
      <c r="C1261" s="212" t="s">
        <v>1</v>
      </c>
      <c r="D1261" s="212" t="s">
        <v>4326</v>
      </c>
      <c r="E1261" s="17" t="s">
        <v>1</v>
      </c>
      <c r="F1261" s="213">
        <v>34.799999999999997</v>
      </c>
      <c r="H1261" s="32"/>
    </row>
    <row r="1262" spans="2:8" s="1" customFormat="1" ht="16.899999999999999" customHeight="1">
      <c r="B1262" s="32"/>
      <c r="C1262" s="212" t="s">
        <v>1</v>
      </c>
      <c r="D1262" s="212" t="s">
        <v>4327</v>
      </c>
      <c r="E1262" s="17" t="s">
        <v>1</v>
      </c>
      <c r="F1262" s="213">
        <v>112.4</v>
      </c>
      <c r="H1262" s="32"/>
    </row>
    <row r="1263" spans="2:8" s="1" customFormat="1" ht="16.899999999999999" customHeight="1">
      <c r="B1263" s="32"/>
      <c r="C1263" s="212" t="s">
        <v>1</v>
      </c>
      <c r="D1263" s="212" t="s">
        <v>4328</v>
      </c>
      <c r="E1263" s="17" t="s">
        <v>1</v>
      </c>
      <c r="F1263" s="213">
        <v>16.8</v>
      </c>
      <c r="H1263" s="32"/>
    </row>
    <row r="1264" spans="2:8" s="1" customFormat="1" ht="16.899999999999999" customHeight="1">
      <c r="B1264" s="32"/>
      <c r="C1264" s="212" t="s">
        <v>1</v>
      </c>
      <c r="D1264" s="212" t="s">
        <v>4329</v>
      </c>
      <c r="E1264" s="17" t="s">
        <v>1</v>
      </c>
      <c r="F1264" s="213">
        <v>27</v>
      </c>
      <c r="H1264" s="32"/>
    </row>
    <row r="1265" spans="2:8" s="1" customFormat="1" ht="16.899999999999999" customHeight="1">
      <c r="B1265" s="32"/>
      <c r="C1265" s="212" t="s">
        <v>1</v>
      </c>
      <c r="D1265" s="212" t="s">
        <v>4330</v>
      </c>
      <c r="E1265" s="17" t="s">
        <v>1</v>
      </c>
      <c r="F1265" s="213">
        <v>162</v>
      </c>
      <c r="H1265" s="32"/>
    </row>
    <row r="1266" spans="2:8" s="1" customFormat="1" ht="16.899999999999999" customHeight="1">
      <c r="B1266" s="32"/>
      <c r="C1266" s="212" t="s">
        <v>1</v>
      </c>
      <c r="D1266" s="212" t="s">
        <v>4331</v>
      </c>
      <c r="E1266" s="17" t="s">
        <v>1</v>
      </c>
      <c r="F1266" s="213">
        <v>0</v>
      </c>
      <c r="H1266" s="32"/>
    </row>
    <row r="1267" spans="2:8" s="1" customFormat="1" ht="16.899999999999999" customHeight="1">
      <c r="B1267" s="32"/>
      <c r="C1267" s="212" t="s">
        <v>1</v>
      </c>
      <c r="D1267" s="212" t="s">
        <v>4332</v>
      </c>
      <c r="E1267" s="17" t="s">
        <v>1</v>
      </c>
      <c r="F1267" s="213">
        <v>17.399999999999999</v>
      </c>
      <c r="H1267" s="32"/>
    </row>
    <row r="1268" spans="2:8" s="1" customFormat="1" ht="16.899999999999999" customHeight="1">
      <c r="B1268" s="32"/>
      <c r="C1268" s="212" t="s">
        <v>1</v>
      </c>
      <c r="D1268" s="212" t="s">
        <v>4333</v>
      </c>
      <c r="E1268" s="17" t="s">
        <v>1</v>
      </c>
      <c r="F1268" s="213">
        <v>14.4</v>
      </c>
      <c r="H1268" s="32"/>
    </row>
    <row r="1269" spans="2:8" s="1" customFormat="1" ht="16.899999999999999" customHeight="1">
      <c r="B1269" s="32"/>
      <c r="C1269" s="212" t="s">
        <v>1</v>
      </c>
      <c r="D1269" s="212" t="s">
        <v>4334</v>
      </c>
      <c r="E1269" s="17" t="s">
        <v>1</v>
      </c>
      <c r="F1269" s="213">
        <v>15.4</v>
      </c>
      <c r="H1269" s="32"/>
    </row>
    <row r="1270" spans="2:8" s="1" customFormat="1" ht="16.899999999999999" customHeight="1">
      <c r="B1270" s="32"/>
      <c r="C1270" s="212" t="s">
        <v>1</v>
      </c>
      <c r="D1270" s="212" t="s">
        <v>4335</v>
      </c>
      <c r="E1270" s="17" t="s">
        <v>1</v>
      </c>
      <c r="F1270" s="213">
        <v>17.399999999999999</v>
      </c>
      <c r="H1270" s="32"/>
    </row>
    <row r="1271" spans="2:8" s="1" customFormat="1" ht="16.899999999999999" customHeight="1">
      <c r="B1271" s="32"/>
      <c r="C1271" s="212" t="s">
        <v>1</v>
      </c>
      <c r="D1271" s="212" t="s">
        <v>4336</v>
      </c>
      <c r="E1271" s="17" t="s">
        <v>1</v>
      </c>
      <c r="F1271" s="213">
        <v>34.799999999999997</v>
      </c>
      <c r="H1271" s="32"/>
    </row>
    <row r="1272" spans="2:8" s="1" customFormat="1" ht="16.899999999999999" customHeight="1">
      <c r="B1272" s="32"/>
      <c r="C1272" s="212" t="s">
        <v>1</v>
      </c>
      <c r="D1272" s="212" t="s">
        <v>4337</v>
      </c>
      <c r="E1272" s="17" t="s">
        <v>1</v>
      </c>
      <c r="F1272" s="213">
        <v>76.8</v>
      </c>
      <c r="H1272" s="32"/>
    </row>
    <row r="1273" spans="2:8" s="1" customFormat="1" ht="16.899999999999999" customHeight="1">
      <c r="B1273" s="32"/>
      <c r="C1273" s="212" t="s">
        <v>1</v>
      </c>
      <c r="D1273" s="212" t="s">
        <v>4338</v>
      </c>
      <c r="E1273" s="17" t="s">
        <v>1</v>
      </c>
      <c r="F1273" s="213">
        <v>121.8</v>
      </c>
      <c r="H1273" s="32"/>
    </row>
    <row r="1274" spans="2:8" s="1" customFormat="1" ht="16.899999999999999" customHeight="1">
      <c r="B1274" s="32"/>
      <c r="C1274" s="212" t="s">
        <v>1</v>
      </c>
      <c r="D1274" s="212" t="s">
        <v>4339</v>
      </c>
      <c r="E1274" s="17" t="s">
        <v>1</v>
      </c>
      <c r="F1274" s="213">
        <v>18</v>
      </c>
      <c r="H1274" s="32"/>
    </row>
    <row r="1275" spans="2:8" s="1" customFormat="1" ht="16.899999999999999" customHeight="1">
      <c r="B1275" s="32"/>
      <c r="C1275" s="212" t="s">
        <v>1</v>
      </c>
      <c r="D1275" s="212" t="s">
        <v>4340</v>
      </c>
      <c r="E1275" s="17" t="s">
        <v>1</v>
      </c>
      <c r="F1275" s="213">
        <v>54</v>
      </c>
      <c r="H1275" s="32"/>
    </row>
    <row r="1276" spans="2:8" s="1" customFormat="1" ht="16.899999999999999" customHeight="1">
      <c r="B1276" s="32"/>
      <c r="C1276" s="212" t="s">
        <v>1</v>
      </c>
      <c r="D1276" s="212" t="s">
        <v>4341</v>
      </c>
      <c r="E1276" s="17" t="s">
        <v>1</v>
      </c>
      <c r="F1276" s="213">
        <v>19.52</v>
      </c>
      <c r="H1276" s="32"/>
    </row>
    <row r="1277" spans="2:8" s="1" customFormat="1" ht="16.899999999999999" customHeight="1">
      <c r="B1277" s="32"/>
      <c r="C1277" s="212" t="s">
        <v>1</v>
      </c>
      <c r="D1277" s="212" t="s">
        <v>4342</v>
      </c>
      <c r="E1277" s="17" t="s">
        <v>1</v>
      </c>
      <c r="F1277" s="213">
        <v>486</v>
      </c>
      <c r="H1277" s="32"/>
    </row>
    <row r="1278" spans="2:8" s="1" customFormat="1" ht="16.899999999999999" customHeight="1">
      <c r="B1278" s="32"/>
      <c r="C1278" s="212" t="s">
        <v>1</v>
      </c>
      <c r="D1278" s="212" t="s">
        <v>4344</v>
      </c>
      <c r="E1278" s="17" t="s">
        <v>1</v>
      </c>
      <c r="F1278" s="213">
        <v>0</v>
      </c>
      <c r="H1278" s="32"/>
    </row>
    <row r="1279" spans="2:8" s="1" customFormat="1" ht="16.899999999999999" customHeight="1">
      <c r="B1279" s="32"/>
      <c r="C1279" s="212" t="s">
        <v>1</v>
      </c>
      <c r="D1279" s="212" t="s">
        <v>4305</v>
      </c>
      <c r="E1279" s="17" t="s">
        <v>1</v>
      </c>
      <c r="F1279" s="213">
        <v>0</v>
      </c>
      <c r="H1279" s="32"/>
    </row>
    <row r="1280" spans="2:8" s="1" customFormat="1" ht="16.899999999999999" customHeight="1">
      <c r="B1280" s="32"/>
      <c r="C1280" s="212" t="s">
        <v>1</v>
      </c>
      <c r="D1280" s="212" t="s">
        <v>4345</v>
      </c>
      <c r="E1280" s="17" t="s">
        <v>1</v>
      </c>
      <c r="F1280" s="213">
        <v>11.34</v>
      </c>
      <c r="H1280" s="32"/>
    </row>
    <row r="1281" spans="2:8" s="1" customFormat="1" ht="16.899999999999999" customHeight="1">
      <c r="B1281" s="32"/>
      <c r="C1281" s="212" t="s">
        <v>1</v>
      </c>
      <c r="D1281" s="212" t="s">
        <v>4346</v>
      </c>
      <c r="E1281" s="17" t="s">
        <v>1</v>
      </c>
      <c r="F1281" s="213">
        <v>6.15</v>
      </c>
      <c r="H1281" s="32"/>
    </row>
    <row r="1282" spans="2:8" s="1" customFormat="1" ht="16.899999999999999" customHeight="1">
      <c r="B1282" s="32"/>
      <c r="C1282" s="212" t="s">
        <v>1</v>
      </c>
      <c r="D1282" s="212" t="s">
        <v>4347</v>
      </c>
      <c r="E1282" s="17" t="s">
        <v>1</v>
      </c>
      <c r="F1282" s="213">
        <v>18.86</v>
      </c>
      <c r="H1282" s="32"/>
    </row>
    <row r="1283" spans="2:8" s="1" customFormat="1" ht="16.899999999999999" customHeight="1">
      <c r="B1283" s="32"/>
      <c r="C1283" s="212" t="s">
        <v>1</v>
      </c>
      <c r="D1283" s="212" t="s">
        <v>4348</v>
      </c>
      <c r="E1283" s="17" t="s">
        <v>1</v>
      </c>
      <c r="F1283" s="213">
        <v>3.85</v>
      </c>
      <c r="H1283" s="32"/>
    </row>
    <row r="1284" spans="2:8" s="1" customFormat="1" ht="16.899999999999999" customHeight="1">
      <c r="B1284" s="32"/>
      <c r="C1284" s="212" t="s">
        <v>1</v>
      </c>
      <c r="D1284" s="212" t="s">
        <v>4349</v>
      </c>
      <c r="E1284" s="17" t="s">
        <v>1</v>
      </c>
      <c r="F1284" s="213">
        <v>15.16</v>
      </c>
      <c r="H1284" s="32"/>
    </row>
    <row r="1285" spans="2:8" s="1" customFormat="1" ht="16.899999999999999" customHeight="1">
      <c r="B1285" s="32"/>
      <c r="C1285" s="212" t="s">
        <v>1</v>
      </c>
      <c r="D1285" s="212" t="s">
        <v>4350</v>
      </c>
      <c r="E1285" s="17" t="s">
        <v>1</v>
      </c>
      <c r="F1285" s="213">
        <v>11.75</v>
      </c>
      <c r="H1285" s="32"/>
    </row>
    <row r="1286" spans="2:8" s="1" customFormat="1" ht="16.899999999999999" customHeight="1">
      <c r="B1286" s="32"/>
      <c r="C1286" s="212" t="s">
        <v>1</v>
      </c>
      <c r="D1286" s="212" t="s">
        <v>4351</v>
      </c>
      <c r="E1286" s="17" t="s">
        <v>1</v>
      </c>
      <c r="F1286" s="213">
        <v>8.1999999999999993</v>
      </c>
      <c r="H1286" s="32"/>
    </row>
    <row r="1287" spans="2:8" s="1" customFormat="1" ht="16.899999999999999" customHeight="1">
      <c r="B1287" s="32"/>
      <c r="C1287" s="212" t="s">
        <v>1</v>
      </c>
      <c r="D1287" s="212" t="s">
        <v>4352</v>
      </c>
      <c r="E1287" s="17" t="s">
        <v>1</v>
      </c>
      <c r="F1287" s="213">
        <v>11.247999999999999</v>
      </c>
      <c r="H1287" s="32"/>
    </row>
    <row r="1288" spans="2:8" s="1" customFormat="1" ht="16.899999999999999" customHeight="1">
      <c r="B1288" s="32"/>
      <c r="C1288" s="212" t="s">
        <v>1</v>
      </c>
      <c r="D1288" s="212" t="s">
        <v>4353</v>
      </c>
      <c r="E1288" s="17" t="s">
        <v>1</v>
      </c>
      <c r="F1288" s="213">
        <v>15.75</v>
      </c>
      <c r="H1288" s="32"/>
    </row>
    <row r="1289" spans="2:8" s="1" customFormat="1" ht="16.899999999999999" customHeight="1">
      <c r="B1289" s="32"/>
      <c r="C1289" s="212" t="s">
        <v>1</v>
      </c>
      <c r="D1289" s="212" t="s">
        <v>4354</v>
      </c>
      <c r="E1289" s="17" t="s">
        <v>1</v>
      </c>
      <c r="F1289" s="213">
        <v>19.600000000000001</v>
      </c>
      <c r="H1289" s="32"/>
    </row>
    <row r="1290" spans="2:8" s="1" customFormat="1" ht="16.899999999999999" customHeight="1">
      <c r="B1290" s="32"/>
      <c r="C1290" s="212" t="s">
        <v>1</v>
      </c>
      <c r="D1290" s="212" t="s">
        <v>4355</v>
      </c>
      <c r="E1290" s="17" t="s">
        <v>1</v>
      </c>
      <c r="F1290" s="213">
        <v>13.25</v>
      </c>
      <c r="H1290" s="32"/>
    </row>
    <row r="1291" spans="2:8" s="1" customFormat="1" ht="16.899999999999999" customHeight="1">
      <c r="B1291" s="32"/>
      <c r="C1291" s="212" t="s">
        <v>1</v>
      </c>
      <c r="D1291" s="212" t="s">
        <v>4356</v>
      </c>
      <c r="E1291" s="17" t="s">
        <v>1</v>
      </c>
      <c r="F1291" s="213">
        <v>0</v>
      </c>
      <c r="H1291" s="32"/>
    </row>
    <row r="1292" spans="2:8" s="1" customFormat="1" ht="16.899999999999999" customHeight="1">
      <c r="B1292" s="32"/>
      <c r="C1292" s="212" t="s">
        <v>1</v>
      </c>
      <c r="D1292" s="212" t="s">
        <v>4357</v>
      </c>
      <c r="E1292" s="17" t="s">
        <v>1</v>
      </c>
      <c r="F1292" s="213">
        <v>216.08</v>
      </c>
      <c r="H1292" s="32"/>
    </row>
    <row r="1293" spans="2:8" s="1" customFormat="1" ht="16.899999999999999" customHeight="1">
      <c r="B1293" s="32"/>
      <c r="C1293" s="212" t="s">
        <v>1</v>
      </c>
      <c r="D1293" s="212" t="s">
        <v>4358</v>
      </c>
      <c r="E1293" s="17" t="s">
        <v>1</v>
      </c>
      <c r="F1293" s="213">
        <v>119.6</v>
      </c>
      <c r="H1293" s="32"/>
    </row>
    <row r="1294" spans="2:8" s="1" customFormat="1" ht="16.899999999999999" customHeight="1">
      <c r="B1294" s="32"/>
      <c r="C1294" s="212" t="s">
        <v>1</v>
      </c>
      <c r="D1294" s="212" t="s">
        <v>4359</v>
      </c>
      <c r="E1294" s="17" t="s">
        <v>1</v>
      </c>
      <c r="F1294" s="213">
        <v>218.8</v>
      </c>
      <c r="H1294" s="32"/>
    </row>
    <row r="1295" spans="2:8" s="1" customFormat="1" ht="16.899999999999999" customHeight="1">
      <c r="B1295" s="32"/>
      <c r="C1295" s="212" t="s">
        <v>1</v>
      </c>
      <c r="D1295" s="212" t="s">
        <v>4360</v>
      </c>
      <c r="E1295" s="17" t="s">
        <v>1</v>
      </c>
      <c r="F1295" s="213">
        <v>121.6</v>
      </c>
      <c r="H1295" s="32"/>
    </row>
    <row r="1296" spans="2:8" s="1" customFormat="1" ht="16.899999999999999" customHeight="1">
      <c r="B1296" s="32"/>
      <c r="C1296" s="212" t="s">
        <v>1</v>
      </c>
      <c r="D1296" s="212" t="s">
        <v>4361</v>
      </c>
      <c r="E1296" s="17" t="s">
        <v>1</v>
      </c>
      <c r="F1296" s="213">
        <v>106.11199999999999</v>
      </c>
      <c r="H1296" s="32"/>
    </row>
    <row r="1297" spans="2:8" s="1" customFormat="1" ht="16.899999999999999" customHeight="1">
      <c r="B1297" s="32"/>
      <c r="C1297" s="212" t="s">
        <v>1</v>
      </c>
      <c r="D1297" s="212" t="s">
        <v>4362</v>
      </c>
      <c r="E1297" s="17" t="s">
        <v>1</v>
      </c>
      <c r="F1297" s="213">
        <v>103.952</v>
      </c>
      <c r="H1297" s="32"/>
    </row>
    <row r="1298" spans="2:8" s="1" customFormat="1" ht="16.899999999999999" customHeight="1">
      <c r="B1298" s="32"/>
      <c r="C1298" s="212" t="s">
        <v>1</v>
      </c>
      <c r="D1298" s="212" t="s">
        <v>4363</v>
      </c>
      <c r="E1298" s="17" t="s">
        <v>1</v>
      </c>
      <c r="F1298" s="213">
        <v>70.912000000000006</v>
      </c>
      <c r="H1298" s="32"/>
    </row>
    <row r="1299" spans="2:8" s="1" customFormat="1" ht="16.899999999999999" customHeight="1">
      <c r="B1299" s="32"/>
      <c r="C1299" s="212" t="s">
        <v>4030</v>
      </c>
      <c r="D1299" s="212" t="s">
        <v>221</v>
      </c>
      <c r="E1299" s="17" t="s">
        <v>1</v>
      </c>
      <c r="F1299" s="213">
        <v>5035.2139999999999</v>
      </c>
      <c r="H1299" s="32"/>
    </row>
    <row r="1300" spans="2:8" s="1" customFormat="1" ht="16.899999999999999" customHeight="1">
      <c r="B1300" s="32"/>
      <c r="C1300" s="214" t="s">
        <v>6306</v>
      </c>
      <c r="H1300" s="32"/>
    </row>
    <row r="1301" spans="2:8" s="1" customFormat="1" ht="16.899999999999999" customHeight="1">
      <c r="B1301" s="32"/>
      <c r="C1301" s="212" t="s">
        <v>4294</v>
      </c>
      <c r="D1301" s="212" t="s">
        <v>4295</v>
      </c>
      <c r="E1301" s="17" t="s">
        <v>370</v>
      </c>
      <c r="F1301" s="213">
        <v>5035.2139999999999</v>
      </c>
      <c r="H1301" s="32"/>
    </row>
    <row r="1302" spans="2:8" s="1" customFormat="1" ht="16.899999999999999" customHeight="1">
      <c r="B1302" s="32"/>
      <c r="C1302" s="212" t="s">
        <v>4365</v>
      </c>
      <c r="D1302" s="212" t="s">
        <v>4366</v>
      </c>
      <c r="E1302" s="17" t="s">
        <v>370</v>
      </c>
      <c r="F1302" s="213">
        <v>5135.9179999999997</v>
      </c>
      <c r="H1302" s="32"/>
    </row>
    <row r="1303" spans="2:8" s="1" customFormat="1" ht="16.899999999999999" customHeight="1">
      <c r="B1303" s="32"/>
      <c r="C1303" s="208" t="s">
        <v>4243</v>
      </c>
      <c r="D1303" s="209" t="s">
        <v>4243</v>
      </c>
      <c r="E1303" s="210" t="s">
        <v>982</v>
      </c>
      <c r="F1303" s="211">
        <v>600</v>
      </c>
      <c r="H1303" s="32"/>
    </row>
    <row r="1304" spans="2:8" s="1" customFormat="1" ht="16.899999999999999" customHeight="1">
      <c r="B1304" s="32"/>
      <c r="C1304" s="212" t="s">
        <v>1</v>
      </c>
      <c r="D1304" s="212" t="s">
        <v>4241</v>
      </c>
      <c r="E1304" s="17" t="s">
        <v>1</v>
      </c>
      <c r="F1304" s="213">
        <v>0</v>
      </c>
      <c r="H1304" s="32"/>
    </row>
    <row r="1305" spans="2:8" s="1" customFormat="1" ht="16.899999999999999" customHeight="1">
      <c r="B1305" s="32"/>
      <c r="C1305" s="212" t="s">
        <v>1</v>
      </c>
      <c r="D1305" s="212" t="s">
        <v>4242</v>
      </c>
      <c r="E1305" s="17" t="s">
        <v>1</v>
      </c>
      <c r="F1305" s="213">
        <v>600</v>
      </c>
      <c r="H1305" s="32"/>
    </row>
    <row r="1306" spans="2:8" s="1" customFormat="1" ht="16.899999999999999" customHeight="1">
      <c r="B1306" s="32"/>
      <c r="C1306" s="212" t="s">
        <v>4243</v>
      </c>
      <c r="D1306" s="212" t="s">
        <v>221</v>
      </c>
      <c r="E1306" s="17" t="s">
        <v>1</v>
      </c>
      <c r="F1306" s="213">
        <v>600</v>
      </c>
      <c r="H1306" s="32"/>
    </row>
    <row r="1307" spans="2:8" s="1" customFormat="1" ht="26.45" customHeight="1">
      <c r="B1307" s="32"/>
      <c r="C1307" s="207" t="s">
        <v>6349</v>
      </c>
      <c r="D1307" s="207" t="s">
        <v>139</v>
      </c>
      <c r="H1307" s="32"/>
    </row>
    <row r="1308" spans="2:8" s="1" customFormat="1" ht="16.899999999999999" customHeight="1">
      <c r="B1308" s="32"/>
      <c r="C1308" s="208" t="s">
        <v>5072</v>
      </c>
      <c r="D1308" s="209" t="s">
        <v>5073</v>
      </c>
      <c r="E1308" s="210" t="s">
        <v>165</v>
      </c>
      <c r="F1308" s="211">
        <v>6.17</v>
      </c>
      <c r="H1308" s="32"/>
    </row>
    <row r="1309" spans="2:8" s="1" customFormat="1" ht="16.899999999999999" customHeight="1">
      <c r="B1309" s="32"/>
      <c r="C1309" s="212" t="s">
        <v>1</v>
      </c>
      <c r="D1309" s="212" t="s">
        <v>5134</v>
      </c>
      <c r="E1309" s="17" t="s">
        <v>1</v>
      </c>
      <c r="F1309" s="213">
        <v>3.92</v>
      </c>
      <c r="H1309" s="32"/>
    </row>
    <row r="1310" spans="2:8" s="1" customFormat="1" ht="16.899999999999999" customHeight="1">
      <c r="B1310" s="32"/>
      <c r="C1310" s="212" t="s">
        <v>1</v>
      </c>
      <c r="D1310" s="212" t="s">
        <v>5135</v>
      </c>
      <c r="E1310" s="17" t="s">
        <v>1</v>
      </c>
      <c r="F1310" s="213">
        <v>2.25</v>
      </c>
      <c r="H1310" s="32"/>
    </row>
    <row r="1311" spans="2:8" s="1" customFormat="1" ht="16.899999999999999" customHeight="1">
      <c r="B1311" s="32"/>
      <c r="C1311" s="212" t="s">
        <v>5072</v>
      </c>
      <c r="D1311" s="212" t="s">
        <v>221</v>
      </c>
      <c r="E1311" s="17" t="s">
        <v>1</v>
      </c>
      <c r="F1311" s="213">
        <v>6.17</v>
      </c>
      <c r="H1311" s="32"/>
    </row>
    <row r="1312" spans="2:8" s="1" customFormat="1" ht="16.899999999999999" customHeight="1">
      <c r="B1312" s="32"/>
      <c r="C1312" s="214" t="s">
        <v>6306</v>
      </c>
      <c r="H1312" s="32"/>
    </row>
    <row r="1313" spans="2:8" s="1" customFormat="1" ht="16.899999999999999" customHeight="1">
      <c r="B1313" s="32"/>
      <c r="C1313" s="212" t="s">
        <v>5131</v>
      </c>
      <c r="D1313" s="212" t="s">
        <v>5132</v>
      </c>
      <c r="E1313" s="17" t="s">
        <v>165</v>
      </c>
      <c r="F1313" s="213">
        <v>6.17</v>
      </c>
      <c r="H1313" s="32"/>
    </row>
    <row r="1314" spans="2:8" s="1" customFormat="1" ht="16.899999999999999" customHeight="1">
      <c r="B1314" s="32"/>
      <c r="C1314" s="212" t="s">
        <v>5136</v>
      </c>
      <c r="D1314" s="212" t="s">
        <v>5137</v>
      </c>
      <c r="E1314" s="17" t="s">
        <v>165</v>
      </c>
      <c r="F1314" s="213">
        <v>6.17</v>
      </c>
      <c r="H1314" s="32"/>
    </row>
    <row r="1315" spans="2:8" s="1" customFormat="1" ht="22.5">
      <c r="B1315" s="32"/>
      <c r="C1315" s="212" t="s">
        <v>5139</v>
      </c>
      <c r="D1315" s="212" t="s">
        <v>5140</v>
      </c>
      <c r="E1315" s="17" t="s">
        <v>165</v>
      </c>
      <c r="F1315" s="213">
        <v>6.17</v>
      </c>
      <c r="H1315" s="32"/>
    </row>
    <row r="1316" spans="2:8" s="1" customFormat="1" ht="7.35" customHeight="1">
      <c r="B1316" s="47"/>
      <c r="C1316" s="48"/>
      <c r="D1316" s="48"/>
      <c r="E1316" s="48"/>
      <c r="F1316" s="48"/>
      <c r="G1316" s="48"/>
      <c r="H1316" s="32"/>
    </row>
    <row r="1317" spans="2:8" s="1" customFormat="1"/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0"/>
  <sheetViews>
    <sheetView showGridLines="0" topLeftCell="A55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92</v>
      </c>
      <c r="AZ2" s="90" t="s">
        <v>413</v>
      </c>
      <c r="BA2" s="90" t="s">
        <v>414</v>
      </c>
      <c r="BB2" s="90" t="s">
        <v>165</v>
      </c>
      <c r="BC2" s="90" t="s">
        <v>415</v>
      </c>
      <c r="BD2" s="90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0" t="s">
        <v>416</v>
      </c>
      <c r="BA3" s="90" t="s">
        <v>417</v>
      </c>
      <c r="BB3" s="90" t="s">
        <v>418</v>
      </c>
      <c r="BC3" s="90" t="s">
        <v>419</v>
      </c>
      <c r="BD3" s="90" t="s">
        <v>88</v>
      </c>
    </row>
    <row r="4" spans="2:5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56" ht="12" customHeight="1">
      <c r="B8" s="20"/>
      <c r="D8" s="27" t="s">
        <v>171</v>
      </c>
      <c r="L8" s="20"/>
    </row>
    <row r="9" spans="2:56" s="1" customFormat="1" ht="16.5" customHeight="1">
      <c r="B9" s="32"/>
      <c r="E9" s="270" t="s">
        <v>172</v>
      </c>
      <c r="F9" s="269"/>
      <c r="G9" s="269"/>
      <c r="H9" s="269"/>
      <c r="L9" s="32"/>
    </row>
    <row r="10" spans="2:56" s="1" customFormat="1" ht="12" customHeight="1">
      <c r="B10" s="32"/>
      <c r="D10" s="27" t="s">
        <v>173</v>
      </c>
      <c r="L10" s="32"/>
    </row>
    <row r="11" spans="2:56" s="1" customFormat="1" ht="30" customHeight="1">
      <c r="B11" s="32"/>
      <c r="E11" s="225" t="s">
        <v>420</v>
      </c>
      <c r="F11" s="269"/>
      <c r="G11" s="269"/>
      <c r="H11" s="269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178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ROUND((SUM(BE124:BE189)),  2)</f>
        <v>0</v>
      </c>
      <c r="G35" s="95"/>
      <c r="H35" s="95"/>
      <c r="I35" s="96">
        <v>0.2</v>
      </c>
      <c r="J35" s="94">
        <f>ROUND(((SUM(BE124:BE189))*I35),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ROUND((SUM(BF124:BF189)),  2)</f>
        <v>0</v>
      </c>
      <c r="G36" s="95"/>
      <c r="H36" s="95"/>
      <c r="I36" s="96">
        <v>0.2</v>
      </c>
      <c r="J36" s="94">
        <f>ROUND(((SUM(BF124:BF189))*I36),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ROUND((SUM(BG124:BG189)),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ROUND((SUM(BH124:BH189)),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ROUND((SUM(BI124:BI189)),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172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>E1.2Z - E1.2Z 1. Vonkajšie povrchové úpravy stien FASADA SZ  v.č.A31,32,33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J124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J125</f>
        <v>0</v>
      </c>
      <c r="L99" s="109"/>
    </row>
    <row r="100" spans="2:47" s="9" customFormat="1" ht="19.899999999999999" customHeight="1">
      <c r="B100" s="113"/>
      <c r="D100" s="114" t="s">
        <v>421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9" customFormat="1" ht="19.899999999999999" customHeight="1">
      <c r="B101" s="113"/>
      <c r="D101" s="114" t="s">
        <v>422</v>
      </c>
      <c r="E101" s="115"/>
      <c r="F101" s="115"/>
      <c r="G101" s="115"/>
      <c r="H101" s="115"/>
      <c r="I101" s="115"/>
      <c r="J101" s="116">
        <f>J170</f>
        <v>0</v>
      </c>
      <c r="L101" s="113"/>
    </row>
    <row r="102" spans="2:47" s="9" customFormat="1" ht="19.899999999999999" customHeight="1">
      <c r="B102" s="113"/>
      <c r="D102" s="114" t="s">
        <v>423</v>
      </c>
      <c r="E102" s="115"/>
      <c r="F102" s="115"/>
      <c r="G102" s="115"/>
      <c r="H102" s="115"/>
      <c r="I102" s="115"/>
      <c r="J102" s="116">
        <f>J188</f>
        <v>0</v>
      </c>
      <c r="L102" s="113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191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26.25" customHeight="1">
      <c r="B112" s="32"/>
      <c r="E112" s="270" t="str">
        <f>E7</f>
        <v>PD PRE MODERNIZÁCIU A STAVEBNÉ ÚPRAVY-  ŠD NOVÁ DOBA  PRI SPU V NITRE</v>
      </c>
      <c r="F112" s="271"/>
      <c r="G112" s="271"/>
      <c r="H112" s="271"/>
      <c r="L112" s="32"/>
    </row>
    <row r="113" spans="2:65" ht="12" customHeight="1">
      <c r="B113" s="20"/>
      <c r="C113" s="27" t="s">
        <v>171</v>
      </c>
      <c r="L113" s="20"/>
    </row>
    <row r="114" spans="2:65" s="1" customFormat="1" ht="16.5" customHeight="1">
      <c r="B114" s="32"/>
      <c r="E114" s="270" t="s">
        <v>172</v>
      </c>
      <c r="F114" s="269"/>
      <c r="G114" s="269"/>
      <c r="H114" s="269"/>
      <c r="L114" s="32"/>
    </row>
    <row r="115" spans="2:65" s="1" customFormat="1" ht="12" customHeight="1">
      <c r="B115" s="32"/>
      <c r="C115" s="27" t="s">
        <v>173</v>
      </c>
      <c r="L115" s="32"/>
    </row>
    <row r="116" spans="2:65" s="1" customFormat="1" ht="30" customHeight="1">
      <c r="B116" s="32"/>
      <c r="E116" s="225" t="str">
        <f>E11</f>
        <v>E1.2Z - E1.2Z 1. Vonkajšie povrchové úpravy stien FASADA SZ  v.č.A31,32,33</v>
      </c>
      <c r="F116" s="269"/>
      <c r="G116" s="269"/>
      <c r="H116" s="269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Nitra</v>
      </c>
      <c r="I118" s="27" t="s">
        <v>21</v>
      </c>
      <c r="J118" s="55" t="str">
        <f>IF(J14="","",J14)</f>
        <v>6. 6. 2024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23</v>
      </c>
      <c r="F120" s="25" t="str">
        <f>E17</f>
        <v>SPU v NITRE , A.Hlinku č.2 , 94901 NITRA</v>
      </c>
      <c r="I120" s="27" t="s">
        <v>29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 xml:space="preserve">K.Šinská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7"/>
      <c r="C123" s="118" t="s">
        <v>192</v>
      </c>
      <c r="D123" s="119" t="s">
        <v>60</v>
      </c>
      <c r="E123" s="119" t="s">
        <v>56</v>
      </c>
      <c r="F123" s="119" t="s">
        <v>57</v>
      </c>
      <c r="G123" s="119" t="s">
        <v>193</v>
      </c>
      <c r="H123" s="119" t="s">
        <v>194</v>
      </c>
      <c r="I123" s="119" t="s">
        <v>195</v>
      </c>
      <c r="J123" s="120" t="s">
        <v>181</v>
      </c>
      <c r="K123" s="121" t="s">
        <v>196</v>
      </c>
      <c r="L123" s="117"/>
      <c r="M123" s="62" t="s">
        <v>1</v>
      </c>
      <c r="N123" s="63" t="s">
        <v>39</v>
      </c>
      <c r="O123" s="63" t="s">
        <v>197</v>
      </c>
      <c r="P123" s="63" t="s">
        <v>198</v>
      </c>
      <c r="Q123" s="63" t="s">
        <v>199</v>
      </c>
      <c r="R123" s="63" t="s">
        <v>200</v>
      </c>
      <c r="S123" s="63" t="s">
        <v>201</v>
      </c>
      <c r="T123" s="64" t="s">
        <v>202</v>
      </c>
    </row>
    <row r="124" spans="2:65" s="1" customFormat="1" ht="22.9" customHeight="1">
      <c r="B124" s="32"/>
      <c r="C124" s="67" t="s">
        <v>182</v>
      </c>
      <c r="J124" s="122">
        <f>BK124</f>
        <v>0</v>
      </c>
      <c r="L124" s="32"/>
      <c r="M124" s="65"/>
      <c r="N124" s="56"/>
      <c r="O124" s="56"/>
      <c r="P124" s="123">
        <f>P125</f>
        <v>0</v>
      </c>
      <c r="Q124" s="56"/>
      <c r="R124" s="123">
        <f>R125</f>
        <v>125.18045979000001</v>
      </c>
      <c r="S124" s="56"/>
      <c r="T124" s="124">
        <f>T125</f>
        <v>0</v>
      </c>
      <c r="AT124" s="17" t="s">
        <v>74</v>
      </c>
      <c r="AU124" s="17" t="s">
        <v>183</v>
      </c>
      <c r="BK124" s="125">
        <f>BK125</f>
        <v>0</v>
      </c>
    </row>
    <row r="125" spans="2:65" s="11" customFormat="1" ht="25.9" customHeight="1">
      <c r="B125" s="126"/>
      <c r="D125" s="127" t="s">
        <v>74</v>
      </c>
      <c r="E125" s="128" t="s">
        <v>203</v>
      </c>
      <c r="F125" s="128" t="s">
        <v>204</v>
      </c>
      <c r="I125" s="129"/>
      <c r="J125" s="130">
        <f>BK125</f>
        <v>0</v>
      </c>
      <c r="L125" s="126"/>
      <c r="M125" s="131"/>
      <c r="P125" s="132">
        <f>P126+P127+P170+P188</f>
        <v>0</v>
      </c>
      <c r="R125" s="132">
        <f>R126+R127+R170+R188</f>
        <v>125.18045979000001</v>
      </c>
      <c r="T125" s="133">
        <f>T126+T127+T170+T188</f>
        <v>0</v>
      </c>
      <c r="AR125" s="127" t="s">
        <v>82</v>
      </c>
      <c r="AT125" s="134" t="s">
        <v>74</v>
      </c>
      <c r="AU125" s="134" t="s">
        <v>75</v>
      </c>
      <c r="AY125" s="127" t="s">
        <v>205</v>
      </c>
      <c r="BK125" s="135">
        <f>BK126+BK127+BK170+BK188</f>
        <v>0</v>
      </c>
    </row>
    <row r="126" spans="2:65" s="1" customFormat="1" ht="66.75" customHeight="1">
      <c r="B126" s="136"/>
      <c r="C126" s="137" t="s">
        <v>82</v>
      </c>
      <c r="D126" s="137" t="s">
        <v>206</v>
      </c>
      <c r="E126" s="138" t="s">
        <v>207</v>
      </c>
      <c r="F126" s="139" t="s">
        <v>208</v>
      </c>
      <c r="G126" s="140" t="s">
        <v>1</v>
      </c>
      <c r="H126" s="141">
        <v>0</v>
      </c>
      <c r="I126" s="142"/>
      <c r="J126" s="143">
        <f>ROUND(I126*H126,2)</f>
        <v>0</v>
      </c>
      <c r="K126" s="144"/>
      <c r="L126" s="145"/>
      <c r="M126" s="146" t="s">
        <v>1</v>
      </c>
      <c r="N126" s="147" t="s">
        <v>41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209</v>
      </c>
      <c r="AT126" s="150" t="s">
        <v>206</v>
      </c>
      <c r="AU126" s="150" t="s">
        <v>82</v>
      </c>
      <c r="AY126" s="17" t="s">
        <v>205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7" t="s">
        <v>88</v>
      </c>
      <c r="BK126" s="151">
        <f>ROUND(I126*H126,2)</f>
        <v>0</v>
      </c>
      <c r="BL126" s="17" t="s">
        <v>210</v>
      </c>
      <c r="BM126" s="150" t="s">
        <v>424</v>
      </c>
    </row>
    <row r="127" spans="2:65" s="11" customFormat="1" ht="22.9" customHeight="1">
      <c r="B127" s="126"/>
      <c r="D127" s="127" t="s">
        <v>74</v>
      </c>
      <c r="E127" s="152" t="s">
        <v>260</v>
      </c>
      <c r="F127" s="152" t="s">
        <v>425</v>
      </c>
      <c r="I127" s="129"/>
      <c r="J127" s="153">
        <f>BK127</f>
        <v>0</v>
      </c>
      <c r="L127" s="126"/>
      <c r="M127" s="131"/>
      <c r="P127" s="132">
        <f>SUM(P128:P169)</f>
        <v>0</v>
      </c>
      <c r="R127" s="132">
        <f>SUM(R128:R169)</f>
        <v>3.4013182500000001</v>
      </c>
      <c r="T127" s="133">
        <f>SUM(T128:T169)</f>
        <v>0</v>
      </c>
      <c r="AR127" s="127" t="s">
        <v>82</v>
      </c>
      <c r="AT127" s="134" t="s">
        <v>74</v>
      </c>
      <c r="AU127" s="134" t="s">
        <v>82</v>
      </c>
      <c r="AY127" s="127" t="s">
        <v>205</v>
      </c>
      <c r="BK127" s="135">
        <f>SUM(BK128:BK169)</f>
        <v>0</v>
      </c>
    </row>
    <row r="128" spans="2:65" s="1" customFormat="1" ht="37.9" customHeight="1">
      <c r="B128" s="136"/>
      <c r="C128" s="154" t="s">
        <v>88</v>
      </c>
      <c r="D128" s="154" t="s">
        <v>214</v>
      </c>
      <c r="E128" s="155" t="s">
        <v>426</v>
      </c>
      <c r="F128" s="156" t="s">
        <v>427</v>
      </c>
      <c r="G128" s="157" t="s">
        <v>165</v>
      </c>
      <c r="H128" s="158">
        <v>3298.25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41</v>
      </c>
      <c r="P128" s="148">
        <f>O128*H128</f>
        <v>0</v>
      </c>
      <c r="Q128" s="148">
        <v>3.0000000000000001E-5</v>
      </c>
      <c r="R128" s="148">
        <f>Q128*H128</f>
        <v>9.8947500000000008E-2</v>
      </c>
      <c r="S128" s="148">
        <v>0</v>
      </c>
      <c r="T128" s="149">
        <f>S128*H128</f>
        <v>0</v>
      </c>
      <c r="AR128" s="150" t="s">
        <v>210</v>
      </c>
      <c r="AT128" s="150" t="s">
        <v>214</v>
      </c>
      <c r="AU128" s="150" t="s">
        <v>88</v>
      </c>
      <c r="AY128" s="17" t="s">
        <v>205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7" t="s">
        <v>88</v>
      </c>
      <c r="BK128" s="151">
        <f>ROUND(I128*H128,2)</f>
        <v>0</v>
      </c>
      <c r="BL128" s="17" t="s">
        <v>210</v>
      </c>
      <c r="BM128" s="150" t="s">
        <v>428</v>
      </c>
    </row>
    <row r="129" spans="2:65" s="14" customFormat="1">
      <c r="B129" s="179"/>
      <c r="D129" s="165" t="s">
        <v>219</v>
      </c>
      <c r="E129" s="180" t="s">
        <v>1</v>
      </c>
      <c r="F129" s="181" t="s">
        <v>429</v>
      </c>
      <c r="H129" s="180" t="s">
        <v>1</v>
      </c>
      <c r="I129" s="182"/>
      <c r="L129" s="179"/>
      <c r="M129" s="183"/>
      <c r="T129" s="184"/>
      <c r="AT129" s="180" t="s">
        <v>219</v>
      </c>
      <c r="AU129" s="180" t="s">
        <v>88</v>
      </c>
      <c r="AV129" s="14" t="s">
        <v>82</v>
      </c>
      <c r="AW129" s="14" t="s">
        <v>31</v>
      </c>
      <c r="AX129" s="14" t="s">
        <v>75</v>
      </c>
      <c r="AY129" s="180" t="s">
        <v>205</v>
      </c>
    </row>
    <row r="130" spans="2:65" s="12" customFormat="1">
      <c r="B130" s="164"/>
      <c r="D130" s="165" t="s">
        <v>219</v>
      </c>
      <c r="E130" s="166" t="s">
        <v>1</v>
      </c>
      <c r="F130" s="167" t="s">
        <v>430</v>
      </c>
      <c r="H130" s="168">
        <v>3298.25</v>
      </c>
      <c r="I130" s="169"/>
      <c r="L130" s="164"/>
      <c r="M130" s="170"/>
      <c r="T130" s="171"/>
      <c r="AT130" s="166" t="s">
        <v>219</v>
      </c>
      <c r="AU130" s="166" t="s">
        <v>88</v>
      </c>
      <c r="AV130" s="12" t="s">
        <v>88</v>
      </c>
      <c r="AW130" s="12" t="s">
        <v>31</v>
      </c>
      <c r="AX130" s="12" t="s">
        <v>75</v>
      </c>
      <c r="AY130" s="166" t="s">
        <v>205</v>
      </c>
    </row>
    <row r="131" spans="2:65" s="13" customFormat="1">
      <c r="B131" s="172"/>
      <c r="D131" s="165" t="s">
        <v>219</v>
      </c>
      <c r="E131" s="173" t="s">
        <v>1</v>
      </c>
      <c r="F131" s="174" t="s">
        <v>431</v>
      </c>
      <c r="H131" s="175">
        <v>3298.25</v>
      </c>
      <c r="I131" s="176"/>
      <c r="L131" s="172"/>
      <c r="M131" s="177"/>
      <c r="T131" s="178"/>
      <c r="AT131" s="173" t="s">
        <v>219</v>
      </c>
      <c r="AU131" s="173" t="s">
        <v>88</v>
      </c>
      <c r="AV131" s="13" t="s">
        <v>210</v>
      </c>
      <c r="AW131" s="13" t="s">
        <v>31</v>
      </c>
      <c r="AX131" s="13" t="s">
        <v>82</v>
      </c>
      <c r="AY131" s="173" t="s">
        <v>205</v>
      </c>
    </row>
    <row r="132" spans="2:65" s="1" customFormat="1" ht="24.2" customHeight="1">
      <c r="B132" s="136"/>
      <c r="C132" s="154" t="s">
        <v>222</v>
      </c>
      <c r="D132" s="154" t="s">
        <v>214</v>
      </c>
      <c r="E132" s="155" t="s">
        <v>432</v>
      </c>
      <c r="F132" s="156" t="s">
        <v>433</v>
      </c>
      <c r="G132" s="157" t="s">
        <v>165</v>
      </c>
      <c r="H132" s="158">
        <v>3298.25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41</v>
      </c>
      <c r="P132" s="148">
        <f>O132*H132</f>
        <v>0</v>
      </c>
      <c r="Q132" s="148">
        <v>5.1000000000000004E-4</v>
      </c>
      <c r="R132" s="148">
        <f>Q132*H132</f>
        <v>1.6821075000000001</v>
      </c>
      <c r="S132" s="148">
        <v>0</v>
      </c>
      <c r="T132" s="149">
        <f>S132*H132</f>
        <v>0</v>
      </c>
      <c r="AR132" s="150" t="s">
        <v>210</v>
      </c>
      <c r="AT132" s="150" t="s">
        <v>214</v>
      </c>
      <c r="AU132" s="150" t="s">
        <v>88</v>
      </c>
      <c r="AY132" s="17" t="s">
        <v>205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7" t="s">
        <v>88</v>
      </c>
      <c r="BK132" s="151">
        <f>ROUND(I132*H132,2)</f>
        <v>0</v>
      </c>
      <c r="BL132" s="17" t="s">
        <v>210</v>
      </c>
      <c r="BM132" s="150" t="s">
        <v>434</v>
      </c>
    </row>
    <row r="133" spans="2:65" s="14" customFormat="1">
      <c r="B133" s="179"/>
      <c r="D133" s="165" t="s">
        <v>219</v>
      </c>
      <c r="E133" s="180" t="s">
        <v>1</v>
      </c>
      <c r="F133" s="181" t="s">
        <v>429</v>
      </c>
      <c r="H133" s="180" t="s">
        <v>1</v>
      </c>
      <c r="I133" s="182"/>
      <c r="L133" s="179"/>
      <c r="M133" s="183"/>
      <c r="T133" s="184"/>
      <c r="AT133" s="180" t="s">
        <v>219</v>
      </c>
      <c r="AU133" s="180" t="s">
        <v>88</v>
      </c>
      <c r="AV133" s="14" t="s">
        <v>82</v>
      </c>
      <c r="AW133" s="14" t="s">
        <v>31</v>
      </c>
      <c r="AX133" s="14" t="s">
        <v>75</v>
      </c>
      <c r="AY133" s="180" t="s">
        <v>205</v>
      </c>
    </row>
    <row r="134" spans="2:65" s="12" customFormat="1">
      <c r="B134" s="164"/>
      <c r="D134" s="165" t="s">
        <v>219</v>
      </c>
      <c r="E134" s="166" t="s">
        <v>1</v>
      </c>
      <c r="F134" s="167" t="s">
        <v>430</v>
      </c>
      <c r="H134" s="168">
        <v>3298.25</v>
      </c>
      <c r="I134" s="169"/>
      <c r="L134" s="164"/>
      <c r="M134" s="170"/>
      <c r="T134" s="171"/>
      <c r="AT134" s="166" t="s">
        <v>219</v>
      </c>
      <c r="AU134" s="166" t="s">
        <v>88</v>
      </c>
      <c r="AV134" s="12" t="s">
        <v>88</v>
      </c>
      <c r="AW134" s="12" t="s">
        <v>31</v>
      </c>
      <c r="AX134" s="12" t="s">
        <v>75</v>
      </c>
      <c r="AY134" s="166" t="s">
        <v>205</v>
      </c>
    </row>
    <row r="135" spans="2:65" s="13" customFormat="1">
      <c r="B135" s="172"/>
      <c r="D135" s="165" t="s">
        <v>219</v>
      </c>
      <c r="E135" s="173" t="s">
        <v>1</v>
      </c>
      <c r="F135" s="174" t="s">
        <v>431</v>
      </c>
      <c r="H135" s="175">
        <v>3298.25</v>
      </c>
      <c r="I135" s="176"/>
      <c r="L135" s="172"/>
      <c r="M135" s="177"/>
      <c r="T135" s="178"/>
      <c r="AT135" s="173" t="s">
        <v>219</v>
      </c>
      <c r="AU135" s="173" t="s">
        <v>88</v>
      </c>
      <c r="AV135" s="13" t="s">
        <v>210</v>
      </c>
      <c r="AW135" s="13" t="s">
        <v>31</v>
      </c>
      <c r="AX135" s="13" t="s">
        <v>82</v>
      </c>
      <c r="AY135" s="173" t="s">
        <v>205</v>
      </c>
    </row>
    <row r="136" spans="2:65" s="1" customFormat="1" ht="24.2" customHeight="1">
      <c r="B136" s="136"/>
      <c r="C136" s="154" t="s">
        <v>210</v>
      </c>
      <c r="D136" s="154" t="s">
        <v>214</v>
      </c>
      <c r="E136" s="155" t="s">
        <v>435</v>
      </c>
      <c r="F136" s="156" t="s">
        <v>436</v>
      </c>
      <c r="G136" s="157" t="s">
        <v>165</v>
      </c>
      <c r="H136" s="158">
        <v>60.344999999999999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41</v>
      </c>
      <c r="P136" s="148">
        <f>O136*H136</f>
        <v>0</v>
      </c>
      <c r="Q136" s="148">
        <v>3.3E-3</v>
      </c>
      <c r="R136" s="148">
        <f>Q136*H136</f>
        <v>0.1991385</v>
      </c>
      <c r="S136" s="148">
        <v>0</v>
      </c>
      <c r="T136" s="149">
        <f>S136*H136</f>
        <v>0</v>
      </c>
      <c r="AR136" s="150" t="s">
        <v>210</v>
      </c>
      <c r="AT136" s="150" t="s">
        <v>214</v>
      </c>
      <c r="AU136" s="150" t="s">
        <v>88</v>
      </c>
      <c r="AY136" s="17" t="s">
        <v>205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7" t="s">
        <v>88</v>
      </c>
      <c r="BK136" s="151">
        <f>ROUND(I136*H136,2)</f>
        <v>0</v>
      </c>
      <c r="BL136" s="17" t="s">
        <v>210</v>
      </c>
      <c r="BM136" s="150" t="s">
        <v>437</v>
      </c>
    </row>
    <row r="137" spans="2:65" s="14" customFormat="1">
      <c r="B137" s="179"/>
      <c r="D137" s="165" t="s">
        <v>219</v>
      </c>
      <c r="E137" s="180" t="s">
        <v>1</v>
      </c>
      <c r="F137" s="181" t="s">
        <v>438</v>
      </c>
      <c r="H137" s="180" t="s">
        <v>1</v>
      </c>
      <c r="I137" s="182"/>
      <c r="L137" s="179"/>
      <c r="M137" s="183"/>
      <c r="T137" s="184"/>
      <c r="AT137" s="180" t="s">
        <v>219</v>
      </c>
      <c r="AU137" s="180" t="s">
        <v>88</v>
      </c>
      <c r="AV137" s="14" t="s">
        <v>82</v>
      </c>
      <c r="AW137" s="14" t="s">
        <v>31</v>
      </c>
      <c r="AX137" s="14" t="s">
        <v>75</v>
      </c>
      <c r="AY137" s="180" t="s">
        <v>205</v>
      </c>
    </row>
    <row r="138" spans="2:65" s="12" customFormat="1">
      <c r="B138" s="164"/>
      <c r="D138" s="165" t="s">
        <v>219</v>
      </c>
      <c r="E138" s="166" t="s">
        <v>1</v>
      </c>
      <c r="F138" s="167" t="s">
        <v>439</v>
      </c>
      <c r="H138" s="168">
        <v>8.1</v>
      </c>
      <c r="I138" s="169"/>
      <c r="L138" s="164"/>
      <c r="M138" s="170"/>
      <c r="T138" s="171"/>
      <c r="AT138" s="166" t="s">
        <v>219</v>
      </c>
      <c r="AU138" s="166" t="s">
        <v>88</v>
      </c>
      <c r="AV138" s="12" t="s">
        <v>88</v>
      </c>
      <c r="AW138" s="12" t="s">
        <v>31</v>
      </c>
      <c r="AX138" s="12" t="s">
        <v>75</v>
      </c>
      <c r="AY138" s="166" t="s">
        <v>205</v>
      </c>
    </row>
    <row r="139" spans="2:65" s="12" customFormat="1">
      <c r="B139" s="164"/>
      <c r="D139" s="165" t="s">
        <v>219</v>
      </c>
      <c r="E139" s="166" t="s">
        <v>1</v>
      </c>
      <c r="F139" s="167" t="s">
        <v>440</v>
      </c>
      <c r="H139" s="168">
        <v>0.9</v>
      </c>
      <c r="I139" s="169"/>
      <c r="L139" s="164"/>
      <c r="M139" s="170"/>
      <c r="T139" s="171"/>
      <c r="AT139" s="166" t="s">
        <v>219</v>
      </c>
      <c r="AU139" s="166" t="s">
        <v>88</v>
      </c>
      <c r="AV139" s="12" t="s">
        <v>88</v>
      </c>
      <c r="AW139" s="12" t="s">
        <v>31</v>
      </c>
      <c r="AX139" s="12" t="s">
        <v>75</v>
      </c>
      <c r="AY139" s="166" t="s">
        <v>205</v>
      </c>
    </row>
    <row r="140" spans="2:65" s="15" customFormat="1">
      <c r="B140" s="185"/>
      <c r="D140" s="165" t="s">
        <v>219</v>
      </c>
      <c r="E140" s="186" t="s">
        <v>1</v>
      </c>
      <c r="F140" s="187" t="s">
        <v>404</v>
      </c>
      <c r="H140" s="188">
        <v>9</v>
      </c>
      <c r="I140" s="189"/>
      <c r="L140" s="185"/>
      <c r="M140" s="190"/>
      <c r="T140" s="191"/>
      <c r="AT140" s="186" t="s">
        <v>219</v>
      </c>
      <c r="AU140" s="186" t="s">
        <v>88</v>
      </c>
      <c r="AV140" s="15" t="s">
        <v>222</v>
      </c>
      <c r="AW140" s="15" t="s">
        <v>31</v>
      </c>
      <c r="AX140" s="15" t="s">
        <v>75</v>
      </c>
      <c r="AY140" s="186" t="s">
        <v>205</v>
      </c>
    </row>
    <row r="141" spans="2:65" s="12" customFormat="1">
      <c r="B141" s="164"/>
      <c r="D141" s="165" t="s">
        <v>219</v>
      </c>
      <c r="E141" s="166" t="s">
        <v>1</v>
      </c>
      <c r="F141" s="167" t="s">
        <v>441</v>
      </c>
      <c r="H141" s="168">
        <v>6.48</v>
      </c>
      <c r="I141" s="169"/>
      <c r="L141" s="164"/>
      <c r="M141" s="170"/>
      <c r="T141" s="171"/>
      <c r="AT141" s="166" t="s">
        <v>219</v>
      </c>
      <c r="AU141" s="166" t="s">
        <v>88</v>
      </c>
      <c r="AV141" s="12" t="s">
        <v>88</v>
      </c>
      <c r="AW141" s="12" t="s">
        <v>31</v>
      </c>
      <c r="AX141" s="12" t="s">
        <v>75</v>
      </c>
      <c r="AY141" s="166" t="s">
        <v>205</v>
      </c>
    </row>
    <row r="142" spans="2:65" s="12" customFormat="1">
      <c r="B142" s="164"/>
      <c r="D142" s="165" t="s">
        <v>219</v>
      </c>
      <c r="E142" s="166" t="s">
        <v>1</v>
      </c>
      <c r="F142" s="167" t="s">
        <v>442</v>
      </c>
      <c r="H142" s="168">
        <v>13.5</v>
      </c>
      <c r="I142" s="169"/>
      <c r="L142" s="164"/>
      <c r="M142" s="170"/>
      <c r="T142" s="171"/>
      <c r="AT142" s="166" t="s">
        <v>219</v>
      </c>
      <c r="AU142" s="166" t="s">
        <v>88</v>
      </c>
      <c r="AV142" s="12" t="s">
        <v>88</v>
      </c>
      <c r="AW142" s="12" t="s">
        <v>31</v>
      </c>
      <c r="AX142" s="12" t="s">
        <v>75</v>
      </c>
      <c r="AY142" s="166" t="s">
        <v>205</v>
      </c>
    </row>
    <row r="143" spans="2:65" s="12" customFormat="1">
      <c r="B143" s="164"/>
      <c r="D143" s="165" t="s">
        <v>219</v>
      </c>
      <c r="E143" s="166" t="s">
        <v>1</v>
      </c>
      <c r="F143" s="167" t="s">
        <v>443</v>
      </c>
      <c r="H143" s="168">
        <v>6.75</v>
      </c>
      <c r="I143" s="169"/>
      <c r="L143" s="164"/>
      <c r="M143" s="170"/>
      <c r="T143" s="171"/>
      <c r="AT143" s="166" t="s">
        <v>219</v>
      </c>
      <c r="AU143" s="166" t="s">
        <v>88</v>
      </c>
      <c r="AV143" s="12" t="s">
        <v>88</v>
      </c>
      <c r="AW143" s="12" t="s">
        <v>31</v>
      </c>
      <c r="AX143" s="12" t="s">
        <v>75</v>
      </c>
      <c r="AY143" s="166" t="s">
        <v>205</v>
      </c>
    </row>
    <row r="144" spans="2:65" s="12" customFormat="1">
      <c r="B144" s="164"/>
      <c r="D144" s="165" t="s">
        <v>219</v>
      </c>
      <c r="E144" s="166" t="s">
        <v>1</v>
      </c>
      <c r="F144" s="167" t="s">
        <v>444</v>
      </c>
      <c r="H144" s="168">
        <v>2.25</v>
      </c>
      <c r="I144" s="169"/>
      <c r="L144" s="164"/>
      <c r="M144" s="170"/>
      <c r="T144" s="171"/>
      <c r="AT144" s="166" t="s">
        <v>219</v>
      </c>
      <c r="AU144" s="166" t="s">
        <v>88</v>
      </c>
      <c r="AV144" s="12" t="s">
        <v>88</v>
      </c>
      <c r="AW144" s="12" t="s">
        <v>31</v>
      </c>
      <c r="AX144" s="12" t="s">
        <v>75</v>
      </c>
      <c r="AY144" s="166" t="s">
        <v>205</v>
      </c>
    </row>
    <row r="145" spans="2:65" s="12" customFormat="1">
      <c r="B145" s="164"/>
      <c r="D145" s="165" t="s">
        <v>219</v>
      </c>
      <c r="E145" s="166" t="s">
        <v>1</v>
      </c>
      <c r="F145" s="167" t="s">
        <v>445</v>
      </c>
      <c r="H145" s="168">
        <v>2.25</v>
      </c>
      <c r="I145" s="169"/>
      <c r="L145" s="164"/>
      <c r="M145" s="170"/>
      <c r="T145" s="171"/>
      <c r="AT145" s="166" t="s">
        <v>219</v>
      </c>
      <c r="AU145" s="166" t="s">
        <v>88</v>
      </c>
      <c r="AV145" s="12" t="s">
        <v>88</v>
      </c>
      <c r="AW145" s="12" t="s">
        <v>31</v>
      </c>
      <c r="AX145" s="12" t="s">
        <v>75</v>
      </c>
      <c r="AY145" s="166" t="s">
        <v>205</v>
      </c>
    </row>
    <row r="146" spans="2:65" s="15" customFormat="1">
      <c r="B146" s="185"/>
      <c r="D146" s="165" t="s">
        <v>219</v>
      </c>
      <c r="E146" s="186" t="s">
        <v>1</v>
      </c>
      <c r="F146" s="187" t="s">
        <v>404</v>
      </c>
      <c r="H146" s="188">
        <v>31.23</v>
      </c>
      <c r="I146" s="189"/>
      <c r="L146" s="185"/>
      <c r="M146" s="190"/>
      <c r="T146" s="191"/>
      <c r="AT146" s="186" t="s">
        <v>219</v>
      </c>
      <c r="AU146" s="186" t="s">
        <v>88</v>
      </c>
      <c r="AV146" s="15" t="s">
        <v>222</v>
      </c>
      <c r="AW146" s="15" t="s">
        <v>31</v>
      </c>
      <c r="AX146" s="15" t="s">
        <v>75</v>
      </c>
      <c r="AY146" s="186" t="s">
        <v>205</v>
      </c>
    </row>
    <row r="147" spans="2:65" s="12" customFormat="1">
      <c r="B147" s="164"/>
      <c r="D147" s="165" t="s">
        <v>219</v>
      </c>
      <c r="E147" s="166" t="s">
        <v>1</v>
      </c>
      <c r="F147" s="167" t="s">
        <v>446</v>
      </c>
      <c r="H147" s="168">
        <v>20.114999999999998</v>
      </c>
      <c r="I147" s="169"/>
      <c r="L147" s="164"/>
      <c r="M147" s="170"/>
      <c r="T147" s="171"/>
      <c r="AT147" s="166" t="s">
        <v>219</v>
      </c>
      <c r="AU147" s="166" t="s">
        <v>88</v>
      </c>
      <c r="AV147" s="12" t="s">
        <v>88</v>
      </c>
      <c r="AW147" s="12" t="s">
        <v>31</v>
      </c>
      <c r="AX147" s="12" t="s">
        <v>75</v>
      </c>
      <c r="AY147" s="166" t="s">
        <v>205</v>
      </c>
    </row>
    <row r="148" spans="2:65" s="13" customFormat="1">
      <c r="B148" s="172"/>
      <c r="D148" s="165" t="s">
        <v>219</v>
      </c>
      <c r="E148" s="173" t="s">
        <v>413</v>
      </c>
      <c r="F148" s="174" t="s">
        <v>447</v>
      </c>
      <c r="H148" s="175">
        <v>60.344999999999999</v>
      </c>
      <c r="I148" s="176"/>
      <c r="L148" s="172"/>
      <c r="M148" s="177"/>
      <c r="T148" s="178"/>
      <c r="AT148" s="173" t="s">
        <v>219</v>
      </c>
      <c r="AU148" s="173" t="s">
        <v>88</v>
      </c>
      <c r="AV148" s="13" t="s">
        <v>210</v>
      </c>
      <c r="AW148" s="13" t="s">
        <v>31</v>
      </c>
      <c r="AX148" s="13" t="s">
        <v>82</v>
      </c>
      <c r="AY148" s="173" t="s">
        <v>205</v>
      </c>
    </row>
    <row r="149" spans="2:65" s="1" customFormat="1" ht="24.2" customHeight="1">
      <c r="B149" s="136"/>
      <c r="C149" s="154" t="s">
        <v>220</v>
      </c>
      <c r="D149" s="154" t="s">
        <v>214</v>
      </c>
      <c r="E149" s="155" t="s">
        <v>448</v>
      </c>
      <c r="F149" s="156" t="s">
        <v>449</v>
      </c>
      <c r="G149" s="157" t="s">
        <v>165</v>
      </c>
      <c r="H149" s="158">
        <v>60.344999999999999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41</v>
      </c>
      <c r="P149" s="148">
        <f>O149*H149</f>
        <v>0</v>
      </c>
      <c r="Q149" s="148">
        <v>5.1500000000000001E-3</v>
      </c>
      <c r="R149" s="148">
        <f>Q149*H149</f>
        <v>0.31077674999999999</v>
      </c>
      <c r="S149" s="148">
        <v>0</v>
      </c>
      <c r="T149" s="149">
        <f>S149*H149</f>
        <v>0</v>
      </c>
      <c r="AR149" s="150" t="s">
        <v>210</v>
      </c>
      <c r="AT149" s="150" t="s">
        <v>214</v>
      </c>
      <c r="AU149" s="150" t="s">
        <v>88</v>
      </c>
      <c r="AY149" s="17" t="s">
        <v>205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7" t="s">
        <v>88</v>
      </c>
      <c r="BK149" s="151">
        <f>ROUND(I149*H149,2)</f>
        <v>0</v>
      </c>
      <c r="BL149" s="17" t="s">
        <v>210</v>
      </c>
      <c r="BM149" s="150" t="s">
        <v>450</v>
      </c>
    </row>
    <row r="150" spans="2:65" s="12" customFormat="1">
      <c r="B150" s="164"/>
      <c r="D150" s="165" t="s">
        <v>219</v>
      </c>
      <c r="E150" s="166" t="s">
        <v>1</v>
      </c>
      <c r="F150" s="167" t="s">
        <v>413</v>
      </c>
      <c r="H150" s="168">
        <v>60.344999999999999</v>
      </c>
      <c r="I150" s="169"/>
      <c r="L150" s="164"/>
      <c r="M150" s="170"/>
      <c r="T150" s="171"/>
      <c r="AT150" s="166" t="s">
        <v>219</v>
      </c>
      <c r="AU150" s="166" t="s">
        <v>88</v>
      </c>
      <c r="AV150" s="12" t="s">
        <v>88</v>
      </c>
      <c r="AW150" s="12" t="s">
        <v>31</v>
      </c>
      <c r="AX150" s="12" t="s">
        <v>82</v>
      </c>
      <c r="AY150" s="166" t="s">
        <v>205</v>
      </c>
    </row>
    <row r="151" spans="2:65" s="1" customFormat="1" ht="33" customHeight="1">
      <c r="B151" s="136"/>
      <c r="C151" s="154" t="s">
        <v>260</v>
      </c>
      <c r="D151" s="154" t="s">
        <v>214</v>
      </c>
      <c r="E151" s="155" t="s">
        <v>451</v>
      </c>
      <c r="F151" s="156" t="s">
        <v>452</v>
      </c>
      <c r="G151" s="157" t="s">
        <v>165</v>
      </c>
      <c r="H151" s="158">
        <v>40.229999999999997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41</v>
      </c>
      <c r="P151" s="148">
        <f>O151*H151</f>
        <v>0</v>
      </c>
      <c r="Q151" s="148">
        <v>2.76E-2</v>
      </c>
      <c r="R151" s="148">
        <f>Q151*H151</f>
        <v>1.1103479999999999</v>
      </c>
      <c r="S151" s="148">
        <v>0</v>
      </c>
      <c r="T151" s="149">
        <f>S151*H151</f>
        <v>0</v>
      </c>
      <c r="AR151" s="150" t="s">
        <v>210</v>
      </c>
      <c r="AT151" s="150" t="s">
        <v>214</v>
      </c>
      <c r="AU151" s="150" t="s">
        <v>88</v>
      </c>
      <c r="AY151" s="17" t="s">
        <v>205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7" t="s">
        <v>88</v>
      </c>
      <c r="BK151" s="151">
        <f>ROUND(I151*H151,2)</f>
        <v>0</v>
      </c>
      <c r="BL151" s="17" t="s">
        <v>210</v>
      </c>
      <c r="BM151" s="150" t="s">
        <v>453</v>
      </c>
    </row>
    <row r="152" spans="2:65" s="14" customFormat="1">
      <c r="B152" s="179"/>
      <c r="D152" s="165" t="s">
        <v>219</v>
      </c>
      <c r="E152" s="180" t="s">
        <v>1</v>
      </c>
      <c r="F152" s="181" t="s">
        <v>454</v>
      </c>
      <c r="H152" s="180" t="s">
        <v>1</v>
      </c>
      <c r="I152" s="182"/>
      <c r="L152" s="179"/>
      <c r="M152" s="183"/>
      <c r="T152" s="184"/>
      <c r="AT152" s="180" t="s">
        <v>219</v>
      </c>
      <c r="AU152" s="180" t="s">
        <v>88</v>
      </c>
      <c r="AV152" s="14" t="s">
        <v>82</v>
      </c>
      <c r="AW152" s="14" t="s">
        <v>31</v>
      </c>
      <c r="AX152" s="14" t="s">
        <v>75</v>
      </c>
      <c r="AY152" s="180" t="s">
        <v>205</v>
      </c>
    </row>
    <row r="153" spans="2:65" s="14" customFormat="1">
      <c r="B153" s="179"/>
      <c r="D153" s="165" t="s">
        <v>219</v>
      </c>
      <c r="E153" s="180" t="s">
        <v>1</v>
      </c>
      <c r="F153" s="181" t="s">
        <v>455</v>
      </c>
      <c r="H153" s="180" t="s">
        <v>1</v>
      </c>
      <c r="I153" s="182"/>
      <c r="L153" s="179"/>
      <c r="M153" s="183"/>
      <c r="T153" s="184"/>
      <c r="AT153" s="180" t="s">
        <v>219</v>
      </c>
      <c r="AU153" s="180" t="s">
        <v>88</v>
      </c>
      <c r="AV153" s="14" t="s">
        <v>82</v>
      </c>
      <c r="AW153" s="14" t="s">
        <v>31</v>
      </c>
      <c r="AX153" s="14" t="s">
        <v>75</v>
      </c>
      <c r="AY153" s="180" t="s">
        <v>205</v>
      </c>
    </row>
    <row r="154" spans="2:65" s="14" customFormat="1" ht="22.5">
      <c r="B154" s="179"/>
      <c r="D154" s="165" t="s">
        <v>219</v>
      </c>
      <c r="E154" s="180" t="s">
        <v>1</v>
      </c>
      <c r="F154" s="181" t="s">
        <v>456</v>
      </c>
      <c r="H154" s="180" t="s">
        <v>1</v>
      </c>
      <c r="I154" s="182"/>
      <c r="L154" s="179"/>
      <c r="M154" s="183"/>
      <c r="T154" s="184"/>
      <c r="AT154" s="180" t="s">
        <v>219</v>
      </c>
      <c r="AU154" s="180" t="s">
        <v>88</v>
      </c>
      <c r="AV154" s="14" t="s">
        <v>82</v>
      </c>
      <c r="AW154" s="14" t="s">
        <v>31</v>
      </c>
      <c r="AX154" s="14" t="s">
        <v>75</v>
      </c>
      <c r="AY154" s="180" t="s">
        <v>205</v>
      </c>
    </row>
    <row r="155" spans="2:65" s="14" customFormat="1" ht="22.5">
      <c r="B155" s="179"/>
      <c r="D155" s="165" t="s">
        <v>219</v>
      </c>
      <c r="E155" s="180" t="s">
        <v>1</v>
      </c>
      <c r="F155" s="181" t="s">
        <v>457</v>
      </c>
      <c r="H155" s="180" t="s">
        <v>1</v>
      </c>
      <c r="I155" s="182"/>
      <c r="L155" s="179"/>
      <c r="M155" s="183"/>
      <c r="T155" s="184"/>
      <c r="AT155" s="180" t="s">
        <v>219</v>
      </c>
      <c r="AU155" s="180" t="s">
        <v>88</v>
      </c>
      <c r="AV155" s="14" t="s">
        <v>82</v>
      </c>
      <c r="AW155" s="14" t="s">
        <v>31</v>
      </c>
      <c r="AX155" s="14" t="s">
        <v>75</v>
      </c>
      <c r="AY155" s="180" t="s">
        <v>205</v>
      </c>
    </row>
    <row r="156" spans="2:65" s="14" customFormat="1">
      <c r="B156" s="179"/>
      <c r="D156" s="165" t="s">
        <v>219</v>
      </c>
      <c r="E156" s="180" t="s">
        <v>1</v>
      </c>
      <c r="F156" s="181" t="s">
        <v>458</v>
      </c>
      <c r="H156" s="180" t="s">
        <v>1</v>
      </c>
      <c r="I156" s="182"/>
      <c r="L156" s="179"/>
      <c r="M156" s="183"/>
      <c r="T156" s="184"/>
      <c r="AT156" s="180" t="s">
        <v>219</v>
      </c>
      <c r="AU156" s="180" t="s">
        <v>88</v>
      </c>
      <c r="AV156" s="14" t="s">
        <v>82</v>
      </c>
      <c r="AW156" s="14" t="s">
        <v>31</v>
      </c>
      <c r="AX156" s="14" t="s">
        <v>75</v>
      </c>
      <c r="AY156" s="180" t="s">
        <v>205</v>
      </c>
    </row>
    <row r="157" spans="2:65" s="14" customFormat="1">
      <c r="B157" s="179"/>
      <c r="D157" s="165" t="s">
        <v>219</v>
      </c>
      <c r="E157" s="180" t="s">
        <v>1</v>
      </c>
      <c r="F157" s="181" t="s">
        <v>459</v>
      </c>
      <c r="H157" s="180" t="s">
        <v>1</v>
      </c>
      <c r="I157" s="182"/>
      <c r="L157" s="179"/>
      <c r="M157" s="183"/>
      <c r="T157" s="184"/>
      <c r="AT157" s="180" t="s">
        <v>219</v>
      </c>
      <c r="AU157" s="180" t="s">
        <v>88</v>
      </c>
      <c r="AV157" s="14" t="s">
        <v>82</v>
      </c>
      <c r="AW157" s="14" t="s">
        <v>31</v>
      </c>
      <c r="AX157" s="14" t="s">
        <v>75</v>
      </c>
      <c r="AY157" s="180" t="s">
        <v>205</v>
      </c>
    </row>
    <row r="158" spans="2:65" s="14" customFormat="1" ht="22.5">
      <c r="B158" s="179"/>
      <c r="D158" s="165" t="s">
        <v>219</v>
      </c>
      <c r="E158" s="180" t="s">
        <v>1</v>
      </c>
      <c r="F158" s="181" t="s">
        <v>460</v>
      </c>
      <c r="H158" s="180" t="s">
        <v>1</v>
      </c>
      <c r="I158" s="182"/>
      <c r="L158" s="179"/>
      <c r="M158" s="183"/>
      <c r="T158" s="184"/>
      <c r="AT158" s="180" t="s">
        <v>219</v>
      </c>
      <c r="AU158" s="180" t="s">
        <v>88</v>
      </c>
      <c r="AV158" s="14" t="s">
        <v>82</v>
      </c>
      <c r="AW158" s="14" t="s">
        <v>31</v>
      </c>
      <c r="AX158" s="14" t="s">
        <v>75</v>
      </c>
      <c r="AY158" s="180" t="s">
        <v>205</v>
      </c>
    </row>
    <row r="159" spans="2:65" s="14" customFormat="1">
      <c r="B159" s="179"/>
      <c r="D159" s="165" t="s">
        <v>219</v>
      </c>
      <c r="E159" s="180" t="s">
        <v>1</v>
      </c>
      <c r="F159" s="181" t="s">
        <v>438</v>
      </c>
      <c r="H159" s="180" t="s">
        <v>1</v>
      </c>
      <c r="I159" s="182"/>
      <c r="L159" s="179"/>
      <c r="M159" s="183"/>
      <c r="T159" s="184"/>
      <c r="AT159" s="180" t="s">
        <v>219</v>
      </c>
      <c r="AU159" s="180" t="s">
        <v>88</v>
      </c>
      <c r="AV159" s="14" t="s">
        <v>82</v>
      </c>
      <c r="AW159" s="14" t="s">
        <v>31</v>
      </c>
      <c r="AX159" s="14" t="s">
        <v>75</v>
      </c>
      <c r="AY159" s="180" t="s">
        <v>205</v>
      </c>
    </row>
    <row r="160" spans="2:65" s="12" customFormat="1">
      <c r="B160" s="164"/>
      <c r="D160" s="165" t="s">
        <v>219</v>
      </c>
      <c r="E160" s="166" t="s">
        <v>1</v>
      </c>
      <c r="F160" s="167" t="s">
        <v>439</v>
      </c>
      <c r="H160" s="168">
        <v>8.1</v>
      </c>
      <c r="I160" s="169"/>
      <c r="L160" s="164"/>
      <c r="M160" s="170"/>
      <c r="T160" s="171"/>
      <c r="AT160" s="166" t="s">
        <v>219</v>
      </c>
      <c r="AU160" s="166" t="s">
        <v>88</v>
      </c>
      <c r="AV160" s="12" t="s">
        <v>88</v>
      </c>
      <c r="AW160" s="12" t="s">
        <v>31</v>
      </c>
      <c r="AX160" s="12" t="s">
        <v>75</v>
      </c>
      <c r="AY160" s="166" t="s">
        <v>205</v>
      </c>
    </row>
    <row r="161" spans="2:65" s="12" customFormat="1">
      <c r="B161" s="164"/>
      <c r="D161" s="165" t="s">
        <v>219</v>
      </c>
      <c r="E161" s="166" t="s">
        <v>1</v>
      </c>
      <c r="F161" s="167" t="s">
        <v>440</v>
      </c>
      <c r="H161" s="168">
        <v>0.9</v>
      </c>
      <c r="I161" s="169"/>
      <c r="L161" s="164"/>
      <c r="M161" s="170"/>
      <c r="T161" s="171"/>
      <c r="AT161" s="166" t="s">
        <v>219</v>
      </c>
      <c r="AU161" s="166" t="s">
        <v>88</v>
      </c>
      <c r="AV161" s="12" t="s">
        <v>88</v>
      </c>
      <c r="AW161" s="12" t="s">
        <v>31</v>
      </c>
      <c r="AX161" s="12" t="s">
        <v>75</v>
      </c>
      <c r="AY161" s="166" t="s">
        <v>205</v>
      </c>
    </row>
    <row r="162" spans="2:65" s="15" customFormat="1">
      <c r="B162" s="185"/>
      <c r="D162" s="165" t="s">
        <v>219</v>
      </c>
      <c r="E162" s="186" t="s">
        <v>1</v>
      </c>
      <c r="F162" s="187" t="s">
        <v>404</v>
      </c>
      <c r="H162" s="188">
        <v>9</v>
      </c>
      <c r="I162" s="189"/>
      <c r="L162" s="185"/>
      <c r="M162" s="190"/>
      <c r="T162" s="191"/>
      <c r="AT162" s="186" t="s">
        <v>219</v>
      </c>
      <c r="AU162" s="186" t="s">
        <v>88</v>
      </c>
      <c r="AV162" s="15" t="s">
        <v>222</v>
      </c>
      <c r="AW162" s="15" t="s">
        <v>31</v>
      </c>
      <c r="AX162" s="15" t="s">
        <v>75</v>
      </c>
      <c r="AY162" s="186" t="s">
        <v>205</v>
      </c>
    </row>
    <row r="163" spans="2:65" s="12" customFormat="1">
      <c r="B163" s="164"/>
      <c r="D163" s="165" t="s">
        <v>219</v>
      </c>
      <c r="E163" s="166" t="s">
        <v>1</v>
      </c>
      <c r="F163" s="167" t="s">
        <v>441</v>
      </c>
      <c r="H163" s="168">
        <v>6.48</v>
      </c>
      <c r="I163" s="169"/>
      <c r="L163" s="164"/>
      <c r="M163" s="170"/>
      <c r="T163" s="171"/>
      <c r="AT163" s="166" t="s">
        <v>219</v>
      </c>
      <c r="AU163" s="166" t="s">
        <v>88</v>
      </c>
      <c r="AV163" s="12" t="s">
        <v>88</v>
      </c>
      <c r="AW163" s="12" t="s">
        <v>31</v>
      </c>
      <c r="AX163" s="12" t="s">
        <v>75</v>
      </c>
      <c r="AY163" s="166" t="s">
        <v>205</v>
      </c>
    </row>
    <row r="164" spans="2:65" s="12" customFormat="1">
      <c r="B164" s="164"/>
      <c r="D164" s="165" t="s">
        <v>219</v>
      </c>
      <c r="E164" s="166" t="s">
        <v>1</v>
      </c>
      <c r="F164" s="167" t="s">
        <v>442</v>
      </c>
      <c r="H164" s="168">
        <v>13.5</v>
      </c>
      <c r="I164" s="169"/>
      <c r="L164" s="164"/>
      <c r="M164" s="170"/>
      <c r="T164" s="171"/>
      <c r="AT164" s="166" t="s">
        <v>219</v>
      </c>
      <c r="AU164" s="166" t="s">
        <v>88</v>
      </c>
      <c r="AV164" s="12" t="s">
        <v>88</v>
      </c>
      <c r="AW164" s="12" t="s">
        <v>31</v>
      </c>
      <c r="AX164" s="12" t="s">
        <v>75</v>
      </c>
      <c r="AY164" s="166" t="s">
        <v>205</v>
      </c>
    </row>
    <row r="165" spans="2:65" s="12" customFormat="1">
      <c r="B165" s="164"/>
      <c r="D165" s="165" t="s">
        <v>219</v>
      </c>
      <c r="E165" s="166" t="s">
        <v>1</v>
      </c>
      <c r="F165" s="167" t="s">
        <v>443</v>
      </c>
      <c r="H165" s="168">
        <v>6.75</v>
      </c>
      <c r="I165" s="169"/>
      <c r="L165" s="164"/>
      <c r="M165" s="170"/>
      <c r="T165" s="171"/>
      <c r="AT165" s="166" t="s">
        <v>219</v>
      </c>
      <c r="AU165" s="166" t="s">
        <v>88</v>
      </c>
      <c r="AV165" s="12" t="s">
        <v>88</v>
      </c>
      <c r="AW165" s="12" t="s">
        <v>31</v>
      </c>
      <c r="AX165" s="12" t="s">
        <v>75</v>
      </c>
      <c r="AY165" s="166" t="s">
        <v>205</v>
      </c>
    </row>
    <row r="166" spans="2:65" s="12" customFormat="1">
      <c r="B166" s="164"/>
      <c r="D166" s="165" t="s">
        <v>219</v>
      </c>
      <c r="E166" s="166" t="s">
        <v>1</v>
      </c>
      <c r="F166" s="167" t="s">
        <v>444</v>
      </c>
      <c r="H166" s="168">
        <v>2.25</v>
      </c>
      <c r="I166" s="169"/>
      <c r="L166" s="164"/>
      <c r="M166" s="170"/>
      <c r="T166" s="171"/>
      <c r="AT166" s="166" t="s">
        <v>219</v>
      </c>
      <c r="AU166" s="166" t="s">
        <v>88</v>
      </c>
      <c r="AV166" s="12" t="s">
        <v>88</v>
      </c>
      <c r="AW166" s="12" t="s">
        <v>31</v>
      </c>
      <c r="AX166" s="12" t="s">
        <v>75</v>
      </c>
      <c r="AY166" s="166" t="s">
        <v>205</v>
      </c>
    </row>
    <row r="167" spans="2:65" s="12" customFormat="1">
      <c r="B167" s="164"/>
      <c r="D167" s="165" t="s">
        <v>219</v>
      </c>
      <c r="E167" s="166" t="s">
        <v>1</v>
      </c>
      <c r="F167" s="167" t="s">
        <v>445</v>
      </c>
      <c r="H167" s="168">
        <v>2.25</v>
      </c>
      <c r="I167" s="169"/>
      <c r="L167" s="164"/>
      <c r="M167" s="170"/>
      <c r="T167" s="171"/>
      <c r="AT167" s="166" t="s">
        <v>219</v>
      </c>
      <c r="AU167" s="166" t="s">
        <v>88</v>
      </c>
      <c r="AV167" s="12" t="s">
        <v>88</v>
      </c>
      <c r="AW167" s="12" t="s">
        <v>31</v>
      </c>
      <c r="AX167" s="12" t="s">
        <v>75</v>
      </c>
      <c r="AY167" s="166" t="s">
        <v>205</v>
      </c>
    </row>
    <row r="168" spans="2:65" s="15" customFormat="1">
      <c r="B168" s="185"/>
      <c r="D168" s="165" t="s">
        <v>219</v>
      </c>
      <c r="E168" s="186" t="s">
        <v>1</v>
      </c>
      <c r="F168" s="187" t="s">
        <v>404</v>
      </c>
      <c r="H168" s="188">
        <v>31.23</v>
      </c>
      <c r="I168" s="189"/>
      <c r="L168" s="185"/>
      <c r="M168" s="190"/>
      <c r="T168" s="191"/>
      <c r="AT168" s="186" t="s">
        <v>219</v>
      </c>
      <c r="AU168" s="186" t="s">
        <v>88</v>
      </c>
      <c r="AV168" s="15" t="s">
        <v>222</v>
      </c>
      <c r="AW168" s="15" t="s">
        <v>31</v>
      </c>
      <c r="AX168" s="15" t="s">
        <v>75</v>
      </c>
      <c r="AY168" s="186" t="s">
        <v>205</v>
      </c>
    </row>
    <row r="169" spans="2:65" s="13" customFormat="1">
      <c r="B169" s="172"/>
      <c r="D169" s="165" t="s">
        <v>219</v>
      </c>
      <c r="E169" s="173" t="s">
        <v>1</v>
      </c>
      <c r="F169" s="174" t="s">
        <v>447</v>
      </c>
      <c r="H169" s="175">
        <v>40.229999999999997</v>
      </c>
      <c r="I169" s="176"/>
      <c r="L169" s="172"/>
      <c r="M169" s="177"/>
      <c r="T169" s="178"/>
      <c r="AT169" s="173" t="s">
        <v>219</v>
      </c>
      <c r="AU169" s="173" t="s">
        <v>88</v>
      </c>
      <c r="AV169" s="13" t="s">
        <v>210</v>
      </c>
      <c r="AW169" s="13" t="s">
        <v>31</v>
      </c>
      <c r="AX169" s="13" t="s">
        <v>82</v>
      </c>
      <c r="AY169" s="173" t="s">
        <v>205</v>
      </c>
    </row>
    <row r="170" spans="2:65" s="11" customFormat="1" ht="22.9" customHeight="1">
      <c r="B170" s="126"/>
      <c r="D170" s="127" t="s">
        <v>74</v>
      </c>
      <c r="E170" s="152" t="s">
        <v>212</v>
      </c>
      <c r="F170" s="152" t="s">
        <v>461</v>
      </c>
      <c r="I170" s="129"/>
      <c r="J170" s="153">
        <f>BK170</f>
        <v>0</v>
      </c>
      <c r="L170" s="126"/>
      <c r="M170" s="131"/>
      <c r="P170" s="132">
        <f>SUM(P171:P187)</f>
        <v>0</v>
      </c>
      <c r="R170" s="132">
        <f>SUM(R171:R187)</f>
        <v>121.77914154000001</v>
      </c>
      <c r="T170" s="133">
        <f>SUM(T171:T187)</f>
        <v>0</v>
      </c>
      <c r="AR170" s="127" t="s">
        <v>82</v>
      </c>
      <c r="AT170" s="134" t="s">
        <v>74</v>
      </c>
      <c r="AU170" s="134" t="s">
        <v>82</v>
      </c>
      <c r="AY170" s="127" t="s">
        <v>205</v>
      </c>
      <c r="BK170" s="135">
        <f>SUM(BK171:BK187)</f>
        <v>0</v>
      </c>
    </row>
    <row r="171" spans="2:65" s="1" customFormat="1" ht="37.9" customHeight="1">
      <c r="B171" s="136"/>
      <c r="C171" s="154" t="s">
        <v>267</v>
      </c>
      <c r="D171" s="154" t="s">
        <v>214</v>
      </c>
      <c r="E171" s="155" t="s">
        <v>462</v>
      </c>
      <c r="F171" s="156" t="s">
        <v>463</v>
      </c>
      <c r="G171" s="157" t="s">
        <v>165</v>
      </c>
      <c r="H171" s="158">
        <v>2538.123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41</v>
      </c>
      <c r="P171" s="148">
        <f>O171*H171</f>
        <v>0</v>
      </c>
      <c r="Q171" s="148">
        <v>2.3990000000000001E-2</v>
      </c>
      <c r="R171" s="148">
        <f>Q171*H171</f>
        <v>60.889570770000006</v>
      </c>
      <c r="S171" s="148">
        <v>0</v>
      </c>
      <c r="T171" s="149">
        <f>S171*H171</f>
        <v>0</v>
      </c>
      <c r="AR171" s="150" t="s">
        <v>210</v>
      </c>
      <c r="AT171" s="150" t="s">
        <v>214</v>
      </c>
      <c r="AU171" s="150" t="s">
        <v>88</v>
      </c>
      <c r="AY171" s="17" t="s">
        <v>205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7" t="s">
        <v>88</v>
      </c>
      <c r="BK171" s="151">
        <f>ROUND(I171*H171,2)</f>
        <v>0</v>
      </c>
      <c r="BL171" s="17" t="s">
        <v>210</v>
      </c>
      <c r="BM171" s="150" t="s">
        <v>464</v>
      </c>
    </row>
    <row r="172" spans="2:65" s="14" customFormat="1">
      <c r="B172" s="179"/>
      <c r="D172" s="165" t="s">
        <v>219</v>
      </c>
      <c r="E172" s="180" t="s">
        <v>1</v>
      </c>
      <c r="F172" s="181" t="s">
        <v>465</v>
      </c>
      <c r="H172" s="180" t="s">
        <v>1</v>
      </c>
      <c r="I172" s="182"/>
      <c r="L172" s="179"/>
      <c r="M172" s="183"/>
      <c r="T172" s="184"/>
      <c r="AT172" s="180" t="s">
        <v>219</v>
      </c>
      <c r="AU172" s="180" t="s">
        <v>88</v>
      </c>
      <c r="AV172" s="14" t="s">
        <v>82</v>
      </c>
      <c r="AW172" s="14" t="s">
        <v>31</v>
      </c>
      <c r="AX172" s="14" t="s">
        <v>75</v>
      </c>
      <c r="AY172" s="180" t="s">
        <v>205</v>
      </c>
    </row>
    <row r="173" spans="2:65" s="14" customFormat="1">
      <c r="B173" s="179"/>
      <c r="D173" s="165" t="s">
        <v>219</v>
      </c>
      <c r="E173" s="180" t="s">
        <v>1</v>
      </c>
      <c r="F173" s="181" t="s">
        <v>466</v>
      </c>
      <c r="H173" s="180" t="s">
        <v>1</v>
      </c>
      <c r="I173" s="182"/>
      <c r="L173" s="179"/>
      <c r="M173" s="183"/>
      <c r="T173" s="184"/>
      <c r="AT173" s="180" t="s">
        <v>219</v>
      </c>
      <c r="AU173" s="180" t="s">
        <v>88</v>
      </c>
      <c r="AV173" s="14" t="s">
        <v>82</v>
      </c>
      <c r="AW173" s="14" t="s">
        <v>31</v>
      </c>
      <c r="AX173" s="14" t="s">
        <v>75</v>
      </c>
      <c r="AY173" s="180" t="s">
        <v>205</v>
      </c>
    </row>
    <row r="174" spans="2:65" s="14" customFormat="1">
      <c r="B174" s="179"/>
      <c r="D174" s="165" t="s">
        <v>219</v>
      </c>
      <c r="E174" s="180" t="s">
        <v>1</v>
      </c>
      <c r="F174" s="181" t="s">
        <v>429</v>
      </c>
      <c r="H174" s="180" t="s">
        <v>1</v>
      </c>
      <c r="I174" s="182"/>
      <c r="L174" s="179"/>
      <c r="M174" s="183"/>
      <c r="T174" s="184"/>
      <c r="AT174" s="180" t="s">
        <v>219</v>
      </c>
      <c r="AU174" s="180" t="s">
        <v>88</v>
      </c>
      <c r="AV174" s="14" t="s">
        <v>82</v>
      </c>
      <c r="AW174" s="14" t="s">
        <v>31</v>
      </c>
      <c r="AX174" s="14" t="s">
        <v>75</v>
      </c>
      <c r="AY174" s="180" t="s">
        <v>205</v>
      </c>
    </row>
    <row r="175" spans="2:65" s="12" customFormat="1">
      <c r="B175" s="164"/>
      <c r="D175" s="165" t="s">
        <v>219</v>
      </c>
      <c r="E175" s="166" t="s">
        <v>1</v>
      </c>
      <c r="F175" s="167" t="s">
        <v>467</v>
      </c>
      <c r="H175" s="168">
        <v>2071.3780000000002</v>
      </c>
      <c r="I175" s="169"/>
      <c r="L175" s="164"/>
      <c r="M175" s="170"/>
      <c r="T175" s="171"/>
      <c r="AT175" s="166" t="s">
        <v>219</v>
      </c>
      <c r="AU175" s="166" t="s">
        <v>88</v>
      </c>
      <c r="AV175" s="12" t="s">
        <v>88</v>
      </c>
      <c r="AW175" s="12" t="s">
        <v>31</v>
      </c>
      <c r="AX175" s="12" t="s">
        <v>75</v>
      </c>
      <c r="AY175" s="166" t="s">
        <v>205</v>
      </c>
    </row>
    <row r="176" spans="2:65" s="12" customFormat="1">
      <c r="B176" s="164"/>
      <c r="D176" s="165" t="s">
        <v>219</v>
      </c>
      <c r="E176" s="166" t="s">
        <v>1</v>
      </c>
      <c r="F176" s="167" t="s">
        <v>468</v>
      </c>
      <c r="H176" s="168">
        <v>466.745</v>
      </c>
      <c r="I176" s="169"/>
      <c r="L176" s="164"/>
      <c r="M176" s="170"/>
      <c r="T176" s="171"/>
      <c r="AT176" s="166" t="s">
        <v>219</v>
      </c>
      <c r="AU176" s="166" t="s">
        <v>88</v>
      </c>
      <c r="AV176" s="12" t="s">
        <v>88</v>
      </c>
      <c r="AW176" s="12" t="s">
        <v>31</v>
      </c>
      <c r="AX176" s="12" t="s">
        <v>75</v>
      </c>
      <c r="AY176" s="166" t="s">
        <v>205</v>
      </c>
    </row>
    <row r="177" spans="2:65" s="13" customFormat="1">
      <c r="B177" s="172"/>
      <c r="D177" s="165" t="s">
        <v>219</v>
      </c>
      <c r="E177" s="173" t="s">
        <v>416</v>
      </c>
      <c r="F177" s="174" t="s">
        <v>469</v>
      </c>
      <c r="H177" s="175">
        <v>2538.123</v>
      </c>
      <c r="I177" s="176"/>
      <c r="L177" s="172"/>
      <c r="M177" s="177"/>
      <c r="T177" s="178"/>
      <c r="AT177" s="173" t="s">
        <v>219</v>
      </c>
      <c r="AU177" s="173" t="s">
        <v>88</v>
      </c>
      <c r="AV177" s="13" t="s">
        <v>210</v>
      </c>
      <c r="AW177" s="13" t="s">
        <v>31</v>
      </c>
      <c r="AX177" s="13" t="s">
        <v>82</v>
      </c>
      <c r="AY177" s="173" t="s">
        <v>205</v>
      </c>
    </row>
    <row r="178" spans="2:65" s="1" customFormat="1" ht="16.5" customHeight="1">
      <c r="B178" s="136"/>
      <c r="C178" s="154" t="s">
        <v>209</v>
      </c>
      <c r="D178" s="154" t="s">
        <v>214</v>
      </c>
      <c r="E178" s="155" t="s">
        <v>470</v>
      </c>
      <c r="F178" s="156" t="s">
        <v>471</v>
      </c>
      <c r="G178" s="157" t="s">
        <v>165</v>
      </c>
      <c r="H178" s="158">
        <v>2538.123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41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210</v>
      </c>
      <c r="AT178" s="150" t="s">
        <v>214</v>
      </c>
      <c r="AU178" s="150" t="s">
        <v>88</v>
      </c>
      <c r="AY178" s="17" t="s">
        <v>205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88</v>
      </c>
      <c r="BK178" s="151">
        <f>ROUND(I178*H178,2)</f>
        <v>0</v>
      </c>
      <c r="BL178" s="17" t="s">
        <v>210</v>
      </c>
      <c r="BM178" s="150" t="s">
        <v>472</v>
      </c>
    </row>
    <row r="179" spans="2:65" s="12" customFormat="1">
      <c r="B179" s="164"/>
      <c r="D179" s="165" t="s">
        <v>219</v>
      </c>
      <c r="E179" s="166" t="s">
        <v>1</v>
      </c>
      <c r="F179" s="167" t="s">
        <v>473</v>
      </c>
      <c r="H179" s="168">
        <v>2538.123</v>
      </c>
      <c r="I179" s="169"/>
      <c r="L179" s="164"/>
      <c r="M179" s="170"/>
      <c r="T179" s="171"/>
      <c r="AT179" s="166" t="s">
        <v>219</v>
      </c>
      <c r="AU179" s="166" t="s">
        <v>88</v>
      </c>
      <c r="AV179" s="12" t="s">
        <v>88</v>
      </c>
      <c r="AW179" s="12" t="s">
        <v>31</v>
      </c>
      <c r="AX179" s="12" t="s">
        <v>75</v>
      </c>
      <c r="AY179" s="166" t="s">
        <v>205</v>
      </c>
    </row>
    <row r="180" spans="2:65" s="13" customFormat="1">
      <c r="B180" s="172"/>
      <c r="D180" s="165" t="s">
        <v>219</v>
      </c>
      <c r="E180" s="173" t="s">
        <v>1</v>
      </c>
      <c r="F180" s="174" t="s">
        <v>221</v>
      </c>
      <c r="H180" s="175">
        <v>2538.123</v>
      </c>
      <c r="I180" s="176"/>
      <c r="L180" s="172"/>
      <c r="M180" s="177"/>
      <c r="T180" s="178"/>
      <c r="AT180" s="173" t="s">
        <v>219</v>
      </c>
      <c r="AU180" s="173" t="s">
        <v>88</v>
      </c>
      <c r="AV180" s="13" t="s">
        <v>210</v>
      </c>
      <c r="AW180" s="13" t="s">
        <v>31</v>
      </c>
      <c r="AX180" s="13" t="s">
        <v>82</v>
      </c>
      <c r="AY180" s="173" t="s">
        <v>205</v>
      </c>
    </row>
    <row r="181" spans="2:65" s="1" customFormat="1" ht="37.9" customHeight="1">
      <c r="B181" s="136"/>
      <c r="C181" s="154" t="s">
        <v>277</v>
      </c>
      <c r="D181" s="154" t="s">
        <v>214</v>
      </c>
      <c r="E181" s="155" t="s">
        <v>474</v>
      </c>
      <c r="F181" s="156" t="s">
        <v>475</v>
      </c>
      <c r="G181" s="157" t="s">
        <v>165</v>
      </c>
      <c r="H181" s="158">
        <v>2538.123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41</v>
      </c>
      <c r="P181" s="148">
        <f>O181*H181</f>
        <v>0</v>
      </c>
      <c r="Q181" s="148">
        <v>2.3990000000000001E-2</v>
      </c>
      <c r="R181" s="148">
        <f>Q181*H181</f>
        <v>60.889570770000006</v>
      </c>
      <c r="S181" s="148">
        <v>0</v>
      </c>
      <c r="T181" s="149">
        <f>S181*H181</f>
        <v>0</v>
      </c>
      <c r="AR181" s="150" t="s">
        <v>210</v>
      </c>
      <c r="AT181" s="150" t="s">
        <v>214</v>
      </c>
      <c r="AU181" s="150" t="s">
        <v>88</v>
      </c>
      <c r="AY181" s="17" t="s">
        <v>205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88</v>
      </c>
      <c r="BK181" s="151">
        <f>ROUND(I181*H181,2)</f>
        <v>0</v>
      </c>
      <c r="BL181" s="17" t="s">
        <v>210</v>
      </c>
      <c r="BM181" s="150" t="s">
        <v>476</v>
      </c>
    </row>
    <row r="182" spans="2:65" s="14" customFormat="1">
      <c r="B182" s="179"/>
      <c r="D182" s="165" t="s">
        <v>219</v>
      </c>
      <c r="E182" s="180" t="s">
        <v>1</v>
      </c>
      <c r="F182" s="181" t="s">
        <v>465</v>
      </c>
      <c r="H182" s="180" t="s">
        <v>1</v>
      </c>
      <c r="I182" s="182"/>
      <c r="L182" s="179"/>
      <c r="M182" s="183"/>
      <c r="T182" s="184"/>
      <c r="AT182" s="180" t="s">
        <v>219</v>
      </c>
      <c r="AU182" s="180" t="s">
        <v>88</v>
      </c>
      <c r="AV182" s="14" t="s">
        <v>82</v>
      </c>
      <c r="AW182" s="14" t="s">
        <v>31</v>
      </c>
      <c r="AX182" s="14" t="s">
        <v>75</v>
      </c>
      <c r="AY182" s="180" t="s">
        <v>205</v>
      </c>
    </row>
    <row r="183" spans="2:65" s="12" customFormat="1">
      <c r="B183" s="164"/>
      <c r="D183" s="165" t="s">
        <v>219</v>
      </c>
      <c r="E183" s="166" t="s">
        <v>1</v>
      </c>
      <c r="F183" s="167" t="s">
        <v>416</v>
      </c>
      <c r="H183" s="168">
        <v>2538.123</v>
      </c>
      <c r="I183" s="169"/>
      <c r="L183" s="164"/>
      <c r="M183" s="170"/>
      <c r="T183" s="171"/>
      <c r="AT183" s="166" t="s">
        <v>219</v>
      </c>
      <c r="AU183" s="166" t="s">
        <v>88</v>
      </c>
      <c r="AV183" s="12" t="s">
        <v>88</v>
      </c>
      <c r="AW183" s="12" t="s">
        <v>31</v>
      </c>
      <c r="AX183" s="12" t="s">
        <v>75</v>
      </c>
      <c r="AY183" s="166" t="s">
        <v>205</v>
      </c>
    </row>
    <row r="184" spans="2:65" s="13" customFormat="1">
      <c r="B184" s="172"/>
      <c r="D184" s="165" t="s">
        <v>219</v>
      </c>
      <c r="E184" s="173" t="s">
        <v>1</v>
      </c>
      <c r="F184" s="174" t="s">
        <v>221</v>
      </c>
      <c r="H184" s="175">
        <v>2538.123</v>
      </c>
      <c r="I184" s="176"/>
      <c r="L184" s="172"/>
      <c r="M184" s="177"/>
      <c r="T184" s="178"/>
      <c r="AT184" s="173" t="s">
        <v>219</v>
      </c>
      <c r="AU184" s="173" t="s">
        <v>88</v>
      </c>
      <c r="AV184" s="13" t="s">
        <v>210</v>
      </c>
      <c r="AW184" s="13" t="s">
        <v>31</v>
      </c>
      <c r="AX184" s="13" t="s">
        <v>82</v>
      </c>
      <c r="AY184" s="173" t="s">
        <v>205</v>
      </c>
    </row>
    <row r="185" spans="2:65" s="1" customFormat="1" ht="16.5" customHeight="1">
      <c r="B185" s="136"/>
      <c r="C185" s="154" t="s">
        <v>309</v>
      </c>
      <c r="D185" s="154" t="s">
        <v>214</v>
      </c>
      <c r="E185" s="155" t="s">
        <v>223</v>
      </c>
      <c r="F185" s="156" t="s">
        <v>224</v>
      </c>
      <c r="G185" s="157" t="s">
        <v>225</v>
      </c>
      <c r="H185" s="158">
        <v>1</v>
      </c>
      <c r="I185" s="159"/>
      <c r="J185" s="160">
        <f>ROUND(I185*H185,2)</f>
        <v>0</v>
      </c>
      <c r="K185" s="161"/>
      <c r="L185" s="32"/>
      <c r="M185" s="162" t="s">
        <v>1</v>
      </c>
      <c r="N185" s="163" t="s">
        <v>41</v>
      </c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AR185" s="150" t="s">
        <v>210</v>
      </c>
      <c r="AT185" s="150" t="s">
        <v>214</v>
      </c>
      <c r="AU185" s="150" t="s">
        <v>88</v>
      </c>
      <c r="AY185" s="17" t="s">
        <v>205</v>
      </c>
      <c r="BE185" s="151">
        <f>IF(N185="základná",J185,0)</f>
        <v>0</v>
      </c>
      <c r="BF185" s="151">
        <f>IF(N185="znížená",J185,0)</f>
        <v>0</v>
      </c>
      <c r="BG185" s="151">
        <f>IF(N185="zákl. prenesená",J185,0)</f>
        <v>0</v>
      </c>
      <c r="BH185" s="151">
        <f>IF(N185="zníž. prenesená",J185,0)</f>
        <v>0</v>
      </c>
      <c r="BI185" s="151">
        <f>IF(N185="nulová",J185,0)</f>
        <v>0</v>
      </c>
      <c r="BJ185" s="17" t="s">
        <v>88</v>
      </c>
      <c r="BK185" s="151">
        <f>ROUND(I185*H185,2)</f>
        <v>0</v>
      </c>
      <c r="BL185" s="17" t="s">
        <v>210</v>
      </c>
      <c r="BM185" s="150" t="s">
        <v>477</v>
      </c>
    </row>
    <row r="186" spans="2:65" s="12" customFormat="1">
      <c r="B186" s="164"/>
      <c r="D186" s="165" t="s">
        <v>219</v>
      </c>
      <c r="E186" s="166" t="s">
        <v>1</v>
      </c>
      <c r="F186" s="167" t="s">
        <v>82</v>
      </c>
      <c r="H186" s="168">
        <v>1</v>
      </c>
      <c r="I186" s="169"/>
      <c r="L186" s="164"/>
      <c r="M186" s="170"/>
      <c r="T186" s="171"/>
      <c r="AT186" s="166" t="s">
        <v>219</v>
      </c>
      <c r="AU186" s="166" t="s">
        <v>88</v>
      </c>
      <c r="AV186" s="12" t="s">
        <v>88</v>
      </c>
      <c r="AW186" s="12" t="s">
        <v>31</v>
      </c>
      <c r="AX186" s="12" t="s">
        <v>75</v>
      </c>
      <c r="AY186" s="166" t="s">
        <v>205</v>
      </c>
    </row>
    <row r="187" spans="2:65" s="13" customFormat="1">
      <c r="B187" s="172"/>
      <c r="D187" s="165" t="s">
        <v>219</v>
      </c>
      <c r="E187" s="173" t="s">
        <v>1</v>
      </c>
      <c r="F187" s="174" t="s">
        <v>221</v>
      </c>
      <c r="H187" s="175">
        <v>1</v>
      </c>
      <c r="I187" s="176"/>
      <c r="L187" s="172"/>
      <c r="M187" s="177"/>
      <c r="T187" s="178"/>
      <c r="AT187" s="173" t="s">
        <v>219</v>
      </c>
      <c r="AU187" s="173" t="s">
        <v>88</v>
      </c>
      <c r="AV187" s="13" t="s">
        <v>210</v>
      </c>
      <c r="AW187" s="13" t="s">
        <v>31</v>
      </c>
      <c r="AX187" s="13" t="s">
        <v>82</v>
      </c>
      <c r="AY187" s="173" t="s">
        <v>205</v>
      </c>
    </row>
    <row r="188" spans="2:65" s="11" customFormat="1" ht="22.9" customHeight="1">
      <c r="B188" s="126"/>
      <c r="D188" s="127" t="s">
        <v>74</v>
      </c>
      <c r="E188" s="152" t="s">
        <v>478</v>
      </c>
      <c r="F188" s="152" t="s">
        <v>479</v>
      </c>
      <c r="I188" s="129"/>
      <c r="J188" s="153">
        <f>BK188</f>
        <v>0</v>
      </c>
      <c r="L188" s="126"/>
      <c r="M188" s="131"/>
      <c r="P188" s="132">
        <f>P189</f>
        <v>0</v>
      </c>
      <c r="R188" s="132">
        <f>R189</f>
        <v>0</v>
      </c>
      <c r="T188" s="133">
        <f>T189</f>
        <v>0</v>
      </c>
      <c r="AR188" s="127" t="s">
        <v>82</v>
      </c>
      <c r="AT188" s="134" t="s">
        <v>74</v>
      </c>
      <c r="AU188" s="134" t="s">
        <v>82</v>
      </c>
      <c r="AY188" s="127" t="s">
        <v>205</v>
      </c>
      <c r="BK188" s="135">
        <f>BK189</f>
        <v>0</v>
      </c>
    </row>
    <row r="189" spans="2:65" s="1" customFormat="1" ht="24.2" customHeight="1">
      <c r="B189" s="136"/>
      <c r="C189" s="154" t="s">
        <v>313</v>
      </c>
      <c r="D189" s="154" t="s">
        <v>214</v>
      </c>
      <c r="E189" s="155" t="s">
        <v>480</v>
      </c>
      <c r="F189" s="156" t="s">
        <v>481</v>
      </c>
      <c r="G189" s="157" t="s">
        <v>270</v>
      </c>
      <c r="H189" s="158">
        <v>125.18</v>
      </c>
      <c r="I189" s="159"/>
      <c r="J189" s="160">
        <f>ROUND(I189*H189,2)</f>
        <v>0</v>
      </c>
      <c r="K189" s="161"/>
      <c r="L189" s="32"/>
      <c r="M189" s="192" t="s">
        <v>1</v>
      </c>
      <c r="N189" s="193" t="s">
        <v>41</v>
      </c>
      <c r="O189" s="194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AR189" s="150" t="s">
        <v>210</v>
      </c>
      <c r="AT189" s="150" t="s">
        <v>214</v>
      </c>
      <c r="AU189" s="150" t="s">
        <v>88</v>
      </c>
      <c r="AY189" s="17" t="s">
        <v>205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7" t="s">
        <v>88</v>
      </c>
      <c r="BK189" s="151">
        <f>ROUND(I189*H189,2)</f>
        <v>0</v>
      </c>
      <c r="BL189" s="17" t="s">
        <v>210</v>
      </c>
      <c r="BM189" s="150" t="s">
        <v>482</v>
      </c>
    </row>
    <row r="190" spans="2:65" s="1" customFormat="1" ht="6.95" customHeight="1"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2"/>
    </row>
  </sheetData>
  <autoFilter ref="C123:K189" xr:uid="{00000000-0009-0000-0000-000002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1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172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30" customHeight="1">
      <c r="B11" s="32"/>
      <c r="E11" s="225" t="s">
        <v>483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178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ROUND(J132,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ROUND((SUM(BE132:BE316)),  2)</f>
        <v>0</v>
      </c>
      <c r="G35" s="95"/>
      <c r="H35" s="95"/>
      <c r="I35" s="96">
        <v>0.2</v>
      </c>
      <c r="J35" s="94">
        <f>ROUND(((SUM(BE132:BE316))*I35),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ROUND((SUM(BF132:BF316)),  2)</f>
        <v>0</v>
      </c>
      <c r="G36" s="95"/>
      <c r="H36" s="95"/>
      <c r="I36" s="96">
        <v>0.2</v>
      </c>
      <c r="J36" s="94">
        <f>ROUND(((SUM(BF132:BF316))*I36),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ROUND((SUM(BG132:BG316)),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ROUND((SUM(BH132:BH316)),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ROUND((SUM(BI132:BI316)),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172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>E1.3Z - E1.3Z 1.Konštrukcie plastové okenné výplne  v.č.A25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J132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J133</f>
        <v>0</v>
      </c>
      <c r="L99" s="109"/>
    </row>
    <row r="100" spans="2:47" s="8" customFormat="1" ht="24.95" customHeight="1">
      <c r="B100" s="109"/>
      <c r="D100" s="110" t="s">
        <v>184</v>
      </c>
      <c r="E100" s="111"/>
      <c r="F100" s="111"/>
      <c r="G100" s="111"/>
      <c r="H100" s="111"/>
      <c r="I100" s="111"/>
      <c r="J100" s="112">
        <f>J135</f>
        <v>0</v>
      </c>
      <c r="L100" s="109"/>
    </row>
    <row r="101" spans="2:47" s="9" customFormat="1" ht="19.899999999999999" customHeight="1">
      <c r="B101" s="113"/>
      <c r="D101" s="114" t="s">
        <v>421</v>
      </c>
      <c r="E101" s="115"/>
      <c r="F101" s="115"/>
      <c r="G101" s="115"/>
      <c r="H101" s="115"/>
      <c r="I101" s="115"/>
      <c r="J101" s="116">
        <f>J136</f>
        <v>0</v>
      </c>
      <c r="L101" s="113"/>
    </row>
    <row r="102" spans="2:47" s="9" customFormat="1" ht="19.899999999999999" customHeight="1">
      <c r="B102" s="113"/>
      <c r="D102" s="114" t="s">
        <v>185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2:47" s="9" customFormat="1" ht="19.899999999999999" customHeight="1">
      <c r="B103" s="113"/>
      <c r="D103" s="114" t="s">
        <v>423</v>
      </c>
      <c r="E103" s="115"/>
      <c r="F103" s="115"/>
      <c r="G103" s="115"/>
      <c r="H103" s="115"/>
      <c r="I103" s="115"/>
      <c r="J103" s="116">
        <f>J163</f>
        <v>0</v>
      </c>
      <c r="L103" s="113"/>
    </row>
    <row r="104" spans="2:47" s="8" customFormat="1" ht="24.95" customHeight="1">
      <c r="B104" s="109"/>
      <c r="D104" s="110" t="s">
        <v>186</v>
      </c>
      <c r="E104" s="111"/>
      <c r="F104" s="111"/>
      <c r="G104" s="111"/>
      <c r="H104" s="111"/>
      <c r="I104" s="111"/>
      <c r="J104" s="112">
        <f>J165</f>
        <v>0</v>
      </c>
      <c r="L104" s="109"/>
    </row>
    <row r="105" spans="2:47" s="9" customFormat="1" ht="19.899999999999999" customHeight="1">
      <c r="B105" s="113"/>
      <c r="D105" s="114" t="s">
        <v>484</v>
      </c>
      <c r="E105" s="115"/>
      <c r="F105" s="115"/>
      <c r="G105" s="115"/>
      <c r="H105" s="115"/>
      <c r="I105" s="115"/>
      <c r="J105" s="116">
        <f>J166</f>
        <v>0</v>
      </c>
      <c r="L105" s="113"/>
    </row>
    <row r="106" spans="2:47" s="9" customFormat="1" ht="19.899999999999999" customHeight="1">
      <c r="B106" s="113"/>
      <c r="D106" s="114" t="s">
        <v>190</v>
      </c>
      <c r="E106" s="115"/>
      <c r="F106" s="115"/>
      <c r="G106" s="115"/>
      <c r="H106" s="115"/>
      <c r="I106" s="115"/>
      <c r="J106" s="116">
        <f>J185</f>
        <v>0</v>
      </c>
      <c r="L106" s="113"/>
    </row>
    <row r="107" spans="2:47" s="9" customFormat="1" ht="19.899999999999999" customHeight="1">
      <c r="B107" s="113"/>
      <c r="D107" s="114" t="s">
        <v>485</v>
      </c>
      <c r="E107" s="115"/>
      <c r="F107" s="115"/>
      <c r="G107" s="115"/>
      <c r="H107" s="115"/>
      <c r="I107" s="115"/>
      <c r="J107" s="116">
        <f>J205</f>
        <v>0</v>
      </c>
      <c r="L107" s="113"/>
    </row>
    <row r="108" spans="2:47" s="9" customFormat="1" ht="19.899999999999999" customHeight="1">
      <c r="B108" s="113"/>
      <c r="D108" s="114" t="s">
        <v>486</v>
      </c>
      <c r="E108" s="115"/>
      <c r="F108" s="115"/>
      <c r="G108" s="115"/>
      <c r="H108" s="115"/>
      <c r="I108" s="115"/>
      <c r="J108" s="116">
        <f>J242</f>
        <v>0</v>
      </c>
      <c r="L108" s="113"/>
    </row>
    <row r="109" spans="2:47" s="8" customFormat="1" ht="24.95" customHeight="1">
      <c r="B109" s="109"/>
      <c r="D109" s="110" t="s">
        <v>487</v>
      </c>
      <c r="E109" s="111"/>
      <c r="F109" s="111"/>
      <c r="G109" s="111"/>
      <c r="H109" s="111"/>
      <c r="I109" s="111"/>
      <c r="J109" s="112">
        <f>J307</f>
        <v>0</v>
      </c>
      <c r="L109" s="109"/>
    </row>
    <row r="110" spans="2:47" s="9" customFormat="1" ht="19.899999999999999" customHeight="1">
      <c r="B110" s="113"/>
      <c r="D110" s="114" t="s">
        <v>488</v>
      </c>
      <c r="E110" s="115"/>
      <c r="F110" s="115"/>
      <c r="G110" s="115"/>
      <c r="H110" s="115"/>
      <c r="I110" s="115"/>
      <c r="J110" s="116">
        <f>J308</f>
        <v>0</v>
      </c>
      <c r="L110" s="113"/>
    </row>
    <row r="111" spans="2:47" s="1" customFormat="1" ht="21.75" customHeight="1">
      <c r="B111" s="32"/>
      <c r="L111" s="32"/>
    </row>
    <row r="112" spans="2:47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2"/>
    </row>
    <row r="116" spans="2:12" s="1" customFormat="1" ht="6.9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32"/>
    </row>
    <row r="117" spans="2:12" s="1" customFormat="1" ht="24.95" customHeight="1">
      <c r="B117" s="32"/>
      <c r="C117" s="21" t="s">
        <v>191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15</v>
      </c>
      <c r="L119" s="32"/>
    </row>
    <row r="120" spans="2:12" s="1" customFormat="1" ht="26.25" customHeight="1">
      <c r="B120" s="32"/>
      <c r="E120" s="270" t="str">
        <f>E7</f>
        <v>PD PRE MODERNIZÁCIU A STAVEBNÉ ÚPRAVY-  ŠD NOVÁ DOBA  PRI SPU V NITRE</v>
      </c>
      <c r="F120" s="271"/>
      <c r="G120" s="271"/>
      <c r="H120" s="271"/>
      <c r="L120" s="32"/>
    </row>
    <row r="121" spans="2:12" ht="12" customHeight="1">
      <c r="B121" s="20"/>
      <c r="C121" s="27" t="s">
        <v>171</v>
      </c>
      <c r="L121" s="20"/>
    </row>
    <row r="122" spans="2:12" s="1" customFormat="1" ht="16.5" customHeight="1">
      <c r="B122" s="32"/>
      <c r="E122" s="270" t="s">
        <v>172</v>
      </c>
      <c r="F122" s="269"/>
      <c r="G122" s="269"/>
      <c r="H122" s="269"/>
      <c r="L122" s="32"/>
    </row>
    <row r="123" spans="2:12" s="1" customFormat="1" ht="12" customHeight="1">
      <c r="B123" s="32"/>
      <c r="C123" s="27" t="s">
        <v>173</v>
      </c>
      <c r="L123" s="32"/>
    </row>
    <row r="124" spans="2:12" s="1" customFormat="1" ht="30" customHeight="1">
      <c r="B124" s="32"/>
      <c r="E124" s="225" t="str">
        <f>E11</f>
        <v>E1.3Z - E1.3Z 1.Konštrukcie plastové okenné výplne  v.č.A25</v>
      </c>
      <c r="F124" s="269"/>
      <c r="G124" s="269"/>
      <c r="H124" s="269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19</v>
      </c>
      <c r="F126" s="25" t="str">
        <f>F14</f>
        <v>Nitra</v>
      </c>
      <c r="I126" s="27" t="s">
        <v>21</v>
      </c>
      <c r="J126" s="55" t="str">
        <f>IF(J14="","",J14)</f>
        <v>6. 6. 2024</v>
      </c>
      <c r="L126" s="32"/>
    </row>
    <row r="127" spans="2:12" s="1" customFormat="1" ht="6.95" customHeight="1">
      <c r="B127" s="32"/>
      <c r="L127" s="32"/>
    </row>
    <row r="128" spans="2:12" s="1" customFormat="1" ht="40.15" customHeight="1">
      <c r="B128" s="32"/>
      <c r="C128" s="27" t="s">
        <v>23</v>
      </c>
      <c r="F128" s="25" t="str">
        <f>E17</f>
        <v>SPU v NITRE , A.Hlinku č.2 , 94901 NITRA</v>
      </c>
      <c r="I128" s="27" t="s">
        <v>29</v>
      </c>
      <c r="J128" s="30" t="str">
        <f>E23</f>
        <v xml:space="preserve">STAPRING a.s.,Cintorínska 9,811 Bratislava </v>
      </c>
      <c r="L128" s="32"/>
    </row>
    <row r="129" spans="2:65" s="1" customFormat="1" ht="15.2" customHeight="1">
      <c r="B129" s="32"/>
      <c r="C129" s="27" t="s">
        <v>27</v>
      </c>
      <c r="F129" s="25" t="str">
        <f>IF(E20="","",E20)</f>
        <v>Vyplň údaj</v>
      </c>
      <c r="I129" s="27" t="s">
        <v>32</v>
      </c>
      <c r="J129" s="30" t="str">
        <f>E26</f>
        <v xml:space="preserve">K.Šinská </v>
      </c>
      <c r="L129" s="32"/>
    </row>
    <row r="130" spans="2:65" s="1" customFormat="1" ht="10.35" customHeight="1">
      <c r="B130" s="32"/>
      <c r="L130" s="32"/>
    </row>
    <row r="131" spans="2:65" s="10" customFormat="1" ht="29.25" customHeight="1">
      <c r="B131" s="117"/>
      <c r="C131" s="118" t="s">
        <v>192</v>
      </c>
      <c r="D131" s="119" t="s">
        <v>60</v>
      </c>
      <c r="E131" s="119" t="s">
        <v>56</v>
      </c>
      <c r="F131" s="119" t="s">
        <v>57</v>
      </c>
      <c r="G131" s="119" t="s">
        <v>193</v>
      </c>
      <c r="H131" s="119" t="s">
        <v>194</v>
      </c>
      <c r="I131" s="119" t="s">
        <v>195</v>
      </c>
      <c r="J131" s="120" t="s">
        <v>181</v>
      </c>
      <c r="K131" s="121" t="s">
        <v>196</v>
      </c>
      <c r="L131" s="117"/>
      <c r="M131" s="62" t="s">
        <v>1</v>
      </c>
      <c r="N131" s="63" t="s">
        <v>39</v>
      </c>
      <c r="O131" s="63" t="s">
        <v>197</v>
      </c>
      <c r="P131" s="63" t="s">
        <v>198</v>
      </c>
      <c r="Q131" s="63" t="s">
        <v>199</v>
      </c>
      <c r="R131" s="63" t="s">
        <v>200</v>
      </c>
      <c r="S131" s="63" t="s">
        <v>201</v>
      </c>
      <c r="T131" s="64" t="s">
        <v>202</v>
      </c>
    </row>
    <row r="132" spans="2:65" s="1" customFormat="1" ht="22.9" customHeight="1">
      <c r="B132" s="32"/>
      <c r="C132" s="67" t="s">
        <v>182</v>
      </c>
      <c r="J132" s="122">
        <f>BK132</f>
        <v>0</v>
      </c>
      <c r="L132" s="32"/>
      <c r="M132" s="65"/>
      <c r="N132" s="56"/>
      <c r="O132" s="56"/>
      <c r="P132" s="123">
        <f>P133+P135+P165+P307</f>
        <v>0</v>
      </c>
      <c r="Q132" s="56"/>
      <c r="R132" s="123">
        <f>R133+R135+R165+R307</f>
        <v>57.587990607499997</v>
      </c>
      <c r="S132" s="56"/>
      <c r="T132" s="124">
        <f>T133+T135+T165+T307</f>
        <v>0</v>
      </c>
      <c r="AT132" s="17" t="s">
        <v>74</v>
      </c>
      <c r="AU132" s="17" t="s">
        <v>183</v>
      </c>
      <c r="BK132" s="125">
        <f>BK133+BK135+BK165+BK307</f>
        <v>0</v>
      </c>
    </row>
    <row r="133" spans="2:65" s="11" customFormat="1" ht="25.9" customHeight="1">
      <c r="B133" s="126"/>
      <c r="D133" s="127" t="s">
        <v>74</v>
      </c>
      <c r="E133" s="128" t="s">
        <v>203</v>
      </c>
      <c r="F133" s="128" t="s">
        <v>204</v>
      </c>
      <c r="I133" s="129"/>
      <c r="J133" s="130">
        <f>BK133</f>
        <v>0</v>
      </c>
      <c r="L133" s="126"/>
      <c r="M133" s="131"/>
      <c r="P133" s="132">
        <f>P134</f>
        <v>0</v>
      </c>
      <c r="R133" s="132">
        <f>R134</f>
        <v>0</v>
      </c>
      <c r="T133" s="133">
        <f>T134</f>
        <v>0</v>
      </c>
      <c r="AR133" s="127" t="s">
        <v>82</v>
      </c>
      <c r="AT133" s="134" t="s">
        <v>74</v>
      </c>
      <c r="AU133" s="134" t="s">
        <v>75</v>
      </c>
      <c r="AY133" s="127" t="s">
        <v>205</v>
      </c>
      <c r="BK133" s="135">
        <f>BK134</f>
        <v>0</v>
      </c>
    </row>
    <row r="134" spans="2:65" s="1" customFormat="1" ht="66.75" customHeight="1">
      <c r="B134" s="136"/>
      <c r="C134" s="137" t="s">
        <v>82</v>
      </c>
      <c r="D134" s="137" t="s">
        <v>206</v>
      </c>
      <c r="E134" s="138" t="s">
        <v>207</v>
      </c>
      <c r="F134" s="139" t="s">
        <v>208</v>
      </c>
      <c r="G134" s="140" t="s">
        <v>1</v>
      </c>
      <c r="H134" s="141">
        <v>0</v>
      </c>
      <c r="I134" s="142"/>
      <c r="J134" s="143">
        <f>ROUND(I134*H134,2)</f>
        <v>0</v>
      </c>
      <c r="K134" s="144"/>
      <c r="L134" s="145"/>
      <c r="M134" s="146" t="s">
        <v>1</v>
      </c>
      <c r="N134" s="147" t="s">
        <v>41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209</v>
      </c>
      <c r="AT134" s="150" t="s">
        <v>206</v>
      </c>
      <c r="AU134" s="150" t="s">
        <v>82</v>
      </c>
      <c r="AY134" s="17" t="s">
        <v>205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7" t="s">
        <v>88</v>
      </c>
      <c r="BK134" s="151">
        <f>ROUND(I134*H134,2)</f>
        <v>0</v>
      </c>
      <c r="BL134" s="17" t="s">
        <v>210</v>
      </c>
      <c r="BM134" s="150" t="s">
        <v>489</v>
      </c>
    </row>
    <row r="135" spans="2:65" s="11" customFormat="1" ht="25.9" customHeight="1">
      <c r="B135" s="126"/>
      <c r="D135" s="127" t="s">
        <v>74</v>
      </c>
      <c r="E135" s="128" t="s">
        <v>203</v>
      </c>
      <c r="F135" s="128" t="s">
        <v>204</v>
      </c>
      <c r="I135" s="129"/>
      <c r="J135" s="130">
        <f>BK135</f>
        <v>0</v>
      </c>
      <c r="L135" s="126"/>
      <c r="M135" s="131"/>
      <c r="P135" s="132">
        <f>P136+P156+P163</f>
        <v>0</v>
      </c>
      <c r="R135" s="132">
        <f>R136+R156+R163</f>
        <v>46.849729687499995</v>
      </c>
      <c r="T135" s="133">
        <f>T136+T156+T163</f>
        <v>0</v>
      </c>
      <c r="AR135" s="127" t="s">
        <v>82</v>
      </c>
      <c r="AT135" s="134" t="s">
        <v>74</v>
      </c>
      <c r="AU135" s="134" t="s">
        <v>75</v>
      </c>
      <c r="AY135" s="127" t="s">
        <v>205</v>
      </c>
      <c r="BK135" s="135">
        <f>BK136+BK156+BK163</f>
        <v>0</v>
      </c>
    </row>
    <row r="136" spans="2:65" s="11" customFormat="1" ht="22.9" customHeight="1">
      <c r="B136" s="126"/>
      <c r="D136" s="127" t="s">
        <v>74</v>
      </c>
      <c r="E136" s="152" t="s">
        <v>260</v>
      </c>
      <c r="F136" s="152" t="s">
        <v>425</v>
      </c>
      <c r="I136" s="129"/>
      <c r="J136" s="153">
        <f>BK136</f>
        <v>0</v>
      </c>
      <c r="L136" s="126"/>
      <c r="M136" s="131"/>
      <c r="P136" s="132">
        <f>SUM(P137:P155)</f>
        <v>0</v>
      </c>
      <c r="R136" s="132">
        <f>SUM(R137:R155)</f>
        <v>46.849729687499995</v>
      </c>
      <c r="T136" s="133">
        <f>SUM(T137:T155)</f>
        <v>0</v>
      </c>
      <c r="AR136" s="127" t="s">
        <v>82</v>
      </c>
      <c r="AT136" s="134" t="s">
        <v>74</v>
      </c>
      <c r="AU136" s="134" t="s">
        <v>82</v>
      </c>
      <c r="AY136" s="127" t="s">
        <v>205</v>
      </c>
      <c r="BK136" s="135">
        <f>SUM(BK137:BK155)</f>
        <v>0</v>
      </c>
    </row>
    <row r="137" spans="2:65" s="1" customFormat="1" ht="24.2" customHeight="1">
      <c r="B137" s="136"/>
      <c r="C137" s="154" t="s">
        <v>88</v>
      </c>
      <c r="D137" s="154" t="s">
        <v>214</v>
      </c>
      <c r="E137" s="155" t="s">
        <v>490</v>
      </c>
      <c r="F137" s="156" t="s">
        <v>491</v>
      </c>
      <c r="G137" s="157" t="s">
        <v>165</v>
      </c>
      <c r="H137" s="158">
        <v>1195.125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41</v>
      </c>
      <c r="P137" s="148">
        <f>O137*H137</f>
        <v>0</v>
      </c>
      <c r="Q137" s="148">
        <v>3.5869999999999999E-2</v>
      </c>
      <c r="R137" s="148">
        <f>Q137*H137</f>
        <v>42.869133749999996</v>
      </c>
      <c r="S137" s="148">
        <v>0</v>
      </c>
      <c r="T137" s="149">
        <f>S137*H137</f>
        <v>0</v>
      </c>
      <c r="AR137" s="150" t="s">
        <v>210</v>
      </c>
      <c r="AT137" s="150" t="s">
        <v>214</v>
      </c>
      <c r="AU137" s="150" t="s">
        <v>88</v>
      </c>
      <c r="AY137" s="17" t="s">
        <v>205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7" t="s">
        <v>88</v>
      </c>
      <c r="BK137" s="151">
        <f>ROUND(I137*H137,2)</f>
        <v>0</v>
      </c>
      <c r="BL137" s="17" t="s">
        <v>210</v>
      </c>
      <c r="BM137" s="150" t="s">
        <v>492</v>
      </c>
    </row>
    <row r="138" spans="2:65" s="14" customFormat="1" ht="22.5">
      <c r="B138" s="179"/>
      <c r="D138" s="165" t="s">
        <v>219</v>
      </c>
      <c r="E138" s="180" t="s">
        <v>1</v>
      </c>
      <c r="F138" s="181" t="s">
        <v>493</v>
      </c>
      <c r="H138" s="180" t="s">
        <v>1</v>
      </c>
      <c r="I138" s="182"/>
      <c r="L138" s="179"/>
      <c r="M138" s="183"/>
      <c r="T138" s="184"/>
      <c r="AT138" s="180" t="s">
        <v>219</v>
      </c>
      <c r="AU138" s="180" t="s">
        <v>88</v>
      </c>
      <c r="AV138" s="14" t="s">
        <v>82</v>
      </c>
      <c r="AW138" s="14" t="s">
        <v>31</v>
      </c>
      <c r="AX138" s="14" t="s">
        <v>75</v>
      </c>
      <c r="AY138" s="180" t="s">
        <v>205</v>
      </c>
    </row>
    <row r="139" spans="2:65" s="12" customFormat="1">
      <c r="B139" s="164"/>
      <c r="D139" s="165" t="s">
        <v>219</v>
      </c>
      <c r="E139" s="166" t="s">
        <v>1</v>
      </c>
      <c r="F139" s="167" t="s">
        <v>494</v>
      </c>
      <c r="H139" s="168">
        <v>1195.125</v>
      </c>
      <c r="I139" s="169"/>
      <c r="L139" s="164"/>
      <c r="M139" s="170"/>
      <c r="T139" s="171"/>
      <c r="AT139" s="166" t="s">
        <v>219</v>
      </c>
      <c r="AU139" s="166" t="s">
        <v>88</v>
      </c>
      <c r="AV139" s="12" t="s">
        <v>88</v>
      </c>
      <c r="AW139" s="12" t="s">
        <v>31</v>
      </c>
      <c r="AX139" s="12" t="s">
        <v>75</v>
      </c>
      <c r="AY139" s="166" t="s">
        <v>205</v>
      </c>
    </row>
    <row r="140" spans="2:65" s="13" customFormat="1">
      <c r="B140" s="172"/>
      <c r="D140" s="165" t="s">
        <v>219</v>
      </c>
      <c r="E140" s="173" t="s">
        <v>1</v>
      </c>
      <c r="F140" s="174" t="s">
        <v>221</v>
      </c>
      <c r="H140" s="175">
        <v>1195.125</v>
      </c>
      <c r="I140" s="176"/>
      <c r="L140" s="172"/>
      <c r="M140" s="177"/>
      <c r="T140" s="178"/>
      <c r="AT140" s="173" t="s">
        <v>219</v>
      </c>
      <c r="AU140" s="173" t="s">
        <v>88</v>
      </c>
      <c r="AV140" s="13" t="s">
        <v>210</v>
      </c>
      <c r="AW140" s="13" t="s">
        <v>31</v>
      </c>
      <c r="AX140" s="13" t="s">
        <v>82</v>
      </c>
      <c r="AY140" s="173" t="s">
        <v>205</v>
      </c>
    </row>
    <row r="141" spans="2:65" s="1" customFormat="1" ht="24.2" customHeight="1">
      <c r="B141" s="136"/>
      <c r="C141" s="154" t="s">
        <v>222</v>
      </c>
      <c r="D141" s="154" t="s">
        <v>214</v>
      </c>
      <c r="E141" s="155" t="s">
        <v>495</v>
      </c>
      <c r="F141" s="156" t="s">
        <v>496</v>
      </c>
      <c r="G141" s="157" t="s">
        <v>165</v>
      </c>
      <c r="H141" s="158">
        <v>396.375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41</v>
      </c>
      <c r="P141" s="148">
        <f>O141*H141</f>
        <v>0</v>
      </c>
      <c r="Q141" s="148">
        <v>1.0042499999999999E-2</v>
      </c>
      <c r="R141" s="148">
        <f>Q141*H141</f>
        <v>3.9805959375</v>
      </c>
      <c r="S141" s="148">
        <v>0</v>
      </c>
      <c r="T141" s="149">
        <f>S141*H141</f>
        <v>0</v>
      </c>
      <c r="AR141" s="150" t="s">
        <v>210</v>
      </c>
      <c r="AT141" s="150" t="s">
        <v>214</v>
      </c>
      <c r="AU141" s="150" t="s">
        <v>88</v>
      </c>
      <c r="AY141" s="17" t="s">
        <v>205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7" t="s">
        <v>88</v>
      </c>
      <c r="BK141" s="151">
        <f>ROUND(I141*H141,2)</f>
        <v>0</v>
      </c>
      <c r="BL141" s="17" t="s">
        <v>210</v>
      </c>
      <c r="BM141" s="150" t="s">
        <v>497</v>
      </c>
    </row>
    <row r="142" spans="2:65" s="14" customFormat="1">
      <c r="B142" s="179"/>
      <c r="D142" s="165" t="s">
        <v>219</v>
      </c>
      <c r="E142" s="180" t="s">
        <v>1</v>
      </c>
      <c r="F142" s="181" t="s">
        <v>498</v>
      </c>
      <c r="H142" s="180" t="s">
        <v>1</v>
      </c>
      <c r="I142" s="182"/>
      <c r="L142" s="179"/>
      <c r="M142" s="183"/>
      <c r="T142" s="184"/>
      <c r="AT142" s="180" t="s">
        <v>219</v>
      </c>
      <c r="AU142" s="180" t="s">
        <v>88</v>
      </c>
      <c r="AV142" s="14" t="s">
        <v>82</v>
      </c>
      <c r="AW142" s="14" t="s">
        <v>31</v>
      </c>
      <c r="AX142" s="14" t="s">
        <v>75</v>
      </c>
      <c r="AY142" s="180" t="s">
        <v>205</v>
      </c>
    </row>
    <row r="143" spans="2:65" s="14" customFormat="1">
      <c r="B143" s="179"/>
      <c r="D143" s="165" t="s">
        <v>219</v>
      </c>
      <c r="E143" s="180" t="s">
        <v>1</v>
      </c>
      <c r="F143" s="181" t="s">
        <v>499</v>
      </c>
      <c r="H143" s="180" t="s">
        <v>1</v>
      </c>
      <c r="I143" s="182"/>
      <c r="L143" s="179"/>
      <c r="M143" s="183"/>
      <c r="T143" s="184"/>
      <c r="AT143" s="180" t="s">
        <v>219</v>
      </c>
      <c r="AU143" s="180" t="s">
        <v>88</v>
      </c>
      <c r="AV143" s="14" t="s">
        <v>82</v>
      </c>
      <c r="AW143" s="14" t="s">
        <v>31</v>
      </c>
      <c r="AX143" s="14" t="s">
        <v>75</v>
      </c>
      <c r="AY143" s="180" t="s">
        <v>205</v>
      </c>
    </row>
    <row r="144" spans="2:65" s="12" customFormat="1">
      <c r="B144" s="164"/>
      <c r="D144" s="165" t="s">
        <v>219</v>
      </c>
      <c r="E144" s="166" t="s">
        <v>1</v>
      </c>
      <c r="F144" s="167" t="s">
        <v>500</v>
      </c>
      <c r="H144" s="168">
        <v>375.75</v>
      </c>
      <c r="I144" s="169"/>
      <c r="L144" s="164"/>
      <c r="M144" s="170"/>
      <c r="T144" s="171"/>
      <c r="AT144" s="166" t="s">
        <v>219</v>
      </c>
      <c r="AU144" s="166" t="s">
        <v>88</v>
      </c>
      <c r="AV144" s="12" t="s">
        <v>88</v>
      </c>
      <c r="AW144" s="12" t="s">
        <v>31</v>
      </c>
      <c r="AX144" s="12" t="s">
        <v>75</v>
      </c>
      <c r="AY144" s="166" t="s">
        <v>205</v>
      </c>
    </row>
    <row r="145" spans="2:65" s="15" customFormat="1">
      <c r="B145" s="185"/>
      <c r="D145" s="165" t="s">
        <v>219</v>
      </c>
      <c r="E145" s="186" t="s">
        <v>1</v>
      </c>
      <c r="F145" s="187" t="s">
        <v>404</v>
      </c>
      <c r="H145" s="188">
        <v>375.75</v>
      </c>
      <c r="I145" s="189"/>
      <c r="L145" s="185"/>
      <c r="M145" s="190"/>
      <c r="T145" s="191"/>
      <c r="AT145" s="186" t="s">
        <v>219</v>
      </c>
      <c r="AU145" s="186" t="s">
        <v>88</v>
      </c>
      <c r="AV145" s="15" t="s">
        <v>222</v>
      </c>
      <c r="AW145" s="15" t="s">
        <v>31</v>
      </c>
      <c r="AX145" s="15" t="s">
        <v>75</v>
      </c>
      <c r="AY145" s="186" t="s">
        <v>205</v>
      </c>
    </row>
    <row r="146" spans="2:65" s="14" customFormat="1">
      <c r="B146" s="179"/>
      <c r="D146" s="165" t="s">
        <v>219</v>
      </c>
      <c r="E146" s="180" t="s">
        <v>1</v>
      </c>
      <c r="F146" s="181" t="s">
        <v>501</v>
      </c>
      <c r="H146" s="180" t="s">
        <v>1</v>
      </c>
      <c r="I146" s="182"/>
      <c r="L146" s="179"/>
      <c r="M146" s="183"/>
      <c r="T146" s="184"/>
      <c r="AT146" s="180" t="s">
        <v>219</v>
      </c>
      <c r="AU146" s="180" t="s">
        <v>88</v>
      </c>
      <c r="AV146" s="14" t="s">
        <v>82</v>
      </c>
      <c r="AW146" s="14" t="s">
        <v>31</v>
      </c>
      <c r="AX146" s="14" t="s">
        <v>75</v>
      </c>
      <c r="AY146" s="180" t="s">
        <v>205</v>
      </c>
    </row>
    <row r="147" spans="2:65" s="12" customFormat="1">
      <c r="B147" s="164"/>
      <c r="D147" s="165" t="s">
        <v>219</v>
      </c>
      <c r="E147" s="166" t="s">
        <v>1</v>
      </c>
      <c r="F147" s="167" t="s">
        <v>502</v>
      </c>
      <c r="H147" s="168">
        <v>12</v>
      </c>
      <c r="I147" s="169"/>
      <c r="L147" s="164"/>
      <c r="M147" s="170"/>
      <c r="T147" s="171"/>
      <c r="AT147" s="166" t="s">
        <v>219</v>
      </c>
      <c r="AU147" s="166" t="s">
        <v>88</v>
      </c>
      <c r="AV147" s="12" t="s">
        <v>88</v>
      </c>
      <c r="AW147" s="12" t="s">
        <v>31</v>
      </c>
      <c r="AX147" s="12" t="s">
        <v>75</v>
      </c>
      <c r="AY147" s="166" t="s">
        <v>205</v>
      </c>
    </row>
    <row r="148" spans="2:65" s="15" customFormat="1">
      <c r="B148" s="185"/>
      <c r="D148" s="165" t="s">
        <v>219</v>
      </c>
      <c r="E148" s="186" t="s">
        <v>1</v>
      </c>
      <c r="F148" s="187" t="s">
        <v>404</v>
      </c>
      <c r="H148" s="188">
        <v>12</v>
      </c>
      <c r="I148" s="189"/>
      <c r="L148" s="185"/>
      <c r="M148" s="190"/>
      <c r="T148" s="191"/>
      <c r="AT148" s="186" t="s">
        <v>219</v>
      </c>
      <c r="AU148" s="186" t="s">
        <v>88</v>
      </c>
      <c r="AV148" s="15" t="s">
        <v>222</v>
      </c>
      <c r="AW148" s="15" t="s">
        <v>31</v>
      </c>
      <c r="AX148" s="15" t="s">
        <v>75</v>
      </c>
      <c r="AY148" s="186" t="s">
        <v>205</v>
      </c>
    </row>
    <row r="149" spans="2:65" s="14" customFormat="1">
      <c r="B149" s="179"/>
      <c r="D149" s="165" t="s">
        <v>219</v>
      </c>
      <c r="E149" s="180" t="s">
        <v>1</v>
      </c>
      <c r="F149" s="181" t="s">
        <v>503</v>
      </c>
      <c r="H149" s="180" t="s">
        <v>1</v>
      </c>
      <c r="I149" s="182"/>
      <c r="L149" s="179"/>
      <c r="M149" s="183"/>
      <c r="T149" s="184"/>
      <c r="AT149" s="180" t="s">
        <v>219</v>
      </c>
      <c r="AU149" s="180" t="s">
        <v>88</v>
      </c>
      <c r="AV149" s="14" t="s">
        <v>82</v>
      </c>
      <c r="AW149" s="14" t="s">
        <v>31</v>
      </c>
      <c r="AX149" s="14" t="s">
        <v>75</v>
      </c>
      <c r="AY149" s="180" t="s">
        <v>205</v>
      </c>
    </row>
    <row r="150" spans="2:65" s="12" customFormat="1">
      <c r="B150" s="164"/>
      <c r="D150" s="165" t="s">
        <v>219</v>
      </c>
      <c r="E150" s="166" t="s">
        <v>1</v>
      </c>
      <c r="F150" s="167" t="s">
        <v>504</v>
      </c>
      <c r="H150" s="168">
        <v>7.875</v>
      </c>
      <c r="I150" s="169"/>
      <c r="L150" s="164"/>
      <c r="M150" s="170"/>
      <c r="T150" s="171"/>
      <c r="AT150" s="166" t="s">
        <v>219</v>
      </c>
      <c r="AU150" s="166" t="s">
        <v>88</v>
      </c>
      <c r="AV150" s="12" t="s">
        <v>88</v>
      </c>
      <c r="AW150" s="12" t="s">
        <v>31</v>
      </c>
      <c r="AX150" s="12" t="s">
        <v>75</v>
      </c>
      <c r="AY150" s="166" t="s">
        <v>205</v>
      </c>
    </row>
    <row r="151" spans="2:65" s="15" customFormat="1">
      <c r="B151" s="185"/>
      <c r="D151" s="165" t="s">
        <v>219</v>
      </c>
      <c r="E151" s="186" t="s">
        <v>1</v>
      </c>
      <c r="F151" s="187" t="s">
        <v>404</v>
      </c>
      <c r="H151" s="188">
        <v>7.875</v>
      </c>
      <c r="I151" s="189"/>
      <c r="L151" s="185"/>
      <c r="M151" s="190"/>
      <c r="T151" s="191"/>
      <c r="AT151" s="186" t="s">
        <v>219</v>
      </c>
      <c r="AU151" s="186" t="s">
        <v>88</v>
      </c>
      <c r="AV151" s="15" t="s">
        <v>222</v>
      </c>
      <c r="AW151" s="15" t="s">
        <v>31</v>
      </c>
      <c r="AX151" s="15" t="s">
        <v>75</v>
      </c>
      <c r="AY151" s="186" t="s">
        <v>205</v>
      </c>
    </row>
    <row r="152" spans="2:65" s="14" customFormat="1">
      <c r="B152" s="179"/>
      <c r="D152" s="165" t="s">
        <v>219</v>
      </c>
      <c r="E152" s="180" t="s">
        <v>1</v>
      </c>
      <c r="F152" s="181" t="s">
        <v>505</v>
      </c>
      <c r="H152" s="180" t="s">
        <v>1</v>
      </c>
      <c r="I152" s="182"/>
      <c r="L152" s="179"/>
      <c r="M152" s="183"/>
      <c r="T152" s="184"/>
      <c r="AT152" s="180" t="s">
        <v>219</v>
      </c>
      <c r="AU152" s="180" t="s">
        <v>88</v>
      </c>
      <c r="AV152" s="14" t="s">
        <v>82</v>
      </c>
      <c r="AW152" s="14" t="s">
        <v>31</v>
      </c>
      <c r="AX152" s="14" t="s">
        <v>75</v>
      </c>
      <c r="AY152" s="180" t="s">
        <v>205</v>
      </c>
    </row>
    <row r="153" spans="2:65" s="12" customFormat="1">
      <c r="B153" s="164"/>
      <c r="D153" s="165" t="s">
        <v>219</v>
      </c>
      <c r="E153" s="166" t="s">
        <v>1</v>
      </c>
      <c r="F153" s="167" t="s">
        <v>506</v>
      </c>
      <c r="H153" s="168">
        <v>0.75</v>
      </c>
      <c r="I153" s="169"/>
      <c r="L153" s="164"/>
      <c r="M153" s="170"/>
      <c r="T153" s="171"/>
      <c r="AT153" s="166" t="s">
        <v>219</v>
      </c>
      <c r="AU153" s="166" t="s">
        <v>88</v>
      </c>
      <c r="AV153" s="12" t="s">
        <v>88</v>
      </c>
      <c r="AW153" s="12" t="s">
        <v>31</v>
      </c>
      <c r="AX153" s="12" t="s">
        <v>75</v>
      </c>
      <c r="AY153" s="166" t="s">
        <v>205</v>
      </c>
    </row>
    <row r="154" spans="2:65" s="15" customFormat="1">
      <c r="B154" s="185"/>
      <c r="D154" s="165" t="s">
        <v>219</v>
      </c>
      <c r="E154" s="186" t="s">
        <v>1</v>
      </c>
      <c r="F154" s="187" t="s">
        <v>404</v>
      </c>
      <c r="H154" s="188">
        <v>0.75</v>
      </c>
      <c r="I154" s="189"/>
      <c r="L154" s="185"/>
      <c r="M154" s="190"/>
      <c r="T154" s="191"/>
      <c r="AT154" s="186" t="s">
        <v>219</v>
      </c>
      <c r="AU154" s="186" t="s">
        <v>88</v>
      </c>
      <c r="AV154" s="15" t="s">
        <v>222</v>
      </c>
      <c r="AW154" s="15" t="s">
        <v>31</v>
      </c>
      <c r="AX154" s="15" t="s">
        <v>75</v>
      </c>
      <c r="AY154" s="186" t="s">
        <v>205</v>
      </c>
    </row>
    <row r="155" spans="2:65" s="13" customFormat="1">
      <c r="B155" s="172"/>
      <c r="D155" s="165" t="s">
        <v>219</v>
      </c>
      <c r="E155" s="173" t="s">
        <v>1</v>
      </c>
      <c r="F155" s="174" t="s">
        <v>507</v>
      </c>
      <c r="H155" s="175">
        <v>396.375</v>
      </c>
      <c r="I155" s="176"/>
      <c r="L155" s="172"/>
      <c r="M155" s="177"/>
      <c r="T155" s="178"/>
      <c r="AT155" s="173" t="s">
        <v>219</v>
      </c>
      <c r="AU155" s="173" t="s">
        <v>88</v>
      </c>
      <c r="AV155" s="13" t="s">
        <v>210</v>
      </c>
      <c r="AW155" s="13" t="s">
        <v>31</v>
      </c>
      <c r="AX155" s="13" t="s">
        <v>82</v>
      </c>
      <c r="AY155" s="173" t="s">
        <v>205</v>
      </c>
    </row>
    <row r="156" spans="2:65" s="11" customFormat="1" ht="22.9" customHeight="1">
      <c r="B156" s="126"/>
      <c r="D156" s="127" t="s">
        <v>74</v>
      </c>
      <c r="E156" s="152" t="s">
        <v>212</v>
      </c>
      <c r="F156" s="152" t="s">
        <v>213</v>
      </c>
      <c r="I156" s="129"/>
      <c r="J156" s="153">
        <f>BK156</f>
        <v>0</v>
      </c>
      <c r="L156" s="126"/>
      <c r="M156" s="131"/>
      <c r="P156" s="132">
        <f>SUM(P157:P162)</f>
        <v>0</v>
      </c>
      <c r="R156" s="132">
        <f>SUM(R157:R162)</f>
        <v>0</v>
      </c>
      <c r="T156" s="133">
        <f>SUM(T157:T162)</f>
        <v>0</v>
      </c>
      <c r="AR156" s="127" t="s">
        <v>82</v>
      </c>
      <c r="AT156" s="134" t="s">
        <v>74</v>
      </c>
      <c r="AU156" s="134" t="s">
        <v>82</v>
      </c>
      <c r="AY156" s="127" t="s">
        <v>205</v>
      </c>
      <c r="BK156" s="135">
        <f>SUM(BK157:BK162)</f>
        <v>0</v>
      </c>
    </row>
    <row r="157" spans="2:65" s="1" customFormat="1" ht="16.5" customHeight="1">
      <c r="B157" s="136"/>
      <c r="C157" s="154" t="s">
        <v>210</v>
      </c>
      <c r="D157" s="154" t="s">
        <v>214</v>
      </c>
      <c r="E157" s="155" t="s">
        <v>215</v>
      </c>
      <c r="F157" s="156" t="s">
        <v>216</v>
      </c>
      <c r="G157" s="157" t="s">
        <v>217</v>
      </c>
      <c r="H157" s="158">
        <v>20</v>
      </c>
      <c r="I157" s="159"/>
      <c r="J157" s="160">
        <f>ROUND(I157*H157,2)</f>
        <v>0</v>
      </c>
      <c r="K157" s="161"/>
      <c r="L157" s="32"/>
      <c r="M157" s="162" t="s">
        <v>1</v>
      </c>
      <c r="N157" s="163" t="s">
        <v>41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AR157" s="150" t="s">
        <v>508</v>
      </c>
      <c r="AT157" s="150" t="s">
        <v>214</v>
      </c>
      <c r="AU157" s="150" t="s">
        <v>88</v>
      </c>
      <c r="AY157" s="17" t="s">
        <v>205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7" t="s">
        <v>88</v>
      </c>
      <c r="BK157" s="151">
        <f>ROUND(I157*H157,2)</f>
        <v>0</v>
      </c>
      <c r="BL157" s="17" t="s">
        <v>508</v>
      </c>
      <c r="BM157" s="150" t="s">
        <v>509</v>
      </c>
    </row>
    <row r="158" spans="2:65" s="12" customFormat="1">
      <c r="B158" s="164"/>
      <c r="D158" s="165" t="s">
        <v>219</v>
      </c>
      <c r="E158" s="166" t="s">
        <v>1</v>
      </c>
      <c r="F158" s="167" t="s">
        <v>7</v>
      </c>
      <c r="H158" s="168">
        <v>20</v>
      </c>
      <c r="I158" s="169"/>
      <c r="L158" s="164"/>
      <c r="M158" s="170"/>
      <c r="T158" s="171"/>
      <c r="AT158" s="166" t="s">
        <v>219</v>
      </c>
      <c r="AU158" s="166" t="s">
        <v>88</v>
      </c>
      <c r="AV158" s="12" t="s">
        <v>88</v>
      </c>
      <c r="AW158" s="12" t="s">
        <v>31</v>
      </c>
      <c r="AX158" s="12" t="s">
        <v>75</v>
      </c>
      <c r="AY158" s="166" t="s">
        <v>205</v>
      </c>
    </row>
    <row r="159" spans="2:65" s="13" customFormat="1">
      <c r="B159" s="172"/>
      <c r="D159" s="165" t="s">
        <v>219</v>
      </c>
      <c r="E159" s="173" t="s">
        <v>1</v>
      </c>
      <c r="F159" s="174" t="s">
        <v>221</v>
      </c>
      <c r="H159" s="175">
        <v>20</v>
      </c>
      <c r="I159" s="176"/>
      <c r="L159" s="172"/>
      <c r="M159" s="177"/>
      <c r="T159" s="178"/>
      <c r="AT159" s="173" t="s">
        <v>219</v>
      </c>
      <c r="AU159" s="173" t="s">
        <v>88</v>
      </c>
      <c r="AV159" s="13" t="s">
        <v>210</v>
      </c>
      <c r="AW159" s="13" t="s">
        <v>31</v>
      </c>
      <c r="AX159" s="13" t="s">
        <v>82</v>
      </c>
      <c r="AY159" s="173" t="s">
        <v>205</v>
      </c>
    </row>
    <row r="160" spans="2:65" s="1" customFormat="1" ht="16.5" customHeight="1">
      <c r="B160" s="136"/>
      <c r="C160" s="154" t="s">
        <v>220</v>
      </c>
      <c r="D160" s="154" t="s">
        <v>214</v>
      </c>
      <c r="E160" s="155" t="s">
        <v>223</v>
      </c>
      <c r="F160" s="156" t="s">
        <v>224</v>
      </c>
      <c r="G160" s="157" t="s">
        <v>225</v>
      </c>
      <c r="H160" s="158">
        <v>20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41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AR160" s="150" t="s">
        <v>210</v>
      </c>
      <c r="AT160" s="150" t="s">
        <v>214</v>
      </c>
      <c r="AU160" s="150" t="s">
        <v>88</v>
      </c>
      <c r="AY160" s="17" t="s">
        <v>205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7" t="s">
        <v>88</v>
      </c>
      <c r="BK160" s="151">
        <f>ROUND(I160*H160,2)</f>
        <v>0</v>
      </c>
      <c r="BL160" s="17" t="s">
        <v>210</v>
      </c>
      <c r="BM160" s="150" t="s">
        <v>510</v>
      </c>
    </row>
    <row r="161" spans="2:65" s="12" customFormat="1">
      <c r="B161" s="164"/>
      <c r="D161" s="165" t="s">
        <v>219</v>
      </c>
      <c r="E161" s="166" t="s">
        <v>1</v>
      </c>
      <c r="F161" s="167" t="s">
        <v>7</v>
      </c>
      <c r="H161" s="168">
        <v>20</v>
      </c>
      <c r="I161" s="169"/>
      <c r="L161" s="164"/>
      <c r="M161" s="170"/>
      <c r="T161" s="171"/>
      <c r="AT161" s="166" t="s">
        <v>219</v>
      </c>
      <c r="AU161" s="166" t="s">
        <v>88</v>
      </c>
      <c r="AV161" s="12" t="s">
        <v>88</v>
      </c>
      <c r="AW161" s="12" t="s">
        <v>31</v>
      </c>
      <c r="AX161" s="12" t="s">
        <v>75</v>
      </c>
      <c r="AY161" s="166" t="s">
        <v>205</v>
      </c>
    </row>
    <row r="162" spans="2:65" s="13" customFormat="1">
      <c r="B162" s="172"/>
      <c r="D162" s="165" t="s">
        <v>219</v>
      </c>
      <c r="E162" s="173" t="s">
        <v>1</v>
      </c>
      <c r="F162" s="174" t="s">
        <v>221</v>
      </c>
      <c r="H162" s="175">
        <v>20</v>
      </c>
      <c r="I162" s="176"/>
      <c r="L162" s="172"/>
      <c r="M162" s="177"/>
      <c r="T162" s="178"/>
      <c r="AT162" s="173" t="s">
        <v>219</v>
      </c>
      <c r="AU162" s="173" t="s">
        <v>88</v>
      </c>
      <c r="AV162" s="13" t="s">
        <v>210</v>
      </c>
      <c r="AW162" s="13" t="s">
        <v>31</v>
      </c>
      <c r="AX162" s="13" t="s">
        <v>82</v>
      </c>
      <c r="AY162" s="173" t="s">
        <v>205</v>
      </c>
    </row>
    <row r="163" spans="2:65" s="11" customFormat="1" ht="22.9" customHeight="1">
      <c r="B163" s="126"/>
      <c r="D163" s="127" t="s">
        <v>74</v>
      </c>
      <c r="E163" s="152" t="s">
        <v>478</v>
      </c>
      <c r="F163" s="152" t="s">
        <v>479</v>
      </c>
      <c r="I163" s="129"/>
      <c r="J163" s="153">
        <f>BK163</f>
        <v>0</v>
      </c>
      <c r="L163" s="126"/>
      <c r="M163" s="131"/>
      <c r="P163" s="132">
        <f>P164</f>
        <v>0</v>
      </c>
      <c r="R163" s="132">
        <f>R164</f>
        <v>0</v>
      </c>
      <c r="T163" s="133">
        <f>T164</f>
        <v>0</v>
      </c>
      <c r="AR163" s="127" t="s">
        <v>82</v>
      </c>
      <c r="AT163" s="134" t="s">
        <v>74</v>
      </c>
      <c r="AU163" s="134" t="s">
        <v>82</v>
      </c>
      <c r="AY163" s="127" t="s">
        <v>205</v>
      </c>
      <c r="BK163" s="135">
        <f>BK164</f>
        <v>0</v>
      </c>
    </row>
    <row r="164" spans="2:65" s="1" customFormat="1" ht="24.2" customHeight="1">
      <c r="B164" s="136"/>
      <c r="C164" s="154" t="s">
        <v>260</v>
      </c>
      <c r="D164" s="154" t="s">
        <v>214</v>
      </c>
      <c r="E164" s="155" t="s">
        <v>480</v>
      </c>
      <c r="F164" s="156" t="s">
        <v>481</v>
      </c>
      <c r="G164" s="157" t="s">
        <v>270</v>
      </c>
      <c r="H164" s="158">
        <v>46.85</v>
      </c>
      <c r="I164" s="159"/>
      <c r="J164" s="160">
        <f>ROUND(I164*H164,2)</f>
        <v>0</v>
      </c>
      <c r="K164" s="161"/>
      <c r="L164" s="32"/>
      <c r="M164" s="162" t="s">
        <v>1</v>
      </c>
      <c r="N164" s="163" t="s">
        <v>41</v>
      </c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AR164" s="150" t="s">
        <v>210</v>
      </c>
      <c r="AT164" s="150" t="s">
        <v>214</v>
      </c>
      <c r="AU164" s="150" t="s">
        <v>88</v>
      </c>
      <c r="AY164" s="17" t="s">
        <v>205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7" t="s">
        <v>88</v>
      </c>
      <c r="BK164" s="151">
        <f>ROUND(I164*H164,2)</f>
        <v>0</v>
      </c>
      <c r="BL164" s="17" t="s">
        <v>210</v>
      </c>
      <c r="BM164" s="150" t="s">
        <v>511</v>
      </c>
    </row>
    <row r="165" spans="2:65" s="11" customFormat="1" ht="25.9" customHeight="1">
      <c r="B165" s="126"/>
      <c r="D165" s="127" t="s">
        <v>74</v>
      </c>
      <c r="E165" s="128" t="s">
        <v>227</v>
      </c>
      <c r="F165" s="128" t="s">
        <v>228</v>
      </c>
      <c r="I165" s="129"/>
      <c r="J165" s="130">
        <f>BK165</f>
        <v>0</v>
      </c>
      <c r="L165" s="126"/>
      <c r="M165" s="131"/>
      <c r="P165" s="132">
        <f>P166+P185+P205+P242</f>
        <v>0</v>
      </c>
      <c r="R165" s="132">
        <f>R166+R185+R205+R242</f>
        <v>10.736260919999999</v>
      </c>
      <c r="T165" s="133">
        <f>T166+T185+T205+T242</f>
        <v>0</v>
      </c>
      <c r="AR165" s="127" t="s">
        <v>88</v>
      </c>
      <c r="AT165" s="134" t="s">
        <v>74</v>
      </c>
      <c r="AU165" s="134" t="s">
        <v>75</v>
      </c>
      <c r="AY165" s="127" t="s">
        <v>205</v>
      </c>
      <c r="BK165" s="135">
        <f>BK166+BK185+BK205+BK242</f>
        <v>0</v>
      </c>
    </row>
    <row r="166" spans="2:65" s="11" customFormat="1" ht="22.9" customHeight="1">
      <c r="B166" s="126"/>
      <c r="D166" s="127" t="s">
        <v>74</v>
      </c>
      <c r="E166" s="152" t="s">
        <v>512</v>
      </c>
      <c r="F166" s="152" t="s">
        <v>513</v>
      </c>
      <c r="I166" s="129"/>
      <c r="J166" s="153">
        <f>BK166</f>
        <v>0</v>
      </c>
      <c r="L166" s="126"/>
      <c r="M166" s="131"/>
      <c r="P166" s="132">
        <f>SUM(P167:P184)</f>
        <v>0</v>
      </c>
      <c r="R166" s="132">
        <f>SUM(R167:R184)</f>
        <v>1.0702130000000001</v>
      </c>
      <c r="T166" s="133">
        <f>SUM(T167:T184)</f>
        <v>0</v>
      </c>
      <c r="AR166" s="127" t="s">
        <v>88</v>
      </c>
      <c r="AT166" s="134" t="s">
        <v>74</v>
      </c>
      <c r="AU166" s="134" t="s">
        <v>82</v>
      </c>
      <c r="AY166" s="127" t="s">
        <v>205</v>
      </c>
      <c r="BK166" s="135">
        <f>SUM(BK167:BK184)</f>
        <v>0</v>
      </c>
    </row>
    <row r="167" spans="2:65" s="1" customFormat="1" ht="33" customHeight="1">
      <c r="B167" s="136"/>
      <c r="C167" s="154" t="s">
        <v>267</v>
      </c>
      <c r="D167" s="154" t="s">
        <v>214</v>
      </c>
      <c r="E167" s="155" t="s">
        <v>514</v>
      </c>
      <c r="F167" s="156" t="s">
        <v>515</v>
      </c>
      <c r="G167" s="157" t="s">
        <v>165</v>
      </c>
      <c r="H167" s="158">
        <v>396.375</v>
      </c>
      <c r="I167" s="159"/>
      <c r="J167" s="160">
        <f>ROUND(I167*H167,2)</f>
        <v>0</v>
      </c>
      <c r="K167" s="161"/>
      <c r="L167" s="32"/>
      <c r="M167" s="162" t="s">
        <v>1</v>
      </c>
      <c r="N167" s="163" t="s">
        <v>41</v>
      </c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AR167" s="150" t="s">
        <v>233</v>
      </c>
      <c r="AT167" s="150" t="s">
        <v>214</v>
      </c>
      <c r="AU167" s="150" t="s">
        <v>88</v>
      </c>
      <c r="AY167" s="17" t="s">
        <v>205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7" t="s">
        <v>88</v>
      </c>
      <c r="BK167" s="151">
        <f>ROUND(I167*H167,2)</f>
        <v>0</v>
      </c>
      <c r="BL167" s="17" t="s">
        <v>233</v>
      </c>
      <c r="BM167" s="150" t="s">
        <v>516</v>
      </c>
    </row>
    <row r="168" spans="2:65" s="14" customFormat="1">
      <c r="B168" s="179"/>
      <c r="D168" s="165" t="s">
        <v>219</v>
      </c>
      <c r="E168" s="180" t="s">
        <v>1</v>
      </c>
      <c r="F168" s="181" t="s">
        <v>517</v>
      </c>
      <c r="H168" s="180" t="s">
        <v>1</v>
      </c>
      <c r="I168" s="182"/>
      <c r="L168" s="179"/>
      <c r="M168" s="183"/>
      <c r="T168" s="184"/>
      <c r="AT168" s="180" t="s">
        <v>219</v>
      </c>
      <c r="AU168" s="180" t="s">
        <v>88</v>
      </c>
      <c r="AV168" s="14" t="s">
        <v>82</v>
      </c>
      <c r="AW168" s="14" t="s">
        <v>31</v>
      </c>
      <c r="AX168" s="14" t="s">
        <v>75</v>
      </c>
      <c r="AY168" s="180" t="s">
        <v>205</v>
      </c>
    </row>
    <row r="169" spans="2:65" s="14" customFormat="1">
      <c r="B169" s="179"/>
      <c r="D169" s="165" t="s">
        <v>219</v>
      </c>
      <c r="E169" s="180" t="s">
        <v>1</v>
      </c>
      <c r="F169" s="181" t="s">
        <v>499</v>
      </c>
      <c r="H169" s="180" t="s">
        <v>1</v>
      </c>
      <c r="I169" s="182"/>
      <c r="L169" s="179"/>
      <c r="M169" s="183"/>
      <c r="T169" s="184"/>
      <c r="AT169" s="180" t="s">
        <v>219</v>
      </c>
      <c r="AU169" s="180" t="s">
        <v>88</v>
      </c>
      <c r="AV169" s="14" t="s">
        <v>82</v>
      </c>
      <c r="AW169" s="14" t="s">
        <v>31</v>
      </c>
      <c r="AX169" s="14" t="s">
        <v>75</v>
      </c>
      <c r="AY169" s="180" t="s">
        <v>205</v>
      </c>
    </row>
    <row r="170" spans="2:65" s="12" customFormat="1">
      <c r="B170" s="164"/>
      <c r="D170" s="165" t="s">
        <v>219</v>
      </c>
      <c r="E170" s="166" t="s">
        <v>1</v>
      </c>
      <c r="F170" s="167" t="s">
        <v>500</v>
      </c>
      <c r="H170" s="168">
        <v>375.75</v>
      </c>
      <c r="I170" s="169"/>
      <c r="L170" s="164"/>
      <c r="M170" s="170"/>
      <c r="T170" s="171"/>
      <c r="AT170" s="166" t="s">
        <v>219</v>
      </c>
      <c r="AU170" s="166" t="s">
        <v>88</v>
      </c>
      <c r="AV170" s="12" t="s">
        <v>88</v>
      </c>
      <c r="AW170" s="12" t="s">
        <v>31</v>
      </c>
      <c r="AX170" s="12" t="s">
        <v>75</v>
      </c>
      <c r="AY170" s="166" t="s">
        <v>205</v>
      </c>
    </row>
    <row r="171" spans="2:65" s="15" customFormat="1">
      <c r="B171" s="185"/>
      <c r="D171" s="165" t="s">
        <v>219</v>
      </c>
      <c r="E171" s="186" t="s">
        <v>1</v>
      </c>
      <c r="F171" s="187" t="s">
        <v>404</v>
      </c>
      <c r="H171" s="188">
        <v>375.75</v>
      </c>
      <c r="I171" s="189"/>
      <c r="L171" s="185"/>
      <c r="M171" s="190"/>
      <c r="T171" s="191"/>
      <c r="AT171" s="186" t="s">
        <v>219</v>
      </c>
      <c r="AU171" s="186" t="s">
        <v>88</v>
      </c>
      <c r="AV171" s="15" t="s">
        <v>222</v>
      </c>
      <c r="AW171" s="15" t="s">
        <v>31</v>
      </c>
      <c r="AX171" s="15" t="s">
        <v>75</v>
      </c>
      <c r="AY171" s="186" t="s">
        <v>205</v>
      </c>
    </row>
    <row r="172" spans="2:65" s="14" customFormat="1">
      <c r="B172" s="179"/>
      <c r="D172" s="165" t="s">
        <v>219</v>
      </c>
      <c r="E172" s="180" t="s">
        <v>1</v>
      </c>
      <c r="F172" s="181" t="s">
        <v>501</v>
      </c>
      <c r="H172" s="180" t="s">
        <v>1</v>
      </c>
      <c r="I172" s="182"/>
      <c r="L172" s="179"/>
      <c r="M172" s="183"/>
      <c r="T172" s="184"/>
      <c r="AT172" s="180" t="s">
        <v>219</v>
      </c>
      <c r="AU172" s="180" t="s">
        <v>88</v>
      </c>
      <c r="AV172" s="14" t="s">
        <v>82</v>
      </c>
      <c r="AW172" s="14" t="s">
        <v>31</v>
      </c>
      <c r="AX172" s="14" t="s">
        <v>75</v>
      </c>
      <c r="AY172" s="180" t="s">
        <v>205</v>
      </c>
    </row>
    <row r="173" spans="2:65" s="12" customFormat="1">
      <c r="B173" s="164"/>
      <c r="D173" s="165" t="s">
        <v>219</v>
      </c>
      <c r="E173" s="166" t="s">
        <v>1</v>
      </c>
      <c r="F173" s="167" t="s">
        <v>502</v>
      </c>
      <c r="H173" s="168">
        <v>12</v>
      </c>
      <c r="I173" s="169"/>
      <c r="L173" s="164"/>
      <c r="M173" s="170"/>
      <c r="T173" s="171"/>
      <c r="AT173" s="166" t="s">
        <v>219</v>
      </c>
      <c r="AU173" s="166" t="s">
        <v>88</v>
      </c>
      <c r="AV173" s="12" t="s">
        <v>88</v>
      </c>
      <c r="AW173" s="12" t="s">
        <v>31</v>
      </c>
      <c r="AX173" s="12" t="s">
        <v>75</v>
      </c>
      <c r="AY173" s="166" t="s">
        <v>205</v>
      </c>
    </row>
    <row r="174" spans="2:65" s="15" customFormat="1">
      <c r="B174" s="185"/>
      <c r="D174" s="165" t="s">
        <v>219</v>
      </c>
      <c r="E174" s="186" t="s">
        <v>1</v>
      </c>
      <c r="F174" s="187" t="s">
        <v>404</v>
      </c>
      <c r="H174" s="188">
        <v>12</v>
      </c>
      <c r="I174" s="189"/>
      <c r="L174" s="185"/>
      <c r="M174" s="190"/>
      <c r="T174" s="191"/>
      <c r="AT174" s="186" t="s">
        <v>219</v>
      </c>
      <c r="AU174" s="186" t="s">
        <v>88</v>
      </c>
      <c r="AV174" s="15" t="s">
        <v>222</v>
      </c>
      <c r="AW174" s="15" t="s">
        <v>31</v>
      </c>
      <c r="AX174" s="15" t="s">
        <v>75</v>
      </c>
      <c r="AY174" s="186" t="s">
        <v>205</v>
      </c>
    </row>
    <row r="175" spans="2:65" s="14" customFormat="1">
      <c r="B175" s="179"/>
      <c r="D175" s="165" t="s">
        <v>219</v>
      </c>
      <c r="E175" s="180" t="s">
        <v>1</v>
      </c>
      <c r="F175" s="181" t="s">
        <v>503</v>
      </c>
      <c r="H175" s="180" t="s">
        <v>1</v>
      </c>
      <c r="I175" s="182"/>
      <c r="L175" s="179"/>
      <c r="M175" s="183"/>
      <c r="T175" s="184"/>
      <c r="AT175" s="180" t="s">
        <v>219</v>
      </c>
      <c r="AU175" s="180" t="s">
        <v>88</v>
      </c>
      <c r="AV175" s="14" t="s">
        <v>82</v>
      </c>
      <c r="AW175" s="14" t="s">
        <v>31</v>
      </c>
      <c r="AX175" s="14" t="s">
        <v>75</v>
      </c>
      <c r="AY175" s="180" t="s">
        <v>205</v>
      </c>
    </row>
    <row r="176" spans="2:65" s="12" customFormat="1">
      <c r="B176" s="164"/>
      <c r="D176" s="165" t="s">
        <v>219</v>
      </c>
      <c r="E176" s="166" t="s">
        <v>1</v>
      </c>
      <c r="F176" s="167" t="s">
        <v>504</v>
      </c>
      <c r="H176" s="168">
        <v>7.875</v>
      </c>
      <c r="I176" s="169"/>
      <c r="L176" s="164"/>
      <c r="M176" s="170"/>
      <c r="T176" s="171"/>
      <c r="AT176" s="166" t="s">
        <v>219</v>
      </c>
      <c r="AU176" s="166" t="s">
        <v>88</v>
      </c>
      <c r="AV176" s="12" t="s">
        <v>88</v>
      </c>
      <c r="AW176" s="12" t="s">
        <v>31</v>
      </c>
      <c r="AX176" s="12" t="s">
        <v>75</v>
      </c>
      <c r="AY176" s="166" t="s">
        <v>205</v>
      </c>
    </row>
    <row r="177" spans="2:65" s="15" customFormat="1">
      <c r="B177" s="185"/>
      <c r="D177" s="165" t="s">
        <v>219</v>
      </c>
      <c r="E177" s="186" t="s">
        <v>1</v>
      </c>
      <c r="F177" s="187" t="s">
        <v>404</v>
      </c>
      <c r="H177" s="188">
        <v>7.875</v>
      </c>
      <c r="I177" s="189"/>
      <c r="L177" s="185"/>
      <c r="M177" s="190"/>
      <c r="T177" s="191"/>
      <c r="AT177" s="186" t="s">
        <v>219</v>
      </c>
      <c r="AU177" s="186" t="s">
        <v>88</v>
      </c>
      <c r="AV177" s="15" t="s">
        <v>222</v>
      </c>
      <c r="AW177" s="15" t="s">
        <v>31</v>
      </c>
      <c r="AX177" s="15" t="s">
        <v>75</v>
      </c>
      <c r="AY177" s="186" t="s">
        <v>205</v>
      </c>
    </row>
    <row r="178" spans="2:65" s="14" customFormat="1">
      <c r="B178" s="179"/>
      <c r="D178" s="165" t="s">
        <v>219</v>
      </c>
      <c r="E178" s="180" t="s">
        <v>1</v>
      </c>
      <c r="F178" s="181" t="s">
        <v>505</v>
      </c>
      <c r="H178" s="180" t="s">
        <v>1</v>
      </c>
      <c r="I178" s="182"/>
      <c r="L178" s="179"/>
      <c r="M178" s="183"/>
      <c r="T178" s="184"/>
      <c r="AT178" s="180" t="s">
        <v>219</v>
      </c>
      <c r="AU178" s="180" t="s">
        <v>88</v>
      </c>
      <c r="AV178" s="14" t="s">
        <v>82</v>
      </c>
      <c r="AW178" s="14" t="s">
        <v>31</v>
      </c>
      <c r="AX178" s="14" t="s">
        <v>75</v>
      </c>
      <c r="AY178" s="180" t="s">
        <v>205</v>
      </c>
    </row>
    <row r="179" spans="2:65" s="12" customFormat="1">
      <c r="B179" s="164"/>
      <c r="D179" s="165" t="s">
        <v>219</v>
      </c>
      <c r="E179" s="166" t="s">
        <v>1</v>
      </c>
      <c r="F179" s="167" t="s">
        <v>506</v>
      </c>
      <c r="H179" s="168">
        <v>0.75</v>
      </c>
      <c r="I179" s="169"/>
      <c r="L179" s="164"/>
      <c r="M179" s="170"/>
      <c r="T179" s="171"/>
      <c r="AT179" s="166" t="s">
        <v>219</v>
      </c>
      <c r="AU179" s="166" t="s">
        <v>88</v>
      </c>
      <c r="AV179" s="12" t="s">
        <v>88</v>
      </c>
      <c r="AW179" s="12" t="s">
        <v>31</v>
      </c>
      <c r="AX179" s="12" t="s">
        <v>75</v>
      </c>
      <c r="AY179" s="166" t="s">
        <v>205</v>
      </c>
    </row>
    <row r="180" spans="2:65" s="15" customFormat="1">
      <c r="B180" s="185"/>
      <c r="D180" s="165" t="s">
        <v>219</v>
      </c>
      <c r="E180" s="186" t="s">
        <v>1</v>
      </c>
      <c r="F180" s="187" t="s">
        <v>404</v>
      </c>
      <c r="H180" s="188">
        <v>0.75</v>
      </c>
      <c r="I180" s="189"/>
      <c r="L180" s="185"/>
      <c r="M180" s="190"/>
      <c r="T180" s="191"/>
      <c r="AT180" s="186" t="s">
        <v>219</v>
      </c>
      <c r="AU180" s="186" t="s">
        <v>88</v>
      </c>
      <c r="AV180" s="15" t="s">
        <v>222</v>
      </c>
      <c r="AW180" s="15" t="s">
        <v>31</v>
      </c>
      <c r="AX180" s="15" t="s">
        <v>75</v>
      </c>
      <c r="AY180" s="186" t="s">
        <v>205</v>
      </c>
    </row>
    <row r="181" spans="2:65" s="13" customFormat="1">
      <c r="B181" s="172"/>
      <c r="D181" s="165" t="s">
        <v>219</v>
      </c>
      <c r="E181" s="173" t="s">
        <v>1</v>
      </c>
      <c r="F181" s="174" t="s">
        <v>507</v>
      </c>
      <c r="H181" s="175">
        <v>396.375</v>
      </c>
      <c r="I181" s="176"/>
      <c r="L181" s="172"/>
      <c r="M181" s="177"/>
      <c r="T181" s="178"/>
      <c r="AT181" s="173" t="s">
        <v>219</v>
      </c>
      <c r="AU181" s="173" t="s">
        <v>88</v>
      </c>
      <c r="AV181" s="13" t="s">
        <v>210</v>
      </c>
      <c r="AW181" s="13" t="s">
        <v>31</v>
      </c>
      <c r="AX181" s="13" t="s">
        <v>82</v>
      </c>
      <c r="AY181" s="173" t="s">
        <v>205</v>
      </c>
    </row>
    <row r="182" spans="2:65" s="1" customFormat="1" ht="16.5" customHeight="1">
      <c r="B182" s="136"/>
      <c r="C182" s="137" t="s">
        <v>209</v>
      </c>
      <c r="D182" s="137" t="s">
        <v>206</v>
      </c>
      <c r="E182" s="138" t="s">
        <v>518</v>
      </c>
      <c r="F182" s="139" t="s">
        <v>519</v>
      </c>
      <c r="G182" s="140" t="s">
        <v>520</v>
      </c>
      <c r="H182" s="141">
        <v>1070.213</v>
      </c>
      <c r="I182" s="142"/>
      <c r="J182" s="143">
        <f>ROUND(I182*H182,2)</f>
        <v>0</v>
      </c>
      <c r="K182" s="144"/>
      <c r="L182" s="145"/>
      <c r="M182" s="146" t="s">
        <v>1</v>
      </c>
      <c r="N182" s="147" t="s">
        <v>41</v>
      </c>
      <c r="P182" s="148">
        <f>O182*H182</f>
        <v>0</v>
      </c>
      <c r="Q182" s="148">
        <v>1E-3</v>
      </c>
      <c r="R182" s="148">
        <f>Q182*H182</f>
        <v>1.0702130000000001</v>
      </c>
      <c r="S182" s="148">
        <v>0</v>
      </c>
      <c r="T182" s="149">
        <f>S182*H182</f>
        <v>0</v>
      </c>
      <c r="AR182" s="150" t="s">
        <v>258</v>
      </c>
      <c r="AT182" s="150" t="s">
        <v>206</v>
      </c>
      <c r="AU182" s="150" t="s">
        <v>88</v>
      </c>
      <c r="AY182" s="17" t="s">
        <v>205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7" t="s">
        <v>88</v>
      </c>
      <c r="BK182" s="151">
        <f>ROUND(I182*H182,2)</f>
        <v>0</v>
      </c>
      <c r="BL182" s="17" t="s">
        <v>233</v>
      </c>
      <c r="BM182" s="150" t="s">
        <v>521</v>
      </c>
    </row>
    <row r="183" spans="2:65" s="1" customFormat="1" ht="24.2" customHeight="1">
      <c r="B183" s="136"/>
      <c r="C183" s="154" t="s">
        <v>277</v>
      </c>
      <c r="D183" s="154" t="s">
        <v>214</v>
      </c>
      <c r="E183" s="155" t="s">
        <v>522</v>
      </c>
      <c r="F183" s="156" t="s">
        <v>523</v>
      </c>
      <c r="G183" s="157" t="s">
        <v>270</v>
      </c>
      <c r="H183" s="158">
        <v>1.07</v>
      </c>
      <c r="I183" s="159"/>
      <c r="J183" s="160">
        <f>ROUND(I183*H183,2)</f>
        <v>0</v>
      </c>
      <c r="K183" s="161"/>
      <c r="L183" s="32"/>
      <c r="M183" s="162" t="s">
        <v>1</v>
      </c>
      <c r="N183" s="163" t="s">
        <v>41</v>
      </c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AR183" s="150" t="s">
        <v>233</v>
      </c>
      <c r="AT183" s="150" t="s">
        <v>214</v>
      </c>
      <c r="AU183" s="150" t="s">
        <v>88</v>
      </c>
      <c r="AY183" s="17" t="s">
        <v>205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7" t="s">
        <v>88</v>
      </c>
      <c r="BK183" s="151">
        <f>ROUND(I183*H183,2)</f>
        <v>0</v>
      </c>
      <c r="BL183" s="17" t="s">
        <v>233</v>
      </c>
      <c r="BM183" s="150" t="s">
        <v>524</v>
      </c>
    </row>
    <row r="184" spans="2:65" s="1" customFormat="1" ht="24.2" customHeight="1">
      <c r="B184" s="136"/>
      <c r="C184" s="154" t="s">
        <v>309</v>
      </c>
      <c r="D184" s="154" t="s">
        <v>214</v>
      </c>
      <c r="E184" s="155" t="s">
        <v>525</v>
      </c>
      <c r="F184" s="156" t="s">
        <v>526</v>
      </c>
      <c r="G184" s="157" t="s">
        <v>270</v>
      </c>
      <c r="H184" s="158">
        <v>1.07</v>
      </c>
      <c r="I184" s="159"/>
      <c r="J184" s="160">
        <f>ROUND(I184*H184,2)</f>
        <v>0</v>
      </c>
      <c r="K184" s="161"/>
      <c r="L184" s="32"/>
      <c r="M184" s="162" t="s">
        <v>1</v>
      </c>
      <c r="N184" s="163" t="s">
        <v>41</v>
      </c>
      <c r="P184" s="148">
        <f>O184*H184</f>
        <v>0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AR184" s="150" t="s">
        <v>233</v>
      </c>
      <c r="AT184" s="150" t="s">
        <v>214</v>
      </c>
      <c r="AU184" s="150" t="s">
        <v>88</v>
      </c>
      <c r="AY184" s="17" t="s">
        <v>205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7" t="s">
        <v>88</v>
      </c>
      <c r="BK184" s="151">
        <f>ROUND(I184*H184,2)</f>
        <v>0</v>
      </c>
      <c r="BL184" s="17" t="s">
        <v>233</v>
      </c>
      <c r="BM184" s="150" t="s">
        <v>527</v>
      </c>
    </row>
    <row r="185" spans="2:65" s="11" customFormat="1" ht="22.9" customHeight="1">
      <c r="B185" s="126"/>
      <c r="D185" s="127" t="s">
        <v>74</v>
      </c>
      <c r="E185" s="152" t="s">
        <v>384</v>
      </c>
      <c r="F185" s="152" t="s">
        <v>385</v>
      </c>
      <c r="I185" s="129"/>
      <c r="J185" s="153">
        <f>BK185</f>
        <v>0</v>
      </c>
      <c r="L185" s="126"/>
      <c r="M185" s="131"/>
      <c r="P185" s="132">
        <f>SUM(P186:P204)</f>
        <v>0</v>
      </c>
      <c r="R185" s="132">
        <f>SUM(R186:R204)</f>
        <v>0.55868792</v>
      </c>
      <c r="T185" s="133">
        <f>SUM(T186:T204)</f>
        <v>0</v>
      </c>
      <c r="AR185" s="127" t="s">
        <v>88</v>
      </c>
      <c r="AT185" s="134" t="s">
        <v>74</v>
      </c>
      <c r="AU185" s="134" t="s">
        <v>82</v>
      </c>
      <c r="AY185" s="127" t="s">
        <v>205</v>
      </c>
      <c r="BK185" s="135">
        <f>SUM(BK186:BK204)</f>
        <v>0</v>
      </c>
    </row>
    <row r="186" spans="2:65" s="1" customFormat="1" ht="24.2" customHeight="1">
      <c r="B186" s="136"/>
      <c r="C186" s="154" t="s">
        <v>313</v>
      </c>
      <c r="D186" s="154" t="s">
        <v>214</v>
      </c>
      <c r="E186" s="155" t="s">
        <v>528</v>
      </c>
      <c r="F186" s="156" t="s">
        <v>529</v>
      </c>
      <c r="G186" s="157" t="s">
        <v>165</v>
      </c>
      <c r="H186" s="158">
        <v>211.4</v>
      </c>
      <c r="I186" s="159"/>
      <c r="J186" s="160">
        <f>ROUND(I186*H186,2)</f>
        <v>0</v>
      </c>
      <c r="K186" s="161"/>
      <c r="L186" s="32"/>
      <c r="M186" s="162" t="s">
        <v>1</v>
      </c>
      <c r="N186" s="163" t="s">
        <v>41</v>
      </c>
      <c r="P186" s="148">
        <f>O186*H186</f>
        <v>0</v>
      </c>
      <c r="Q186" s="148">
        <v>2.5000000000000001E-3</v>
      </c>
      <c r="R186" s="148">
        <f>Q186*H186</f>
        <v>0.52849999999999997</v>
      </c>
      <c r="S186" s="148">
        <v>0</v>
      </c>
      <c r="T186" s="149">
        <f>S186*H186</f>
        <v>0</v>
      </c>
      <c r="AR186" s="150" t="s">
        <v>233</v>
      </c>
      <c r="AT186" s="150" t="s">
        <v>214</v>
      </c>
      <c r="AU186" s="150" t="s">
        <v>88</v>
      </c>
      <c r="AY186" s="17" t="s">
        <v>205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7" t="s">
        <v>88</v>
      </c>
      <c r="BK186" s="151">
        <f>ROUND(I186*H186,2)</f>
        <v>0</v>
      </c>
      <c r="BL186" s="17" t="s">
        <v>233</v>
      </c>
      <c r="BM186" s="150" t="s">
        <v>530</v>
      </c>
    </row>
    <row r="187" spans="2:65" s="14" customFormat="1">
      <c r="B187" s="179"/>
      <c r="D187" s="165" t="s">
        <v>219</v>
      </c>
      <c r="E187" s="180" t="s">
        <v>1</v>
      </c>
      <c r="F187" s="181" t="s">
        <v>498</v>
      </c>
      <c r="H187" s="180" t="s">
        <v>1</v>
      </c>
      <c r="I187" s="182"/>
      <c r="L187" s="179"/>
      <c r="M187" s="183"/>
      <c r="T187" s="184"/>
      <c r="AT187" s="180" t="s">
        <v>219</v>
      </c>
      <c r="AU187" s="180" t="s">
        <v>88</v>
      </c>
      <c r="AV187" s="14" t="s">
        <v>82</v>
      </c>
      <c r="AW187" s="14" t="s">
        <v>31</v>
      </c>
      <c r="AX187" s="14" t="s">
        <v>75</v>
      </c>
      <c r="AY187" s="180" t="s">
        <v>205</v>
      </c>
    </row>
    <row r="188" spans="2:65" s="14" customFormat="1">
      <c r="B188" s="179"/>
      <c r="D188" s="165" t="s">
        <v>219</v>
      </c>
      <c r="E188" s="180" t="s">
        <v>1</v>
      </c>
      <c r="F188" s="181" t="s">
        <v>499</v>
      </c>
      <c r="H188" s="180" t="s">
        <v>1</v>
      </c>
      <c r="I188" s="182"/>
      <c r="L188" s="179"/>
      <c r="M188" s="183"/>
      <c r="T188" s="184"/>
      <c r="AT188" s="180" t="s">
        <v>219</v>
      </c>
      <c r="AU188" s="180" t="s">
        <v>88</v>
      </c>
      <c r="AV188" s="14" t="s">
        <v>82</v>
      </c>
      <c r="AW188" s="14" t="s">
        <v>31</v>
      </c>
      <c r="AX188" s="14" t="s">
        <v>75</v>
      </c>
      <c r="AY188" s="180" t="s">
        <v>205</v>
      </c>
    </row>
    <row r="189" spans="2:65" s="12" customFormat="1">
      <c r="B189" s="164"/>
      <c r="D189" s="165" t="s">
        <v>219</v>
      </c>
      <c r="E189" s="166" t="s">
        <v>1</v>
      </c>
      <c r="F189" s="167" t="s">
        <v>531</v>
      </c>
      <c r="H189" s="168">
        <v>200.4</v>
      </c>
      <c r="I189" s="169"/>
      <c r="L189" s="164"/>
      <c r="M189" s="170"/>
      <c r="T189" s="171"/>
      <c r="AT189" s="166" t="s">
        <v>219</v>
      </c>
      <c r="AU189" s="166" t="s">
        <v>88</v>
      </c>
      <c r="AV189" s="12" t="s">
        <v>88</v>
      </c>
      <c r="AW189" s="12" t="s">
        <v>31</v>
      </c>
      <c r="AX189" s="12" t="s">
        <v>75</v>
      </c>
      <c r="AY189" s="166" t="s">
        <v>205</v>
      </c>
    </row>
    <row r="190" spans="2:65" s="15" customFormat="1">
      <c r="B190" s="185"/>
      <c r="D190" s="165" t="s">
        <v>219</v>
      </c>
      <c r="E190" s="186" t="s">
        <v>1</v>
      </c>
      <c r="F190" s="187" t="s">
        <v>404</v>
      </c>
      <c r="H190" s="188">
        <v>200.4</v>
      </c>
      <c r="I190" s="189"/>
      <c r="L190" s="185"/>
      <c r="M190" s="190"/>
      <c r="T190" s="191"/>
      <c r="AT190" s="186" t="s">
        <v>219</v>
      </c>
      <c r="AU190" s="186" t="s">
        <v>88</v>
      </c>
      <c r="AV190" s="15" t="s">
        <v>222</v>
      </c>
      <c r="AW190" s="15" t="s">
        <v>31</v>
      </c>
      <c r="AX190" s="15" t="s">
        <v>75</v>
      </c>
      <c r="AY190" s="186" t="s">
        <v>205</v>
      </c>
    </row>
    <row r="191" spans="2:65" s="14" customFormat="1">
      <c r="B191" s="179"/>
      <c r="D191" s="165" t="s">
        <v>219</v>
      </c>
      <c r="E191" s="180" t="s">
        <v>1</v>
      </c>
      <c r="F191" s="181" t="s">
        <v>501</v>
      </c>
      <c r="H191" s="180" t="s">
        <v>1</v>
      </c>
      <c r="I191" s="182"/>
      <c r="L191" s="179"/>
      <c r="M191" s="183"/>
      <c r="T191" s="184"/>
      <c r="AT191" s="180" t="s">
        <v>219</v>
      </c>
      <c r="AU191" s="180" t="s">
        <v>88</v>
      </c>
      <c r="AV191" s="14" t="s">
        <v>82</v>
      </c>
      <c r="AW191" s="14" t="s">
        <v>31</v>
      </c>
      <c r="AX191" s="14" t="s">
        <v>75</v>
      </c>
      <c r="AY191" s="180" t="s">
        <v>205</v>
      </c>
    </row>
    <row r="192" spans="2:65" s="12" customFormat="1">
      <c r="B192" s="164"/>
      <c r="D192" s="165" t="s">
        <v>219</v>
      </c>
      <c r="E192" s="166" t="s">
        <v>1</v>
      </c>
      <c r="F192" s="167" t="s">
        <v>532</v>
      </c>
      <c r="H192" s="168">
        <v>6.4</v>
      </c>
      <c r="I192" s="169"/>
      <c r="L192" s="164"/>
      <c r="M192" s="170"/>
      <c r="T192" s="171"/>
      <c r="AT192" s="166" t="s">
        <v>219</v>
      </c>
      <c r="AU192" s="166" t="s">
        <v>88</v>
      </c>
      <c r="AV192" s="12" t="s">
        <v>88</v>
      </c>
      <c r="AW192" s="12" t="s">
        <v>31</v>
      </c>
      <c r="AX192" s="12" t="s">
        <v>75</v>
      </c>
      <c r="AY192" s="166" t="s">
        <v>205</v>
      </c>
    </row>
    <row r="193" spans="2:65" s="15" customFormat="1">
      <c r="B193" s="185"/>
      <c r="D193" s="165" t="s">
        <v>219</v>
      </c>
      <c r="E193" s="186" t="s">
        <v>1</v>
      </c>
      <c r="F193" s="187" t="s">
        <v>404</v>
      </c>
      <c r="H193" s="188">
        <v>6.4</v>
      </c>
      <c r="I193" s="189"/>
      <c r="L193" s="185"/>
      <c r="M193" s="190"/>
      <c r="T193" s="191"/>
      <c r="AT193" s="186" t="s">
        <v>219</v>
      </c>
      <c r="AU193" s="186" t="s">
        <v>88</v>
      </c>
      <c r="AV193" s="15" t="s">
        <v>222</v>
      </c>
      <c r="AW193" s="15" t="s">
        <v>31</v>
      </c>
      <c r="AX193" s="15" t="s">
        <v>75</v>
      </c>
      <c r="AY193" s="186" t="s">
        <v>205</v>
      </c>
    </row>
    <row r="194" spans="2:65" s="14" customFormat="1">
      <c r="B194" s="179"/>
      <c r="D194" s="165" t="s">
        <v>219</v>
      </c>
      <c r="E194" s="180" t="s">
        <v>1</v>
      </c>
      <c r="F194" s="181" t="s">
        <v>503</v>
      </c>
      <c r="H194" s="180" t="s">
        <v>1</v>
      </c>
      <c r="I194" s="182"/>
      <c r="L194" s="179"/>
      <c r="M194" s="183"/>
      <c r="T194" s="184"/>
      <c r="AT194" s="180" t="s">
        <v>219</v>
      </c>
      <c r="AU194" s="180" t="s">
        <v>88</v>
      </c>
      <c r="AV194" s="14" t="s">
        <v>82</v>
      </c>
      <c r="AW194" s="14" t="s">
        <v>31</v>
      </c>
      <c r="AX194" s="14" t="s">
        <v>75</v>
      </c>
      <c r="AY194" s="180" t="s">
        <v>205</v>
      </c>
    </row>
    <row r="195" spans="2:65" s="12" customFormat="1">
      <c r="B195" s="164"/>
      <c r="D195" s="165" t="s">
        <v>219</v>
      </c>
      <c r="E195" s="166" t="s">
        <v>1</v>
      </c>
      <c r="F195" s="167" t="s">
        <v>533</v>
      </c>
      <c r="H195" s="168">
        <v>4.2</v>
      </c>
      <c r="I195" s="169"/>
      <c r="L195" s="164"/>
      <c r="M195" s="170"/>
      <c r="T195" s="171"/>
      <c r="AT195" s="166" t="s">
        <v>219</v>
      </c>
      <c r="AU195" s="166" t="s">
        <v>88</v>
      </c>
      <c r="AV195" s="12" t="s">
        <v>88</v>
      </c>
      <c r="AW195" s="12" t="s">
        <v>31</v>
      </c>
      <c r="AX195" s="12" t="s">
        <v>75</v>
      </c>
      <c r="AY195" s="166" t="s">
        <v>205</v>
      </c>
    </row>
    <row r="196" spans="2:65" s="15" customFormat="1">
      <c r="B196" s="185"/>
      <c r="D196" s="165" t="s">
        <v>219</v>
      </c>
      <c r="E196" s="186" t="s">
        <v>1</v>
      </c>
      <c r="F196" s="187" t="s">
        <v>404</v>
      </c>
      <c r="H196" s="188">
        <v>4.2</v>
      </c>
      <c r="I196" s="189"/>
      <c r="L196" s="185"/>
      <c r="M196" s="190"/>
      <c r="T196" s="191"/>
      <c r="AT196" s="186" t="s">
        <v>219</v>
      </c>
      <c r="AU196" s="186" t="s">
        <v>88</v>
      </c>
      <c r="AV196" s="15" t="s">
        <v>222</v>
      </c>
      <c r="AW196" s="15" t="s">
        <v>31</v>
      </c>
      <c r="AX196" s="15" t="s">
        <v>75</v>
      </c>
      <c r="AY196" s="186" t="s">
        <v>205</v>
      </c>
    </row>
    <row r="197" spans="2:65" s="14" customFormat="1">
      <c r="B197" s="179"/>
      <c r="D197" s="165" t="s">
        <v>219</v>
      </c>
      <c r="E197" s="180" t="s">
        <v>1</v>
      </c>
      <c r="F197" s="181" t="s">
        <v>505</v>
      </c>
      <c r="H197" s="180" t="s">
        <v>1</v>
      </c>
      <c r="I197" s="182"/>
      <c r="L197" s="179"/>
      <c r="M197" s="183"/>
      <c r="T197" s="184"/>
      <c r="AT197" s="180" t="s">
        <v>219</v>
      </c>
      <c r="AU197" s="180" t="s">
        <v>88</v>
      </c>
      <c r="AV197" s="14" t="s">
        <v>82</v>
      </c>
      <c r="AW197" s="14" t="s">
        <v>31</v>
      </c>
      <c r="AX197" s="14" t="s">
        <v>75</v>
      </c>
      <c r="AY197" s="180" t="s">
        <v>205</v>
      </c>
    </row>
    <row r="198" spans="2:65" s="12" customFormat="1">
      <c r="B198" s="164"/>
      <c r="D198" s="165" t="s">
        <v>219</v>
      </c>
      <c r="E198" s="166" t="s">
        <v>1</v>
      </c>
      <c r="F198" s="167" t="s">
        <v>534</v>
      </c>
      <c r="H198" s="168">
        <v>0.4</v>
      </c>
      <c r="I198" s="169"/>
      <c r="L198" s="164"/>
      <c r="M198" s="170"/>
      <c r="T198" s="171"/>
      <c r="AT198" s="166" t="s">
        <v>219</v>
      </c>
      <c r="AU198" s="166" t="s">
        <v>88</v>
      </c>
      <c r="AV198" s="12" t="s">
        <v>88</v>
      </c>
      <c r="AW198" s="12" t="s">
        <v>31</v>
      </c>
      <c r="AX198" s="12" t="s">
        <v>75</v>
      </c>
      <c r="AY198" s="166" t="s">
        <v>205</v>
      </c>
    </row>
    <row r="199" spans="2:65" s="15" customFormat="1">
      <c r="B199" s="185"/>
      <c r="D199" s="165" t="s">
        <v>219</v>
      </c>
      <c r="E199" s="186" t="s">
        <v>1</v>
      </c>
      <c r="F199" s="187" t="s">
        <v>404</v>
      </c>
      <c r="H199" s="188">
        <v>0.4</v>
      </c>
      <c r="I199" s="189"/>
      <c r="L199" s="185"/>
      <c r="M199" s="190"/>
      <c r="T199" s="191"/>
      <c r="AT199" s="186" t="s">
        <v>219</v>
      </c>
      <c r="AU199" s="186" t="s">
        <v>88</v>
      </c>
      <c r="AV199" s="15" t="s">
        <v>222</v>
      </c>
      <c r="AW199" s="15" t="s">
        <v>31</v>
      </c>
      <c r="AX199" s="15" t="s">
        <v>75</v>
      </c>
      <c r="AY199" s="186" t="s">
        <v>205</v>
      </c>
    </row>
    <row r="200" spans="2:65" s="13" customFormat="1">
      <c r="B200" s="172"/>
      <c r="D200" s="165" t="s">
        <v>219</v>
      </c>
      <c r="E200" s="173" t="s">
        <v>1</v>
      </c>
      <c r="F200" s="174" t="s">
        <v>507</v>
      </c>
      <c r="H200" s="175">
        <v>211.4</v>
      </c>
      <c r="I200" s="176"/>
      <c r="L200" s="172"/>
      <c r="M200" s="177"/>
      <c r="T200" s="178"/>
      <c r="AT200" s="173" t="s">
        <v>219</v>
      </c>
      <c r="AU200" s="173" t="s">
        <v>88</v>
      </c>
      <c r="AV200" s="13" t="s">
        <v>210</v>
      </c>
      <c r="AW200" s="13" t="s">
        <v>31</v>
      </c>
      <c r="AX200" s="13" t="s">
        <v>82</v>
      </c>
      <c r="AY200" s="173" t="s">
        <v>205</v>
      </c>
    </row>
    <row r="201" spans="2:65" s="1" customFormat="1" ht="16.5" customHeight="1">
      <c r="B201" s="136"/>
      <c r="C201" s="137" t="s">
        <v>317</v>
      </c>
      <c r="D201" s="137" t="s">
        <v>206</v>
      </c>
      <c r="E201" s="138" t="s">
        <v>535</v>
      </c>
      <c r="F201" s="139" t="s">
        <v>536</v>
      </c>
      <c r="G201" s="140" t="s">
        <v>165</v>
      </c>
      <c r="H201" s="141">
        <v>215.62799999999999</v>
      </c>
      <c r="I201" s="142"/>
      <c r="J201" s="143">
        <f>ROUND(I201*H201,2)</f>
        <v>0</v>
      </c>
      <c r="K201" s="144"/>
      <c r="L201" s="145"/>
      <c r="M201" s="146" t="s">
        <v>1</v>
      </c>
      <c r="N201" s="147" t="s">
        <v>41</v>
      </c>
      <c r="P201" s="148">
        <f>O201*H201</f>
        <v>0</v>
      </c>
      <c r="Q201" s="148">
        <v>1.3999999999999999E-4</v>
      </c>
      <c r="R201" s="148">
        <f>Q201*H201</f>
        <v>3.0187919999999997E-2</v>
      </c>
      <c r="S201" s="148">
        <v>0</v>
      </c>
      <c r="T201" s="149">
        <f>S201*H201</f>
        <v>0</v>
      </c>
      <c r="AR201" s="150" t="s">
        <v>258</v>
      </c>
      <c r="AT201" s="150" t="s">
        <v>206</v>
      </c>
      <c r="AU201" s="150" t="s">
        <v>88</v>
      </c>
      <c r="AY201" s="17" t="s">
        <v>205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7" t="s">
        <v>88</v>
      </c>
      <c r="BK201" s="151">
        <f>ROUND(I201*H201,2)</f>
        <v>0</v>
      </c>
      <c r="BL201" s="17" t="s">
        <v>233</v>
      </c>
      <c r="BM201" s="150" t="s">
        <v>537</v>
      </c>
    </row>
    <row r="202" spans="2:65" s="12" customFormat="1">
      <c r="B202" s="164"/>
      <c r="D202" s="165" t="s">
        <v>219</v>
      </c>
      <c r="F202" s="167" t="s">
        <v>538</v>
      </c>
      <c r="H202" s="168">
        <v>215.62799999999999</v>
      </c>
      <c r="I202" s="169"/>
      <c r="L202" s="164"/>
      <c r="M202" s="170"/>
      <c r="T202" s="171"/>
      <c r="AT202" s="166" t="s">
        <v>219</v>
      </c>
      <c r="AU202" s="166" t="s">
        <v>88</v>
      </c>
      <c r="AV202" s="12" t="s">
        <v>88</v>
      </c>
      <c r="AW202" s="12" t="s">
        <v>3</v>
      </c>
      <c r="AX202" s="12" t="s">
        <v>82</v>
      </c>
      <c r="AY202" s="166" t="s">
        <v>205</v>
      </c>
    </row>
    <row r="203" spans="2:65" s="1" customFormat="1" ht="24.2" customHeight="1">
      <c r="B203" s="136"/>
      <c r="C203" s="154" t="s">
        <v>322</v>
      </c>
      <c r="D203" s="154" t="s">
        <v>214</v>
      </c>
      <c r="E203" s="155" t="s">
        <v>539</v>
      </c>
      <c r="F203" s="156" t="s">
        <v>540</v>
      </c>
      <c r="G203" s="157" t="s">
        <v>270</v>
      </c>
      <c r="H203" s="158">
        <v>0.55900000000000005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41</v>
      </c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233</v>
      </c>
      <c r="AT203" s="150" t="s">
        <v>214</v>
      </c>
      <c r="AU203" s="150" t="s">
        <v>88</v>
      </c>
      <c r="AY203" s="17" t="s">
        <v>205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88</v>
      </c>
      <c r="BK203" s="151">
        <f>ROUND(I203*H203,2)</f>
        <v>0</v>
      </c>
      <c r="BL203" s="17" t="s">
        <v>233</v>
      </c>
      <c r="BM203" s="150" t="s">
        <v>541</v>
      </c>
    </row>
    <row r="204" spans="2:65" s="1" customFormat="1" ht="24.2" customHeight="1">
      <c r="B204" s="136"/>
      <c r="C204" s="154" t="s">
        <v>326</v>
      </c>
      <c r="D204" s="154" t="s">
        <v>214</v>
      </c>
      <c r="E204" s="155" t="s">
        <v>410</v>
      </c>
      <c r="F204" s="156" t="s">
        <v>411</v>
      </c>
      <c r="G204" s="157" t="s">
        <v>270</v>
      </c>
      <c r="H204" s="158">
        <v>0.55900000000000005</v>
      </c>
      <c r="I204" s="159"/>
      <c r="J204" s="160">
        <f>ROUND(I204*H204,2)</f>
        <v>0</v>
      </c>
      <c r="K204" s="161"/>
      <c r="L204" s="32"/>
      <c r="M204" s="162" t="s">
        <v>1</v>
      </c>
      <c r="N204" s="163" t="s">
        <v>41</v>
      </c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AR204" s="150" t="s">
        <v>233</v>
      </c>
      <c r="AT204" s="150" t="s">
        <v>214</v>
      </c>
      <c r="AU204" s="150" t="s">
        <v>88</v>
      </c>
      <c r="AY204" s="17" t="s">
        <v>205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7" t="s">
        <v>88</v>
      </c>
      <c r="BK204" s="151">
        <f>ROUND(I204*H204,2)</f>
        <v>0</v>
      </c>
      <c r="BL204" s="17" t="s">
        <v>233</v>
      </c>
      <c r="BM204" s="150" t="s">
        <v>542</v>
      </c>
    </row>
    <row r="205" spans="2:65" s="11" customFormat="1" ht="22.9" customHeight="1">
      <c r="B205" s="126"/>
      <c r="D205" s="127" t="s">
        <v>74</v>
      </c>
      <c r="E205" s="152" t="s">
        <v>543</v>
      </c>
      <c r="F205" s="152" t="s">
        <v>544</v>
      </c>
      <c r="I205" s="129"/>
      <c r="J205" s="153">
        <f>BK205</f>
        <v>0</v>
      </c>
      <c r="L205" s="126"/>
      <c r="M205" s="131"/>
      <c r="P205" s="132">
        <f>SUM(P206:P241)</f>
        <v>0</v>
      </c>
      <c r="R205" s="132">
        <f>SUM(R206:R241)</f>
        <v>1.9975199999999997</v>
      </c>
      <c r="T205" s="133">
        <f>SUM(T206:T241)</f>
        <v>0</v>
      </c>
      <c r="AR205" s="127" t="s">
        <v>88</v>
      </c>
      <c r="AT205" s="134" t="s">
        <v>74</v>
      </c>
      <c r="AU205" s="134" t="s">
        <v>82</v>
      </c>
      <c r="AY205" s="127" t="s">
        <v>205</v>
      </c>
      <c r="BK205" s="135">
        <f>SUM(BK206:BK241)</f>
        <v>0</v>
      </c>
    </row>
    <row r="206" spans="2:65" s="1" customFormat="1" ht="24.2" customHeight="1">
      <c r="B206" s="136"/>
      <c r="C206" s="154" t="s">
        <v>330</v>
      </c>
      <c r="D206" s="154" t="s">
        <v>214</v>
      </c>
      <c r="E206" s="155" t="s">
        <v>545</v>
      </c>
      <c r="F206" s="156" t="s">
        <v>546</v>
      </c>
      <c r="G206" s="157" t="s">
        <v>370</v>
      </c>
      <c r="H206" s="158">
        <v>1057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41</v>
      </c>
      <c r="P206" s="148">
        <f>O206*H206</f>
        <v>0</v>
      </c>
      <c r="Q206" s="148">
        <v>1.47E-3</v>
      </c>
      <c r="R206" s="148">
        <f>Q206*H206</f>
        <v>1.55379</v>
      </c>
      <c r="S206" s="148">
        <v>0</v>
      </c>
      <c r="T206" s="149">
        <f>S206*H206</f>
        <v>0</v>
      </c>
      <c r="AR206" s="150" t="s">
        <v>233</v>
      </c>
      <c r="AT206" s="150" t="s">
        <v>214</v>
      </c>
      <c r="AU206" s="150" t="s">
        <v>88</v>
      </c>
      <c r="AY206" s="17" t="s">
        <v>205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7" t="s">
        <v>88</v>
      </c>
      <c r="BK206" s="151">
        <f>ROUND(I206*H206,2)</f>
        <v>0</v>
      </c>
      <c r="BL206" s="17" t="s">
        <v>233</v>
      </c>
      <c r="BM206" s="150" t="s">
        <v>547</v>
      </c>
    </row>
    <row r="207" spans="2:65" s="14" customFormat="1">
      <c r="B207" s="179"/>
      <c r="D207" s="165" t="s">
        <v>219</v>
      </c>
      <c r="E207" s="180" t="s">
        <v>1</v>
      </c>
      <c r="F207" s="181" t="s">
        <v>499</v>
      </c>
      <c r="H207" s="180" t="s">
        <v>1</v>
      </c>
      <c r="I207" s="182"/>
      <c r="L207" s="179"/>
      <c r="M207" s="183"/>
      <c r="T207" s="184"/>
      <c r="AT207" s="180" t="s">
        <v>219</v>
      </c>
      <c r="AU207" s="180" t="s">
        <v>88</v>
      </c>
      <c r="AV207" s="14" t="s">
        <v>82</v>
      </c>
      <c r="AW207" s="14" t="s">
        <v>31</v>
      </c>
      <c r="AX207" s="14" t="s">
        <v>75</v>
      </c>
      <c r="AY207" s="180" t="s">
        <v>205</v>
      </c>
    </row>
    <row r="208" spans="2:65" s="12" customFormat="1">
      <c r="B208" s="164"/>
      <c r="D208" s="165" t="s">
        <v>219</v>
      </c>
      <c r="E208" s="166" t="s">
        <v>1</v>
      </c>
      <c r="F208" s="167" t="s">
        <v>548</v>
      </c>
      <c r="H208" s="168">
        <v>1002</v>
      </c>
      <c r="I208" s="169"/>
      <c r="L208" s="164"/>
      <c r="M208" s="170"/>
      <c r="T208" s="171"/>
      <c r="AT208" s="166" t="s">
        <v>219</v>
      </c>
      <c r="AU208" s="166" t="s">
        <v>88</v>
      </c>
      <c r="AV208" s="12" t="s">
        <v>88</v>
      </c>
      <c r="AW208" s="12" t="s">
        <v>31</v>
      </c>
      <c r="AX208" s="12" t="s">
        <v>75</v>
      </c>
      <c r="AY208" s="166" t="s">
        <v>205</v>
      </c>
    </row>
    <row r="209" spans="2:65" s="15" customFormat="1">
      <c r="B209" s="185"/>
      <c r="D209" s="165" t="s">
        <v>219</v>
      </c>
      <c r="E209" s="186" t="s">
        <v>1</v>
      </c>
      <c r="F209" s="187" t="s">
        <v>404</v>
      </c>
      <c r="H209" s="188">
        <v>1002</v>
      </c>
      <c r="I209" s="189"/>
      <c r="L209" s="185"/>
      <c r="M209" s="190"/>
      <c r="T209" s="191"/>
      <c r="AT209" s="186" t="s">
        <v>219</v>
      </c>
      <c r="AU209" s="186" t="s">
        <v>88</v>
      </c>
      <c r="AV209" s="15" t="s">
        <v>222</v>
      </c>
      <c r="AW209" s="15" t="s">
        <v>31</v>
      </c>
      <c r="AX209" s="15" t="s">
        <v>75</v>
      </c>
      <c r="AY209" s="186" t="s">
        <v>205</v>
      </c>
    </row>
    <row r="210" spans="2:65" s="14" customFormat="1">
      <c r="B210" s="179"/>
      <c r="D210" s="165" t="s">
        <v>219</v>
      </c>
      <c r="E210" s="180" t="s">
        <v>1</v>
      </c>
      <c r="F210" s="181" t="s">
        <v>501</v>
      </c>
      <c r="H210" s="180" t="s">
        <v>1</v>
      </c>
      <c r="I210" s="182"/>
      <c r="L210" s="179"/>
      <c r="M210" s="183"/>
      <c r="T210" s="184"/>
      <c r="AT210" s="180" t="s">
        <v>219</v>
      </c>
      <c r="AU210" s="180" t="s">
        <v>88</v>
      </c>
      <c r="AV210" s="14" t="s">
        <v>82</v>
      </c>
      <c r="AW210" s="14" t="s">
        <v>31</v>
      </c>
      <c r="AX210" s="14" t="s">
        <v>75</v>
      </c>
      <c r="AY210" s="180" t="s">
        <v>205</v>
      </c>
    </row>
    <row r="211" spans="2:65" s="12" customFormat="1">
      <c r="B211" s="164"/>
      <c r="D211" s="165" t="s">
        <v>219</v>
      </c>
      <c r="E211" s="166" t="s">
        <v>1</v>
      </c>
      <c r="F211" s="167" t="s">
        <v>549</v>
      </c>
      <c r="H211" s="168">
        <v>32</v>
      </c>
      <c r="I211" s="169"/>
      <c r="L211" s="164"/>
      <c r="M211" s="170"/>
      <c r="T211" s="171"/>
      <c r="AT211" s="166" t="s">
        <v>219</v>
      </c>
      <c r="AU211" s="166" t="s">
        <v>88</v>
      </c>
      <c r="AV211" s="12" t="s">
        <v>88</v>
      </c>
      <c r="AW211" s="12" t="s">
        <v>31</v>
      </c>
      <c r="AX211" s="12" t="s">
        <v>75</v>
      </c>
      <c r="AY211" s="166" t="s">
        <v>205</v>
      </c>
    </row>
    <row r="212" spans="2:65" s="15" customFormat="1">
      <c r="B212" s="185"/>
      <c r="D212" s="165" t="s">
        <v>219</v>
      </c>
      <c r="E212" s="186" t="s">
        <v>1</v>
      </c>
      <c r="F212" s="187" t="s">
        <v>404</v>
      </c>
      <c r="H212" s="188">
        <v>32</v>
      </c>
      <c r="I212" s="189"/>
      <c r="L212" s="185"/>
      <c r="M212" s="190"/>
      <c r="T212" s="191"/>
      <c r="AT212" s="186" t="s">
        <v>219</v>
      </c>
      <c r="AU212" s="186" t="s">
        <v>88</v>
      </c>
      <c r="AV212" s="15" t="s">
        <v>222</v>
      </c>
      <c r="AW212" s="15" t="s">
        <v>31</v>
      </c>
      <c r="AX212" s="15" t="s">
        <v>75</v>
      </c>
      <c r="AY212" s="186" t="s">
        <v>205</v>
      </c>
    </row>
    <row r="213" spans="2:65" s="14" customFormat="1">
      <c r="B213" s="179"/>
      <c r="D213" s="165" t="s">
        <v>219</v>
      </c>
      <c r="E213" s="180" t="s">
        <v>1</v>
      </c>
      <c r="F213" s="181" t="s">
        <v>503</v>
      </c>
      <c r="H213" s="180" t="s">
        <v>1</v>
      </c>
      <c r="I213" s="182"/>
      <c r="L213" s="179"/>
      <c r="M213" s="183"/>
      <c r="T213" s="184"/>
      <c r="AT213" s="180" t="s">
        <v>219</v>
      </c>
      <c r="AU213" s="180" t="s">
        <v>88</v>
      </c>
      <c r="AV213" s="14" t="s">
        <v>82</v>
      </c>
      <c r="AW213" s="14" t="s">
        <v>31</v>
      </c>
      <c r="AX213" s="14" t="s">
        <v>75</v>
      </c>
      <c r="AY213" s="180" t="s">
        <v>205</v>
      </c>
    </row>
    <row r="214" spans="2:65" s="12" customFormat="1">
      <c r="B214" s="164"/>
      <c r="D214" s="165" t="s">
        <v>219</v>
      </c>
      <c r="E214" s="166" t="s">
        <v>1</v>
      </c>
      <c r="F214" s="167" t="s">
        <v>550</v>
      </c>
      <c r="H214" s="168">
        <v>21</v>
      </c>
      <c r="I214" s="169"/>
      <c r="L214" s="164"/>
      <c r="M214" s="170"/>
      <c r="T214" s="171"/>
      <c r="AT214" s="166" t="s">
        <v>219</v>
      </c>
      <c r="AU214" s="166" t="s">
        <v>88</v>
      </c>
      <c r="AV214" s="12" t="s">
        <v>88</v>
      </c>
      <c r="AW214" s="12" t="s">
        <v>31</v>
      </c>
      <c r="AX214" s="12" t="s">
        <v>75</v>
      </c>
      <c r="AY214" s="166" t="s">
        <v>205</v>
      </c>
    </row>
    <row r="215" spans="2:65" s="15" customFormat="1">
      <c r="B215" s="185"/>
      <c r="D215" s="165" t="s">
        <v>219</v>
      </c>
      <c r="E215" s="186" t="s">
        <v>1</v>
      </c>
      <c r="F215" s="187" t="s">
        <v>404</v>
      </c>
      <c r="H215" s="188">
        <v>21</v>
      </c>
      <c r="I215" s="189"/>
      <c r="L215" s="185"/>
      <c r="M215" s="190"/>
      <c r="T215" s="191"/>
      <c r="AT215" s="186" t="s">
        <v>219</v>
      </c>
      <c r="AU215" s="186" t="s">
        <v>88</v>
      </c>
      <c r="AV215" s="15" t="s">
        <v>222</v>
      </c>
      <c r="AW215" s="15" t="s">
        <v>31</v>
      </c>
      <c r="AX215" s="15" t="s">
        <v>75</v>
      </c>
      <c r="AY215" s="186" t="s">
        <v>205</v>
      </c>
    </row>
    <row r="216" spans="2:65" s="14" customFormat="1">
      <c r="B216" s="179"/>
      <c r="D216" s="165" t="s">
        <v>219</v>
      </c>
      <c r="E216" s="180" t="s">
        <v>1</v>
      </c>
      <c r="F216" s="181" t="s">
        <v>505</v>
      </c>
      <c r="H216" s="180" t="s">
        <v>1</v>
      </c>
      <c r="I216" s="182"/>
      <c r="L216" s="179"/>
      <c r="M216" s="183"/>
      <c r="T216" s="184"/>
      <c r="AT216" s="180" t="s">
        <v>219</v>
      </c>
      <c r="AU216" s="180" t="s">
        <v>88</v>
      </c>
      <c r="AV216" s="14" t="s">
        <v>82</v>
      </c>
      <c r="AW216" s="14" t="s">
        <v>31</v>
      </c>
      <c r="AX216" s="14" t="s">
        <v>75</v>
      </c>
      <c r="AY216" s="180" t="s">
        <v>205</v>
      </c>
    </row>
    <row r="217" spans="2:65" s="12" customFormat="1">
      <c r="B217" s="164"/>
      <c r="D217" s="165" t="s">
        <v>219</v>
      </c>
      <c r="E217" s="166" t="s">
        <v>1</v>
      </c>
      <c r="F217" s="167" t="s">
        <v>551</v>
      </c>
      <c r="H217" s="168">
        <v>2</v>
      </c>
      <c r="I217" s="169"/>
      <c r="L217" s="164"/>
      <c r="M217" s="170"/>
      <c r="T217" s="171"/>
      <c r="AT217" s="166" t="s">
        <v>219</v>
      </c>
      <c r="AU217" s="166" t="s">
        <v>88</v>
      </c>
      <c r="AV217" s="12" t="s">
        <v>88</v>
      </c>
      <c r="AW217" s="12" t="s">
        <v>31</v>
      </c>
      <c r="AX217" s="12" t="s">
        <v>75</v>
      </c>
      <c r="AY217" s="166" t="s">
        <v>205</v>
      </c>
    </row>
    <row r="218" spans="2:65" s="15" customFormat="1">
      <c r="B218" s="185"/>
      <c r="D218" s="165" t="s">
        <v>219</v>
      </c>
      <c r="E218" s="186" t="s">
        <v>1</v>
      </c>
      <c r="F218" s="187" t="s">
        <v>404</v>
      </c>
      <c r="H218" s="188">
        <v>2</v>
      </c>
      <c r="I218" s="189"/>
      <c r="L218" s="185"/>
      <c r="M218" s="190"/>
      <c r="T218" s="191"/>
      <c r="AT218" s="186" t="s">
        <v>219</v>
      </c>
      <c r="AU218" s="186" t="s">
        <v>88</v>
      </c>
      <c r="AV218" s="15" t="s">
        <v>222</v>
      </c>
      <c r="AW218" s="15" t="s">
        <v>31</v>
      </c>
      <c r="AX218" s="15" t="s">
        <v>75</v>
      </c>
      <c r="AY218" s="186" t="s">
        <v>205</v>
      </c>
    </row>
    <row r="219" spans="2:65" s="13" customFormat="1">
      <c r="B219" s="172"/>
      <c r="D219" s="165" t="s">
        <v>219</v>
      </c>
      <c r="E219" s="173" t="s">
        <v>1</v>
      </c>
      <c r="F219" s="174" t="s">
        <v>507</v>
      </c>
      <c r="H219" s="175">
        <v>1057</v>
      </c>
      <c r="I219" s="176"/>
      <c r="L219" s="172"/>
      <c r="M219" s="177"/>
      <c r="T219" s="178"/>
      <c r="AT219" s="173" t="s">
        <v>219</v>
      </c>
      <c r="AU219" s="173" t="s">
        <v>88</v>
      </c>
      <c r="AV219" s="13" t="s">
        <v>210</v>
      </c>
      <c r="AW219" s="13" t="s">
        <v>31</v>
      </c>
      <c r="AX219" s="13" t="s">
        <v>82</v>
      </c>
      <c r="AY219" s="173" t="s">
        <v>205</v>
      </c>
    </row>
    <row r="220" spans="2:65" s="1" customFormat="1" ht="24.2" customHeight="1">
      <c r="B220" s="136"/>
      <c r="C220" s="137" t="s">
        <v>233</v>
      </c>
      <c r="D220" s="137" t="s">
        <v>206</v>
      </c>
      <c r="E220" s="138" t="s">
        <v>552</v>
      </c>
      <c r="F220" s="139" t="s">
        <v>553</v>
      </c>
      <c r="G220" s="140" t="s">
        <v>370</v>
      </c>
      <c r="H220" s="141">
        <v>1002</v>
      </c>
      <c r="I220" s="142"/>
      <c r="J220" s="143">
        <f>ROUND(I220*H220,2)</f>
        <v>0</v>
      </c>
      <c r="K220" s="144"/>
      <c r="L220" s="145"/>
      <c r="M220" s="146" t="s">
        <v>1</v>
      </c>
      <c r="N220" s="147" t="s">
        <v>41</v>
      </c>
      <c r="P220" s="148">
        <f>O220*H220</f>
        <v>0</v>
      </c>
      <c r="Q220" s="148">
        <v>4.2000000000000002E-4</v>
      </c>
      <c r="R220" s="148">
        <f>Q220*H220</f>
        <v>0.42083999999999999</v>
      </c>
      <c r="S220" s="148">
        <v>0</v>
      </c>
      <c r="T220" s="149">
        <f>S220*H220</f>
        <v>0</v>
      </c>
      <c r="AR220" s="150" t="s">
        <v>258</v>
      </c>
      <c r="AT220" s="150" t="s">
        <v>206</v>
      </c>
      <c r="AU220" s="150" t="s">
        <v>88</v>
      </c>
      <c r="AY220" s="17" t="s">
        <v>205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7" t="s">
        <v>88</v>
      </c>
      <c r="BK220" s="151">
        <f>ROUND(I220*H220,2)</f>
        <v>0</v>
      </c>
      <c r="BL220" s="17" t="s">
        <v>233</v>
      </c>
      <c r="BM220" s="150" t="s">
        <v>554</v>
      </c>
    </row>
    <row r="221" spans="2:65" s="14" customFormat="1">
      <c r="B221" s="179"/>
      <c r="D221" s="165" t="s">
        <v>219</v>
      </c>
      <c r="E221" s="180" t="s">
        <v>1</v>
      </c>
      <c r="F221" s="181" t="s">
        <v>555</v>
      </c>
      <c r="H221" s="180" t="s">
        <v>1</v>
      </c>
      <c r="I221" s="182"/>
      <c r="L221" s="179"/>
      <c r="M221" s="183"/>
      <c r="T221" s="184"/>
      <c r="AT221" s="180" t="s">
        <v>219</v>
      </c>
      <c r="AU221" s="180" t="s">
        <v>88</v>
      </c>
      <c r="AV221" s="14" t="s">
        <v>82</v>
      </c>
      <c r="AW221" s="14" t="s">
        <v>31</v>
      </c>
      <c r="AX221" s="14" t="s">
        <v>75</v>
      </c>
      <c r="AY221" s="180" t="s">
        <v>205</v>
      </c>
    </row>
    <row r="222" spans="2:65" s="14" customFormat="1" ht="22.5">
      <c r="B222" s="179"/>
      <c r="D222" s="165" t="s">
        <v>219</v>
      </c>
      <c r="E222" s="180" t="s">
        <v>1</v>
      </c>
      <c r="F222" s="181" t="s">
        <v>556</v>
      </c>
      <c r="H222" s="180" t="s">
        <v>1</v>
      </c>
      <c r="I222" s="182"/>
      <c r="L222" s="179"/>
      <c r="M222" s="183"/>
      <c r="T222" s="184"/>
      <c r="AT222" s="180" t="s">
        <v>219</v>
      </c>
      <c r="AU222" s="180" t="s">
        <v>88</v>
      </c>
      <c r="AV222" s="14" t="s">
        <v>82</v>
      </c>
      <c r="AW222" s="14" t="s">
        <v>31</v>
      </c>
      <c r="AX222" s="14" t="s">
        <v>75</v>
      </c>
      <c r="AY222" s="180" t="s">
        <v>205</v>
      </c>
    </row>
    <row r="223" spans="2:65" s="12" customFormat="1">
      <c r="B223" s="164"/>
      <c r="D223" s="165" t="s">
        <v>219</v>
      </c>
      <c r="E223" s="166" t="s">
        <v>1</v>
      </c>
      <c r="F223" s="167" t="s">
        <v>548</v>
      </c>
      <c r="H223" s="168">
        <v>1002</v>
      </c>
      <c r="I223" s="169"/>
      <c r="L223" s="164"/>
      <c r="M223" s="170"/>
      <c r="T223" s="171"/>
      <c r="AT223" s="166" t="s">
        <v>219</v>
      </c>
      <c r="AU223" s="166" t="s">
        <v>88</v>
      </c>
      <c r="AV223" s="12" t="s">
        <v>88</v>
      </c>
      <c r="AW223" s="12" t="s">
        <v>31</v>
      </c>
      <c r="AX223" s="12" t="s">
        <v>75</v>
      </c>
      <c r="AY223" s="166" t="s">
        <v>205</v>
      </c>
    </row>
    <row r="224" spans="2:65" s="13" customFormat="1">
      <c r="B224" s="172"/>
      <c r="D224" s="165" t="s">
        <v>219</v>
      </c>
      <c r="E224" s="173" t="s">
        <v>1</v>
      </c>
      <c r="F224" s="174" t="s">
        <v>221</v>
      </c>
      <c r="H224" s="175">
        <v>1002</v>
      </c>
      <c r="I224" s="176"/>
      <c r="L224" s="172"/>
      <c r="M224" s="177"/>
      <c r="T224" s="178"/>
      <c r="AT224" s="173" t="s">
        <v>219</v>
      </c>
      <c r="AU224" s="173" t="s">
        <v>88</v>
      </c>
      <c r="AV224" s="13" t="s">
        <v>210</v>
      </c>
      <c r="AW224" s="13" t="s">
        <v>31</v>
      </c>
      <c r="AX224" s="13" t="s">
        <v>82</v>
      </c>
      <c r="AY224" s="173" t="s">
        <v>205</v>
      </c>
    </row>
    <row r="225" spans="2:65" s="1" customFormat="1" ht="24.2" customHeight="1">
      <c r="B225" s="136"/>
      <c r="C225" s="137" t="s">
        <v>340</v>
      </c>
      <c r="D225" s="137" t="s">
        <v>206</v>
      </c>
      <c r="E225" s="138" t="s">
        <v>557</v>
      </c>
      <c r="F225" s="139" t="s">
        <v>553</v>
      </c>
      <c r="G225" s="140" t="s">
        <v>370</v>
      </c>
      <c r="H225" s="141">
        <v>32</v>
      </c>
      <c r="I225" s="142"/>
      <c r="J225" s="143">
        <f>ROUND(I225*H225,2)</f>
        <v>0</v>
      </c>
      <c r="K225" s="144"/>
      <c r="L225" s="145"/>
      <c r="M225" s="146" t="s">
        <v>1</v>
      </c>
      <c r="N225" s="147" t="s">
        <v>41</v>
      </c>
      <c r="P225" s="148">
        <f>O225*H225</f>
        <v>0</v>
      </c>
      <c r="Q225" s="148">
        <v>4.2000000000000002E-4</v>
      </c>
      <c r="R225" s="148">
        <f>Q225*H225</f>
        <v>1.3440000000000001E-2</v>
      </c>
      <c r="S225" s="148">
        <v>0</v>
      </c>
      <c r="T225" s="149">
        <f>S225*H225</f>
        <v>0</v>
      </c>
      <c r="AR225" s="150" t="s">
        <v>258</v>
      </c>
      <c r="AT225" s="150" t="s">
        <v>206</v>
      </c>
      <c r="AU225" s="150" t="s">
        <v>88</v>
      </c>
      <c r="AY225" s="17" t="s">
        <v>205</v>
      </c>
      <c r="BE225" s="151">
        <f>IF(N225="základná",J225,0)</f>
        <v>0</v>
      </c>
      <c r="BF225" s="151">
        <f>IF(N225="znížená",J225,0)</f>
        <v>0</v>
      </c>
      <c r="BG225" s="151">
        <f>IF(N225="zákl. prenesená",J225,0)</f>
        <v>0</v>
      </c>
      <c r="BH225" s="151">
        <f>IF(N225="zníž. prenesená",J225,0)</f>
        <v>0</v>
      </c>
      <c r="BI225" s="151">
        <f>IF(N225="nulová",J225,0)</f>
        <v>0</v>
      </c>
      <c r="BJ225" s="17" t="s">
        <v>88</v>
      </c>
      <c r="BK225" s="151">
        <f>ROUND(I225*H225,2)</f>
        <v>0</v>
      </c>
      <c r="BL225" s="17" t="s">
        <v>233</v>
      </c>
      <c r="BM225" s="150" t="s">
        <v>558</v>
      </c>
    </row>
    <row r="226" spans="2:65" s="14" customFormat="1">
      <c r="B226" s="179"/>
      <c r="D226" s="165" t="s">
        <v>219</v>
      </c>
      <c r="E226" s="180" t="s">
        <v>1</v>
      </c>
      <c r="F226" s="181" t="s">
        <v>559</v>
      </c>
      <c r="H226" s="180" t="s">
        <v>1</v>
      </c>
      <c r="I226" s="182"/>
      <c r="L226" s="179"/>
      <c r="M226" s="183"/>
      <c r="T226" s="184"/>
      <c r="AT226" s="180" t="s">
        <v>219</v>
      </c>
      <c r="AU226" s="180" t="s">
        <v>88</v>
      </c>
      <c r="AV226" s="14" t="s">
        <v>82</v>
      </c>
      <c r="AW226" s="14" t="s">
        <v>31</v>
      </c>
      <c r="AX226" s="14" t="s">
        <v>75</v>
      </c>
      <c r="AY226" s="180" t="s">
        <v>205</v>
      </c>
    </row>
    <row r="227" spans="2:65" s="14" customFormat="1" ht="22.5">
      <c r="B227" s="179"/>
      <c r="D227" s="165" t="s">
        <v>219</v>
      </c>
      <c r="E227" s="180" t="s">
        <v>1</v>
      </c>
      <c r="F227" s="181" t="s">
        <v>560</v>
      </c>
      <c r="H227" s="180" t="s">
        <v>1</v>
      </c>
      <c r="I227" s="182"/>
      <c r="L227" s="179"/>
      <c r="M227" s="183"/>
      <c r="T227" s="184"/>
      <c r="AT227" s="180" t="s">
        <v>219</v>
      </c>
      <c r="AU227" s="180" t="s">
        <v>88</v>
      </c>
      <c r="AV227" s="14" t="s">
        <v>82</v>
      </c>
      <c r="AW227" s="14" t="s">
        <v>31</v>
      </c>
      <c r="AX227" s="14" t="s">
        <v>75</v>
      </c>
      <c r="AY227" s="180" t="s">
        <v>205</v>
      </c>
    </row>
    <row r="228" spans="2:65" s="12" customFormat="1">
      <c r="B228" s="164"/>
      <c r="D228" s="165" t="s">
        <v>219</v>
      </c>
      <c r="E228" s="166" t="s">
        <v>1</v>
      </c>
      <c r="F228" s="167" t="s">
        <v>549</v>
      </c>
      <c r="H228" s="168">
        <v>32</v>
      </c>
      <c r="I228" s="169"/>
      <c r="L228" s="164"/>
      <c r="M228" s="170"/>
      <c r="T228" s="171"/>
      <c r="AT228" s="166" t="s">
        <v>219</v>
      </c>
      <c r="AU228" s="166" t="s">
        <v>88</v>
      </c>
      <c r="AV228" s="12" t="s">
        <v>88</v>
      </c>
      <c r="AW228" s="12" t="s">
        <v>31</v>
      </c>
      <c r="AX228" s="12" t="s">
        <v>75</v>
      </c>
      <c r="AY228" s="166" t="s">
        <v>205</v>
      </c>
    </row>
    <row r="229" spans="2:65" s="13" customFormat="1">
      <c r="B229" s="172"/>
      <c r="D229" s="165" t="s">
        <v>219</v>
      </c>
      <c r="E229" s="173" t="s">
        <v>1</v>
      </c>
      <c r="F229" s="174" t="s">
        <v>221</v>
      </c>
      <c r="H229" s="175">
        <v>32</v>
      </c>
      <c r="I229" s="176"/>
      <c r="L229" s="172"/>
      <c r="M229" s="177"/>
      <c r="T229" s="178"/>
      <c r="AT229" s="173" t="s">
        <v>219</v>
      </c>
      <c r="AU229" s="173" t="s">
        <v>88</v>
      </c>
      <c r="AV229" s="13" t="s">
        <v>210</v>
      </c>
      <c r="AW229" s="13" t="s">
        <v>31</v>
      </c>
      <c r="AX229" s="13" t="s">
        <v>82</v>
      </c>
      <c r="AY229" s="173" t="s">
        <v>205</v>
      </c>
    </row>
    <row r="230" spans="2:65" s="1" customFormat="1" ht="24.2" customHeight="1">
      <c r="B230" s="136"/>
      <c r="C230" s="137" t="s">
        <v>344</v>
      </c>
      <c r="D230" s="137" t="s">
        <v>206</v>
      </c>
      <c r="E230" s="138" t="s">
        <v>561</v>
      </c>
      <c r="F230" s="139" t="s">
        <v>553</v>
      </c>
      <c r="G230" s="140" t="s">
        <v>370</v>
      </c>
      <c r="H230" s="141">
        <v>21</v>
      </c>
      <c r="I230" s="142"/>
      <c r="J230" s="143">
        <f>ROUND(I230*H230,2)</f>
        <v>0</v>
      </c>
      <c r="K230" s="144"/>
      <c r="L230" s="145"/>
      <c r="M230" s="146" t="s">
        <v>1</v>
      </c>
      <c r="N230" s="147" t="s">
        <v>41</v>
      </c>
      <c r="P230" s="148">
        <f>O230*H230</f>
        <v>0</v>
      </c>
      <c r="Q230" s="148">
        <v>4.2000000000000002E-4</v>
      </c>
      <c r="R230" s="148">
        <f>Q230*H230</f>
        <v>8.8199999999999997E-3</v>
      </c>
      <c r="S230" s="148">
        <v>0</v>
      </c>
      <c r="T230" s="149">
        <f>S230*H230</f>
        <v>0</v>
      </c>
      <c r="AR230" s="150" t="s">
        <v>258</v>
      </c>
      <c r="AT230" s="150" t="s">
        <v>206</v>
      </c>
      <c r="AU230" s="150" t="s">
        <v>88</v>
      </c>
      <c r="AY230" s="17" t="s">
        <v>205</v>
      </c>
      <c r="BE230" s="151">
        <f>IF(N230="základná",J230,0)</f>
        <v>0</v>
      </c>
      <c r="BF230" s="151">
        <f>IF(N230="znížená",J230,0)</f>
        <v>0</v>
      </c>
      <c r="BG230" s="151">
        <f>IF(N230="zákl. prenesená",J230,0)</f>
        <v>0</v>
      </c>
      <c r="BH230" s="151">
        <f>IF(N230="zníž. prenesená",J230,0)</f>
        <v>0</v>
      </c>
      <c r="BI230" s="151">
        <f>IF(N230="nulová",J230,0)</f>
        <v>0</v>
      </c>
      <c r="BJ230" s="17" t="s">
        <v>88</v>
      </c>
      <c r="BK230" s="151">
        <f>ROUND(I230*H230,2)</f>
        <v>0</v>
      </c>
      <c r="BL230" s="17" t="s">
        <v>233</v>
      </c>
      <c r="BM230" s="150" t="s">
        <v>562</v>
      </c>
    </row>
    <row r="231" spans="2:65" s="14" customFormat="1">
      <c r="B231" s="179"/>
      <c r="D231" s="165" t="s">
        <v>219</v>
      </c>
      <c r="E231" s="180" t="s">
        <v>1</v>
      </c>
      <c r="F231" s="181" t="s">
        <v>563</v>
      </c>
      <c r="H231" s="180" t="s">
        <v>1</v>
      </c>
      <c r="I231" s="182"/>
      <c r="L231" s="179"/>
      <c r="M231" s="183"/>
      <c r="T231" s="184"/>
      <c r="AT231" s="180" t="s">
        <v>219</v>
      </c>
      <c r="AU231" s="180" t="s">
        <v>88</v>
      </c>
      <c r="AV231" s="14" t="s">
        <v>82</v>
      </c>
      <c r="AW231" s="14" t="s">
        <v>31</v>
      </c>
      <c r="AX231" s="14" t="s">
        <v>75</v>
      </c>
      <c r="AY231" s="180" t="s">
        <v>205</v>
      </c>
    </row>
    <row r="232" spans="2:65" s="14" customFormat="1" ht="22.5">
      <c r="B232" s="179"/>
      <c r="D232" s="165" t="s">
        <v>219</v>
      </c>
      <c r="E232" s="180" t="s">
        <v>1</v>
      </c>
      <c r="F232" s="181" t="s">
        <v>556</v>
      </c>
      <c r="H232" s="180" t="s">
        <v>1</v>
      </c>
      <c r="I232" s="182"/>
      <c r="L232" s="179"/>
      <c r="M232" s="183"/>
      <c r="T232" s="184"/>
      <c r="AT232" s="180" t="s">
        <v>219</v>
      </c>
      <c r="AU232" s="180" t="s">
        <v>88</v>
      </c>
      <c r="AV232" s="14" t="s">
        <v>82</v>
      </c>
      <c r="AW232" s="14" t="s">
        <v>31</v>
      </c>
      <c r="AX232" s="14" t="s">
        <v>75</v>
      </c>
      <c r="AY232" s="180" t="s">
        <v>205</v>
      </c>
    </row>
    <row r="233" spans="2:65" s="12" customFormat="1">
      <c r="B233" s="164"/>
      <c r="D233" s="165" t="s">
        <v>219</v>
      </c>
      <c r="E233" s="166" t="s">
        <v>1</v>
      </c>
      <c r="F233" s="167" t="s">
        <v>550</v>
      </c>
      <c r="H233" s="168">
        <v>21</v>
      </c>
      <c r="I233" s="169"/>
      <c r="L233" s="164"/>
      <c r="M233" s="170"/>
      <c r="T233" s="171"/>
      <c r="AT233" s="166" t="s">
        <v>219</v>
      </c>
      <c r="AU233" s="166" t="s">
        <v>88</v>
      </c>
      <c r="AV233" s="12" t="s">
        <v>88</v>
      </c>
      <c r="AW233" s="12" t="s">
        <v>31</v>
      </c>
      <c r="AX233" s="12" t="s">
        <v>75</v>
      </c>
      <c r="AY233" s="166" t="s">
        <v>205</v>
      </c>
    </row>
    <row r="234" spans="2:65" s="13" customFormat="1">
      <c r="B234" s="172"/>
      <c r="D234" s="165" t="s">
        <v>219</v>
      </c>
      <c r="E234" s="173" t="s">
        <v>1</v>
      </c>
      <c r="F234" s="174" t="s">
        <v>221</v>
      </c>
      <c r="H234" s="175">
        <v>21</v>
      </c>
      <c r="I234" s="176"/>
      <c r="L234" s="172"/>
      <c r="M234" s="177"/>
      <c r="T234" s="178"/>
      <c r="AT234" s="173" t="s">
        <v>219</v>
      </c>
      <c r="AU234" s="173" t="s">
        <v>88</v>
      </c>
      <c r="AV234" s="13" t="s">
        <v>210</v>
      </c>
      <c r="AW234" s="13" t="s">
        <v>31</v>
      </c>
      <c r="AX234" s="13" t="s">
        <v>82</v>
      </c>
      <c r="AY234" s="173" t="s">
        <v>205</v>
      </c>
    </row>
    <row r="235" spans="2:65" s="1" customFormat="1" ht="24.2" customHeight="1">
      <c r="B235" s="136"/>
      <c r="C235" s="137" t="s">
        <v>348</v>
      </c>
      <c r="D235" s="137" t="s">
        <v>206</v>
      </c>
      <c r="E235" s="138" t="s">
        <v>564</v>
      </c>
      <c r="F235" s="139" t="s">
        <v>553</v>
      </c>
      <c r="G235" s="140" t="s">
        <v>370</v>
      </c>
      <c r="H235" s="141">
        <v>1.5</v>
      </c>
      <c r="I235" s="142"/>
      <c r="J235" s="143">
        <f>ROUND(I235*H235,2)</f>
        <v>0</v>
      </c>
      <c r="K235" s="144"/>
      <c r="L235" s="145"/>
      <c r="M235" s="146" t="s">
        <v>1</v>
      </c>
      <c r="N235" s="147" t="s">
        <v>41</v>
      </c>
      <c r="P235" s="148">
        <f>O235*H235</f>
        <v>0</v>
      </c>
      <c r="Q235" s="148">
        <v>4.2000000000000002E-4</v>
      </c>
      <c r="R235" s="148">
        <f>Q235*H235</f>
        <v>6.3000000000000003E-4</v>
      </c>
      <c r="S235" s="148">
        <v>0</v>
      </c>
      <c r="T235" s="149">
        <f>S235*H235</f>
        <v>0</v>
      </c>
      <c r="AR235" s="150" t="s">
        <v>258</v>
      </c>
      <c r="AT235" s="150" t="s">
        <v>206</v>
      </c>
      <c r="AU235" s="150" t="s">
        <v>88</v>
      </c>
      <c r="AY235" s="17" t="s">
        <v>205</v>
      </c>
      <c r="BE235" s="151">
        <f>IF(N235="základná",J235,0)</f>
        <v>0</v>
      </c>
      <c r="BF235" s="151">
        <f>IF(N235="znížená",J235,0)</f>
        <v>0</v>
      </c>
      <c r="BG235" s="151">
        <f>IF(N235="zákl. prenesená",J235,0)</f>
        <v>0</v>
      </c>
      <c r="BH235" s="151">
        <f>IF(N235="zníž. prenesená",J235,0)</f>
        <v>0</v>
      </c>
      <c r="BI235" s="151">
        <f>IF(N235="nulová",J235,0)</f>
        <v>0</v>
      </c>
      <c r="BJ235" s="17" t="s">
        <v>88</v>
      </c>
      <c r="BK235" s="151">
        <f>ROUND(I235*H235,2)</f>
        <v>0</v>
      </c>
      <c r="BL235" s="17" t="s">
        <v>233</v>
      </c>
      <c r="BM235" s="150" t="s">
        <v>565</v>
      </c>
    </row>
    <row r="236" spans="2:65" s="14" customFormat="1">
      <c r="B236" s="179"/>
      <c r="D236" s="165" t="s">
        <v>219</v>
      </c>
      <c r="E236" s="180" t="s">
        <v>1</v>
      </c>
      <c r="F236" s="181" t="s">
        <v>566</v>
      </c>
      <c r="H236" s="180" t="s">
        <v>1</v>
      </c>
      <c r="I236" s="182"/>
      <c r="L236" s="179"/>
      <c r="M236" s="183"/>
      <c r="T236" s="184"/>
      <c r="AT236" s="180" t="s">
        <v>219</v>
      </c>
      <c r="AU236" s="180" t="s">
        <v>88</v>
      </c>
      <c r="AV236" s="14" t="s">
        <v>82</v>
      </c>
      <c r="AW236" s="14" t="s">
        <v>31</v>
      </c>
      <c r="AX236" s="14" t="s">
        <v>75</v>
      </c>
      <c r="AY236" s="180" t="s">
        <v>205</v>
      </c>
    </row>
    <row r="237" spans="2:65" s="14" customFormat="1" ht="22.5">
      <c r="B237" s="179"/>
      <c r="D237" s="165" t="s">
        <v>219</v>
      </c>
      <c r="E237" s="180" t="s">
        <v>1</v>
      </c>
      <c r="F237" s="181" t="s">
        <v>560</v>
      </c>
      <c r="H237" s="180" t="s">
        <v>1</v>
      </c>
      <c r="I237" s="182"/>
      <c r="L237" s="179"/>
      <c r="M237" s="183"/>
      <c r="T237" s="184"/>
      <c r="AT237" s="180" t="s">
        <v>219</v>
      </c>
      <c r="AU237" s="180" t="s">
        <v>88</v>
      </c>
      <c r="AV237" s="14" t="s">
        <v>82</v>
      </c>
      <c r="AW237" s="14" t="s">
        <v>31</v>
      </c>
      <c r="AX237" s="14" t="s">
        <v>75</v>
      </c>
      <c r="AY237" s="180" t="s">
        <v>205</v>
      </c>
    </row>
    <row r="238" spans="2:65" s="12" customFormat="1">
      <c r="B238" s="164"/>
      <c r="D238" s="165" t="s">
        <v>219</v>
      </c>
      <c r="E238" s="166" t="s">
        <v>1</v>
      </c>
      <c r="F238" s="167" t="s">
        <v>567</v>
      </c>
      <c r="H238" s="168">
        <v>1.5</v>
      </c>
      <c r="I238" s="169"/>
      <c r="L238" s="164"/>
      <c r="M238" s="170"/>
      <c r="T238" s="171"/>
      <c r="AT238" s="166" t="s">
        <v>219</v>
      </c>
      <c r="AU238" s="166" t="s">
        <v>88</v>
      </c>
      <c r="AV238" s="12" t="s">
        <v>88</v>
      </c>
      <c r="AW238" s="12" t="s">
        <v>31</v>
      </c>
      <c r="AX238" s="12" t="s">
        <v>75</v>
      </c>
      <c r="AY238" s="166" t="s">
        <v>205</v>
      </c>
    </row>
    <row r="239" spans="2:65" s="13" customFormat="1">
      <c r="B239" s="172"/>
      <c r="D239" s="165" t="s">
        <v>219</v>
      </c>
      <c r="E239" s="173" t="s">
        <v>1</v>
      </c>
      <c r="F239" s="174" t="s">
        <v>221</v>
      </c>
      <c r="H239" s="175">
        <v>1.5</v>
      </c>
      <c r="I239" s="176"/>
      <c r="L239" s="172"/>
      <c r="M239" s="177"/>
      <c r="T239" s="178"/>
      <c r="AT239" s="173" t="s">
        <v>219</v>
      </c>
      <c r="AU239" s="173" t="s">
        <v>88</v>
      </c>
      <c r="AV239" s="13" t="s">
        <v>210</v>
      </c>
      <c r="AW239" s="13" t="s">
        <v>31</v>
      </c>
      <c r="AX239" s="13" t="s">
        <v>82</v>
      </c>
      <c r="AY239" s="173" t="s">
        <v>205</v>
      </c>
    </row>
    <row r="240" spans="2:65" s="1" customFormat="1" ht="24.2" customHeight="1">
      <c r="B240" s="136"/>
      <c r="C240" s="154" t="s">
        <v>7</v>
      </c>
      <c r="D240" s="154" t="s">
        <v>214</v>
      </c>
      <c r="E240" s="155" t="s">
        <v>568</v>
      </c>
      <c r="F240" s="156" t="s">
        <v>569</v>
      </c>
      <c r="G240" s="157" t="s">
        <v>270</v>
      </c>
      <c r="H240" s="158">
        <v>1.998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41</v>
      </c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AR240" s="150" t="s">
        <v>233</v>
      </c>
      <c r="AT240" s="150" t="s">
        <v>214</v>
      </c>
      <c r="AU240" s="150" t="s">
        <v>88</v>
      </c>
      <c r="AY240" s="17" t="s">
        <v>205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7" t="s">
        <v>88</v>
      </c>
      <c r="BK240" s="151">
        <f>ROUND(I240*H240,2)</f>
        <v>0</v>
      </c>
      <c r="BL240" s="17" t="s">
        <v>233</v>
      </c>
      <c r="BM240" s="150" t="s">
        <v>570</v>
      </c>
    </row>
    <row r="241" spans="2:65" s="1" customFormat="1" ht="24.2" customHeight="1">
      <c r="B241" s="136"/>
      <c r="C241" s="154" t="s">
        <v>362</v>
      </c>
      <c r="D241" s="154" t="s">
        <v>214</v>
      </c>
      <c r="E241" s="155" t="s">
        <v>571</v>
      </c>
      <c r="F241" s="156" t="s">
        <v>572</v>
      </c>
      <c r="G241" s="157" t="s">
        <v>270</v>
      </c>
      <c r="H241" s="158">
        <v>1.998</v>
      </c>
      <c r="I241" s="159"/>
      <c r="J241" s="160">
        <f>ROUND(I241*H241,2)</f>
        <v>0</v>
      </c>
      <c r="K241" s="161"/>
      <c r="L241" s="32"/>
      <c r="M241" s="162" t="s">
        <v>1</v>
      </c>
      <c r="N241" s="163" t="s">
        <v>41</v>
      </c>
      <c r="P241" s="148">
        <f>O241*H241</f>
        <v>0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233</v>
      </c>
      <c r="AT241" s="150" t="s">
        <v>214</v>
      </c>
      <c r="AU241" s="150" t="s">
        <v>88</v>
      </c>
      <c r="AY241" s="17" t="s">
        <v>205</v>
      </c>
      <c r="BE241" s="151">
        <f>IF(N241="základná",J241,0)</f>
        <v>0</v>
      </c>
      <c r="BF241" s="151">
        <f>IF(N241="znížená",J241,0)</f>
        <v>0</v>
      </c>
      <c r="BG241" s="151">
        <f>IF(N241="zákl. prenesená",J241,0)</f>
        <v>0</v>
      </c>
      <c r="BH241" s="151">
        <f>IF(N241="zníž. prenesená",J241,0)</f>
        <v>0</v>
      </c>
      <c r="BI241" s="151">
        <f>IF(N241="nulová",J241,0)</f>
        <v>0</v>
      </c>
      <c r="BJ241" s="17" t="s">
        <v>88</v>
      </c>
      <c r="BK241" s="151">
        <f>ROUND(I241*H241,2)</f>
        <v>0</v>
      </c>
      <c r="BL241" s="17" t="s">
        <v>233</v>
      </c>
      <c r="BM241" s="150" t="s">
        <v>573</v>
      </c>
    </row>
    <row r="242" spans="2:65" s="11" customFormat="1" ht="22.9" customHeight="1">
      <c r="B242" s="126"/>
      <c r="D242" s="127" t="s">
        <v>74</v>
      </c>
      <c r="E242" s="152" t="s">
        <v>574</v>
      </c>
      <c r="F242" s="152" t="s">
        <v>575</v>
      </c>
      <c r="I242" s="129"/>
      <c r="J242" s="153">
        <f>BK242</f>
        <v>0</v>
      </c>
      <c r="L242" s="126"/>
      <c r="M242" s="131"/>
      <c r="P242" s="132">
        <f>SUM(P243:P306)</f>
        <v>0</v>
      </c>
      <c r="R242" s="132">
        <f>SUM(R243:R306)</f>
        <v>7.1098399999999993</v>
      </c>
      <c r="T242" s="133">
        <f>SUM(T243:T306)</f>
        <v>0</v>
      </c>
      <c r="AR242" s="127" t="s">
        <v>88</v>
      </c>
      <c r="AT242" s="134" t="s">
        <v>74</v>
      </c>
      <c r="AU242" s="134" t="s">
        <v>82</v>
      </c>
      <c r="AY242" s="127" t="s">
        <v>205</v>
      </c>
      <c r="BK242" s="135">
        <f>SUM(BK243:BK306)</f>
        <v>0</v>
      </c>
    </row>
    <row r="243" spans="2:65" s="1" customFormat="1" ht="24.2" customHeight="1">
      <c r="B243" s="136"/>
      <c r="C243" s="154" t="s">
        <v>364</v>
      </c>
      <c r="D243" s="154" t="s">
        <v>214</v>
      </c>
      <c r="E243" s="155" t="s">
        <v>576</v>
      </c>
      <c r="F243" s="156" t="s">
        <v>577</v>
      </c>
      <c r="G243" s="157" t="s">
        <v>370</v>
      </c>
      <c r="H243" s="158">
        <v>3187</v>
      </c>
      <c r="I243" s="159"/>
      <c r="J243" s="160">
        <f>ROUND(I243*H243,2)</f>
        <v>0</v>
      </c>
      <c r="K243" s="161"/>
      <c r="L243" s="32"/>
      <c r="M243" s="162" t="s">
        <v>1</v>
      </c>
      <c r="N243" s="163" t="s">
        <v>41</v>
      </c>
      <c r="P243" s="148">
        <f>O243*H243</f>
        <v>0</v>
      </c>
      <c r="Q243" s="148">
        <v>2.2000000000000001E-4</v>
      </c>
      <c r="R243" s="148">
        <f>Q243*H243</f>
        <v>0.70113999999999999</v>
      </c>
      <c r="S243" s="148">
        <v>0</v>
      </c>
      <c r="T243" s="149">
        <f>S243*H243</f>
        <v>0</v>
      </c>
      <c r="AR243" s="150" t="s">
        <v>233</v>
      </c>
      <c r="AT243" s="150" t="s">
        <v>214</v>
      </c>
      <c r="AU243" s="150" t="s">
        <v>88</v>
      </c>
      <c r="AY243" s="17" t="s">
        <v>205</v>
      </c>
      <c r="BE243" s="151">
        <f>IF(N243="základná",J243,0)</f>
        <v>0</v>
      </c>
      <c r="BF243" s="151">
        <f>IF(N243="znížená",J243,0)</f>
        <v>0</v>
      </c>
      <c r="BG243" s="151">
        <f>IF(N243="zákl. prenesená",J243,0)</f>
        <v>0</v>
      </c>
      <c r="BH243" s="151">
        <f>IF(N243="zníž. prenesená",J243,0)</f>
        <v>0</v>
      </c>
      <c r="BI243" s="151">
        <f>IF(N243="nulová",J243,0)</f>
        <v>0</v>
      </c>
      <c r="BJ243" s="17" t="s">
        <v>88</v>
      </c>
      <c r="BK243" s="151">
        <f>ROUND(I243*H243,2)</f>
        <v>0</v>
      </c>
      <c r="BL243" s="17" t="s">
        <v>233</v>
      </c>
      <c r="BM243" s="150" t="s">
        <v>578</v>
      </c>
    </row>
    <row r="244" spans="2:65" s="14" customFormat="1">
      <c r="B244" s="179"/>
      <c r="D244" s="165" t="s">
        <v>219</v>
      </c>
      <c r="E244" s="180" t="s">
        <v>1</v>
      </c>
      <c r="F244" s="181" t="s">
        <v>499</v>
      </c>
      <c r="H244" s="180" t="s">
        <v>1</v>
      </c>
      <c r="I244" s="182"/>
      <c r="L244" s="179"/>
      <c r="M244" s="183"/>
      <c r="T244" s="184"/>
      <c r="AT244" s="180" t="s">
        <v>219</v>
      </c>
      <c r="AU244" s="180" t="s">
        <v>88</v>
      </c>
      <c r="AV244" s="14" t="s">
        <v>82</v>
      </c>
      <c r="AW244" s="14" t="s">
        <v>31</v>
      </c>
      <c r="AX244" s="14" t="s">
        <v>75</v>
      </c>
      <c r="AY244" s="180" t="s">
        <v>205</v>
      </c>
    </row>
    <row r="245" spans="2:65" s="12" customFormat="1">
      <c r="B245" s="164"/>
      <c r="D245" s="165" t="s">
        <v>219</v>
      </c>
      <c r="E245" s="166" t="s">
        <v>1</v>
      </c>
      <c r="F245" s="167" t="s">
        <v>579</v>
      </c>
      <c r="H245" s="168">
        <v>3006</v>
      </c>
      <c r="I245" s="169"/>
      <c r="L245" s="164"/>
      <c r="M245" s="170"/>
      <c r="T245" s="171"/>
      <c r="AT245" s="166" t="s">
        <v>219</v>
      </c>
      <c r="AU245" s="166" t="s">
        <v>88</v>
      </c>
      <c r="AV245" s="12" t="s">
        <v>88</v>
      </c>
      <c r="AW245" s="12" t="s">
        <v>31</v>
      </c>
      <c r="AX245" s="12" t="s">
        <v>75</v>
      </c>
      <c r="AY245" s="166" t="s">
        <v>205</v>
      </c>
    </row>
    <row r="246" spans="2:65" s="15" customFormat="1">
      <c r="B246" s="185"/>
      <c r="D246" s="165" t="s">
        <v>219</v>
      </c>
      <c r="E246" s="186" t="s">
        <v>1</v>
      </c>
      <c r="F246" s="187" t="s">
        <v>404</v>
      </c>
      <c r="H246" s="188">
        <v>3006</v>
      </c>
      <c r="I246" s="189"/>
      <c r="L246" s="185"/>
      <c r="M246" s="190"/>
      <c r="T246" s="191"/>
      <c r="AT246" s="186" t="s">
        <v>219</v>
      </c>
      <c r="AU246" s="186" t="s">
        <v>88</v>
      </c>
      <c r="AV246" s="15" t="s">
        <v>222</v>
      </c>
      <c r="AW246" s="15" t="s">
        <v>31</v>
      </c>
      <c r="AX246" s="15" t="s">
        <v>75</v>
      </c>
      <c r="AY246" s="186" t="s">
        <v>205</v>
      </c>
    </row>
    <row r="247" spans="2:65" s="14" customFormat="1">
      <c r="B247" s="179"/>
      <c r="D247" s="165" t="s">
        <v>219</v>
      </c>
      <c r="E247" s="180" t="s">
        <v>1</v>
      </c>
      <c r="F247" s="181" t="s">
        <v>501</v>
      </c>
      <c r="H247" s="180" t="s">
        <v>1</v>
      </c>
      <c r="I247" s="182"/>
      <c r="L247" s="179"/>
      <c r="M247" s="183"/>
      <c r="T247" s="184"/>
      <c r="AT247" s="180" t="s">
        <v>219</v>
      </c>
      <c r="AU247" s="180" t="s">
        <v>88</v>
      </c>
      <c r="AV247" s="14" t="s">
        <v>82</v>
      </c>
      <c r="AW247" s="14" t="s">
        <v>31</v>
      </c>
      <c r="AX247" s="14" t="s">
        <v>75</v>
      </c>
      <c r="AY247" s="180" t="s">
        <v>205</v>
      </c>
    </row>
    <row r="248" spans="2:65" s="12" customFormat="1">
      <c r="B248" s="164"/>
      <c r="D248" s="165" t="s">
        <v>219</v>
      </c>
      <c r="E248" s="166" t="s">
        <v>1</v>
      </c>
      <c r="F248" s="167" t="s">
        <v>580</v>
      </c>
      <c r="H248" s="168">
        <v>112</v>
      </c>
      <c r="I248" s="169"/>
      <c r="L248" s="164"/>
      <c r="M248" s="170"/>
      <c r="T248" s="171"/>
      <c r="AT248" s="166" t="s">
        <v>219</v>
      </c>
      <c r="AU248" s="166" t="s">
        <v>88</v>
      </c>
      <c r="AV248" s="12" t="s">
        <v>88</v>
      </c>
      <c r="AW248" s="12" t="s">
        <v>31</v>
      </c>
      <c r="AX248" s="12" t="s">
        <v>75</v>
      </c>
      <c r="AY248" s="166" t="s">
        <v>205</v>
      </c>
    </row>
    <row r="249" spans="2:65" s="15" customFormat="1">
      <c r="B249" s="185"/>
      <c r="D249" s="165" t="s">
        <v>219</v>
      </c>
      <c r="E249" s="186" t="s">
        <v>1</v>
      </c>
      <c r="F249" s="187" t="s">
        <v>404</v>
      </c>
      <c r="H249" s="188">
        <v>112</v>
      </c>
      <c r="I249" s="189"/>
      <c r="L249" s="185"/>
      <c r="M249" s="190"/>
      <c r="T249" s="191"/>
      <c r="AT249" s="186" t="s">
        <v>219</v>
      </c>
      <c r="AU249" s="186" t="s">
        <v>88</v>
      </c>
      <c r="AV249" s="15" t="s">
        <v>222</v>
      </c>
      <c r="AW249" s="15" t="s">
        <v>31</v>
      </c>
      <c r="AX249" s="15" t="s">
        <v>75</v>
      </c>
      <c r="AY249" s="186" t="s">
        <v>205</v>
      </c>
    </row>
    <row r="250" spans="2:65" s="14" customFormat="1">
      <c r="B250" s="179"/>
      <c r="D250" s="165" t="s">
        <v>219</v>
      </c>
      <c r="E250" s="180" t="s">
        <v>1</v>
      </c>
      <c r="F250" s="181" t="s">
        <v>503</v>
      </c>
      <c r="H250" s="180" t="s">
        <v>1</v>
      </c>
      <c r="I250" s="182"/>
      <c r="L250" s="179"/>
      <c r="M250" s="183"/>
      <c r="T250" s="184"/>
      <c r="AT250" s="180" t="s">
        <v>219</v>
      </c>
      <c r="AU250" s="180" t="s">
        <v>88</v>
      </c>
      <c r="AV250" s="14" t="s">
        <v>82</v>
      </c>
      <c r="AW250" s="14" t="s">
        <v>31</v>
      </c>
      <c r="AX250" s="14" t="s">
        <v>75</v>
      </c>
      <c r="AY250" s="180" t="s">
        <v>205</v>
      </c>
    </row>
    <row r="251" spans="2:65" s="12" customFormat="1">
      <c r="B251" s="164"/>
      <c r="D251" s="165" t="s">
        <v>219</v>
      </c>
      <c r="E251" s="166" t="s">
        <v>1</v>
      </c>
      <c r="F251" s="167" t="s">
        <v>581</v>
      </c>
      <c r="H251" s="168">
        <v>63</v>
      </c>
      <c r="I251" s="169"/>
      <c r="L251" s="164"/>
      <c r="M251" s="170"/>
      <c r="T251" s="171"/>
      <c r="AT251" s="166" t="s">
        <v>219</v>
      </c>
      <c r="AU251" s="166" t="s">
        <v>88</v>
      </c>
      <c r="AV251" s="12" t="s">
        <v>88</v>
      </c>
      <c r="AW251" s="12" t="s">
        <v>31</v>
      </c>
      <c r="AX251" s="12" t="s">
        <v>75</v>
      </c>
      <c r="AY251" s="166" t="s">
        <v>205</v>
      </c>
    </row>
    <row r="252" spans="2:65" s="15" customFormat="1">
      <c r="B252" s="185"/>
      <c r="D252" s="165" t="s">
        <v>219</v>
      </c>
      <c r="E252" s="186" t="s">
        <v>1</v>
      </c>
      <c r="F252" s="187" t="s">
        <v>404</v>
      </c>
      <c r="H252" s="188">
        <v>63</v>
      </c>
      <c r="I252" s="189"/>
      <c r="L252" s="185"/>
      <c r="M252" s="190"/>
      <c r="T252" s="191"/>
      <c r="AT252" s="186" t="s">
        <v>219</v>
      </c>
      <c r="AU252" s="186" t="s">
        <v>88</v>
      </c>
      <c r="AV252" s="15" t="s">
        <v>222</v>
      </c>
      <c r="AW252" s="15" t="s">
        <v>31</v>
      </c>
      <c r="AX252" s="15" t="s">
        <v>75</v>
      </c>
      <c r="AY252" s="186" t="s">
        <v>205</v>
      </c>
    </row>
    <row r="253" spans="2:65" s="14" customFormat="1">
      <c r="B253" s="179"/>
      <c r="D253" s="165" t="s">
        <v>219</v>
      </c>
      <c r="E253" s="180" t="s">
        <v>1</v>
      </c>
      <c r="F253" s="181" t="s">
        <v>505</v>
      </c>
      <c r="H253" s="180" t="s">
        <v>1</v>
      </c>
      <c r="I253" s="182"/>
      <c r="L253" s="179"/>
      <c r="M253" s="183"/>
      <c r="T253" s="184"/>
      <c r="AT253" s="180" t="s">
        <v>219</v>
      </c>
      <c r="AU253" s="180" t="s">
        <v>88</v>
      </c>
      <c r="AV253" s="14" t="s">
        <v>82</v>
      </c>
      <c r="AW253" s="14" t="s">
        <v>31</v>
      </c>
      <c r="AX253" s="14" t="s">
        <v>75</v>
      </c>
      <c r="AY253" s="180" t="s">
        <v>205</v>
      </c>
    </row>
    <row r="254" spans="2:65" s="12" customFormat="1">
      <c r="B254" s="164"/>
      <c r="D254" s="165" t="s">
        <v>219</v>
      </c>
      <c r="E254" s="166" t="s">
        <v>1</v>
      </c>
      <c r="F254" s="167" t="s">
        <v>582</v>
      </c>
      <c r="H254" s="168">
        <v>6</v>
      </c>
      <c r="I254" s="169"/>
      <c r="L254" s="164"/>
      <c r="M254" s="170"/>
      <c r="T254" s="171"/>
      <c r="AT254" s="166" t="s">
        <v>219</v>
      </c>
      <c r="AU254" s="166" t="s">
        <v>88</v>
      </c>
      <c r="AV254" s="12" t="s">
        <v>88</v>
      </c>
      <c r="AW254" s="12" t="s">
        <v>31</v>
      </c>
      <c r="AX254" s="12" t="s">
        <v>75</v>
      </c>
      <c r="AY254" s="166" t="s">
        <v>205</v>
      </c>
    </row>
    <row r="255" spans="2:65" s="15" customFormat="1">
      <c r="B255" s="185"/>
      <c r="D255" s="165" t="s">
        <v>219</v>
      </c>
      <c r="E255" s="186" t="s">
        <v>1</v>
      </c>
      <c r="F255" s="187" t="s">
        <v>404</v>
      </c>
      <c r="H255" s="188">
        <v>6</v>
      </c>
      <c r="I255" s="189"/>
      <c r="L255" s="185"/>
      <c r="M255" s="190"/>
      <c r="T255" s="191"/>
      <c r="AT255" s="186" t="s">
        <v>219</v>
      </c>
      <c r="AU255" s="186" t="s">
        <v>88</v>
      </c>
      <c r="AV255" s="15" t="s">
        <v>222</v>
      </c>
      <c r="AW255" s="15" t="s">
        <v>31</v>
      </c>
      <c r="AX255" s="15" t="s">
        <v>75</v>
      </c>
      <c r="AY255" s="186" t="s">
        <v>205</v>
      </c>
    </row>
    <row r="256" spans="2:65" s="13" customFormat="1">
      <c r="B256" s="172"/>
      <c r="D256" s="165" t="s">
        <v>219</v>
      </c>
      <c r="E256" s="173" t="s">
        <v>1</v>
      </c>
      <c r="F256" s="174" t="s">
        <v>583</v>
      </c>
      <c r="H256" s="175">
        <v>3187</v>
      </c>
      <c r="I256" s="176"/>
      <c r="L256" s="172"/>
      <c r="M256" s="177"/>
      <c r="T256" s="178"/>
      <c r="AT256" s="173" t="s">
        <v>219</v>
      </c>
      <c r="AU256" s="173" t="s">
        <v>88</v>
      </c>
      <c r="AV256" s="13" t="s">
        <v>210</v>
      </c>
      <c r="AW256" s="13" t="s">
        <v>31</v>
      </c>
      <c r="AX256" s="13" t="s">
        <v>82</v>
      </c>
      <c r="AY256" s="173" t="s">
        <v>205</v>
      </c>
    </row>
    <row r="257" spans="2:65" s="1" customFormat="1" ht="37.9" customHeight="1">
      <c r="B257" s="136"/>
      <c r="C257" s="137" t="s">
        <v>367</v>
      </c>
      <c r="D257" s="137" t="s">
        <v>206</v>
      </c>
      <c r="E257" s="138" t="s">
        <v>584</v>
      </c>
      <c r="F257" s="139" t="s">
        <v>585</v>
      </c>
      <c r="G257" s="140" t="s">
        <v>370</v>
      </c>
      <c r="H257" s="141">
        <v>3346.35</v>
      </c>
      <c r="I257" s="142"/>
      <c r="J257" s="143">
        <f>ROUND(I257*H257,2)</f>
        <v>0</v>
      </c>
      <c r="K257" s="144"/>
      <c r="L257" s="145"/>
      <c r="M257" s="146" t="s">
        <v>1</v>
      </c>
      <c r="N257" s="147" t="s">
        <v>41</v>
      </c>
      <c r="P257" s="148">
        <f>O257*H257</f>
        <v>0</v>
      </c>
      <c r="Q257" s="148">
        <v>1E-4</v>
      </c>
      <c r="R257" s="148">
        <f>Q257*H257</f>
        <v>0.33463500000000002</v>
      </c>
      <c r="S257" s="148">
        <v>0</v>
      </c>
      <c r="T257" s="149">
        <f>S257*H257</f>
        <v>0</v>
      </c>
      <c r="AR257" s="150" t="s">
        <v>258</v>
      </c>
      <c r="AT257" s="150" t="s">
        <v>206</v>
      </c>
      <c r="AU257" s="150" t="s">
        <v>88</v>
      </c>
      <c r="AY257" s="17" t="s">
        <v>205</v>
      </c>
      <c r="BE257" s="151">
        <f>IF(N257="základná",J257,0)</f>
        <v>0</v>
      </c>
      <c r="BF257" s="151">
        <f>IF(N257="znížená",J257,0)</f>
        <v>0</v>
      </c>
      <c r="BG257" s="151">
        <f>IF(N257="zákl. prenesená",J257,0)</f>
        <v>0</v>
      </c>
      <c r="BH257" s="151">
        <f>IF(N257="zníž. prenesená",J257,0)</f>
        <v>0</v>
      </c>
      <c r="BI257" s="151">
        <f>IF(N257="nulová",J257,0)</f>
        <v>0</v>
      </c>
      <c r="BJ257" s="17" t="s">
        <v>88</v>
      </c>
      <c r="BK257" s="151">
        <f>ROUND(I257*H257,2)</f>
        <v>0</v>
      </c>
      <c r="BL257" s="17" t="s">
        <v>233</v>
      </c>
      <c r="BM257" s="150" t="s">
        <v>586</v>
      </c>
    </row>
    <row r="258" spans="2:65" s="1" customFormat="1" ht="37.9" customHeight="1">
      <c r="B258" s="136"/>
      <c r="C258" s="137" t="s">
        <v>374</v>
      </c>
      <c r="D258" s="137" t="s">
        <v>206</v>
      </c>
      <c r="E258" s="138" t="s">
        <v>587</v>
      </c>
      <c r="F258" s="139" t="s">
        <v>588</v>
      </c>
      <c r="G258" s="140" t="s">
        <v>370</v>
      </c>
      <c r="H258" s="141">
        <v>3346.35</v>
      </c>
      <c r="I258" s="142"/>
      <c r="J258" s="143">
        <f>ROUND(I258*H258,2)</f>
        <v>0</v>
      </c>
      <c r="K258" s="144"/>
      <c r="L258" s="145"/>
      <c r="M258" s="146" t="s">
        <v>1</v>
      </c>
      <c r="N258" s="147" t="s">
        <v>41</v>
      </c>
      <c r="P258" s="148">
        <f>O258*H258</f>
        <v>0</v>
      </c>
      <c r="Q258" s="148">
        <v>1E-4</v>
      </c>
      <c r="R258" s="148">
        <f>Q258*H258</f>
        <v>0.33463500000000002</v>
      </c>
      <c r="S258" s="148">
        <v>0</v>
      </c>
      <c r="T258" s="149">
        <f>S258*H258</f>
        <v>0</v>
      </c>
      <c r="AR258" s="150" t="s">
        <v>258</v>
      </c>
      <c r="AT258" s="150" t="s">
        <v>206</v>
      </c>
      <c r="AU258" s="150" t="s">
        <v>88</v>
      </c>
      <c r="AY258" s="17" t="s">
        <v>205</v>
      </c>
      <c r="BE258" s="151">
        <f>IF(N258="základná",J258,0)</f>
        <v>0</v>
      </c>
      <c r="BF258" s="151">
        <f>IF(N258="znížená",J258,0)</f>
        <v>0</v>
      </c>
      <c r="BG258" s="151">
        <f>IF(N258="zákl. prenesená",J258,0)</f>
        <v>0</v>
      </c>
      <c r="BH258" s="151">
        <f>IF(N258="zníž. prenesená",J258,0)</f>
        <v>0</v>
      </c>
      <c r="BI258" s="151">
        <f>IF(N258="nulová",J258,0)</f>
        <v>0</v>
      </c>
      <c r="BJ258" s="17" t="s">
        <v>88</v>
      </c>
      <c r="BK258" s="151">
        <f>ROUND(I258*H258,2)</f>
        <v>0</v>
      </c>
      <c r="BL258" s="17" t="s">
        <v>233</v>
      </c>
      <c r="BM258" s="150" t="s">
        <v>589</v>
      </c>
    </row>
    <row r="259" spans="2:65" s="1" customFormat="1" ht="90" customHeight="1">
      <c r="B259" s="136"/>
      <c r="C259" s="137" t="s">
        <v>380</v>
      </c>
      <c r="D259" s="137" t="s">
        <v>206</v>
      </c>
      <c r="E259" s="138" t="s">
        <v>590</v>
      </c>
      <c r="F259" s="139" t="s">
        <v>591</v>
      </c>
      <c r="G259" s="140" t="s">
        <v>592</v>
      </c>
      <c r="H259" s="141">
        <v>334</v>
      </c>
      <c r="I259" s="142"/>
      <c r="J259" s="143">
        <f>ROUND(I259*H259,2)</f>
        <v>0</v>
      </c>
      <c r="K259" s="144"/>
      <c r="L259" s="145"/>
      <c r="M259" s="146" t="s">
        <v>1</v>
      </c>
      <c r="N259" s="147" t="s">
        <v>41</v>
      </c>
      <c r="P259" s="148">
        <f>O259*H259</f>
        <v>0</v>
      </c>
      <c r="Q259" s="148">
        <v>1.29E-2</v>
      </c>
      <c r="R259" s="148">
        <f>Q259*H259</f>
        <v>4.3086000000000002</v>
      </c>
      <c r="S259" s="148">
        <v>0</v>
      </c>
      <c r="T259" s="149">
        <f>S259*H259</f>
        <v>0</v>
      </c>
      <c r="AR259" s="150" t="s">
        <v>258</v>
      </c>
      <c r="AT259" s="150" t="s">
        <v>206</v>
      </c>
      <c r="AU259" s="150" t="s">
        <v>88</v>
      </c>
      <c r="AY259" s="17" t="s">
        <v>205</v>
      </c>
      <c r="BE259" s="151">
        <f>IF(N259="základná",J259,0)</f>
        <v>0</v>
      </c>
      <c r="BF259" s="151">
        <f>IF(N259="znížená",J259,0)</f>
        <v>0</v>
      </c>
      <c r="BG259" s="151">
        <f>IF(N259="zákl. prenesená",J259,0)</f>
        <v>0</v>
      </c>
      <c r="BH259" s="151">
        <f>IF(N259="zníž. prenesená",J259,0)</f>
        <v>0</v>
      </c>
      <c r="BI259" s="151">
        <f>IF(N259="nulová",J259,0)</f>
        <v>0</v>
      </c>
      <c r="BJ259" s="17" t="s">
        <v>88</v>
      </c>
      <c r="BK259" s="151">
        <f>ROUND(I259*H259,2)</f>
        <v>0</v>
      </c>
      <c r="BL259" s="17" t="s">
        <v>233</v>
      </c>
      <c r="BM259" s="150" t="s">
        <v>593</v>
      </c>
    </row>
    <row r="260" spans="2:65" s="14" customFormat="1">
      <c r="B260" s="179"/>
      <c r="D260" s="165" t="s">
        <v>219</v>
      </c>
      <c r="E260" s="180" t="s">
        <v>1</v>
      </c>
      <c r="F260" s="181" t="s">
        <v>499</v>
      </c>
      <c r="H260" s="180" t="s">
        <v>1</v>
      </c>
      <c r="I260" s="182"/>
      <c r="L260" s="179"/>
      <c r="M260" s="183"/>
      <c r="T260" s="184"/>
      <c r="AT260" s="180" t="s">
        <v>219</v>
      </c>
      <c r="AU260" s="180" t="s">
        <v>88</v>
      </c>
      <c r="AV260" s="14" t="s">
        <v>82</v>
      </c>
      <c r="AW260" s="14" t="s">
        <v>31</v>
      </c>
      <c r="AX260" s="14" t="s">
        <v>75</v>
      </c>
      <c r="AY260" s="180" t="s">
        <v>205</v>
      </c>
    </row>
    <row r="261" spans="2:65" s="12" customFormat="1">
      <c r="B261" s="164"/>
      <c r="D261" s="165" t="s">
        <v>219</v>
      </c>
      <c r="E261" s="166" t="s">
        <v>1</v>
      </c>
      <c r="F261" s="167" t="s">
        <v>594</v>
      </c>
      <c r="H261" s="168">
        <v>334</v>
      </c>
      <c r="I261" s="169"/>
      <c r="L261" s="164"/>
      <c r="M261" s="170"/>
      <c r="T261" s="171"/>
      <c r="AT261" s="166" t="s">
        <v>219</v>
      </c>
      <c r="AU261" s="166" t="s">
        <v>88</v>
      </c>
      <c r="AV261" s="12" t="s">
        <v>88</v>
      </c>
      <c r="AW261" s="12" t="s">
        <v>31</v>
      </c>
      <c r="AX261" s="12" t="s">
        <v>75</v>
      </c>
      <c r="AY261" s="166" t="s">
        <v>205</v>
      </c>
    </row>
    <row r="262" spans="2:65" s="15" customFormat="1">
      <c r="B262" s="185"/>
      <c r="D262" s="165" t="s">
        <v>219</v>
      </c>
      <c r="E262" s="186" t="s">
        <v>1</v>
      </c>
      <c r="F262" s="187" t="s">
        <v>404</v>
      </c>
      <c r="H262" s="188">
        <v>334</v>
      </c>
      <c r="I262" s="189"/>
      <c r="L262" s="185"/>
      <c r="M262" s="190"/>
      <c r="T262" s="191"/>
      <c r="AT262" s="186" t="s">
        <v>219</v>
      </c>
      <c r="AU262" s="186" t="s">
        <v>88</v>
      </c>
      <c r="AV262" s="15" t="s">
        <v>222</v>
      </c>
      <c r="AW262" s="15" t="s">
        <v>31</v>
      </c>
      <c r="AX262" s="15" t="s">
        <v>75</v>
      </c>
      <c r="AY262" s="186" t="s">
        <v>205</v>
      </c>
    </row>
    <row r="263" spans="2:65" s="13" customFormat="1">
      <c r="B263" s="172"/>
      <c r="D263" s="165" t="s">
        <v>219</v>
      </c>
      <c r="E263" s="173" t="s">
        <v>1</v>
      </c>
      <c r="F263" s="174" t="s">
        <v>583</v>
      </c>
      <c r="H263" s="175">
        <v>334</v>
      </c>
      <c r="I263" s="176"/>
      <c r="L263" s="172"/>
      <c r="M263" s="177"/>
      <c r="T263" s="178"/>
      <c r="AT263" s="173" t="s">
        <v>219</v>
      </c>
      <c r="AU263" s="173" t="s">
        <v>88</v>
      </c>
      <c r="AV263" s="13" t="s">
        <v>210</v>
      </c>
      <c r="AW263" s="13" t="s">
        <v>31</v>
      </c>
      <c r="AX263" s="13" t="s">
        <v>82</v>
      </c>
      <c r="AY263" s="173" t="s">
        <v>205</v>
      </c>
    </row>
    <row r="264" spans="2:65" s="1" customFormat="1" ht="62.65" customHeight="1">
      <c r="B264" s="136"/>
      <c r="C264" s="137" t="s">
        <v>382</v>
      </c>
      <c r="D264" s="137" t="s">
        <v>206</v>
      </c>
      <c r="E264" s="138" t="s">
        <v>595</v>
      </c>
      <c r="F264" s="139" t="s">
        <v>596</v>
      </c>
      <c r="G264" s="140" t="s">
        <v>592</v>
      </c>
      <c r="H264" s="141">
        <v>16</v>
      </c>
      <c r="I264" s="142"/>
      <c r="J264" s="143">
        <f>ROUND(I264*H264,2)</f>
        <v>0</v>
      </c>
      <c r="K264" s="144"/>
      <c r="L264" s="145"/>
      <c r="M264" s="146" t="s">
        <v>1</v>
      </c>
      <c r="N264" s="147" t="s">
        <v>41</v>
      </c>
      <c r="P264" s="148">
        <f>O264*H264</f>
        <v>0</v>
      </c>
      <c r="Q264" s="148">
        <v>1.7299999999999999E-2</v>
      </c>
      <c r="R264" s="148">
        <f>Q264*H264</f>
        <v>0.27679999999999999</v>
      </c>
      <c r="S264" s="148">
        <v>0</v>
      </c>
      <c r="T264" s="149">
        <f>S264*H264</f>
        <v>0</v>
      </c>
      <c r="AR264" s="150" t="s">
        <v>258</v>
      </c>
      <c r="AT264" s="150" t="s">
        <v>206</v>
      </c>
      <c r="AU264" s="150" t="s">
        <v>88</v>
      </c>
      <c r="AY264" s="17" t="s">
        <v>205</v>
      </c>
      <c r="BE264" s="151">
        <f>IF(N264="základná",J264,0)</f>
        <v>0</v>
      </c>
      <c r="BF264" s="151">
        <f>IF(N264="znížená",J264,0)</f>
        <v>0</v>
      </c>
      <c r="BG264" s="151">
        <f>IF(N264="zákl. prenesená",J264,0)</f>
        <v>0</v>
      </c>
      <c r="BH264" s="151">
        <f>IF(N264="zníž. prenesená",J264,0)</f>
        <v>0</v>
      </c>
      <c r="BI264" s="151">
        <f>IF(N264="nulová",J264,0)</f>
        <v>0</v>
      </c>
      <c r="BJ264" s="17" t="s">
        <v>88</v>
      </c>
      <c r="BK264" s="151">
        <f>ROUND(I264*H264,2)</f>
        <v>0</v>
      </c>
      <c r="BL264" s="17" t="s">
        <v>233</v>
      </c>
      <c r="BM264" s="150" t="s">
        <v>597</v>
      </c>
    </row>
    <row r="265" spans="2:65" s="14" customFormat="1">
      <c r="B265" s="179"/>
      <c r="D265" s="165" t="s">
        <v>219</v>
      </c>
      <c r="E265" s="180" t="s">
        <v>1</v>
      </c>
      <c r="F265" s="181" t="s">
        <v>501</v>
      </c>
      <c r="H265" s="180" t="s">
        <v>1</v>
      </c>
      <c r="I265" s="182"/>
      <c r="L265" s="179"/>
      <c r="M265" s="183"/>
      <c r="T265" s="184"/>
      <c r="AT265" s="180" t="s">
        <v>219</v>
      </c>
      <c r="AU265" s="180" t="s">
        <v>88</v>
      </c>
      <c r="AV265" s="14" t="s">
        <v>82</v>
      </c>
      <c r="AW265" s="14" t="s">
        <v>31</v>
      </c>
      <c r="AX265" s="14" t="s">
        <v>75</v>
      </c>
      <c r="AY265" s="180" t="s">
        <v>205</v>
      </c>
    </row>
    <row r="266" spans="2:65" s="12" customFormat="1">
      <c r="B266" s="164"/>
      <c r="D266" s="165" t="s">
        <v>219</v>
      </c>
      <c r="E266" s="166" t="s">
        <v>1</v>
      </c>
      <c r="F266" s="167" t="s">
        <v>233</v>
      </c>
      <c r="H266" s="168">
        <v>16</v>
      </c>
      <c r="I266" s="169"/>
      <c r="L266" s="164"/>
      <c r="M266" s="170"/>
      <c r="T266" s="171"/>
      <c r="AT266" s="166" t="s">
        <v>219</v>
      </c>
      <c r="AU266" s="166" t="s">
        <v>88</v>
      </c>
      <c r="AV266" s="12" t="s">
        <v>88</v>
      </c>
      <c r="AW266" s="12" t="s">
        <v>31</v>
      </c>
      <c r="AX266" s="12" t="s">
        <v>75</v>
      </c>
      <c r="AY266" s="166" t="s">
        <v>205</v>
      </c>
    </row>
    <row r="267" spans="2:65" s="13" customFormat="1">
      <c r="B267" s="172"/>
      <c r="D267" s="165" t="s">
        <v>219</v>
      </c>
      <c r="E267" s="173" t="s">
        <v>1</v>
      </c>
      <c r="F267" s="174" t="s">
        <v>507</v>
      </c>
      <c r="H267" s="175">
        <v>16</v>
      </c>
      <c r="I267" s="176"/>
      <c r="L267" s="172"/>
      <c r="M267" s="177"/>
      <c r="T267" s="178"/>
      <c r="AT267" s="173" t="s">
        <v>219</v>
      </c>
      <c r="AU267" s="173" t="s">
        <v>88</v>
      </c>
      <c r="AV267" s="13" t="s">
        <v>210</v>
      </c>
      <c r="AW267" s="13" t="s">
        <v>31</v>
      </c>
      <c r="AX267" s="13" t="s">
        <v>82</v>
      </c>
      <c r="AY267" s="173" t="s">
        <v>205</v>
      </c>
    </row>
    <row r="268" spans="2:65" s="1" customFormat="1" ht="90" customHeight="1">
      <c r="B268" s="136"/>
      <c r="C268" s="137" t="s">
        <v>386</v>
      </c>
      <c r="D268" s="137" t="s">
        <v>206</v>
      </c>
      <c r="E268" s="138" t="s">
        <v>598</v>
      </c>
      <c r="F268" s="139" t="s">
        <v>599</v>
      </c>
      <c r="G268" s="140" t="s">
        <v>592</v>
      </c>
      <c r="H268" s="141">
        <v>7</v>
      </c>
      <c r="I268" s="142"/>
      <c r="J268" s="143">
        <f>ROUND(I268*H268,2)</f>
        <v>0</v>
      </c>
      <c r="K268" s="144"/>
      <c r="L268" s="145"/>
      <c r="M268" s="146" t="s">
        <v>1</v>
      </c>
      <c r="N268" s="147" t="s">
        <v>41</v>
      </c>
      <c r="P268" s="148">
        <f>O268*H268</f>
        <v>0</v>
      </c>
      <c r="Q268" s="148">
        <v>1.29E-2</v>
      </c>
      <c r="R268" s="148">
        <f>Q268*H268</f>
        <v>9.0300000000000005E-2</v>
      </c>
      <c r="S268" s="148">
        <v>0</v>
      </c>
      <c r="T268" s="149">
        <f>S268*H268</f>
        <v>0</v>
      </c>
      <c r="AR268" s="150" t="s">
        <v>258</v>
      </c>
      <c r="AT268" s="150" t="s">
        <v>206</v>
      </c>
      <c r="AU268" s="150" t="s">
        <v>88</v>
      </c>
      <c r="AY268" s="17" t="s">
        <v>205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7" t="s">
        <v>88</v>
      </c>
      <c r="BK268" s="151">
        <f>ROUND(I268*H268,2)</f>
        <v>0</v>
      </c>
      <c r="BL268" s="17" t="s">
        <v>233</v>
      </c>
      <c r="BM268" s="150" t="s">
        <v>600</v>
      </c>
    </row>
    <row r="269" spans="2:65" s="14" customFormat="1">
      <c r="B269" s="179"/>
      <c r="D269" s="165" t="s">
        <v>219</v>
      </c>
      <c r="E269" s="180" t="s">
        <v>1</v>
      </c>
      <c r="F269" s="181" t="s">
        <v>503</v>
      </c>
      <c r="H269" s="180" t="s">
        <v>1</v>
      </c>
      <c r="I269" s="182"/>
      <c r="L269" s="179"/>
      <c r="M269" s="183"/>
      <c r="T269" s="184"/>
      <c r="AT269" s="180" t="s">
        <v>219</v>
      </c>
      <c r="AU269" s="180" t="s">
        <v>88</v>
      </c>
      <c r="AV269" s="14" t="s">
        <v>82</v>
      </c>
      <c r="AW269" s="14" t="s">
        <v>31</v>
      </c>
      <c r="AX269" s="14" t="s">
        <v>75</v>
      </c>
      <c r="AY269" s="180" t="s">
        <v>205</v>
      </c>
    </row>
    <row r="270" spans="2:65" s="12" customFormat="1">
      <c r="B270" s="164"/>
      <c r="D270" s="165" t="s">
        <v>219</v>
      </c>
      <c r="E270" s="166" t="s">
        <v>1</v>
      </c>
      <c r="F270" s="167" t="s">
        <v>267</v>
      </c>
      <c r="H270" s="168">
        <v>7</v>
      </c>
      <c r="I270" s="169"/>
      <c r="L270" s="164"/>
      <c r="M270" s="170"/>
      <c r="T270" s="171"/>
      <c r="AT270" s="166" t="s">
        <v>219</v>
      </c>
      <c r="AU270" s="166" t="s">
        <v>88</v>
      </c>
      <c r="AV270" s="12" t="s">
        <v>88</v>
      </c>
      <c r="AW270" s="12" t="s">
        <v>31</v>
      </c>
      <c r="AX270" s="12" t="s">
        <v>75</v>
      </c>
      <c r="AY270" s="166" t="s">
        <v>205</v>
      </c>
    </row>
    <row r="271" spans="2:65" s="15" customFormat="1">
      <c r="B271" s="185"/>
      <c r="D271" s="165" t="s">
        <v>219</v>
      </c>
      <c r="E271" s="186" t="s">
        <v>1</v>
      </c>
      <c r="F271" s="187" t="s">
        <v>404</v>
      </c>
      <c r="H271" s="188">
        <v>7</v>
      </c>
      <c r="I271" s="189"/>
      <c r="L271" s="185"/>
      <c r="M271" s="190"/>
      <c r="T271" s="191"/>
      <c r="AT271" s="186" t="s">
        <v>219</v>
      </c>
      <c r="AU271" s="186" t="s">
        <v>88</v>
      </c>
      <c r="AV271" s="15" t="s">
        <v>222</v>
      </c>
      <c r="AW271" s="15" t="s">
        <v>31</v>
      </c>
      <c r="AX271" s="15" t="s">
        <v>75</v>
      </c>
      <c r="AY271" s="186" t="s">
        <v>205</v>
      </c>
    </row>
    <row r="272" spans="2:65" s="13" customFormat="1">
      <c r="B272" s="172"/>
      <c r="D272" s="165" t="s">
        <v>219</v>
      </c>
      <c r="E272" s="173" t="s">
        <v>1</v>
      </c>
      <c r="F272" s="174" t="s">
        <v>583</v>
      </c>
      <c r="H272" s="175">
        <v>7</v>
      </c>
      <c r="I272" s="176"/>
      <c r="L272" s="172"/>
      <c r="M272" s="177"/>
      <c r="T272" s="178"/>
      <c r="AT272" s="173" t="s">
        <v>219</v>
      </c>
      <c r="AU272" s="173" t="s">
        <v>88</v>
      </c>
      <c r="AV272" s="13" t="s">
        <v>210</v>
      </c>
      <c r="AW272" s="13" t="s">
        <v>31</v>
      </c>
      <c r="AX272" s="13" t="s">
        <v>82</v>
      </c>
      <c r="AY272" s="173" t="s">
        <v>205</v>
      </c>
    </row>
    <row r="273" spans="2:65" s="1" customFormat="1" ht="62.65" customHeight="1">
      <c r="B273" s="136"/>
      <c r="C273" s="137" t="s">
        <v>391</v>
      </c>
      <c r="D273" s="137" t="s">
        <v>206</v>
      </c>
      <c r="E273" s="138" t="s">
        <v>601</v>
      </c>
      <c r="F273" s="139" t="s">
        <v>602</v>
      </c>
      <c r="G273" s="140" t="s">
        <v>592</v>
      </c>
      <c r="H273" s="141">
        <v>1</v>
      </c>
      <c r="I273" s="142"/>
      <c r="J273" s="143">
        <f>ROUND(I273*H273,2)</f>
        <v>0</v>
      </c>
      <c r="K273" s="144"/>
      <c r="L273" s="145"/>
      <c r="M273" s="146" t="s">
        <v>1</v>
      </c>
      <c r="N273" s="147" t="s">
        <v>41</v>
      </c>
      <c r="P273" s="148">
        <f>O273*H273</f>
        <v>0</v>
      </c>
      <c r="Q273" s="148">
        <v>1.7299999999999999E-2</v>
      </c>
      <c r="R273" s="148">
        <f>Q273*H273</f>
        <v>1.7299999999999999E-2</v>
      </c>
      <c r="S273" s="148">
        <v>0</v>
      </c>
      <c r="T273" s="149">
        <f>S273*H273</f>
        <v>0</v>
      </c>
      <c r="AR273" s="150" t="s">
        <v>258</v>
      </c>
      <c r="AT273" s="150" t="s">
        <v>206</v>
      </c>
      <c r="AU273" s="150" t="s">
        <v>88</v>
      </c>
      <c r="AY273" s="17" t="s">
        <v>205</v>
      </c>
      <c r="BE273" s="151">
        <f>IF(N273="základná",J273,0)</f>
        <v>0</v>
      </c>
      <c r="BF273" s="151">
        <f>IF(N273="znížená",J273,0)</f>
        <v>0</v>
      </c>
      <c r="BG273" s="151">
        <f>IF(N273="zákl. prenesená",J273,0)</f>
        <v>0</v>
      </c>
      <c r="BH273" s="151">
        <f>IF(N273="zníž. prenesená",J273,0)</f>
        <v>0</v>
      </c>
      <c r="BI273" s="151">
        <f>IF(N273="nulová",J273,0)</f>
        <v>0</v>
      </c>
      <c r="BJ273" s="17" t="s">
        <v>88</v>
      </c>
      <c r="BK273" s="151">
        <f>ROUND(I273*H273,2)</f>
        <v>0</v>
      </c>
      <c r="BL273" s="17" t="s">
        <v>233</v>
      </c>
      <c r="BM273" s="150" t="s">
        <v>603</v>
      </c>
    </row>
    <row r="274" spans="2:65" s="14" customFormat="1">
      <c r="B274" s="179"/>
      <c r="D274" s="165" t="s">
        <v>219</v>
      </c>
      <c r="E274" s="180" t="s">
        <v>1</v>
      </c>
      <c r="F274" s="181" t="s">
        <v>505</v>
      </c>
      <c r="H274" s="180" t="s">
        <v>1</v>
      </c>
      <c r="I274" s="182"/>
      <c r="L274" s="179"/>
      <c r="M274" s="183"/>
      <c r="T274" s="184"/>
      <c r="AT274" s="180" t="s">
        <v>219</v>
      </c>
      <c r="AU274" s="180" t="s">
        <v>88</v>
      </c>
      <c r="AV274" s="14" t="s">
        <v>82</v>
      </c>
      <c r="AW274" s="14" t="s">
        <v>31</v>
      </c>
      <c r="AX274" s="14" t="s">
        <v>75</v>
      </c>
      <c r="AY274" s="180" t="s">
        <v>205</v>
      </c>
    </row>
    <row r="275" spans="2:65" s="12" customFormat="1">
      <c r="B275" s="164"/>
      <c r="D275" s="165" t="s">
        <v>219</v>
      </c>
      <c r="E275" s="166" t="s">
        <v>1</v>
      </c>
      <c r="F275" s="167" t="s">
        <v>82</v>
      </c>
      <c r="H275" s="168">
        <v>1</v>
      </c>
      <c r="I275" s="169"/>
      <c r="L275" s="164"/>
      <c r="M275" s="170"/>
      <c r="T275" s="171"/>
      <c r="AT275" s="166" t="s">
        <v>219</v>
      </c>
      <c r="AU275" s="166" t="s">
        <v>88</v>
      </c>
      <c r="AV275" s="12" t="s">
        <v>88</v>
      </c>
      <c r="AW275" s="12" t="s">
        <v>31</v>
      </c>
      <c r="AX275" s="12" t="s">
        <v>75</v>
      </c>
      <c r="AY275" s="166" t="s">
        <v>205</v>
      </c>
    </row>
    <row r="276" spans="2:65" s="13" customFormat="1">
      <c r="B276" s="172"/>
      <c r="D276" s="165" t="s">
        <v>219</v>
      </c>
      <c r="E276" s="173" t="s">
        <v>1</v>
      </c>
      <c r="F276" s="174" t="s">
        <v>507</v>
      </c>
      <c r="H276" s="175">
        <v>1</v>
      </c>
      <c r="I276" s="176"/>
      <c r="L276" s="172"/>
      <c r="M276" s="177"/>
      <c r="T276" s="178"/>
      <c r="AT276" s="173" t="s">
        <v>219</v>
      </c>
      <c r="AU276" s="173" t="s">
        <v>88</v>
      </c>
      <c r="AV276" s="13" t="s">
        <v>210</v>
      </c>
      <c r="AW276" s="13" t="s">
        <v>31</v>
      </c>
      <c r="AX276" s="13" t="s">
        <v>82</v>
      </c>
      <c r="AY276" s="173" t="s">
        <v>205</v>
      </c>
    </row>
    <row r="277" spans="2:65" s="1" customFormat="1" ht="24.2" customHeight="1">
      <c r="B277" s="136"/>
      <c r="C277" s="154" t="s">
        <v>398</v>
      </c>
      <c r="D277" s="154" t="s">
        <v>214</v>
      </c>
      <c r="E277" s="155" t="s">
        <v>604</v>
      </c>
      <c r="F277" s="156" t="s">
        <v>605</v>
      </c>
      <c r="G277" s="157" t="s">
        <v>370</v>
      </c>
      <c r="H277" s="158">
        <v>1057</v>
      </c>
      <c r="I277" s="159"/>
      <c r="J277" s="160">
        <f>ROUND(I277*H277,2)</f>
        <v>0</v>
      </c>
      <c r="K277" s="161"/>
      <c r="L277" s="32"/>
      <c r="M277" s="162" t="s">
        <v>1</v>
      </c>
      <c r="N277" s="163" t="s">
        <v>41</v>
      </c>
      <c r="P277" s="148">
        <f>O277*H277</f>
        <v>0</v>
      </c>
      <c r="Q277" s="148">
        <v>2.5000000000000001E-4</v>
      </c>
      <c r="R277" s="148">
        <f>Q277*H277</f>
        <v>0.26424999999999998</v>
      </c>
      <c r="S277" s="148">
        <v>0</v>
      </c>
      <c r="T277" s="149">
        <f>S277*H277</f>
        <v>0</v>
      </c>
      <c r="AR277" s="150" t="s">
        <v>233</v>
      </c>
      <c r="AT277" s="150" t="s">
        <v>214</v>
      </c>
      <c r="AU277" s="150" t="s">
        <v>88</v>
      </c>
      <c r="AY277" s="17" t="s">
        <v>205</v>
      </c>
      <c r="BE277" s="151">
        <f>IF(N277="základná",J277,0)</f>
        <v>0</v>
      </c>
      <c r="BF277" s="151">
        <f>IF(N277="znížená",J277,0)</f>
        <v>0</v>
      </c>
      <c r="BG277" s="151">
        <f>IF(N277="zákl. prenesená",J277,0)</f>
        <v>0</v>
      </c>
      <c r="BH277" s="151">
        <f>IF(N277="zníž. prenesená",J277,0)</f>
        <v>0</v>
      </c>
      <c r="BI277" s="151">
        <f>IF(N277="nulová",J277,0)</f>
        <v>0</v>
      </c>
      <c r="BJ277" s="17" t="s">
        <v>88</v>
      </c>
      <c r="BK277" s="151">
        <f>ROUND(I277*H277,2)</f>
        <v>0</v>
      </c>
      <c r="BL277" s="17" t="s">
        <v>233</v>
      </c>
      <c r="BM277" s="150" t="s">
        <v>606</v>
      </c>
    </row>
    <row r="278" spans="2:65" s="14" customFormat="1">
      <c r="B278" s="179"/>
      <c r="D278" s="165" t="s">
        <v>219</v>
      </c>
      <c r="E278" s="180" t="s">
        <v>1</v>
      </c>
      <c r="F278" s="181" t="s">
        <v>499</v>
      </c>
      <c r="H278" s="180" t="s">
        <v>1</v>
      </c>
      <c r="I278" s="182"/>
      <c r="L278" s="179"/>
      <c r="M278" s="183"/>
      <c r="T278" s="184"/>
      <c r="AT278" s="180" t="s">
        <v>219</v>
      </c>
      <c r="AU278" s="180" t="s">
        <v>88</v>
      </c>
      <c r="AV278" s="14" t="s">
        <v>82</v>
      </c>
      <c r="AW278" s="14" t="s">
        <v>31</v>
      </c>
      <c r="AX278" s="14" t="s">
        <v>75</v>
      </c>
      <c r="AY278" s="180" t="s">
        <v>205</v>
      </c>
    </row>
    <row r="279" spans="2:65" s="12" customFormat="1">
      <c r="B279" s="164"/>
      <c r="D279" s="165" t="s">
        <v>219</v>
      </c>
      <c r="E279" s="166" t="s">
        <v>1</v>
      </c>
      <c r="F279" s="167" t="s">
        <v>548</v>
      </c>
      <c r="H279" s="168">
        <v>1002</v>
      </c>
      <c r="I279" s="169"/>
      <c r="L279" s="164"/>
      <c r="M279" s="170"/>
      <c r="T279" s="171"/>
      <c r="AT279" s="166" t="s">
        <v>219</v>
      </c>
      <c r="AU279" s="166" t="s">
        <v>88</v>
      </c>
      <c r="AV279" s="12" t="s">
        <v>88</v>
      </c>
      <c r="AW279" s="12" t="s">
        <v>31</v>
      </c>
      <c r="AX279" s="12" t="s">
        <v>75</v>
      </c>
      <c r="AY279" s="166" t="s">
        <v>205</v>
      </c>
    </row>
    <row r="280" spans="2:65" s="15" customFormat="1">
      <c r="B280" s="185"/>
      <c r="D280" s="165" t="s">
        <v>219</v>
      </c>
      <c r="E280" s="186" t="s">
        <v>1</v>
      </c>
      <c r="F280" s="187" t="s">
        <v>404</v>
      </c>
      <c r="H280" s="188">
        <v>1002</v>
      </c>
      <c r="I280" s="189"/>
      <c r="L280" s="185"/>
      <c r="M280" s="190"/>
      <c r="T280" s="191"/>
      <c r="AT280" s="186" t="s">
        <v>219</v>
      </c>
      <c r="AU280" s="186" t="s">
        <v>88</v>
      </c>
      <c r="AV280" s="15" t="s">
        <v>222</v>
      </c>
      <c r="AW280" s="15" t="s">
        <v>31</v>
      </c>
      <c r="AX280" s="15" t="s">
        <v>75</v>
      </c>
      <c r="AY280" s="186" t="s">
        <v>205</v>
      </c>
    </row>
    <row r="281" spans="2:65" s="14" customFormat="1">
      <c r="B281" s="179"/>
      <c r="D281" s="165" t="s">
        <v>219</v>
      </c>
      <c r="E281" s="180" t="s">
        <v>1</v>
      </c>
      <c r="F281" s="181" t="s">
        <v>501</v>
      </c>
      <c r="H281" s="180" t="s">
        <v>1</v>
      </c>
      <c r="I281" s="182"/>
      <c r="L281" s="179"/>
      <c r="M281" s="183"/>
      <c r="T281" s="184"/>
      <c r="AT281" s="180" t="s">
        <v>219</v>
      </c>
      <c r="AU281" s="180" t="s">
        <v>88</v>
      </c>
      <c r="AV281" s="14" t="s">
        <v>82</v>
      </c>
      <c r="AW281" s="14" t="s">
        <v>31</v>
      </c>
      <c r="AX281" s="14" t="s">
        <v>75</v>
      </c>
      <c r="AY281" s="180" t="s">
        <v>205</v>
      </c>
    </row>
    <row r="282" spans="2:65" s="12" customFormat="1">
      <c r="B282" s="164"/>
      <c r="D282" s="165" t="s">
        <v>219</v>
      </c>
      <c r="E282" s="166" t="s">
        <v>1</v>
      </c>
      <c r="F282" s="167" t="s">
        <v>549</v>
      </c>
      <c r="H282" s="168">
        <v>32</v>
      </c>
      <c r="I282" s="169"/>
      <c r="L282" s="164"/>
      <c r="M282" s="170"/>
      <c r="T282" s="171"/>
      <c r="AT282" s="166" t="s">
        <v>219</v>
      </c>
      <c r="AU282" s="166" t="s">
        <v>88</v>
      </c>
      <c r="AV282" s="12" t="s">
        <v>88</v>
      </c>
      <c r="AW282" s="12" t="s">
        <v>31</v>
      </c>
      <c r="AX282" s="12" t="s">
        <v>75</v>
      </c>
      <c r="AY282" s="166" t="s">
        <v>205</v>
      </c>
    </row>
    <row r="283" spans="2:65" s="15" customFormat="1">
      <c r="B283" s="185"/>
      <c r="D283" s="165" t="s">
        <v>219</v>
      </c>
      <c r="E283" s="186" t="s">
        <v>1</v>
      </c>
      <c r="F283" s="187" t="s">
        <v>404</v>
      </c>
      <c r="H283" s="188">
        <v>32</v>
      </c>
      <c r="I283" s="189"/>
      <c r="L283" s="185"/>
      <c r="M283" s="190"/>
      <c r="T283" s="191"/>
      <c r="AT283" s="186" t="s">
        <v>219</v>
      </c>
      <c r="AU283" s="186" t="s">
        <v>88</v>
      </c>
      <c r="AV283" s="15" t="s">
        <v>222</v>
      </c>
      <c r="AW283" s="15" t="s">
        <v>31</v>
      </c>
      <c r="AX283" s="15" t="s">
        <v>75</v>
      </c>
      <c r="AY283" s="186" t="s">
        <v>205</v>
      </c>
    </row>
    <row r="284" spans="2:65" s="14" customFormat="1">
      <c r="B284" s="179"/>
      <c r="D284" s="165" t="s">
        <v>219</v>
      </c>
      <c r="E284" s="180" t="s">
        <v>1</v>
      </c>
      <c r="F284" s="181" t="s">
        <v>503</v>
      </c>
      <c r="H284" s="180" t="s">
        <v>1</v>
      </c>
      <c r="I284" s="182"/>
      <c r="L284" s="179"/>
      <c r="M284" s="183"/>
      <c r="T284" s="184"/>
      <c r="AT284" s="180" t="s">
        <v>219</v>
      </c>
      <c r="AU284" s="180" t="s">
        <v>88</v>
      </c>
      <c r="AV284" s="14" t="s">
        <v>82</v>
      </c>
      <c r="AW284" s="14" t="s">
        <v>31</v>
      </c>
      <c r="AX284" s="14" t="s">
        <v>75</v>
      </c>
      <c r="AY284" s="180" t="s">
        <v>205</v>
      </c>
    </row>
    <row r="285" spans="2:65" s="12" customFormat="1">
      <c r="B285" s="164"/>
      <c r="D285" s="165" t="s">
        <v>219</v>
      </c>
      <c r="E285" s="166" t="s">
        <v>1</v>
      </c>
      <c r="F285" s="167" t="s">
        <v>550</v>
      </c>
      <c r="H285" s="168">
        <v>21</v>
      </c>
      <c r="I285" s="169"/>
      <c r="L285" s="164"/>
      <c r="M285" s="170"/>
      <c r="T285" s="171"/>
      <c r="AT285" s="166" t="s">
        <v>219</v>
      </c>
      <c r="AU285" s="166" t="s">
        <v>88</v>
      </c>
      <c r="AV285" s="12" t="s">
        <v>88</v>
      </c>
      <c r="AW285" s="12" t="s">
        <v>31</v>
      </c>
      <c r="AX285" s="12" t="s">
        <v>75</v>
      </c>
      <c r="AY285" s="166" t="s">
        <v>205</v>
      </c>
    </row>
    <row r="286" spans="2:65" s="15" customFormat="1">
      <c r="B286" s="185"/>
      <c r="D286" s="165" t="s">
        <v>219</v>
      </c>
      <c r="E286" s="186" t="s">
        <v>1</v>
      </c>
      <c r="F286" s="187" t="s">
        <v>404</v>
      </c>
      <c r="H286" s="188">
        <v>21</v>
      </c>
      <c r="I286" s="189"/>
      <c r="L286" s="185"/>
      <c r="M286" s="190"/>
      <c r="T286" s="191"/>
      <c r="AT286" s="186" t="s">
        <v>219</v>
      </c>
      <c r="AU286" s="186" t="s">
        <v>88</v>
      </c>
      <c r="AV286" s="15" t="s">
        <v>222</v>
      </c>
      <c r="AW286" s="15" t="s">
        <v>31</v>
      </c>
      <c r="AX286" s="15" t="s">
        <v>75</v>
      </c>
      <c r="AY286" s="186" t="s">
        <v>205</v>
      </c>
    </row>
    <row r="287" spans="2:65" s="14" customFormat="1">
      <c r="B287" s="179"/>
      <c r="D287" s="165" t="s">
        <v>219</v>
      </c>
      <c r="E287" s="180" t="s">
        <v>1</v>
      </c>
      <c r="F287" s="181" t="s">
        <v>505</v>
      </c>
      <c r="H287" s="180" t="s">
        <v>1</v>
      </c>
      <c r="I287" s="182"/>
      <c r="L287" s="179"/>
      <c r="M287" s="183"/>
      <c r="T287" s="184"/>
      <c r="AT287" s="180" t="s">
        <v>219</v>
      </c>
      <c r="AU287" s="180" t="s">
        <v>88</v>
      </c>
      <c r="AV287" s="14" t="s">
        <v>82</v>
      </c>
      <c r="AW287" s="14" t="s">
        <v>31</v>
      </c>
      <c r="AX287" s="14" t="s">
        <v>75</v>
      </c>
      <c r="AY287" s="180" t="s">
        <v>205</v>
      </c>
    </row>
    <row r="288" spans="2:65" s="12" customFormat="1">
      <c r="B288" s="164"/>
      <c r="D288" s="165" t="s">
        <v>219</v>
      </c>
      <c r="E288" s="166" t="s">
        <v>1</v>
      </c>
      <c r="F288" s="167" t="s">
        <v>551</v>
      </c>
      <c r="H288" s="168">
        <v>2</v>
      </c>
      <c r="I288" s="169"/>
      <c r="L288" s="164"/>
      <c r="M288" s="170"/>
      <c r="T288" s="171"/>
      <c r="AT288" s="166" t="s">
        <v>219</v>
      </c>
      <c r="AU288" s="166" t="s">
        <v>88</v>
      </c>
      <c r="AV288" s="12" t="s">
        <v>88</v>
      </c>
      <c r="AW288" s="12" t="s">
        <v>31</v>
      </c>
      <c r="AX288" s="12" t="s">
        <v>75</v>
      </c>
      <c r="AY288" s="166" t="s">
        <v>205</v>
      </c>
    </row>
    <row r="289" spans="2:65" s="15" customFormat="1">
      <c r="B289" s="185"/>
      <c r="D289" s="165" t="s">
        <v>219</v>
      </c>
      <c r="E289" s="186" t="s">
        <v>1</v>
      </c>
      <c r="F289" s="187" t="s">
        <v>404</v>
      </c>
      <c r="H289" s="188">
        <v>2</v>
      </c>
      <c r="I289" s="189"/>
      <c r="L289" s="185"/>
      <c r="M289" s="190"/>
      <c r="T289" s="191"/>
      <c r="AT289" s="186" t="s">
        <v>219</v>
      </c>
      <c r="AU289" s="186" t="s">
        <v>88</v>
      </c>
      <c r="AV289" s="15" t="s">
        <v>222</v>
      </c>
      <c r="AW289" s="15" t="s">
        <v>31</v>
      </c>
      <c r="AX289" s="15" t="s">
        <v>75</v>
      </c>
      <c r="AY289" s="186" t="s">
        <v>205</v>
      </c>
    </row>
    <row r="290" spans="2:65" s="13" customFormat="1">
      <c r="B290" s="172"/>
      <c r="D290" s="165" t="s">
        <v>219</v>
      </c>
      <c r="E290" s="173" t="s">
        <v>1</v>
      </c>
      <c r="F290" s="174" t="s">
        <v>507</v>
      </c>
      <c r="H290" s="175">
        <v>1057</v>
      </c>
      <c r="I290" s="176"/>
      <c r="L290" s="172"/>
      <c r="M290" s="177"/>
      <c r="T290" s="178"/>
      <c r="AT290" s="173" t="s">
        <v>219</v>
      </c>
      <c r="AU290" s="173" t="s">
        <v>88</v>
      </c>
      <c r="AV290" s="13" t="s">
        <v>210</v>
      </c>
      <c r="AW290" s="13" t="s">
        <v>31</v>
      </c>
      <c r="AX290" s="13" t="s">
        <v>82</v>
      </c>
      <c r="AY290" s="173" t="s">
        <v>205</v>
      </c>
    </row>
    <row r="291" spans="2:65" s="1" customFormat="1" ht="37.9" customHeight="1">
      <c r="B291" s="136"/>
      <c r="C291" s="137" t="s">
        <v>405</v>
      </c>
      <c r="D291" s="137" t="s">
        <v>206</v>
      </c>
      <c r="E291" s="138" t="s">
        <v>607</v>
      </c>
      <c r="F291" s="139" t="s">
        <v>608</v>
      </c>
      <c r="G291" s="140" t="s">
        <v>370</v>
      </c>
      <c r="H291" s="141">
        <v>1057</v>
      </c>
      <c r="I291" s="142"/>
      <c r="J291" s="143">
        <f>ROUND(I291*H291,2)</f>
        <v>0</v>
      </c>
      <c r="K291" s="144"/>
      <c r="L291" s="145"/>
      <c r="M291" s="146" t="s">
        <v>1</v>
      </c>
      <c r="N291" s="147" t="s">
        <v>41</v>
      </c>
      <c r="P291" s="148">
        <f>O291*H291</f>
        <v>0</v>
      </c>
      <c r="Q291" s="148">
        <v>7.3999999999999999E-4</v>
      </c>
      <c r="R291" s="148">
        <f>Q291*H291</f>
        <v>0.78217999999999999</v>
      </c>
      <c r="S291" s="148">
        <v>0</v>
      </c>
      <c r="T291" s="149">
        <f>S291*H291</f>
        <v>0</v>
      </c>
      <c r="AR291" s="150" t="s">
        <v>258</v>
      </c>
      <c r="AT291" s="150" t="s">
        <v>206</v>
      </c>
      <c r="AU291" s="150" t="s">
        <v>88</v>
      </c>
      <c r="AY291" s="17" t="s">
        <v>205</v>
      </c>
      <c r="BE291" s="151">
        <f>IF(N291="základná",J291,0)</f>
        <v>0</v>
      </c>
      <c r="BF291" s="151">
        <f>IF(N291="znížená",J291,0)</f>
        <v>0</v>
      </c>
      <c r="BG291" s="151">
        <f>IF(N291="zákl. prenesená",J291,0)</f>
        <v>0</v>
      </c>
      <c r="BH291" s="151">
        <f>IF(N291="zníž. prenesená",J291,0)</f>
        <v>0</v>
      </c>
      <c r="BI291" s="151">
        <f>IF(N291="nulová",J291,0)</f>
        <v>0</v>
      </c>
      <c r="BJ291" s="17" t="s">
        <v>88</v>
      </c>
      <c r="BK291" s="151">
        <f>ROUND(I291*H291,2)</f>
        <v>0</v>
      </c>
      <c r="BL291" s="17" t="s">
        <v>233</v>
      </c>
      <c r="BM291" s="150" t="s">
        <v>609</v>
      </c>
    </row>
    <row r="292" spans="2:65" s="14" customFormat="1">
      <c r="B292" s="179"/>
      <c r="D292" s="165" t="s">
        <v>219</v>
      </c>
      <c r="E292" s="180" t="s">
        <v>1</v>
      </c>
      <c r="F292" s="181" t="s">
        <v>499</v>
      </c>
      <c r="H292" s="180" t="s">
        <v>1</v>
      </c>
      <c r="I292" s="182"/>
      <c r="L292" s="179"/>
      <c r="M292" s="183"/>
      <c r="T292" s="184"/>
      <c r="AT292" s="180" t="s">
        <v>219</v>
      </c>
      <c r="AU292" s="180" t="s">
        <v>88</v>
      </c>
      <c r="AV292" s="14" t="s">
        <v>82</v>
      </c>
      <c r="AW292" s="14" t="s">
        <v>31</v>
      </c>
      <c r="AX292" s="14" t="s">
        <v>75</v>
      </c>
      <c r="AY292" s="180" t="s">
        <v>205</v>
      </c>
    </row>
    <row r="293" spans="2:65" s="12" customFormat="1">
      <c r="B293" s="164"/>
      <c r="D293" s="165" t="s">
        <v>219</v>
      </c>
      <c r="E293" s="166" t="s">
        <v>1</v>
      </c>
      <c r="F293" s="167" t="s">
        <v>548</v>
      </c>
      <c r="H293" s="168">
        <v>1002</v>
      </c>
      <c r="I293" s="169"/>
      <c r="L293" s="164"/>
      <c r="M293" s="170"/>
      <c r="T293" s="171"/>
      <c r="AT293" s="166" t="s">
        <v>219</v>
      </c>
      <c r="AU293" s="166" t="s">
        <v>88</v>
      </c>
      <c r="AV293" s="12" t="s">
        <v>88</v>
      </c>
      <c r="AW293" s="12" t="s">
        <v>31</v>
      </c>
      <c r="AX293" s="12" t="s">
        <v>75</v>
      </c>
      <c r="AY293" s="166" t="s">
        <v>205</v>
      </c>
    </row>
    <row r="294" spans="2:65" s="15" customFormat="1">
      <c r="B294" s="185"/>
      <c r="D294" s="165" t="s">
        <v>219</v>
      </c>
      <c r="E294" s="186" t="s">
        <v>1</v>
      </c>
      <c r="F294" s="187" t="s">
        <v>404</v>
      </c>
      <c r="H294" s="188">
        <v>1002</v>
      </c>
      <c r="I294" s="189"/>
      <c r="L294" s="185"/>
      <c r="M294" s="190"/>
      <c r="T294" s="191"/>
      <c r="AT294" s="186" t="s">
        <v>219</v>
      </c>
      <c r="AU294" s="186" t="s">
        <v>88</v>
      </c>
      <c r="AV294" s="15" t="s">
        <v>222</v>
      </c>
      <c r="AW294" s="15" t="s">
        <v>31</v>
      </c>
      <c r="AX294" s="15" t="s">
        <v>75</v>
      </c>
      <c r="AY294" s="186" t="s">
        <v>205</v>
      </c>
    </row>
    <row r="295" spans="2:65" s="14" customFormat="1">
      <c r="B295" s="179"/>
      <c r="D295" s="165" t="s">
        <v>219</v>
      </c>
      <c r="E295" s="180" t="s">
        <v>1</v>
      </c>
      <c r="F295" s="181" t="s">
        <v>501</v>
      </c>
      <c r="H295" s="180" t="s">
        <v>1</v>
      </c>
      <c r="I295" s="182"/>
      <c r="L295" s="179"/>
      <c r="M295" s="183"/>
      <c r="T295" s="184"/>
      <c r="AT295" s="180" t="s">
        <v>219</v>
      </c>
      <c r="AU295" s="180" t="s">
        <v>88</v>
      </c>
      <c r="AV295" s="14" t="s">
        <v>82</v>
      </c>
      <c r="AW295" s="14" t="s">
        <v>31</v>
      </c>
      <c r="AX295" s="14" t="s">
        <v>75</v>
      </c>
      <c r="AY295" s="180" t="s">
        <v>205</v>
      </c>
    </row>
    <row r="296" spans="2:65" s="12" customFormat="1">
      <c r="B296" s="164"/>
      <c r="D296" s="165" t="s">
        <v>219</v>
      </c>
      <c r="E296" s="166" t="s">
        <v>1</v>
      </c>
      <c r="F296" s="167" t="s">
        <v>549</v>
      </c>
      <c r="H296" s="168">
        <v>32</v>
      </c>
      <c r="I296" s="169"/>
      <c r="L296" s="164"/>
      <c r="M296" s="170"/>
      <c r="T296" s="171"/>
      <c r="AT296" s="166" t="s">
        <v>219</v>
      </c>
      <c r="AU296" s="166" t="s">
        <v>88</v>
      </c>
      <c r="AV296" s="12" t="s">
        <v>88</v>
      </c>
      <c r="AW296" s="12" t="s">
        <v>31</v>
      </c>
      <c r="AX296" s="12" t="s">
        <v>75</v>
      </c>
      <c r="AY296" s="166" t="s">
        <v>205</v>
      </c>
    </row>
    <row r="297" spans="2:65" s="15" customFormat="1">
      <c r="B297" s="185"/>
      <c r="D297" s="165" t="s">
        <v>219</v>
      </c>
      <c r="E297" s="186" t="s">
        <v>1</v>
      </c>
      <c r="F297" s="187" t="s">
        <v>404</v>
      </c>
      <c r="H297" s="188">
        <v>32</v>
      </c>
      <c r="I297" s="189"/>
      <c r="L297" s="185"/>
      <c r="M297" s="190"/>
      <c r="T297" s="191"/>
      <c r="AT297" s="186" t="s">
        <v>219</v>
      </c>
      <c r="AU297" s="186" t="s">
        <v>88</v>
      </c>
      <c r="AV297" s="15" t="s">
        <v>222</v>
      </c>
      <c r="AW297" s="15" t="s">
        <v>31</v>
      </c>
      <c r="AX297" s="15" t="s">
        <v>75</v>
      </c>
      <c r="AY297" s="186" t="s">
        <v>205</v>
      </c>
    </row>
    <row r="298" spans="2:65" s="14" customFormat="1">
      <c r="B298" s="179"/>
      <c r="D298" s="165" t="s">
        <v>219</v>
      </c>
      <c r="E298" s="180" t="s">
        <v>1</v>
      </c>
      <c r="F298" s="181" t="s">
        <v>503</v>
      </c>
      <c r="H298" s="180" t="s">
        <v>1</v>
      </c>
      <c r="I298" s="182"/>
      <c r="L298" s="179"/>
      <c r="M298" s="183"/>
      <c r="T298" s="184"/>
      <c r="AT298" s="180" t="s">
        <v>219</v>
      </c>
      <c r="AU298" s="180" t="s">
        <v>88</v>
      </c>
      <c r="AV298" s="14" t="s">
        <v>82</v>
      </c>
      <c r="AW298" s="14" t="s">
        <v>31</v>
      </c>
      <c r="AX298" s="14" t="s">
        <v>75</v>
      </c>
      <c r="AY298" s="180" t="s">
        <v>205</v>
      </c>
    </row>
    <row r="299" spans="2:65" s="12" customFormat="1">
      <c r="B299" s="164"/>
      <c r="D299" s="165" t="s">
        <v>219</v>
      </c>
      <c r="E299" s="166" t="s">
        <v>1</v>
      </c>
      <c r="F299" s="167" t="s">
        <v>550</v>
      </c>
      <c r="H299" s="168">
        <v>21</v>
      </c>
      <c r="I299" s="169"/>
      <c r="L299" s="164"/>
      <c r="M299" s="170"/>
      <c r="T299" s="171"/>
      <c r="AT299" s="166" t="s">
        <v>219</v>
      </c>
      <c r="AU299" s="166" t="s">
        <v>88</v>
      </c>
      <c r="AV299" s="12" t="s">
        <v>88</v>
      </c>
      <c r="AW299" s="12" t="s">
        <v>31</v>
      </c>
      <c r="AX299" s="12" t="s">
        <v>75</v>
      </c>
      <c r="AY299" s="166" t="s">
        <v>205</v>
      </c>
    </row>
    <row r="300" spans="2:65" s="15" customFormat="1">
      <c r="B300" s="185"/>
      <c r="D300" s="165" t="s">
        <v>219</v>
      </c>
      <c r="E300" s="186" t="s">
        <v>1</v>
      </c>
      <c r="F300" s="187" t="s">
        <v>404</v>
      </c>
      <c r="H300" s="188">
        <v>21</v>
      </c>
      <c r="I300" s="189"/>
      <c r="L300" s="185"/>
      <c r="M300" s="190"/>
      <c r="T300" s="191"/>
      <c r="AT300" s="186" t="s">
        <v>219</v>
      </c>
      <c r="AU300" s="186" t="s">
        <v>88</v>
      </c>
      <c r="AV300" s="15" t="s">
        <v>222</v>
      </c>
      <c r="AW300" s="15" t="s">
        <v>31</v>
      </c>
      <c r="AX300" s="15" t="s">
        <v>75</v>
      </c>
      <c r="AY300" s="186" t="s">
        <v>205</v>
      </c>
    </row>
    <row r="301" spans="2:65" s="14" customFormat="1">
      <c r="B301" s="179"/>
      <c r="D301" s="165" t="s">
        <v>219</v>
      </c>
      <c r="E301" s="180" t="s">
        <v>1</v>
      </c>
      <c r="F301" s="181" t="s">
        <v>505</v>
      </c>
      <c r="H301" s="180" t="s">
        <v>1</v>
      </c>
      <c r="I301" s="182"/>
      <c r="L301" s="179"/>
      <c r="M301" s="183"/>
      <c r="T301" s="184"/>
      <c r="AT301" s="180" t="s">
        <v>219</v>
      </c>
      <c r="AU301" s="180" t="s">
        <v>88</v>
      </c>
      <c r="AV301" s="14" t="s">
        <v>82</v>
      </c>
      <c r="AW301" s="14" t="s">
        <v>31</v>
      </c>
      <c r="AX301" s="14" t="s">
        <v>75</v>
      </c>
      <c r="AY301" s="180" t="s">
        <v>205</v>
      </c>
    </row>
    <row r="302" spans="2:65" s="12" customFormat="1">
      <c r="B302" s="164"/>
      <c r="D302" s="165" t="s">
        <v>219</v>
      </c>
      <c r="E302" s="166" t="s">
        <v>1</v>
      </c>
      <c r="F302" s="167" t="s">
        <v>551</v>
      </c>
      <c r="H302" s="168">
        <v>2</v>
      </c>
      <c r="I302" s="169"/>
      <c r="L302" s="164"/>
      <c r="M302" s="170"/>
      <c r="T302" s="171"/>
      <c r="AT302" s="166" t="s">
        <v>219</v>
      </c>
      <c r="AU302" s="166" t="s">
        <v>88</v>
      </c>
      <c r="AV302" s="12" t="s">
        <v>88</v>
      </c>
      <c r="AW302" s="12" t="s">
        <v>31</v>
      </c>
      <c r="AX302" s="12" t="s">
        <v>75</v>
      </c>
      <c r="AY302" s="166" t="s">
        <v>205</v>
      </c>
    </row>
    <row r="303" spans="2:65" s="15" customFormat="1">
      <c r="B303" s="185"/>
      <c r="D303" s="165" t="s">
        <v>219</v>
      </c>
      <c r="E303" s="186" t="s">
        <v>1</v>
      </c>
      <c r="F303" s="187" t="s">
        <v>404</v>
      </c>
      <c r="H303" s="188">
        <v>2</v>
      </c>
      <c r="I303" s="189"/>
      <c r="L303" s="185"/>
      <c r="M303" s="190"/>
      <c r="T303" s="191"/>
      <c r="AT303" s="186" t="s">
        <v>219</v>
      </c>
      <c r="AU303" s="186" t="s">
        <v>88</v>
      </c>
      <c r="AV303" s="15" t="s">
        <v>222</v>
      </c>
      <c r="AW303" s="15" t="s">
        <v>31</v>
      </c>
      <c r="AX303" s="15" t="s">
        <v>75</v>
      </c>
      <c r="AY303" s="186" t="s">
        <v>205</v>
      </c>
    </row>
    <row r="304" spans="2:65" s="13" customFormat="1">
      <c r="B304" s="172"/>
      <c r="D304" s="165" t="s">
        <v>219</v>
      </c>
      <c r="E304" s="173" t="s">
        <v>1</v>
      </c>
      <c r="F304" s="174" t="s">
        <v>507</v>
      </c>
      <c r="H304" s="175">
        <v>1057</v>
      </c>
      <c r="I304" s="176"/>
      <c r="L304" s="172"/>
      <c r="M304" s="177"/>
      <c r="T304" s="178"/>
      <c r="AT304" s="173" t="s">
        <v>219</v>
      </c>
      <c r="AU304" s="173" t="s">
        <v>88</v>
      </c>
      <c r="AV304" s="13" t="s">
        <v>210</v>
      </c>
      <c r="AW304" s="13" t="s">
        <v>31</v>
      </c>
      <c r="AX304" s="13" t="s">
        <v>82</v>
      </c>
      <c r="AY304" s="173" t="s">
        <v>205</v>
      </c>
    </row>
    <row r="305" spans="2:65" s="1" customFormat="1" ht="24.2" customHeight="1">
      <c r="B305" s="136"/>
      <c r="C305" s="154" t="s">
        <v>409</v>
      </c>
      <c r="D305" s="154" t="s">
        <v>214</v>
      </c>
      <c r="E305" s="155" t="s">
        <v>610</v>
      </c>
      <c r="F305" s="156" t="s">
        <v>611</v>
      </c>
      <c r="G305" s="157" t="s">
        <v>270</v>
      </c>
      <c r="H305" s="158">
        <v>7.11</v>
      </c>
      <c r="I305" s="159"/>
      <c r="J305" s="160">
        <f>ROUND(I305*H305,2)</f>
        <v>0</v>
      </c>
      <c r="K305" s="161"/>
      <c r="L305" s="32"/>
      <c r="M305" s="162" t="s">
        <v>1</v>
      </c>
      <c r="N305" s="163" t="s">
        <v>41</v>
      </c>
      <c r="P305" s="148">
        <f>O305*H305</f>
        <v>0</v>
      </c>
      <c r="Q305" s="148">
        <v>0</v>
      </c>
      <c r="R305" s="148">
        <f>Q305*H305</f>
        <v>0</v>
      </c>
      <c r="S305" s="148">
        <v>0</v>
      </c>
      <c r="T305" s="149">
        <f>S305*H305</f>
        <v>0</v>
      </c>
      <c r="AR305" s="150" t="s">
        <v>233</v>
      </c>
      <c r="AT305" s="150" t="s">
        <v>214</v>
      </c>
      <c r="AU305" s="150" t="s">
        <v>88</v>
      </c>
      <c r="AY305" s="17" t="s">
        <v>205</v>
      </c>
      <c r="BE305" s="151">
        <f>IF(N305="základná",J305,0)</f>
        <v>0</v>
      </c>
      <c r="BF305" s="151">
        <f>IF(N305="znížená",J305,0)</f>
        <v>0</v>
      </c>
      <c r="BG305" s="151">
        <f>IF(N305="zákl. prenesená",J305,0)</f>
        <v>0</v>
      </c>
      <c r="BH305" s="151">
        <f>IF(N305="zníž. prenesená",J305,0)</f>
        <v>0</v>
      </c>
      <c r="BI305" s="151">
        <f>IF(N305="nulová",J305,0)</f>
        <v>0</v>
      </c>
      <c r="BJ305" s="17" t="s">
        <v>88</v>
      </c>
      <c r="BK305" s="151">
        <f>ROUND(I305*H305,2)</f>
        <v>0</v>
      </c>
      <c r="BL305" s="17" t="s">
        <v>233</v>
      </c>
      <c r="BM305" s="150" t="s">
        <v>612</v>
      </c>
    </row>
    <row r="306" spans="2:65" s="1" customFormat="1" ht="24.2" customHeight="1">
      <c r="B306" s="136"/>
      <c r="C306" s="154" t="s">
        <v>258</v>
      </c>
      <c r="D306" s="154" t="s">
        <v>214</v>
      </c>
      <c r="E306" s="155" t="s">
        <v>613</v>
      </c>
      <c r="F306" s="156" t="s">
        <v>614</v>
      </c>
      <c r="G306" s="157" t="s">
        <v>270</v>
      </c>
      <c r="H306" s="158">
        <v>7.11</v>
      </c>
      <c r="I306" s="159"/>
      <c r="J306" s="160">
        <f>ROUND(I306*H306,2)</f>
        <v>0</v>
      </c>
      <c r="K306" s="161"/>
      <c r="L306" s="32"/>
      <c r="M306" s="162" t="s">
        <v>1</v>
      </c>
      <c r="N306" s="163" t="s">
        <v>41</v>
      </c>
      <c r="P306" s="148">
        <f>O306*H306</f>
        <v>0</v>
      </c>
      <c r="Q306" s="148">
        <v>0</v>
      </c>
      <c r="R306" s="148">
        <f>Q306*H306</f>
        <v>0</v>
      </c>
      <c r="S306" s="148">
        <v>0</v>
      </c>
      <c r="T306" s="149">
        <f>S306*H306</f>
        <v>0</v>
      </c>
      <c r="AR306" s="150" t="s">
        <v>233</v>
      </c>
      <c r="AT306" s="150" t="s">
        <v>214</v>
      </c>
      <c r="AU306" s="150" t="s">
        <v>88</v>
      </c>
      <c r="AY306" s="17" t="s">
        <v>205</v>
      </c>
      <c r="BE306" s="151">
        <f>IF(N306="základná",J306,0)</f>
        <v>0</v>
      </c>
      <c r="BF306" s="151">
        <f>IF(N306="znížená",J306,0)</f>
        <v>0</v>
      </c>
      <c r="BG306" s="151">
        <f>IF(N306="zákl. prenesená",J306,0)</f>
        <v>0</v>
      </c>
      <c r="BH306" s="151">
        <f>IF(N306="zníž. prenesená",J306,0)</f>
        <v>0</v>
      </c>
      <c r="BI306" s="151">
        <f>IF(N306="nulová",J306,0)</f>
        <v>0</v>
      </c>
      <c r="BJ306" s="17" t="s">
        <v>88</v>
      </c>
      <c r="BK306" s="151">
        <f>ROUND(I306*H306,2)</f>
        <v>0</v>
      </c>
      <c r="BL306" s="17" t="s">
        <v>233</v>
      </c>
      <c r="BM306" s="150" t="s">
        <v>615</v>
      </c>
    </row>
    <row r="307" spans="2:65" s="11" customFormat="1" ht="25.9" customHeight="1">
      <c r="B307" s="126"/>
      <c r="D307" s="127" t="s">
        <v>74</v>
      </c>
      <c r="E307" s="128" t="s">
        <v>206</v>
      </c>
      <c r="F307" s="128" t="s">
        <v>616</v>
      </c>
      <c r="I307" s="129"/>
      <c r="J307" s="130">
        <f>BK307</f>
        <v>0</v>
      </c>
      <c r="L307" s="126"/>
      <c r="M307" s="131"/>
      <c r="P307" s="132">
        <f>P308</f>
        <v>0</v>
      </c>
      <c r="R307" s="132">
        <f>R308</f>
        <v>2E-3</v>
      </c>
      <c r="T307" s="133">
        <f>T308</f>
        <v>0</v>
      </c>
      <c r="AR307" s="127" t="s">
        <v>222</v>
      </c>
      <c r="AT307" s="134" t="s">
        <v>74</v>
      </c>
      <c r="AU307" s="134" t="s">
        <v>75</v>
      </c>
      <c r="AY307" s="127" t="s">
        <v>205</v>
      </c>
      <c r="BK307" s="135">
        <f>BK308</f>
        <v>0</v>
      </c>
    </row>
    <row r="308" spans="2:65" s="11" customFormat="1" ht="22.9" customHeight="1">
      <c r="B308" s="126"/>
      <c r="D308" s="127" t="s">
        <v>74</v>
      </c>
      <c r="E308" s="152" t="s">
        <v>617</v>
      </c>
      <c r="F308" s="152" t="s">
        <v>618</v>
      </c>
      <c r="I308" s="129"/>
      <c r="J308" s="153">
        <f>BK308</f>
        <v>0</v>
      </c>
      <c r="L308" s="126"/>
      <c r="M308" s="131"/>
      <c r="P308" s="132">
        <f>SUM(P309:P316)</f>
        <v>0</v>
      </c>
      <c r="R308" s="132">
        <f>SUM(R309:R316)</f>
        <v>2E-3</v>
      </c>
      <c r="T308" s="133">
        <f>SUM(T309:T316)</f>
        <v>0</v>
      </c>
      <c r="AR308" s="127" t="s">
        <v>222</v>
      </c>
      <c r="AT308" s="134" t="s">
        <v>74</v>
      </c>
      <c r="AU308" s="134" t="s">
        <v>82</v>
      </c>
      <c r="AY308" s="127" t="s">
        <v>205</v>
      </c>
      <c r="BK308" s="135">
        <f>SUM(BK309:BK316)</f>
        <v>0</v>
      </c>
    </row>
    <row r="309" spans="2:65" s="1" customFormat="1" ht="24.2" customHeight="1">
      <c r="B309" s="136"/>
      <c r="C309" s="154" t="s">
        <v>619</v>
      </c>
      <c r="D309" s="154" t="s">
        <v>214</v>
      </c>
      <c r="E309" s="155" t="s">
        <v>620</v>
      </c>
      <c r="F309" s="156" t="s">
        <v>621</v>
      </c>
      <c r="G309" s="157" t="s">
        <v>592</v>
      </c>
      <c r="H309" s="158">
        <v>1</v>
      </c>
      <c r="I309" s="159"/>
      <c r="J309" s="160">
        <f>ROUND(I309*H309,2)</f>
        <v>0</v>
      </c>
      <c r="K309" s="161"/>
      <c r="L309" s="32"/>
      <c r="M309" s="162" t="s">
        <v>1</v>
      </c>
      <c r="N309" s="163" t="s">
        <v>41</v>
      </c>
      <c r="P309" s="148">
        <f>O309*H309</f>
        <v>0</v>
      </c>
      <c r="Q309" s="148">
        <v>0</v>
      </c>
      <c r="R309" s="148">
        <f>Q309*H309</f>
        <v>0</v>
      </c>
      <c r="S309" s="148">
        <v>0</v>
      </c>
      <c r="T309" s="149">
        <f>S309*H309</f>
        <v>0</v>
      </c>
      <c r="AR309" s="150" t="s">
        <v>508</v>
      </c>
      <c r="AT309" s="150" t="s">
        <v>214</v>
      </c>
      <c r="AU309" s="150" t="s">
        <v>88</v>
      </c>
      <c r="AY309" s="17" t="s">
        <v>205</v>
      </c>
      <c r="BE309" s="151">
        <f>IF(N309="základná",J309,0)</f>
        <v>0</v>
      </c>
      <c r="BF309" s="151">
        <f>IF(N309="znížená",J309,0)</f>
        <v>0</v>
      </c>
      <c r="BG309" s="151">
        <f>IF(N309="zákl. prenesená",J309,0)</f>
        <v>0</v>
      </c>
      <c r="BH309" s="151">
        <f>IF(N309="zníž. prenesená",J309,0)</f>
        <v>0</v>
      </c>
      <c r="BI309" s="151">
        <f>IF(N309="nulová",J309,0)</f>
        <v>0</v>
      </c>
      <c r="BJ309" s="17" t="s">
        <v>88</v>
      </c>
      <c r="BK309" s="151">
        <f>ROUND(I309*H309,2)</f>
        <v>0</v>
      </c>
      <c r="BL309" s="17" t="s">
        <v>508</v>
      </c>
      <c r="BM309" s="150" t="s">
        <v>622</v>
      </c>
    </row>
    <row r="310" spans="2:65" s="14" customFormat="1" ht="22.5">
      <c r="B310" s="179"/>
      <c r="D310" s="165" t="s">
        <v>219</v>
      </c>
      <c r="E310" s="180" t="s">
        <v>1</v>
      </c>
      <c r="F310" s="181" t="s">
        <v>623</v>
      </c>
      <c r="H310" s="180" t="s">
        <v>1</v>
      </c>
      <c r="I310" s="182"/>
      <c r="L310" s="179"/>
      <c r="M310" s="183"/>
      <c r="T310" s="184"/>
      <c r="AT310" s="180" t="s">
        <v>219</v>
      </c>
      <c r="AU310" s="180" t="s">
        <v>88</v>
      </c>
      <c r="AV310" s="14" t="s">
        <v>82</v>
      </c>
      <c r="AW310" s="14" t="s">
        <v>31</v>
      </c>
      <c r="AX310" s="14" t="s">
        <v>75</v>
      </c>
      <c r="AY310" s="180" t="s">
        <v>205</v>
      </c>
    </row>
    <row r="311" spans="2:65" s="12" customFormat="1">
      <c r="B311" s="164"/>
      <c r="D311" s="165" t="s">
        <v>219</v>
      </c>
      <c r="E311" s="166" t="s">
        <v>1</v>
      </c>
      <c r="F311" s="167" t="s">
        <v>82</v>
      </c>
      <c r="H311" s="168">
        <v>1</v>
      </c>
      <c r="I311" s="169"/>
      <c r="L311" s="164"/>
      <c r="M311" s="170"/>
      <c r="T311" s="171"/>
      <c r="AT311" s="166" t="s">
        <v>219</v>
      </c>
      <c r="AU311" s="166" t="s">
        <v>88</v>
      </c>
      <c r="AV311" s="12" t="s">
        <v>88</v>
      </c>
      <c r="AW311" s="12" t="s">
        <v>31</v>
      </c>
      <c r="AX311" s="12" t="s">
        <v>75</v>
      </c>
      <c r="AY311" s="166" t="s">
        <v>205</v>
      </c>
    </row>
    <row r="312" spans="2:65" s="13" customFormat="1">
      <c r="B312" s="172"/>
      <c r="D312" s="165" t="s">
        <v>219</v>
      </c>
      <c r="E312" s="173" t="s">
        <v>1</v>
      </c>
      <c r="F312" s="174" t="s">
        <v>221</v>
      </c>
      <c r="H312" s="175">
        <v>1</v>
      </c>
      <c r="I312" s="176"/>
      <c r="L312" s="172"/>
      <c r="M312" s="177"/>
      <c r="T312" s="178"/>
      <c r="AT312" s="173" t="s">
        <v>219</v>
      </c>
      <c r="AU312" s="173" t="s">
        <v>88</v>
      </c>
      <c r="AV312" s="13" t="s">
        <v>210</v>
      </c>
      <c r="AW312" s="13" t="s">
        <v>31</v>
      </c>
      <c r="AX312" s="13" t="s">
        <v>82</v>
      </c>
      <c r="AY312" s="173" t="s">
        <v>205</v>
      </c>
    </row>
    <row r="313" spans="2:65" s="1" customFormat="1" ht="21.75" customHeight="1">
      <c r="B313" s="136"/>
      <c r="C313" s="137" t="s">
        <v>624</v>
      </c>
      <c r="D313" s="137" t="s">
        <v>206</v>
      </c>
      <c r="E313" s="138" t="s">
        <v>625</v>
      </c>
      <c r="F313" s="139" t="s">
        <v>626</v>
      </c>
      <c r="G313" s="140" t="s">
        <v>592</v>
      </c>
      <c r="H313" s="141">
        <v>1</v>
      </c>
      <c r="I313" s="142"/>
      <c r="J313" s="143">
        <f>ROUND(I313*H313,2)</f>
        <v>0</v>
      </c>
      <c r="K313" s="144"/>
      <c r="L313" s="145"/>
      <c r="M313" s="146" t="s">
        <v>1</v>
      </c>
      <c r="N313" s="147" t="s">
        <v>41</v>
      </c>
      <c r="P313" s="148">
        <f>O313*H313</f>
        <v>0</v>
      </c>
      <c r="Q313" s="148">
        <v>2E-3</v>
      </c>
      <c r="R313" s="148">
        <f>Q313*H313</f>
        <v>2E-3</v>
      </c>
      <c r="S313" s="148">
        <v>0</v>
      </c>
      <c r="T313" s="149">
        <f>S313*H313</f>
        <v>0</v>
      </c>
      <c r="AR313" s="150" t="s">
        <v>627</v>
      </c>
      <c r="AT313" s="150" t="s">
        <v>206</v>
      </c>
      <c r="AU313" s="150" t="s">
        <v>88</v>
      </c>
      <c r="AY313" s="17" t="s">
        <v>205</v>
      </c>
      <c r="BE313" s="151">
        <f>IF(N313="základná",J313,0)</f>
        <v>0</v>
      </c>
      <c r="BF313" s="151">
        <f>IF(N313="znížená",J313,0)</f>
        <v>0</v>
      </c>
      <c r="BG313" s="151">
        <f>IF(N313="zákl. prenesená",J313,0)</f>
        <v>0</v>
      </c>
      <c r="BH313" s="151">
        <f>IF(N313="zníž. prenesená",J313,0)</f>
        <v>0</v>
      </c>
      <c r="BI313" s="151">
        <f>IF(N313="nulová",J313,0)</f>
        <v>0</v>
      </c>
      <c r="BJ313" s="17" t="s">
        <v>88</v>
      </c>
      <c r="BK313" s="151">
        <f>ROUND(I313*H313,2)</f>
        <v>0</v>
      </c>
      <c r="BL313" s="17" t="s">
        <v>508</v>
      </c>
      <c r="BM313" s="150" t="s">
        <v>628</v>
      </c>
    </row>
    <row r="314" spans="2:65" s="14" customFormat="1">
      <c r="B314" s="179"/>
      <c r="D314" s="165" t="s">
        <v>219</v>
      </c>
      <c r="E314" s="180" t="s">
        <v>1</v>
      </c>
      <c r="F314" s="181" t="s">
        <v>629</v>
      </c>
      <c r="H314" s="180" t="s">
        <v>1</v>
      </c>
      <c r="I314" s="182"/>
      <c r="L314" s="179"/>
      <c r="M314" s="183"/>
      <c r="T314" s="184"/>
      <c r="AT314" s="180" t="s">
        <v>219</v>
      </c>
      <c r="AU314" s="180" t="s">
        <v>88</v>
      </c>
      <c r="AV314" s="14" t="s">
        <v>82</v>
      </c>
      <c r="AW314" s="14" t="s">
        <v>31</v>
      </c>
      <c r="AX314" s="14" t="s">
        <v>75</v>
      </c>
      <c r="AY314" s="180" t="s">
        <v>205</v>
      </c>
    </row>
    <row r="315" spans="2:65" s="12" customFormat="1">
      <c r="B315" s="164"/>
      <c r="D315" s="165" t="s">
        <v>219</v>
      </c>
      <c r="E315" s="166" t="s">
        <v>1</v>
      </c>
      <c r="F315" s="167" t="s">
        <v>82</v>
      </c>
      <c r="H315" s="168">
        <v>1</v>
      </c>
      <c r="I315" s="169"/>
      <c r="L315" s="164"/>
      <c r="M315" s="170"/>
      <c r="T315" s="171"/>
      <c r="AT315" s="166" t="s">
        <v>219</v>
      </c>
      <c r="AU315" s="166" t="s">
        <v>88</v>
      </c>
      <c r="AV315" s="12" t="s">
        <v>88</v>
      </c>
      <c r="AW315" s="12" t="s">
        <v>31</v>
      </c>
      <c r="AX315" s="12" t="s">
        <v>75</v>
      </c>
      <c r="AY315" s="166" t="s">
        <v>205</v>
      </c>
    </row>
    <row r="316" spans="2:65" s="13" customFormat="1">
      <c r="B316" s="172"/>
      <c r="D316" s="165" t="s">
        <v>219</v>
      </c>
      <c r="E316" s="173" t="s">
        <v>1</v>
      </c>
      <c r="F316" s="174" t="s">
        <v>221</v>
      </c>
      <c r="H316" s="175">
        <v>1</v>
      </c>
      <c r="I316" s="176"/>
      <c r="L316" s="172"/>
      <c r="M316" s="197"/>
      <c r="N316" s="198"/>
      <c r="O316" s="198"/>
      <c r="P316" s="198"/>
      <c r="Q316" s="198"/>
      <c r="R316" s="198"/>
      <c r="S316" s="198"/>
      <c r="T316" s="199"/>
      <c r="AT316" s="173" t="s">
        <v>219</v>
      </c>
      <c r="AU316" s="173" t="s">
        <v>88</v>
      </c>
      <c r="AV316" s="13" t="s">
        <v>210</v>
      </c>
      <c r="AW316" s="13" t="s">
        <v>31</v>
      </c>
      <c r="AX316" s="13" t="s">
        <v>82</v>
      </c>
      <c r="AY316" s="173" t="s">
        <v>205</v>
      </c>
    </row>
    <row r="317" spans="2:65" s="1" customFormat="1" ht="6.95" customHeight="1"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32"/>
    </row>
  </sheetData>
  <autoFilter ref="C131:K316" xr:uid="{00000000-0009-0000-0000-000003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8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172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630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178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ROUND(J126,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ROUND((SUM(BE126:BE279)),  2)</f>
        <v>0</v>
      </c>
      <c r="G35" s="95"/>
      <c r="H35" s="95"/>
      <c r="I35" s="96">
        <v>0.2</v>
      </c>
      <c r="J35" s="94">
        <f>ROUND(((SUM(BE126:BE279))*I35),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ROUND((SUM(BF126:BF279)),  2)</f>
        <v>0</v>
      </c>
      <c r="G36" s="95"/>
      <c r="H36" s="95"/>
      <c r="I36" s="96">
        <v>0.2</v>
      </c>
      <c r="J36" s="94">
        <f>ROUND(((SUM(BF126:BF279))*I36),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ROUND((SUM(BG126:BG279)),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ROUND((SUM(BH126:BH279)),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ROUND((SUM(BI126:BI279)),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172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E1.4Z - E1.4Z 1.Konšrukcie hlíníkové výplne v.č.A26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J126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J127</f>
        <v>0</v>
      </c>
      <c r="L99" s="109"/>
    </row>
    <row r="100" spans="2:47" s="9" customFormat="1" ht="19.899999999999999" customHeight="1">
      <c r="B100" s="113"/>
      <c r="D100" s="114" t="s">
        <v>185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47" s="8" customFormat="1" ht="24.95" customHeight="1">
      <c r="B101" s="109"/>
      <c r="D101" s="110" t="s">
        <v>186</v>
      </c>
      <c r="E101" s="111"/>
      <c r="F101" s="111"/>
      <c r="G101" s="111"/>
      <c r="H101" s="111"/>
      <c r="I101" s="111"/>
      <c r="J101" s="112">
        <f>J136</f>
        <v>0</v>
      </c>
      <c r="L101" s="109"/>
    </row>
    <row r="102" spans="2:47" s="9" customFormat="1" ht="19.899999999999999" customHeight="1">
      <c r="B102" s="113"/>
      <c r="D102" s="114" t="s">
        <v>485</v>
      </c>
      <c r="E102" s="115"/>
      <c r="F102" s="115"/>
      <c r="G102" s="115"/>
      <c r="H102" s="115"/>
      <c r="I102" s="115"/>
      <c r="J102" s="116">
        <f>J137</f>
        <v>0</v>
      </c>
      <c r="L102" s="113"/>
    </row>
    <row r="103" spans="2:47" s="9" customFormat="1" ht="19.899999999999999" customHeight="1">
      <c r="B103" s="113"/>
      <c r="D103" s="114" t="s">
        <v>631</v>
      </c>
      <c r="E103" s="115"/>
      <c r="F103" s="115"/>
      <c r="G103" s="115"/>
      <c r="H103" s="115"/>
      <c r="I103" s="115"/>
      <c r="J103" s="116">
        <f>J179</f>
        <v>0</v>
      </c>
      <c r="L103" s="113"/>
    </row>
    <row r="104" spans="2:47" s="9" customFormat="1" ht="19.899999999999999" customHeight="1">
      <c r="B104" s="113"/>
      <c r="D104" s="114" t="s">
        <v>632</v>
      </c>
      <c r="E104" s="115"/>
      <c r="F104" s="115"/>
      <c r="G104" s="115"/>
      <c r="H104" s="115"/>
      <c r="I104" s="115"/>
      <c r="J104" s="116">
        <f>J241</f>
        <v>0</v>
      </c>
      <c r="L104" s="113"/>
    </row>
    <row r="105" spans="2:47" s="1" customFormat="1" ht="21.75" customHeight="1">
      <c r="B105" s="32"/>
      <c r="L105" s="32"/>
    </row>
    <row r="106" spans="2:47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5" customHeight="1">
      <c r="B111" s="32"/>
      <c r="C111" s="21" t="s">
        <v>191</v>
      </c>
      <c r="L111" s="32"/>
    </row>
    <row r="112" spans="2:47" s="1" customFormat="1" ht="6.95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26.25" customHeight="1">
      <c r="B114" s="32"/>
      <c r="E114" s="270" t="str">
        <f>E7</f>
        <v>PD PRE MODERNIZÁCIU A STAVEBNÉ ÚPRAVY-  ŠD NOVÁ DOBA  PRI SPU V NITRE</v>
      </c>
      <c r="F114" s="271"/>
      <c r="G114" s="271"/>
      <c r="H114" s="271"/>
      <c r="L114" s="32"/>
    </row>
    <row r="115" spans="2:65" ht="12" customHeight="1">
      <c r="B115" s="20"/>
      <c r="C115" s="27" t="s">
        <v>171</v>
      </c>
      <c r="L115" s="20"/>
    </row>
    <row r="116" spans="2:65" s="1" customFormat="1" ht="16.5" customHeight="1">
      <c r="B116" s="32"/>
      <c r="E116" s="270" t="s">
        <v>172</v>
      </c>
      <c r="F116" s="269"/>
      <c r="G116" s="269"/>
      <c r="H116" s="269"/>
      <c r="L116" s="32"/>
    </row>
    <row r="117" spans="2:65" s="1" customFormat="1" ht="12" customHeight="1">
      <c r="B117" s="32"/>
      <c r="C117" s="27" t="s">
        <v>173</v>
      </c>
      <c r="L117" s="32"/>
    </row>
    <row r="118" spans="2:65" s="1" customFormat="1" ht="16.5" customHeight="1">
      <c r="B118" s="32"/>
      <c r="E118" s="225" t="str">
        <f>E11</f>
        <v>E1.4Z - E1.4Z 1.Konšrukcie hlíníkové výplne v.č.A26</v>
      </c>
      <c r="F118" s="269"/>
      <c r="G118" s="269"/>
      <c r="H118" s="269"/>
      <c r="L118" s="32"/>
    </row>
    <row r="119" spans="2:65" s="1" customFormat="1" ht="6.95" customHeight="1">
      <c r="B119" s="32"/>
      <c r="L119" s="32"/>
    </row>
    <row r="120" spans="2:65" s="1" customFormat="1" ht="12" customHeight="1">
      <c r="B120" s="32"/>
      <c r="C120" s="27" t="s">
        <v>19</v>
      </c>
      <c r="F120" s="25" t="str">
        <f>F14</f>
        <v>Nitra</v>
      </c>
      <c r="I120" s="27" t="s">
        <v>21</v>
      </c>
      <c r="J120" s="55" t="str">
        <f>IF(J14="","",J14)</f>
        <v>6. 6. 2024</v>
      </c>
      <c r="L120" s="32"/>
    </row>
    <row r="121" spans="2:65" s="1" customFormat="1" ht="6.95" customHeight="1">
      <c r="B121" s="32"/>
      <c r="L121" s="32"/>
    </row>
    <row r="122" spans="2:65" s="1" customFormat="1" ht="40.15" customHeight="1">
      <c r="B122" s="32"/>
      <c r="C122" s="27" t="s">
        <v>23</v>
      </c>
      <c r="F122" s="25" t="str">
        <f>E17</f>
        <v>SPU v NITRE , A.Hlinku č.2 , 94901 NITRA</v>
      </c>
      <c r="I122" s="27" t="s">
        <v>29</v>
      </c>
      <c r="J122" s="30" t="str">
        <f>E23</f>
        <v xml:space="preserve">STAPRING a.s.,Cintorínska 9,811 Bratislava </v>
      </c>
      <c r="L122" s="32"/>
    </row>
    <row r="123" spans="2:65" s="1" customFormat="1" ht="15.2" customHeight="1">
      <c r="B123" s="32"/>
      <c r="C123" s="27" t="s">
        <v>27</v>
      </c>
      <c r="F123" s="25" t="str">
        <f>IF(E20="","",E20)</f>
        <v>Vyplň údaj</v>
      </c>
      <c r="I123" s="27" t="s">
        <v>32</v>
      </c>
      <c r="J123" s="30" t="str">
        <f>E26</f>
        <v xml:space="preserve">K.Šinská </v>
      </c>
      <c r="L123" s="32"/>
    </row>
    <row r="124" spans="2:65" s="1" customFormat="1" ht="10.35" customHeight="1">
      <c r="B124" s="32"/>
      <c r="L124" s="32"/>
    </row>
    <row r="125" spans="2:65" s="10" customFormat="1" ht="29.25" customHeight="1">
      <c r="B125" s="117"/>
      <c r="C125" s="118" t="s">
        <v>192</v>
      </c>
      <c r="D125" s="119" t="s">
        <v>60</v>
      </c>
      <c r="E125" s="119" t="s">
        <v>56</v>
      </c>
      <c r="F125" s="119" t="s">
        <v>57</v>
      </c>
      <c r="G125" s="119" t="s">
        <v>193</v>
      </c>
      <c r="H125" s="119" t="s">
        <v>194</v>
      </c>
      <c r="I125" s="119" t="s">
        <v>195</v>
      </c>
      <c r="J125" s="120" t="s">
        <v>181</v>
      </c>
      <c r="K125" s="121" t="s">
        <v>196</v>
      </c>
      <c r="L125" s="117"/>
      <c r="M125" s="62" t="s">
        <v>1</v>
      </c>
      <c r="N125" s="63" t="s">
        <v>39</v>
      </c>
      <c r="O125" s="63" t="s">
        <v>197</v>
      </c>
      <c r="P125" s="63" t="s">
        <v>198</v>
      </c>
      <c r="Q125" s="63" t="s">
        <v>199</v>
      </c>
      <c r="R125" s="63" t="s">
        <v>200</v>
      </c>
      <c r="S125" s="63" t="s">
        <v>201</v>
      </c>
      <c r="T125" s="64" t="s">
        <v>202</v>
      </c>
    </row>
    <row r="126" spans="2:65" s="1" customFormat="1" ht="22.9" customHeight="1">
      <c r="B126" s="32"/>
      <c r="C126" s="67" t="s">
        <v>182</v>
      </c>
      <c r="J126" s="122">
        <f>BK126</f>
        <v>0</v>
      </c>
      <c r="L126" s="32"/>
      <c r="M126" s="65"/>
      <c r="N126" s="56"/>
      <c r="O126" s="56"/>
      <c r="P126" s="123">
        <f>P127+P136</f>
        <v>0</v>
      </c>
      <c r="Q126" s="56"/>
      <c r="R126" s="123">
        <f>R127+R136</f>
        <v>1.09509006</v>
      </c>
      <c r="S126" s="56"/>
      <c r="T126" s="124">
        <f>T127+T136</f>
        <v>0</v>
      </c>
      <c r="AT126" s="17" t="s">
        <v>74</v>
      </c>
      <c r="AU126" s="17" t="s">
        <v>183</v>
      </c>
      <c r="BK126" s="125">
        <f>BK127+BK136</f>
        <v>0</v>
      </c>
    </row>
    <row r="127" spans="2:65" s="11" customFormat="1" ht="25.9" customHeight="1">
      <c r="B127" s="126"/>
      <c r="D127" s="127" t="s">
        <v>74</v>
      </c>
      <c r="E127" s="128" t="s">
        <v>203</v>
      </c>
      <c r="F127" s="128" t="s">
        <v>204</v>
      </c>
      <c r="I127" s="129"/>
      <c r="J127" s="130">
        <f>BK127</f>
        <v>0</v>
      </c>
      <c r="L127" s="126"/>
      <c r="M127" s="131"/>
      <c r="P127" s="132">
        <f>P128+P129</f>
        <v>0</v>
      </c>
      <c r="R127" s="132">
        <f>R128+R129</f>
        <v>0</v>
      </c>
      <c r="T127" s="133">
        <f>T128+T129</f>
        <v>0</v>
      </c>
      <c r="AR127" s="127" t="s">
        <v>82</v>
      </c>
      <c r="AT127" s="134" t="s">
        <v>74</v>
      </c>
      <c r="AU127" s="134" t="s">
        <v>75</v>
      </c>
      <c r="AY127" s="127" t="s">
        <v>205</v>
      </c>
      <c r="BK127" s="135">
        <f>BK128+BK129</f>
        <v>0</v>
      </c>
    </row>
    <row r="128" spans="2:65" s="1" customFormat="1" ht="66.75" customHeight="1">
      <c r="B128" s="136"/>
      <c r="C128" s="137" t="s">
        <v>82</v>
      </c>
      <c r="D128" s="137" t="s">
        <v>206</v>
      </c>
      <c r="E128" s="138" t="s">
        <v>207</v>
      </c>
      <c r="F128" s="139" t="s">
        <v>208</v>
      </c>
      <c r="G128" s="140" t="s">
        <v>1</v>
      </c>
      <c r="H128" s="141">
        <v>0</v>
      </c>
      <c r="I128" s="142"/>
      <c r="J128" s="143">
        <f>ROUND(I128*H128,2)</f>
        <v>0</v>
      </c>
      <c r="K128" s="144"/>
      <c r="L128" s="145"/>
      <c r="M128" s="146" t="s">
        <v>1</v>
      </c>
      <c r="N128" s="147" t="s">
        <v>41</v>
      </c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AR128" s="150" t="s">
        <v>209</v>
      </c>
      <c r="AT128" s="150" t="s">
        <v>206</v>
      </c>
      <c r="AU128" s="150" t="s">
        <v>82</v>
      </c>
      <c r="AY128" s="17" t="s">
        <v>205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7" t="s">
        <v>88</v>
      </c>
      <c r="BK128" s="151">
        <f>ROUND(I128*H128,2)</f>
        <v>0</v>
      </c>
      <c r="BL128" s="17" t="s">
        <v>210</v>
      </c>
      <c r="BM128" s="150" t="s">
        <v>633</v>
      </c>
    </row>
    <row r="129" spans="2:65" s="11" customFormat="1" ht="22.9" customHeight="1">
      <c r="B129" s="126"/>
      <c r="D129" s="127" t="s">
        <v>74</v>
      </c>
      <c r="E129" s="152" t="s">
        <v>212</v>
      </c>
      <c r="F129" s="152" t="s">
        <v>213</v>
      </c>
      <c r="I129" s="129"/>
      <c r="J129" s="153">
        <f>BK129</f>
        <v>0</v>
      </c>
      <c r="L129" s="126"/>
      <c r="M129" s="131"/>
      <c r="P129" s="132">
        <f>SUM(P130:P135)</f>
        <v>0</v>
      </c>
      <c r="R129" s="132">
        <f>SUM(R130:R135)</f>
        <v>0</v>
      </c>
      <c r="T129" s="133">
        <f>SUM(T130:T135)</f>
        <v>0</v>
      </c>
      <c r="AR129" s="127" t="s">
        <v>82</v>
      </c>
      <c r="AT129" s="134" t="s">
        <v>74</v>
      </c>
      <c r="AU129" s="134" t="s">
        <v>82</v>
      </c>
      <c r="AY129" s="127" t="s">
        <v>205</v>
      </c>
      <c r="BK129" s="135">
        <f>SUM(BK130:BK135)</f>
        <v>0</v>
      </c>
    </row>
    <row r="130" spans="2:65" s="1" customFormat="1" ht="16.5" customHeight="1">
      <c r="B130" s="136"/>
      <c r="C130" s="154" t="s">
        <v>88</v>
      </c>
      <c r="D130" s="154" t="s">
        <v>214</v>
      </c>
      <c r="E130" s="155" t="s">
        <v>215</v>
      </c>
      <c r="F130" s="156" t="s">
        <v>216</v>
      </c>
      <c r="G130" s="157" t="s">
        <v>217</v>
      </c>
      <c r="H130" s="158">
        <v>30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41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508</v>
      </c>
      <c r="AT130" s="150" t="s">
        <v>214</v>
      </c>
      <c r="AU130" s="150" t="s">
        <v>88</v>
      </c>
      <c r="AY130" s="17" t="s">
        <v>205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88</v>
      </c>
      <c r="BK130" s="151">
        <f>ROUND(I130*H130,2)</f>
        <v>0</v>
      </c>
      <c r="BL130" s="17" t="s">
        <v>508</v>
      </c>
      <c r="BM130" s="150" t="s">
        <v>634</v>
      </c>
    </row>
    <row r="131" spans="2:65" s="12" customFormat="1">
      <c r="B131" s="164"/>
      <c r="D131" s="165" t="s">
        <v>219</v>
      </c>
      <c r="E131" s="166" t="s">
        <v>1</v>
      </c>
      <c r="F131" s="167" t="s">
        <v>405</v>
      </c>
      <c r="H131" s="168">
        <v>30</v>
      </c>
      <c r="I131" s="169"/>
      <c r="L131" s="164"/>
      <c r="M131" s="170"/>
      <c r="T131" s="171"/>
      <c r="AT131" s="166" t="s">
        <v>219</v>
      </c>
      <c r="AU131" s="166" t="s">
        <v>88</v>
      </c>
      <c r="AV131" s="12" t="s">
        <v>88</v>
      </c>
      <c r="AW131" s="12" t="s">
        <v>31</v>
      </c>
      <c r="AX131" s="12" t="s">
        <v>75</v>
      </c>
      <c r="AY131" s="166" t="s">
        <v>205</v>
      </c>
    </row>
    <row r="132" spans="2:65" s="13" customFormat="1">
      <c r="B132" s="172"/>
      <c r="D132" s="165" t="s">
        <v>219</v>
      </c>
      <c r="E132" s="173" t="s">
        <v>1</v>
      </c>
      <c r="F132" s="174" t="s">
        <v>221</v>
      </c>
      <c r="H132" s="175">
        <v>30</v>
      </c>
      <c r="I132" s="176"/>
      <c r="L132" s="172"/>
      <c r="M132" s="177"/>
      <c r="T132" s="178"/>
      <c r="AT132" s="173" t="s">
        <v>219</v>
      </c>
      <c r="AU132" s="173" t="s">
        <v>88</v>
      </c>
      <c r="AV132" s="13" t="s">
        <v>210</v>
      </c>
      <c r="AW132" s="13" t="s">
        <v>31</v>
      </c>
      <c r="AX132" s="13" t="s">
        <v>82</v>
      </c>
      <c r="AY132" s="173" t="s">
        <v>205</v>
      </c>
    </row>
    <row r="133" spans="2:65" s="1" customFormat="1" ht="16.5" customHeight="1">
      <c r="B133" s="136"/>
      <c r="C133" s="154" t="s">
        <v>222</v>
      </c>
      <c r="D133" s="154" t="s">
        <v>214</v>
      </c>
      <c r="E133" s="155" t="s">
        <v>223</v>
      </c>
      <c r="F133" s="156" t="s">
        <v>224</v>
      </c>
      <c r="G133" s="157" t="s">
        <v>225</v>
      </c>
      <c r="H133" s="158">
        <v>30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41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210</v>
      </c>
      <c r="AT133" s="150" t="s">
        <v>214</v>
      </c>
      <c r="AU133" s="150" t="s">
        <v>88</v>
      </c>
      <c r="AY133" s="17" t="s">
        <v>205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7" t="s">
        <v>88</v>
      </c>
      <c r="BK133" s="151">
        <f>ROUND(I133*H133,2)</f>
        <v>0</v>
      </c>
      <c r="BL133" s="17" t="s">
        <v>210</v>
      </c>
      <c r="BM133" s="150" t="s">
        <v>635</v>
      </c>
    </row>
    <row r="134" spans="2:65" s="12" customFormat="1">
      <c r="B134" s="164"/>
      <c r="D134" s="165" t="s">
        <v>219</v>
      </c>
      <c r="E134" s="166" t="s">
        <v>1</v>
      </c>
      <c r="F134" s="167" t="s">
        <v>405</v>
      </c>
      <c r="H134" s="168">
        <v>30</v>
      </c>
      <c r="I134" s="169"/>
      <c r="L134" s="164"/>
      <c r="M134" s="170"/>
      <c r="T134" s="171"/>
      <c r="AT134" s="166" t="s">
        <v>219</v>
      </c>
      <c r="AU134" s="166" t="s">
        <v>88</v>
      </c>
      <c r="AV134" s="12" t="s">
        <v>88</v>
      </c>
      <c r="AW134" s="12" t="s">
        <v>31</v>
      </c>
      <c r="AX134" s="12" t="s">
        <v>75</v>
      </c>
      <c r="AY134" s="166" t="s">
        <v>205</v>
      </c>
    </row>
    <row r="135" spans="2:65" s="13" customFormat="1">
      <c r="B135" s="172"/>
      <c r="D135" s="165" t="s">
        <v>219</v>
      </c>
      <c r="E135" s="173" t="s">
        <v>1</v>
      </c>
      <c r="F135" s="174" t="s">
        <v>221</v>
      </c>
      <c r="H135" s="175">
        <v>30</v>
      </c>
      <c r="I135" s="176"/>
      <c r="L135" s="172"/>
      <c r="M135" s="177"/>
      <c r="T135" s="178"/>
      <c r="AT135" s="173" t="s">
        <v>219</v>
      </c>
      <c r="AU135" s="173" t="s">
        <v>88</v>
      </c>
      <c r="AV135" s="13" t="s">
        <v>210</v>
      </c>
      <c r="AW135" s="13" t="s">
        <v>31</v>
      </c>
      <c r="AX135" s="13" t="s">
        <v>82</v>
      </c>
      <c r="AY135" s="173" t="s">
        <v>205</v>
      </c>
    </row>
    <row r="136" spans="2:65" s="11" customFormat="1" ht="25.9" customHeight="1">
      <c r="B136" s="126"/>
      <c r="D136" s="127" t="s">
        <v>74</v>
      </c>
      <c r="E136" s="128" t="s">
        <v>227</v>
      </c>
      <c r="F136" s="128" t="s">
        <v>228</v>
      </c>
      <c r="I136" s="129"/>
      <c r="J136" s="130">
        <f>BK136</f>
        <v>0</v>
      </c>
      <c r="L136" s="126"/>
      <c r="M136" s="131"/>
      <c r="P136" s="132">
        <f>P137+P179+P241</f>
        <v>0</v>
      </c>
      <c r="R136" s="132">
        <f>R137+R179+R241</f>
        <v>1.09509006</v>
      </c>
      <c r="T136" s="133">
        <f>T137+T179+T241</f>
        <v>0</v>
      </c>
      <c r="AR136" s="127" t="s">
        <v>88</v>
      </c>
      <c r="AT136" s="134" t="s">
        <v>74</v>
      </c>
      <c r="AU136" s="134" t="s">
        <v>75</v>
      </c>
      <c r="AY136" s="127" t="s">
        <v>205</v>
      </c>
      <c r="BK136" s="135">
        <f>BK137+BK179+BK241</f>
        <v>0</v>
      </c>
    </row>
    <row r="137" spans="2:65" s="11" customFormat="1" ht="22.9" customHeight="1">
      <c r="B137" s="126"/>
      <c r="D137" s="127" t="s">
        <v>74</v>
      </c>
      <c r="E137" s="152" t="s">
        <v>543</v>
      </c>
      <c r="F137" s="152" t="s">
        <v>544</v>
      </c>
      <c r="I137" s="129"/>
      <c r="J137" s="153">
        <f>BK137</f>
        <v>0</v>
      </c>
      <c r="L137" s="126"/>
      <c r="M137" s="131"/>
      <c r="P137" s="132">
        <f>SUM(P138:P178)</f>
        <v>0</v>
      </c>
      <c r="R137" s="132">
        <f>SUM(R138:R178)</f>
        <v>0.24064700000000003</v>
      </c>
      <c r="T137" s="133">
        <f>SUM(T138:T178)</f>
        <v>0</v>
      </c>
      <c r="AR137" s="127" t="s">
        <v>88</v>
      </c>
      <c r="AT137" s="134" t="s">
        <v>74</v>
      </c>
      <c r="AU137" s="134" t="s">
        <v>82</v>
      </c>
      <c r="AY137" s="127" t="s">
        <v>205</v>
      </c>
      <c r="BK137" s="135">
        <f>SUM(BK138:BK178)</f>
        <v>0</v>
      </c>
    </row>
    <row r="138" spans="2:65" s="1" customFormat="1" ht="33" customHeight="1">
      <c r="B138" s="136"/>
      <c r="C138" s="154" t="s">
        <v>210</v>
      </c>
      <c r="D138" s="154" t="s">
        <v>214</v>
      </c>
      <c r="E138" s="155" t="s">
        <v>636</v>
      </c>
      <c r="F138" s="156" t="s">
        <v>637</v>
      </c>
      <c r="G138" s="157" t="s">
        <v>370</v>
      </c>
      <c r="H138" s="158">
        <v>80.739999999999995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41</v>
      </c>
      <c r="P138" s="148">
        <f>O138*H138</f>
        <v>0</v>
      </c>
      <c r="Q138" s="148">
        <v>1.1100000000000001E-3</v>
      </c>
      <c r="R138" s="148">
        <f>Q138*H138</f>
        <v>8.9621400000000004E-2</v>
      </c>
      <c r="S138" s="148">
        <v>0</v>
      </c>
      <c r="T138" s="149">
        <f>S138*H138</f>
        <v>0</v>
      </c>
      <c r="AR138" s="150" t="s">
        <v>233</v>
      </c>
      <c r="AT138" s="150" t="s">
        <v>214</v>
      </c>
      <c r="AU138" s="150" t="s">
        <v>88</v>
      </c>
      <c r="AY138" s="17" t="s">
        <v>205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7" t="s">
        <v>88</v>
      </c>
      <c r="BK138" s="151">
        <f>ROUND(I138*H138,2)</f>
        <v>0</v>
      </c>
      <c r="BL138" s="17" t="s">
        <v>233</v>
      </c>
      <c r="BM138" s="150" t="s">
        <v>638</v>
      </c>
    </row>
    <row r="139" spans="2:65" s="14" customFormat="1">
      <c r="B139" s="179"/>
      <c r="D139" s="165" t="s">
        <v>219</v>
      </c>
      <c r="E139" s="180" t="s">
        <v>1</v>
      </c>
      <c r="F139" s="181" t="s">
        <v>639</v>
      </c>
      <c r="H139" s="180" t="s">
        <v>1</v>
      </c>
      <c r="I139" s="182"/>
      <c r="L139" s="179"/>
      <c r="M139" s="183"/>
      <c r="T139" s="184"/>
      <c r="AT139" s="180" t="s">
        <v>219</v>
      </c>
      <c r="AU139" s="180" t="s">
        <v>88</v>
      </c>
      <c r="AV139" s="14" t="s">
        <v>82</v>
      </c>
      <c r="AW139" s="14" t="s">
        <v>31</v>
      </c>
      <c r="AX139" s="14" t="s">
        <v>75</v>
      </c>
      <c r="AY139" s="180" t="s">
        <v>205</v>
      </c>
    </row>
    <row r="140" spans="2:65" s="12" customFormat="1">
      <c r="B140" s="164"/>
      <c r="D140" s="165" t="s">
        <v>219</v>
      </c>
      <c r="E140" s="166" t="s">
        <v>1</v>
      </c>
      <c r="F140" s="167" t="s">
        <v>640</v>
      </c>
      <c r="H140" s="168">
        <v>5.5</v>
      </c>
      <c r="I140" s="169"/>
      <c r="L140" s="164"/>
      <c r="M140" s="170"/>
      <c r="T140" s="171"/>
      <c r="AT140" s="166" t="s">
        <v>219</v>
      </c>
      <c r="AU140" s="166" t="s">
        <v>88</v>
      </c>
      <c r="AV140" s="12" t="s">
        <v>88</v>
      </c>
      <c r="AW140" s="12" t="s">
        <v>31</v>
      </c>
      <c r="AX140" s="12" t="s">
        <v>75</v>
      </c>
      <c r="AY140" s="166" t="s">
        <v>205</v>
      </c>
    </row>
    <row r="141" spans="2:65" s="15" customFormat="1">
      <c r="B141" s="185"/>
      <c r="D141" s="165" t="s">
        <v>219</v>
      </c>
      <c r="E141" s="186" t="s">
        <v>1</v>
      </c>
      <c r="F141" s="187" t="s">
        <v>404</v>
      </c>
      <c r="H141" s="188">
        <v>5.5</v>
      </c>
      <c r="I141" s="189"/>
      <c r="L141" s="185"/>
      <c r="M141" s="190"/>
      <c r="T141" s="191"/>
      <c r="AT141" s="186" t="s">
        <v>219</v>
      </c>
      <c r="AU141" s="186" t="s">
        <v>88</v>
      </c>
      <c r="AV141" s="15" t="s">
        <v>222</v>
      </c>
      <c r="AW141" s="15" t="s">
        <v>31</v>
      </c>
      <c r="AX141" s="15" t="s">
        <v>75</v>
      </c>
      <c r="AY141" s="186" t="s">
        <v>205</v>
      </c>
    </row>
    <row r="142" spans="2:65" s="14" customFormat="1">
      <c r="B142" s="179"/>
      <c r="D142" s="165" t="s">
        <v>219</v>
      </c>
      <c r="E142" s="180" t="s">
        <v>1</v>
      </c>
      <c r="F142" s="181" t="s">
        <v>641</v>
      </c>
      <c r="H142" s="180" t="s">
        <v>1</v>
      </c>
      <c r="I142" s="182"/>
      <c r="L142" s="179"/>
      <c r="M142" s="183"/>
      <c r="T142" s="184"/>
      <c r="AT142" s="180" t="s">
        <v>219</v>
      </c>
      <c r="AU142" s="180" t="s">
        <v>88</v>
      </c>
      <c r="AV142" s="14" t="s">
        <v>82</v>
      </c>
      <c r="AW142" s="14" t="s">
        <v>31</v>
      </c>
      <c r="AX142" s="14" t="s">
        <v>75</v>
      </c>
      <c r="AY142" s="180" t="s">
        <v>205</v>
      </c>
    </row>
    <row r="143" spans="2:65" s="12" customFormat="1">
      <c r="B143" s="164"/>
      <c r="D143" s="165" t="s">
        <v>219</v>
      </c>
      <c r="E143" s="166" t="s">
        <v>1</v>
      </c>
      <c r="F143" s="167" t="s">
        <v>642</v>
      </c>
      <c r="H143" s="168">
        <v>33</v>
      </c>
      <c r="I143" s="169"/>
      <c r="L143" s="164"/>
      <c r="M143" s="170"/>
      <c r="T143" s="171"/>
      <c r="AT143" s="166" t="s">
        <v>219</v>
      </c>
      <c r="AU143" s="166" t="s">
        <v>88</v>
      </c>
      <c r="AV143" s="12" t="s">
        <v>88</v>
      </c>
      <c r="AW143" s="12" t="s">
        <v>31</v>
      </c>
      <c r="AX143" s="12" t="s">
        <v>75</v>
      </c>
      <c r="AY143" s="166" t="s">
        <v>205</v>
      </c>
    </row>
    <row r="144" spans="2:65" s="15" customFormat="1">
      <c r="B144" s="185"/>
      <c r="D144" s="165" t="s">
        <v>219</v>
      </c>
      <c r="E144" s="186" t="s">
        <v>1</v>
      </c>
      <c r="F144" s="187" t="s">
        <v>404</v>
      </c>
      <c r="H144" s="188">
        <v>33</v>
      </c>
      <c r="I144" s="189"/>
      <c r="L144" s="185"/>
      <c r="M144" s="190"/>
      <c r="T144" s="191"/>
      <c r="AT144" s="186" t="s">
        <v>219</v>
      </c>
      <c r="AU144" s="186" t="s">
        <v>88</v>
      </c>
      <c r="AV144" s="15" t="s">
        <v>222</v>
      </c>
      <c r="AW144" s="15" t="s">
        <v>31</v>
      </c>
      <c r="AX144" s="15" t="s">
        <v>75</v>
      </c>
      <c r="AY144" s="186" t="s">
        <v>205</v>
      </c>
    </row>
    <row r="145" spans="2:65" s="14" customFormat="1">
      <c r="B145" s="179"/>
      <c r="D145" s="165" t="s">
        <v>219</v>
      </c>
      <c r="E145" s="180" t="s">
        <v>1</v>
      </c>
      <c r="F145" s="181" t="s">
        <v>643</v>
      </c>
      <c r="H145" s="180" t="s">
        <v>1</v>
      </c>
      <c r="I145" s="182"/>
      <c r="L145" s="179"/>
      <c r="M145" s="183"/>
      <c r="T145" s="184"/>
      <c r="AT145" s="180" t="s">
        <v>219</v>
      </c>
      <c r="AU145" s="180" t="s">
        <v>88</v>
      </c>
      <c r="AV145" s="14" t="s">
        <v>82</v>
      </c>
      <c r="AW145" s="14" t="s">
        <v>31</v>
      </c>
      <c r="AX145" s="14" t="s">
        <v>75</v>
      </c>
      <c r="AY145" s="180" t="s">
        <v>205</v>
      </c>
    </row>
    <row r="146" spans="2:65" s="12" customFormat="1">
      <c r="B146" s="164"/>
      <c r="D146" s="165" t="s">
        <v>219</v>
      </c>
      <c r="E146" s="166" t="s">
        <v>1</v>
      </c>
      <c r="F146" s="167" t="s">
        <v>644</v>
      </c>
      <c r="H146" s="168">
        <v>42.24</v>
      </c>
      <c r="I146" s="169"/>
      <c r="L146" s="164"/>
      <c r="M146" s="170"/>
      <c r="T146" s="171"/>
      <c r="AT146" s="166" t="s">
        <v>219</v>
      </c>
      <c r="AU146" s="166" t="s">
        <v>88</v>
      </c>
      <c r="AV146" s="12" t="s">
        <v>88</v>
      </c>
      <c r="AW146" s="12" t="s">
        <v>31</v>
      </c>
      <c r="AX146" s="12" t="s">
        <v>75</v>
      </c>
      <c r="AY146" s="166" t="s">
        <v>205</v>
      </c>
    </row>
    <row r="147" spans="2:65" s="15" customFormat="1">
      <c r="B147" s="185"/>
      <c r="D147" s="165" t="s">
        <v>219</v>
      </c>
      <c r="E147" s="186" t="s">
        <v>1</v>
      </c>
      <c r="F147" s="187" t="s">
        <v>404</v>
      </c>
      <c r="H147" s="188">
        <v>42.24</v>
      </c>
      <c r="I147" s="189"/>
      <c r="L147" s="185"/>
      <c r="M147" s="190"/>
      <c r="T147" s="191"/>
      <c r="AT147" s="186" t="s">
        <v>219</v>
      </c>
      <c r="AU147" s="186" t="s">
        <v>88</v>
      </c>
      <c r="AV147" s="15" t="s">
        <v>222</v>
      </c>
      <c r="AW147" s="15" t="s">
        <v>31</v>
      </c>
      <c r="AX147" s="15" t="s">
        <v>75</v>
      </c>
      <c r="AY147" s="186" t="s">
        <v>205</v>
      </c>
    </row>
    <row r="148" spans="2:65" s="13" customFormat="1">
      <c r="B148" s="172"/>
      <c r="D148" s="165" t="s">
        <v>219</v>
      </c>
      <c r="E148" s="173" t="s">
        <v>1</v>
      </c>
      <c r="F148" s="174" t="s">
        <v>221</v>
      </c>
      <c r="H148" s="175">
        <v>80.740000000000009</v>
      </c>
      <c r="I148" s="176"/>
      <c r="L148" s="172"/>
      <c r="M148" s="177"/>
      <c r="T148" s="178"/>
      <c r="AT148" s="173" t="s">
        <v>219</v>
      </c>
      <c r="AU148" s="173" t="s">
        <v>88</v>
      </c>
      <c r="AV148" s="13" t="s">
        <v>210</v>
      </c>
      <c r="AW148" s="13" t="s">
        <v>31</v>
      </c>
      <c r="AX148" s="13" t="s">
        <v>82</v>
      </c>
      <c r="AY148" s="173" t="s">
        <v>205</v>
      </c>
    </row>
    <row r="149" spans="2:65" s="1" customFormat="1" ht="33" customHeight="1">
      <c r="B149" s="136"/>
      <c r="C149" s="154" t="s">
        <v>220</v>
      </c>
      <c r="D149" s="154" t="s">
        <v>214</v>
      </c>
      <c r="E149" s="155" t="s">
        <v>645</v>
      </c>
      <c r="F149" s="156" t="s">
        <v>646</v>
      </c>
      <c r="G149" s="157" t="s">
        <v>370</v>
      </c>
      <c r="H149" s="158">
        <v>38.5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41</v>
      </c>
      <c r="P149" s="148">
        <f>O149*H149</f>
        <v>0</v>
      </c>
      <c r="Q149" s="148">
        <v>1.67E-3</v>
      </c>
      <c r="R149" s="148">
        <f>Q149*H149</f>
        <v>6.4295000000000005E-2</v>
      </c>
      <c r="S149" s="148">
        <v>0</v>
      </c>
      <c r="T149" s="149">
        <f>S149*H149</f>
        <v>0</v>
      </c>
      <c r="AR149" s="150" t="s">
        <v>233</v>
      </c>
      <c r="AT149" s="150" t="s">
        <v>214</v>
      </c>
      <c r="AU149" s="150" t="s">
        <v>88</v>
      </c>
      <c r="AY149" s="17" t="s">
        <v>205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7" t="s">
        <v>88</v>
      </c>
      <c r="BK149" s="151">
        <f>ROUND(I149*H149,2)</f>
        <v>0</v>
      </c>
      <c r="BL149" s="17" t="s">
        <v>233</v>
      </c>
      <c r="BM149" s="150" t="s">
        <v>647</v>
      </c>
    </row>
    <row r="150" spans="2:65" s="14" customFormat="1">
      <c r="B150" s="179"/>
      <c r="D150" s="165" t="s">
        <v>219</v>
      </c>
      <c r="E150" s="180" t="s">
        <v>1</v>
      </c>
      <c r="F150" s="181" t="s">
        <v>639</v>
      </c>
      <c r="H150" s="180" t="s">
        <v>1</v>
      </c>
      <c r="I150" s="182"/>
      <c r="L150" s="179"/>
      <c r="M150" s="183"/>
      <c r="T150" s="184"/>
      <c r="AT150" s="180" t="s">
        <v>219</v>
      </c>
      <c r="AU150" s="180" t="s">
        <v>88</v>
      </c>
      <c r="AV150" s="14" t="s">
        <v>82</v>
      </c>
      <c r="AW150" s="14" t="s">
        <v>31</v>
      </c>
      <c r="AX150" s="14" t="s">
        <v>75</v>
      </c>
      <c r="AY150" s="180" t="s">
        <v>205</v>
      </c>
    </row>
    <row r="151" spans="2:65" s="12" customFormat="1">
      <c r="B151" s="164"/>
      <c r="D151" s="165" t="s">
        <v>219</v>
      </c>
      <c r="E151" s="166" t="s">
        <v>1</v>
      </c>
      <c r="F151" s="167" t="s">
        <v>640</v>
      </c>
      <c r="H151" s="168">
        <v>5.5</v>
      </c>
      <c r="I151" s="169"/>
      <c r="L151" s="164"/>
      <c r="M151" s="170"/>
      <c r="T151" s="171"/>
      <c r="AT151" s="166" t="s">
        <v>219</v>
      </c>
      <c r="AU151" s="166" t="s">
        <v>88</v>
      </c>
      <c r="AV151" s="12" t="s">
        <v>88</v>
      </c>
      <c r="AW151" s="12" t="s">
        <v>31</v>
      </c>
      <c r="AX151" s="12" t="s">
        <v>75</v>
      </c>
      <c r="AY151" s="166" t="s">
        <v>205</v>
      </c>
    </row>
    <row r="152" spans="2:65" s="15" customFormat="1">
      <c r="B152" s="185"/>
      <c r="D152" s="165" t="s">
        <v>219</v>
      </c>
      <c r="E152" s="186" t="s">
        <v>1</v>
      </c>
      <c r="F152" s="187" t="s">
        <v>404</v>
      </c>
      <c r="H152" s="188">
        <v>5.5</v>
      </c>
      <c r="I152" s="189"/>
      <c r="L152" s="185"/>
      <c r="M152" s="190"/>
      <c r="T152" s="191"/>
      <c r="AT152" s="186" t="s">
        <v>219</v>
      </c>
      <c r="AU152" s="186" t="s">
        <v>88</v>
      </c>
      <c r="AV152" s="15" t="s">
        <v>222</v>
      </c>
      <c r="AW152" s="15" t="s">
        <v>31</v>
      </c>
      <c r="AX152" s="15" t="s">
        <v>75</v>
      </c>
      <c r="AY152" s="186" t="s">
        <v>205</v>
      </c>
    </row>
    <row r="153" spans="2:65" s="14" customFormat="1">
      <c r="B153" s="179"/>
      <c r="D153" s="165" t="s">
        <v>219</v>
      </c>
      <c r="E153" s="180" t="s">
        <v>1</v>
      </c>
      <c r="F153" s="181" t="s">
        <v>641</v>
      </c>
      <c r="H153" s="180" t="s">
        <v>1</v>
      </c>
      <c r="I153" s="182"/>
      <c r="L153" s="179"/>
      <c r="M153" s="183"/>
      <c r="T153" s="184"/>
      <c r="AT153" s="180" t="s">
        <v>219</v>
      </c>
      <c r="AU153" s="180" t="s">
        <v>88</v>
      </c>
      <c r="AV153" s="14" t="s">
        <v>82</v>
      </c>
      <c r="AW153" s="14" t="s">
        <v>31</v>
      </c>
      <c r="AX153" s="14" t="s">
        <v>75</v>
      </c>
      <c r="AY153" s="180" t="s">
        <v>205</v>
      </c>
    </row>
    <row r="154" spans="2:65" s="12" customFormat="1">
      <c r="B154" s="164"/>
      <c r="D154" s="165" t="s">
        <v>219</v>
      </c>
      <c r="E154" s="166" t="s">
        <v>1</v>
      </c>
      <c r="F154" s="167" t="s">
        <v>642</v>
      </c>
      <c r="H154" s="168">
        <v>33</v>
      </c>
      <c r="I154" s="169"/>
      <c r="L154" s="164"/>
      <c r="M154" s="170"/>
      <c r="T154" s="171"/>
      <c r="AT154" s="166" t="s">
        <v>219</v>
      </c>
      <c r="AU154" s="166" t="s">
        <v>88</v>
      </c>
      <c r="AV154" s="12" t="s">
        <v>88</v>
      </c>
      <c r="AW154" s="12" t="s">
        <v>31</v>
      </c>
      <c r="AX154" s="12" t="s">
        <v>75</v>
      </c>
      <c r="AY154" s="166" t="s">
        <v>205</v>
      </c>
    </row>
    <row r="155" spans="2:65" s="15" customFormat="1">
      <c r="B155" s="185"/>
      <c r="D155" s="165" t="s">
        <v>219</v>
      </c>
      <c r="E155" s="186" t="s">
        <v>1</v>
      </c>
      <c r="F155" s="187" t="s">
        <v>404</v>
      </c>
      <c r="H155" s="188">
        <v>33</v>
      </c>
      <c r="I155" s="189"/>
      <c r="L155" s="185"/>
      <c r="M155" s="190"/>
      <c r="T155" s="191"/>
      <c r="AT155" s="186" t="s">
        <v>219</v>
      </c>
      <c r="AU155" s="186" t="s">
        <v>88</v>
      </c>
      <c r="AV155" s="15" t="s">
        <v>222</v>
      </c>
      <c r="AW155" s="15" t="s">
        <v>31</v>
      </c>
      <c r="AX155" s="15" t="s">
        <v>75</v>
      </c>
      <c r="AY155" s="186" t="s">
        <v>205</v>
      </c>
    </row>
    <row r="156" spans="2:65" s="13" customFormat="1">
      <c r="B156" s="172"/>
      <c r="D156" s="165" t="s">
        <v>219</v>
      </c>
      <c r="E156" s="173" t="s">
        <v>1</v>
      </c>
      <c r="F156" s="174" t="s">
        <v>221</v>
      </c>
      <c r="H156" s="175">
        <v>38.5</v>
      </c>
      <c r="I156" s="176"/>
      <c r="L156" s="172"/>
      <c r="M156" s="177"/>
      <c r="T156" s="178"/>
      <c r="AT156" s="173" t="s">
        <v>219</v>
      </c>
      <c r="AU156" s="173" t="s">
        <v>88</v>
      </c>
      <c r="AV156" s="13" t="s">
        <v>210</v>
      </c>
      <c r="AW156" s="13" t="s">
        <v>31</v>
      </c>
      <c r="AX156" s="13" t="s">
        <v>82</v>
      </c>
      <c r="AY156" s="173" t="s">
        <v>205</v>
      </c>
    </row>
    <row r="157" spans="2:65" s="1" customFormat="1" ht="37.9" customHeight="1">
      <c r="B157" s="136"/>
      <c r="C157" s="137" t="s">
        <v>260</v>
      </c>
      <c r="D157" s="137" t="s">
        <v>206</v>
      </c>
      <c r="E157" s="138" t="s">
        <v>648</v>
      </c>
      <c r="F157" s="139" t="s">
        <v>649</v>
      </c>
      <c r="G157" s="140" t="s">
        <v>370</v>
      </c>
      <c r="H157" s="141">
        <v>5.5</v>
      </c>
      <c r="I157" s="142"/>
      <c r="J157" s="143">
        <f>ROUND(I157*H157,2)</f>
        <v>0</v>
      </c>
      <c r="K157" s="144"/>
      <c r="L157" s="145"/>
      <c r="M157" s="146" t="s">
        <v>1</v>
      </c>
      <c r="N157" s="147" t="s">
        <v>41</v>
      </c>
      <c r="P157" s="148">
        <f>O157*H157</f>
        <v>0</v>
      </c>
      <c r="Q157" s="148">
        <v>1.3500000000000001E-3</v>
      </c>
      <c r="R157" s="148">
        <f>Q157*H157</f>
        <v>7.4250000000000002E-3</v>
      </c>
      <c r="S157" s="148">
        <v>0</v>
      </c>
      <c r="T157" s="149">
        <f>S157*H157</f>
        <v>0</v>
      </c>
      <c r="AR157" s="150" t="s">
        <v>258</v>
      </c>
      <c r="AT157" s="150" t="s">
        <v>206</v>
      </c>
      <c r="AU157" s="150" t="s">
        <v>88</v>
      </c>
      <c r="AY157" s="17" t="s">
        <v>205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7" t="s">
        <v>88</v>
      </c>
      <c r="BK157" s="151">
        <f>ROUND(I157*H157,2)</f>
        <v>0</v>
      </c>
      <c r="BL157" s="17" t="s">
        <v>233</v>
      </c>
      <c r="BM157" s="150" t="s">
        <v>650</v>
      </c>
    </row>
    <row r="158" spans="2:65" s="14" customFormat="1">
      <c r="B158" s="179"/>
      <c r="D158" s="165" t="s">
        <v>219</v>
      </c>
      <c r="E158" s="180" t="s">
        <v>1</v>
      </c>
      <c r="F158" s="181" t="s">
        <v>651</v>
      </c>
      <c r="H158" s="180" t="s">
        <v>1</v>
      </c>
      <c r="I158" s="182"/>
      <c r="L158" s="179"/>
      <c r="M158" s="183"/>
      <c r="T158" s="184"/>
      <c r="AT158" s="180" t="s">
        <v>219</v>
      </c>
      <c r="AU158" s="180" t="s">
        <v>88</v>
      </c>
      <c r="AV158" s="14" t="s">
        <v>82</v>
      </c>
      <c r="AW158" s="14" t="s">
        <v>31</v>
      </c>
      <c r="AX158" s="14" t="s">
        <v>75</v>
      </c>
      <c r="AY158" s="180" t="s">
        <v>205</v>
      </c>
    </row>
    <row r="159" spans="2:65" s="12" customFormat="1">
      <c r="B159" s="164"/>
      <c r="D159" s="165" t="s">
        <v>219</v>
      </c>
      <c r="E159" s="166" t="s">
        <v>1</v>
      </c>
      <c r="F159" s="167" t="s">
        <v>640</v>
      </c>
      <c r="H159" s="168">
        <v>5.5</v>
      </c>
      <c r="I159" s="169"/>
      <c r="L159" s="164"/>
      <c r="M159" s="170"/>
      <c r="T159" s="171"/>
      <c r="AT159" s="166" t="s">
        <v>219</v>
      </c>
      <c r="AU159" s="166" t="s">
        <v>88</v>
      </c>
      <c r="AV159" s="12" t="s">
        <v>88</v>
      </c>
      <c r="AW159" s="12" t="s">
        <v>31</v>
      </c>
      <c r="AX159" s="12" t="s">
        <v>75</v>
      </c>
      <c r="AY159" s="166" t="s">
        <v>205</v>
      </c>
    </row>
    <row r="160" spans="2:65" s="13" customFormat="1">
      <c r="B160" s="172"/>
      <c r="D160" s="165" t="s">
        <v>219</v>
      </c>
      <c r="E160" s="173" t="s">
        <v>1</v>
      </c>
      <c r="F160" s="174" t="s">
        <v>221</v>
      </c>
      <c r="H160" s="175">
        <v>5.5</v>
      </c>
      <c r="I160" s="176"/>
      <c r="L160" s="172"/>
      <c r="M160" s="177"/>
      <c r="T160" s="178"/>
      <c r="AT160" s="173" t="s">
        <v>219</v>
      </c>
      <c r="AU160" s="173" t="s">
        <v>88</v>
      </c>
      <c r="AV160" s="13" t="s">
        <v>210</v>
      </c>
      <c r="AW160" s="13" t="s">
        <v>31</v>
      </c>
      <c r="AX160" s="13" t="s">
        <v>82</v>
      </c>
      <c r="AY160" s="173" t="s">
        <v>205</v>
      </c>
    </row>
    <row r="161" spans="2:65" s="1" customFormat="1" ht="37.9" customHeight="1">
      <c r="B161" s="136"/>
      <c r="C161" s="137" t="s">
        <v>267</v>
      </c>
      <c r="D161" s="137" t="s">
        <v>206</v>
      </c>
      <c r="E161" s="138" t="s">
        <v>652</v>
      </c>
      <c r="F161" s="139" t="s">
        <v>649</v>
      </c>
      <c r="G161" s="140" t="s">
        <v>370</v>
      </c>
      <c r="H161" s="141">
        <v>33</v>
      </c>
      <c r="I161" s="142"/>
      <c r="J161" s="143">
        <f>ROUND(I161*H161,2)</f>
        <v>0</v>
      </c>
      <c r="K161" s="144"/>
      <c r="L161" s="145"/>
      <c r="M161" s="146" t="s">
        <v>1</v>
      </c>
      <c r="N161" s="147" t="s">
        <v>41</v>
      </c>
      <c r="P161" s="148">
        <f>O161*H161</f>
        <v>0</v>
      </c>
      <c r="Q161" s="148">
        <v>1.3500000000000001E-3</v>
      </c>
      <c r="R161" s="148">
        <f>Q161*H161</f>
        <v>4.4549999999999999E-2</v>
      </c>
      <c r="S161" s="148">
        <v>0</v>
      </c>
      <c r="T161" s="149">
        <f>S161*H161</f>
        <v>0</v>
      </c>
      <c r="AR161" s="150" t="s">
        <v>258</v>
      </c>
      <c r="AT161" s="150" t="s">
        <v>206</v>
      </c>
      <c r="AU161" s="150" t="s">
        <v>88</v>
      </c>
      <c r="AY161" s="17" t="s">
        <v>205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7" t="s">
        <v>88</v>
      </c>
      <c r="BK161" s="151">
        <f>ROUND(I161*H161,2)</f>
        <v>0</v>
      </c>
      <c r="BL161" s="17" t="s">
        <v>233</v>
      </c>
      <c r="BM161" s="150" t="s">
        <v>653</v>
      </c>
    </row>
    <row r="162" spans="2:65" s="14" customFormat="1">
      <c r="B162" s="179"/>
      <c r="D162" s="165" t="s">
        <v>219</v>
      </c>
      <c r="E162" s="180" t="s">
        <v>1</v>
      </c>
      <c r="F162" s="181" t="s">
        <v>654</v>
      </c>
      <c r="H162" s="180" t="s">
        <v>1</v>
      </c>
      <c r="I162" s="182"/>
      <c r="L162" s="179"/>
      <c r="M162" s="183"/>
      <c r="T162" s="184"/>
      <c r="AT162" s="180" t="s">
        <v>219</v>
      </c>
      <c r="AU162" s="180" t="s">
        <v>88</v>
      </c>
      <c r="AV162" s="14" t="s">
        <v>82</v>
      </c>
      <c r="AW162" s="14" t="s">
        <v>31</v>
      </c>
      <c r="AX162" s="14" t="s">
        <v>75</v>
      </c>
      <c r="AY162" s="180" t="s">
        <v>205</v>
      </c>
    </row>
    <row r="163" spans="2:65" s="12" customFormat="1">
      <c r="B163" s="164"/>
      <c r="D163" s="165" t="s">
        <v>219</v>
      </c>
      <c r="E163" s="166" t="s">
        <v>1</v>
      </c>
      <c r="F163" s="167" t="s">
        <v>642</v>
      </c>
      <c r="H163" s="168">
        <v>33</v>
      </c>
      <c r="I163" s="169"/>
      <c r="L163" s="164"/>
      <c r="M163" s="170"/>
      <c r="T163" s="171"/>
      <c r="AT163" s="166" t="s">
        <v>219</v>
      </c>
      <c r="AU163" s="166" t="s">
        <v>88</v>
      </c>
      <c r="AV163" s="12" t="s">
        <v>88</v>
      </c>
      <c r="AW163" s="12" t="s">
        <v>31</v>
      </c>
      <c r="AX163" s="12" t="s">
        <v>75</v>
      </c>
      <c r="AY163" s="166" t="s">
        <v>205</v>
      </c>
    </row>
    <row r="164" spans="2:65" s="13" customFormat="1">
      <c r="B164" s="172"/>
      <c r="D164" s="165" t="s">
        <v>219</v>
      </c>
      <c r="E164" s="173" t="s">
        <v>1</v>
      </c>
      <c r="F164" s="174" t="s">
        <v>221</v>
      </c>
      <c r="H164" s="175">
        <v>33</v>
      </c>
      <c r="I164" s="176"/>
      <c r="L164" s="172"/>
      <c r="M164" s="177"/>
      <c r="T164" s="178"/>
      <c r="AT164" s="173" t="s">
        <v>219</v>
      </c>
      <c r="AU164" s="173" t="s">
        <v>88</v>
      </c>
      <c r="AV164" s="13" t="s">
        <v>210</v>
      </c>
      <c r="AW164" s="13" t="s">
        <v>31</v>
      </c>
      <c r="AX164" s="13" t="s">
        <v>82</v>
      </c>
      <c r="AY164" s="173" t="s">
        <v>205</v>
      </c>
    </row>
    <row r="165" spans="2:65" s="1" customFormat="1" ht="44.25" customHeight="1">
      <c r="B165" s="136"/>
      <c r="C165" s="137" t="s">
        <v>209</v>
      </c>
      <c r="D165" s="137" t="s">
        <v>206</v>
      </c>
      <c r="E165" s="138" t="s">
        <v>655</v>
      </c>
      <c r="F165" s="139" t="s">
        <v>656</v>
      </c>
      <c r="G165" s="140" t="s">
        <v>370</v>
      </c>
      <c r="H165" s="141">
        <v>5.5</v>
      </c>
      <c r="I165" s="142"/>
      <c r="J165" s="143">
        <f>ROUND(I165*H165,2)</f>
        <v>0</v>
      </c>
      <c r="K165" s="144"/>
      <c r="L165" s="145"/>
      <c r="M165" s="146" t="s">
        <v>1</v>
      </c>
      <c r="N165" s="147" t="s">
        <v>41</v>
      </c>
      <c r="P165" s="148">
        <f>O165*H165</f>
        <v>0</v>
      </c>
      <c r="Q165" s="148">
        <v>4.2000000000000002E-4</v>
      </c>
      <c r="R165" s="148">
        <f>Q165*H165</f>
        <v>2.31E-3</v>
      </c>
      <c r="S165" s="148">
        <v>0</v>
      </c>
      <c r="T165" s="149">
        <f>S165*H165</f>
        <v>0</v>
      </c>
      <c r="AR165" s="150" t="s">
        <v>258</v>
      </c>
      <c r="AT165" s="150" t="s">
        <v>206</v>
      </c>
      <c r="AU165" s="150" t="s">
        <v>88</v>
      </c>
      <c r="AY165" s="17" t="s">
        <v>205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7" t="s">
        <v>88</v>
      </c>
      <c r="BK165" s="151">
        <f>ROUND(I165*H165,2)</f>
        <v>0</v>
      </c>
      <c r="BL165" s="17" t="s">
        <v>233</v>
      </c>
      <c r="BM165" s="150" t="s">
        <v>657</v>
      </c>
    </row>
    <row r="166" spans="2:65" s="14" customFormat="1">
      <c r="B166" s="179"/>
      <c r="D166" s="165" t="s">
        <v>219</v>
      </c>
      <c r="E166" s="180" t="s">
        <v>1</v>
      </c>
      <c r="F166" s="181" t="s">
        <v>658</v>
      </c>
      <c r="H166" s="180" t="s">
        <v>1</v>
      </c>
      <c r="I166" s="182"/>
      <c r="L166" s="179"/>
      <c r="M166" s="183"/>
      <c r="T166" s="184"/>
      <c r="AT166" s="180" t="s">
        <v>219</v>
      </c>
      <c r="AU166" s="180" t="s">
        <v>88</v>
      </c>
      <c r="AV166" s="14" t="s">
        <v>82</v>
      </c>
      <c r="AW166" s="14" t="s">
        <v>31</v>
      </c>
      <c r="AX166" s="14" t="s">
        <v>75</v>
      </c>
      <c r="AY166" s="180" t="s">
        <v>205</v>
      </c>
    </row>
    <row r="167" spans="2:65" s="12" customFormat="1">
      <c r="B167" s="164"/>
      <c r="D167" s="165" t="s">
        <v>219</v>
      </c>
      <c r="E167" s="166" t="s">
        <v>1</v>
      </c>
      <c r="F167" s="167" t="s">
        <v>659</v>
      </c>
      <c r="H167" s="168">
        <v>5.5</v>
      </c>
      <c r="I167" s="169"/>
      <c r="L167" s="164"/>
      <c r="M167" s="170"/>
      <c r="T167" s="171"/>
      <c r="AT167" s="166" t="s">
        <v>219</v>
      </c>
      <c r="AU167" s="166" t="s">
        <v>88</v>
      </c>
      <c r="AV167" s="12" t="s">
        <v>88</v>
      </c>
      <c r="AW167" s="12" t="s">
        <v>31</v>
      </c>
      <c r="AX167" s="12" t="s">
        <v>75</v>
      </c>
      <c r="AY167" s="166" t="s">
        <v>205</v>
      </c>
    </row>
    <row r="168" spans="2:65" s="13" customFormat="1">
      <c r="B168" s="172"/>
      <c r="D168" s="165" t="s">
        <v>219</v>
      </c>
      <c r="E168" s="173" t="s">
        <v>1</v>
      </c>
      <c r="F168" s="174" t="s">
        <v>221</v>
      </c>
      <c r="H168" s="175">
        <v>5.5</v>
      </c>
      <c r="I168" s="176"/>
      <c r="L168" s="172"/>
      <c r="M168" s="177"/>
      <c r="T168" s="178"/>
      <c r="AT168" s="173" t="s">
        <v>219</v>
      </c>
      <c r="AU168" s="173" t="s">
        <v>88</v>
      </c>
      <c r="AV168" s="13" t="s">
        <v>210</v>
      </c>
      <c r="AW168" s="13" t="s">
        <v>31</v>
      </c>
      <c r="AX168" s="13" t="s">
        <v>82</v>
      </c>
      <c r="AY168" s="173" t="s">
        <v>205</v>
      </c>
    </row>
    <row r="169" spans="2:65" s="1" customFormat="1" ht="44.25" customHeight="1">
      <c r="B169" s="136"/>
      <c r="C169" s="137" t="s">
        <v>277</v>
      </c>
      <c r="D169" s="137" t="s">
        <v>206</v>
      </c>
      <c r="E169" s="138" t="s">
        <v>660</v>
      </c>
      <c r="F169" s="139" t="s">
        <v>656</v>
      </c>
      <c r="G169" s="140" t="s">
        <v>370</v>
      </c>
      <c r="H169" s="141">
        <v>33</v>
      </c>
      <c r="I169" s="142"/>
      <c r="J169" s="143">
        <f>ROUND(I169*H169,2)</f>
        <v>0</v>
      </c>
      <c r="K169" s="144"/>
      <c r="L169" s="145"/>
      <c r="M169" s="146" t="s">
        <v>1</v>
      </c>
      <c r="N169" s="147" t="s">
        <v>41</v>
      </c>
      <c r="P169" s="148">
        <f>O169*H169</f>
        <v>0</v>
      </c>
      <c r="Q169" s="148">
        <v>4.2000000000000002E-4</v>
      </c>
      <c r="R169" s="148">
        <f>Q169*H169</f>
        <v>1.3860000000000001E-2</v>
      </c>
      <c r="S169" s="148">
        <v>0</v>
      </c>
      <c r="T169" s="149">
        <f>S169*H169</f>
        <v>0</v>
      </c>
      <c r="AR169" s="150" t="s">
        <v>258</v>
      </c>
      <c r="AT169" s="150" t="s">
        <v>206</v>
      </c>
      <c r="AU169" s="150" t="s">
        <v>88</v>
      </c>
      <c r="AY169" s="17" t="s">
        <v>205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7" t="s">
        <v>88</v>
      </c>
      <c r="BK169" s="151">
        <f>ROUND(I169*H169,2)</f>
        <v>0</v>
      </c>
      <c r="BL169" s="17" t="s">
        <v>233</v>
      </c>
      <c r="BM169" s="150" t="s">
        <v>661</v>
      </c>
    </row>
    <row r="170" spans="2:65" s="14" customFormat="1">
      <c r="B170" s="179"/>
      <c r="D170" s="165" t="s">
        <v>219</v>
      </c>
      <c r="E170" s="180" t="s">
        <v>1</v>
      </c>
      <c r="F170" s="181" t="s">
        <v>662</v>
      </c>
      <c r="H170" s="180" t="s">
        <v>1</v>
      </c>
      <c r="I170" s="182"/>
      <c r="L170" s="179"/>
      <c r="M170" s="183"/>
      <c r="T170" s="184"/>
      <c r="AT170" s="180" t="s">
        <v>219</v>
      </c>
      <c r="AU170" s="180" t="s">
        <v>88</v>
      </c>
      <c r="AV170" s="14" t="s">
        <v>82</v>
      </c>
      <c r="AW170" s="14" t="s">
        <v>31</v>
      </c>
      <c r="AX170" s="14" t="s">
        <v>75</v>
      </c>
      <c r="AY170" s="180" t="s">
        <v>205</v>
      </c>
    </row>
    <row r="171" spans="2:65" s="12" customFormat="1">
      <c r="B171" s="164"/>
      <c r="D171" s="165" t="s">
        <v>219</v>
      </c>
      <c r="E171" s="166" t="s">
        <v>1</v>
      </c>
      <c r="F171" s="167" t="s">
        <v>642</v>
      </c>
      <c r="H171" s="168">
        <v>33</v>
      </c>
      <c r="I171" s="169"/>
      <c r="L171" s="164"/>
      <c r="M171" s="170"/>
      <c r="T171" s="171"/>
      <c r="AT171" s="166" t="s">
        <v>219</v>
      </c>
      <c r="AU171" s="166" t="s">
        <v>88</v>
      </c>
      <c r="AV171" s="12" t="s">
        <v>88</v>
      </c>
      <c r="AW171" s="12" t="s">
        <v>31</v>
      </c>
      <c r="AX171" s="12" t="s">
        <v>75</v>
      </c>
      <c r="AY171" s="166" t="s">
        <v>205</v>
      </c>
    </row>
    <row r="172" spans="2:65" s="13" customFormat="1">
      <c r="B172" s="172"/>
      <c r="D172" s="165" t="s">
        <v>219</v>
      </c>
      <c r="E172" s="173" t="s">
        <v>1</v>
      </c>
      <c r="F172" s="174" t="s">
        <v>221</v>
      </c>
      <c r="H172" s="175">
        <v>33</v>
      </c>
      <c r="I172" s="176"/>
      <c r="L172" s="172"/>
      <c r="M172" s="177"/>
      <c r="T172" s="178"/>
      <c r="AT172" s="173" t="s">
        <v>219</v>
      </c>
      <c r="AU172" s="173" t="s">
        <v>88</v>
      </c>
      <c r="AV172" s="13" t="s">
        <v>210</v>
      </c>
      <c r="AW172" s="13" t="s">
        <v>31</v>
      </c>
      <c r="AX172" s="13" t="s">
        <v>82</v>
      </c>
      <c r="AY172" s="173" t="s">
        <v>205</v>
      </c>
    </row>
    <row r="173" spans="2:65" s="1" customFormat="1" ht="44.25" customHeight="1">
      <c r="B173" s="136"/>
      <c r="C173" s="137" t="s">
        <v>309</v>
      </c>
      <c r="D173" s="137" t="s">
        <v>206</v>
      </c>
      <c r="E173" s="138" t="s">
        <v>663</v>
      </c>
      <c r="F173" s="139" t="s">
        <v>664</v>
      </c>
      <c r="G173" s="140" t="s">
        <v>370</v>
      </c>
      <c r="H173" s="141">
        <v>42.24</v>
      </c>
      <c r="I173" s="142"/>
      <c r="J173" s="143">
        <f>ROUND(I173*H173,2)</f>
        <v>0</v>
      </c>
      <c r="K173" s="144"/>
      <c r="L173" s="145"/>
      <c r="M173" s="146" t="s">
        <v>1</v>
      </c>
      <c r="N173" s="147" t="s">
        <v>41</v>
      </c>
      <c r="P173" s="148">
        <f>O173*H173</f>
        <v>0</v>
      </c>
      <c r="Q173" s="148">
        <v>4.4000000000000002E-4</v>
      </c>
      <c r="R173" s="148">
        <f>Q173*H173</f>
        <v>1.8585600000000001E-2</v>
      </c>
      <c r="S173" s="148">
        <v>0</v>
      </c>
      <c r="T173" s="149">
        <f>S173*H173</f>
        <v>0</v>
      </c>
      <c r="AR173" s="150" t="s">
        <v>258</v>
      </c>
      <c r="AT173" s="150" t="s">
        <v>206</v>
      </c>
      <c r="AU173" s="150" t="s">
        <v>88</v>
      </c>
      <c r="AY173" s="17" t="s">
        <v>205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7" t="s">
        <v>88</v>
      </c>
      <c r="BK173" s="151">
        <f>ROUND(I173*H173,2)</f>
        <v>0</v>
      </c>
      <c r="BL173" s="17" t="s">
        <v>233</v>
      </c>
      <c r="BM173" s="150" t="s">
        <v>665</v>
      </c>
    </row>
    <row r="174" spans="2:65" s="14" customFormat="1">
      <c r="B174" s="179"/>
      <c r="D174" s="165" t="s">
        <v>219</v>
      </c>
      <c r="E174" s="180" t="s">
        <v>1</v>
      </c>
      <c r="F174" s="181" t="s">
        <v>666</v>
      </c>
      <c r="H174" s="180" t="s">
        <v>1</v>
      </c>
      <c r="I174" s="182"/>
      <c r="L174" s="179"/>
      <c r="M174" s="183"/>
      <c r="T174" s="184"/>
      <c r="AT174" s="180" t="s">
        <v>219</v>
      </c>
      <c r="AU174" s="180" t="s">
        <v>88</v>
      </c>
      <c r="AV174" s="14" t="s">
        <v>82</v>
      </c>
      <c r="AW174" s="14" t="s">
        <v>31</v>
      </c>
      <c r="AX174" s="14" t="s">
        <v>75</v>
      </c>
      <c r="AY174" s="180" t="s">
        <v>205</v>
      </c>
    </row>
    <row r="175" spans="2:65" s="12" customFormat="1">
      <c r="B175" s="164"/>
      <c r="D175" s="165" t="s">
        <v>219</v>
      </c>
      <c r="E175" s="166" t="s">
        <v>1</v>
      </c>
      <c r="F175" s="167" t="s">
        <v>644</v>
      </c>
      <c r="H175" s="168">
        <v>42.24</v>
      </c>
      <c r="I175" s="169"/>
      <c r="L175" s="164"/>
      <c r="M175" s="170"/>
      <c r="T175" s="171"/>
      <c r="AT175" s="166" t="s">
        <v>219</v>
      </c>
      <c r="AU175" s="166" t="s">
        <v>88</v>
      </c>
      <c r="AV175" s="12" t="s">
        <v>88</v>
      </c>
      <c r="AW175" s="12" t="s">
        <v>31</v>
      </c>
      <c r="AX175" s="12" t="s">
        <v>75</v>
      </c>
      <c r="AY175" s="166" t="s">
        <v>205</v>
      </c>
    </row>
    <row r="176" spans="2:65" s="13" customFormat="1">
      <c r="B176" s="172"/>
      <c r="D176" s="165" t="s">
        <v>219</v>
      </c>
      <c r="E176" s="173" t="s">
        <v>1</v>
      </c>
      <c r="F176" s="174" t="s">
        <v>221</v>
      </c>
      <c r="H176" s="175">
        <v>42.24</v>
      </c>
      <c r="I176" s="176"/>
      <c r="L176" s="172"/>
      <c r="M176" s="177"/>
      <c r="T176" s="178"/>
      <c r="AT176" s="173" t="s">
        <v>219</v>
      </c>
      <c r="AU176" s="173" t="s">
        <v>88</v>
      </c>
      <c r="AV176" s="13" t="s">
        <v>210</v>
      </c>
      <c r="AW176" s="13" t="s">
        <v>31</v>
      </c>
      <c r="AX176" s="13" t="s">
        <v>82</v>
      </c>
      <c r="AY176" s="173" t="s">
        <v>205</v>
      </c>
    </row>
    <row r="177" spans="2:65" s="1" customFormat="1" ht="24.2" customHeight="1">
      <c r="B177" s="136"/>
      <c r="C177" s="154" t="s">
        <v>313</v>
      </c>
      <c r="D177" s="154" t="s">
        <v>214</v>
      </c>
      <c r="E177" s="155" t="s">
        <v>667</v>
      </c>
      <c r="F177" s="156" t="s">
        <v>668</v>
      </c>
      <c r="G177" s="157" t="s">
        <v>270</v>
      </c>
      <c r="H177" s="158">
        <v>0.24099999999999999</v>
      </c>
      <c r="I177" s="159"/>
      <c r="J177" s="160">
        <f>ROUND(I177*H177,2)</f>
        <v>0</v>
      </c>
      <c r="K177" s="161"/>
      <c r="L177" s="32"/>
      <c r="M177" s="162" t="s">
        <v>1</v>
      </c>
      <c r="N177" s="163" t="s">
        <v>41</v>
      </c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50" t="s">
        <v>233</v>
      </c>
      <c r="AT177" s="150" t="s">
        <v>214</v>
      </c>
      <c r="AU177" s="150" t="s">
        <v>88</v>
      </c>
      <c r="AY177" s="17" t="s">
        <v>205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7" t="s">
        <v>88</v>
      </c>
      <c r="BK177" s="151">
        <f>ROUND(I177*H177,2)</f>
        <v>0</v>
      </c>
      <c r="BL177" s="17" t="s">
        <v>233</v>
      </c>
      <c r="BM177" s="150" t="s">
        <v>669</v>
      </c>
    </row>
    <row r="178" spans="2:65" s="1" customFormat="1" ht="24.2" customHeight="1">
      <c r="B178" s="136"/>
      <c r="C178" s="154" t="s">
        <v>317</v>
      </c>
      <c r="D178" s="154" t="s">
        <v>214</v>
      </c>
      <c r="E178" s="155" t="s">
        <v>571</v>
      </c>
      <c r="F178" s="156" t="s">
        <v>572</v>
      </c>
      <c r="G178" s="157" t="s">
        <v>270</v>
      </c>
      <c r="H178" s="158">
        <v>0.24099999999999999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41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233</v>
      </c>
      <c r="AT178" s="150" t="s">
        <v>214</v>
      </c>
      <c r="AU178" s="150" t="s">
        <v>88</v>
      </c>
      <c r="AY178" s="17" t="s">
        <v>205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88</v>
      </c>
      <c r="BK178" s="151">
        <f>ROUND(I178*H178,2)</f>
        <v>0</v>
      </c>
      <c r="BL178" s="17" t="s">
        <v>233</v>
      </c>
      <c r="BM178" s="150" t="s">
        <v>670</v>
      </c>
    </row>
    <row r="179" spans="2:65" s="11" customFormat="1" ht="22.9" customHeight="1">
      <c r="B179" s="126"/>
      <c r="D179" s="127" t="s">
        <v>74</v>
      </c>
      <c r="E179" s="152" t="s">
        <v>671</v>
      </c>
      <c r="F179" s="152" t="s">
        <v>672</v>
      </c>
      <c r="I179" s="129"/>
      <c r="J179" s="153">
        <f>BK179</f>
        <v>0</v>
      </c>
      <c r="L179" s="126"/>
      <c r="M179" s="131"/>
      <c r="P179" s="132">
        <f>SUM(P180:P240)</f>
        <v>0</v>
      </c>
      <c r="R179" s="132">
        <f>SUM(R180:R240)</f>
        <v>0.65244040000000003</v>
      </c>
      <c r="T179" s="133">
        <f>SUM(T180:T240)</f>
        <v>0</v>
      </c>
      <c r="AR179" s="127" t="s">
        <v>88</v>
      </c>
      <c r="AT179" s="134" t="s">
        <v>74</v>
      </c>
      <c r="AU179" s="134" t="s">
        <v>82</v>
      </c>
      <c r="AY179" s="127" t="s">
        <v>205</v>
      </c>
      <c r="BK179" s="135">
        <f>SUM(BK180:BK240)</f>
        <v>0</v>
      </c>
    </row>
    <row r="180" spans="2:65" s="1" customFormat="1" ht="24.2" customHeight="1">
      <c r="B180" s="136"/>
      <c r="C180" s="154" t="s">
        <v>322</v>
      </c>
      <c r="D180" s="154" t="s">
        <v>214</v>
      </c>
      <c r="E180" s="155" t="s">
        <v>673</v>
      </c>
      <c r="F180" s="156" t="s">
        <v>674</v>
      </c>
      <c r="G180" s="157" t="s">
        <v>370</v>
      </c>
      <c r="H180" s="158">
        <v>280.27999999999997</v>
      </c>
      <c r="I180" s="159"/>
      <c r="J180" s="160">
        <f>ROUND(I180*H180,2)</f>
        <v>0</v>
      </c>
      <c r="K180" s="161"/>
      <c r="L180" s="32"/>
      <c r="M180" s="162" t="s">
        <v>1</v>
      </c>
      <c r="N180" s="163" t="s">
        <v>41</v>
      </c>
      <c r="P180" s="148">
        <f>O180*H180</f>
        <v>0</v>
      </c>
      <c r="Q180" s="148">
        <v>2.2000000000000001E-4</v>
      </c>
      <c r="R180" s="148">
        <f>Q180*H180</f>
        <v>6.1661599999999997E-2</v>
      </c>
      <c r="S180" s="148">
        <v>0</v>
      </c>
      <c r="T180" s="149">
        <f>S180*H180</f>
        <v>0</v>
      </c>
      <c r="AR180" s="150" t="s">
        <v>233</v>
      </c>
      <c r="AT180" s="150" t="s">
        <v>214</v>
      </c>
      <c r="AU180" s="150" t="s">
        <v>88</v>
      </c>
      <c r="AY180" s="17" t="s">
        <v>205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88</v>
      </c>
      <c r="BK180" s="151">
        <f>ROUND(I180*H180,2)</f>
        <v>0</v>
      </c>
      <c r="BL180" s="17" t="s">
        <v>233</v>
      </c>
      <c r="BM180" s="150" t="s">
        <v>675</v>
      </c>
    </row>
    <row r="181" spans="2:65" s="14" customFormat="1">
      <c r="B181" s="179"/>
      <c r="D181" s="165" t="s">
        <v>219</v>
      </c>
      <c r="E181" s="180" t="s">
        <v>1</v>
      </c>
      <c r="F181" s="181" t="s">
        <v>676</v>
      </c>
      <c r="H181" s="180" t="s">
        <v>1</v>
      </c>
      <c r="I181" s="182"/>
      <c r="L181" s="179"/>
      <c r="M181" s="183"/>
      <c r="T181" s="184"/>
      <c r="AT181" s="180" t="s">
        <v>219</v>
      </c>
      <c r="AU181" s="180" t="s">
        <v>88</v>
      </c>
      <c r="AV181" s="14" t="s">
        <v>82</v>
      </c>
      <c r="AW181" s="14" t="s">
        <v>31</v>
      </c>
      <c r="AX181" s="14" t="s">
        <v>75</v>
      </c>
      <c r="AY181" s="180" t="s">
        <v>205</v>
      </c>
    </row>
    <row r="182" spans="2:65" s="14" customFormat="1">
      <c r="B182" s="179"/>
      <c r="D182" s="165" t="s">
        <v>219</v>
      </c>
      <c r="E182" s="180" t="s">
        <v>1</v>
      </c>
      <c r="F182" s="181" t="s">
        <v>677</v>
      </c>
      <c r="H182" s="180" t="s">
        <v>1</v>
      </c>
      <c r="I182" s="182"/>
      <c r="L182" s="179"/>
      <c r="M182" s="183"/>
      <c r="T182" s="184"/>
      <c r="AT182" s="180" t="s">
        <v>219</v>
      </c>
      <c r="AU182" s="180" t="s">
        <v>88</v>
      </c>
      <c r="AV182" s="14" t="s">
        <v>82</v>
      </c>
      <c r="AW182" s="14" t="s">
        <v>31</v>
      </c>
      <c r="AX182" s="14" t="s">
        <v>75</v>
      </c>
      <c r="AY182" s="180" t="s">
        <v>205</v>
      </c>
    </row>
    <row r="183" spans="2:65" s="12" customFormat="1">
      <c r="B183" s="164"/>
      <c r="D183" s="165" t="s">
        <v>219</v>
      </c>
      <c r="E183" s="166" t="s">
        <v>1</v>
      </c>
      <c r="F183" s="167" t="s">
        <v>678</v>
      </c>
      <c r="H183" s="168">
        <v>14</v>
      </c>
      <c r="I183" s="169"/>
      <c r="L183" s="164"/>
      <c r="M183" s="170"/>
      <c r="T183" s="171"/>
      <c r="AT183" s="166" t="s">
        <v>219</v>
      </c>
      <c r="AU183" s="166" t="s">
        <v>88</v>
      </c>
      <c r="AV183" s="12" t="s">
        <v>88</v>
      </c>
      <c r="AW183" s="12" t="s">
        <v>31</v>
      </c>
      <c r="AX183" s="12" t="s">
        <v>75</v>
      </c>
      <c r="AY183" s="166" t="s">
        <v>205</v>
      </c>
    </row>
    <row r="184" spans="2:65" s="15" customFormat="1">
      <c r="B184" s="185"/>
      <c r="D184" s="165" t="s">
        <v>219</v>
      </c>
      <c r="E184" s="186" t="s">
        <v>1</v>
      </c>
      <c r="F184" s="187" t="s">
        <v>404</v>
      </c>
      <c r="H184" s="188">
        <v>14</v>
      </c>
      <c r="I184" s="189"/>
      <c r="L184" s="185"/>
      <c r="M184" s="190"/>
      <c r="T184" s="191"/>
      <c r="AT184" s="186" t="s">
        <v>219</v>
      </c>
      <c r="AU184" s="186" t="s">
        <v>88</v>
      </c>
      <c r="AV184" s="15" t="s">
        <v>222</v>
      </c>
      <c r="AW184" s="15" t="s">
        <v>31</v>
      </c>
      <c r="AX184" s="15" t="s">
        <v>75</v>
      </c>
      <c r="AY184" s="186" t="s">
        <v>205</v>
      </c>
    </row>
    <row r="185" spans="2:65" s="14" customFormat="1">
      <c r="B185" s="179"/>
      <c r="D185" s="165" t="s">
        <v>219</v>
      </c>
      <c r="E185" s="180" t="s">
        <v>1</v>
      </c>
      <c r="F185" s="181" t="s">
        <v>679</v>
      </c>
      <c r="H185" s="180" t="s">
        <v>1</v>
      </c>
      <c r="I185" s="182"/>
      <c r="L185" s="179"/>
      <c r="M185" s="183"/>
      <c r="T185" s="184"/>
      <c r="AT185" s="180" t="s">
        <v>219</v>
      </c>
      <c r="AU185" s="180" t="s">
        <v>88</v>
      </c>
      <c r="AV185" s="14" t="s">
        <v>82</v>
      </c>
      <c r="AW185" s="14" t="s">
        <v>31</v>
      </c>
      <c r="AX185" s="14" t="s">
        <v>75</v>
      </c>
      <c r="AY185" s="180" t="s">
        <v>205</v>
      </c>
    </row>
    <row r="186" spans="2:65" s="12" customFormat="1">
      <c r="B186" s="164"/>
      <c r="D186" s="165" t="s">
        <v>219</v>
      </c>
      <c r="E186" s="166" t="s">
        <v>1</v>
      </c>
      <c r="F186" s="167" t="s">
        <v>680</v>
      </c>
      <c r="H186" s="168">
        <v>95.4</v>
      </c>
      <c r="I186" s="169"/>
      <c r="L186" s="164"/>
      <c r="M186" s="170"/>
      <c r="T186" s="171"/>
      <c r="AT186" s="166" t="s">
        <v>219</v>
      </c>
      <c r="AU186" s="166" t="s">
        <v>88</v>
      </c>
      <c r="AV186" s="12" t="s">
        <v>88</v>
      </c>
      <c r="AW186" s="12" t="s">
        <v>31</v>
      </c>
      <c r="AX186" s="12" t="s">
        <v>75</v>
      </c>
      <c r="AY186" s="166" t="s">
        <v>205</v>
      </c>
    </row>
    <row r="187" spans="2:65" s="15" customFormat="1">
      <c r="B187" s="185"/>
      <c r="D187" s="165" t="s">
        <v>219</v>
      </c>
      <c r="E187" s="186" t="s">
        <v>1</v>
      </c>
      <c r="F187" s="187" t="s">
        <v>404</v>
      </c>
      <c r="H187" s="188">
        <v>95.4</v>
      </c>
      <c r="I187" s="189"/>
      <c r="L187" s="185"/>
      <c r="M187" s="190"/>
      <c r="T187" s="191"/>
      <c r="AT187" s="186" t="s">
        <v>219</v>
      </c>
      <c r="AU187" s="186" t="s">
        <v>88</v>
      </c>
      <c r="AV187" s="15" t="s">
        <v>222</v>
      </c>
      <c r="AW187" s="15" t="s">
        <v>31</v>
      </c>
      <c r="AX187" s="15" t="s">
        <v>75</v>
      </c>
      <c r="AY187" s="186" t="s">
        <v>205</v>
      </c>
    </row>
    <row r="188" spans="2:65" s="14" customFormat="1">
      <c r="B188" s="179"/>
      <c r="D188" s="165" t="s">
        <v>219</v>
      </c>
      <c r="E188" s="180" t="s">
        <v>1</v>
      </c>
      <c r="F188" s="181" t="s">
        <v>681</v>
      </c>
      <c r="H188" s="180" t="s">
        <v>1</v>
      </c>
      <c r="I188" s="182"/>
      <c r="L188" s="179"/>
      <c r="M188" s="183"/>
      <c r="T188" s="184"/>
      <c r="AT188" s="180" t="s">
        <v>219</v>
      </c>
      <c r="AU188" s="180" t="s">
        <v>88</v>
      </c>
      <c r="AV188" s="14" t="s">
        <v>82</v>
      </c>
      <c r="AW188" s="14" t="s">
        <v>31</v>
      </c>
      <c r="AX188" s="14" t="s">
        <v>75</v>
      </c>
      <c r="AY188" s="180" t="s">
        <v>205</v>
      </c>
    </row>
    <row r="189" spans="2:65" s="12" customFormat="1">
      <c r="B189" s="164"/>
      <c r="D189" s="165" t="s">
        <v>219</v>
      </c>
      <c r="E189" s="166" t="s">
        <v>1</v>
      </c>
      <c r="F189" s="167" t="s">
        <v>682</v>
      </c>
      <c r="H189" s="168">
        <v>170.88</v>
      </c>
      <c r="I189" s="169"/>
      <c r="L189" s="164"/>
      <c r="M189" s="170"/>
      <c r="T189" s="171"/>
      <c r="AT189" s="166" t="s">
        <v>219</v>
      </c>
      <c r="AU189" s="166" t="s">
        <v>88</v>
      </c>
      <c r="AV189" s="12" t="s">
        <v>88</v>
      </c>
      <c r="AW189" s="12" t="s">
        <v>31</v>
      </c>
      <c r="AX189" s="12" t="s">
        <v>75</v>
      </c>
      <c r="AY189" s="166" t="s">
        <v>205</v>
      </c>
    </row>
    <row r="190" spans="2:65" s="15" customFormat="1">
      <c r="B190" s="185"/>
      <c r="D190" s="165" t="s">
        <v>219</v>
      </c>
      <c r="E190" s="186" t="s">
        <v>1</v>
      </c>
      <c r="F190" s="187" t="s">
        <v>404</v>
      </c>
      <c r="H190" s="188">
        <v>170.88</v>
      </c>
      <c r="I190" s="189"/>
      <c r="L190" s="185"/>
      <c r="M190" s="190"/>
      <c r="T190" s="191"/>
      <c r="AT190" s="186" t="s">
        <v>219</v>
      </c>
      <c r="AU190" s="186" t="s">
        <v>88</v>
      </c>
      <c r="AV190" s="15" t="s">
        <v>222</v>
      </c>
      <c r="AW190" s="15" t="s">
        <v>31</v>
      </c>
      <c r="AX190" s="15" t="s">
        <v>75</v>
      </c>
      <c r="AY190" s="186" t="s">
        <v>205</v>
      </c>
    </row>
    <row r="191" spans="2:65" s="13" customFormat="1">
      <c r="B191" s="172"/>
      <c r="D191" s="165" t="s">
        <v>219</v>
      </c>
      <c r="E191" s="173" t="s">
        <v>1</v>
      </c>
      <c r="F191" s="174" t="s">
        <v>683</v>
      </c>
      <c r="H191" s="175">
        <v>280.27999999999997</v>
      </c>
      <c r="I191" s="176"/>
      <c r="L191" s="172"/>
      <c r="M191" s="177"/>
      <c r="T191" s="178"/>
      <c r="AT191" s="173" t="s">
        <v>219</v>
      </c>
      <c r="AU191" s="173" t="s">
        <v>88</v>
      </c>
      <c r="AV191" s="13" t="s">
        <v>210</v>
      </c>
      <c r="AW191" s="13" t="s">
        <v>31</v>
      </c>
      <c r="AX191" s="13" t="s">
        <v>82</v>
      </c>
      <c r="AY191" s="173" t="s">
        <v>205</v>
      </c>
    </row>
    <row r="192" spans="2:65" s="1" customFormat="1" ht="37.9" customHeight="1">
      <c r="B192" s="136"/>
      <c r="C192" s="137" t="s">
        <v>326</v>
      </c>
      <c r="D192" s="137" t="s">
        <v>206</v>
      </c>
      <c r="E192" s="138" t="s">
        <v>584</v>
      </c>
      <c r="F192" s="139" t="s">
        <v>585</v>
      </c>
      <c r="G192" s="140" t="s">
        <v>370</v>
      </c>
      <c r="H192" s="141">
        <v>294.29399999999998</v>
      </c>
      <c r="I192" s="142"/>
      <c r="J192" s="143">
        <f>ROUND(I192*H192,2)</f>
        <v>0</v>
      </c>
      <c r="K192" s="144"/>
      <c r="L192" s="145"/>
      <c r="M192" s="146" t="s">
        <v>1</v>
      </c>
      <c r="N192" s="147" t="s">
        <v>41</v>
      </c>
      <c r="P192" s="148">
        <f>O192*H192</f>
        <v>0</v>
      </c>
      <c r="Q192" s="148">
        <v>1E-4</v>
      </c>
      <c r="R192" s="148">
        <f>Q192*H192</f>
        <v>2.9429400000000001E-2</v>
      </c>
      <c r="S192" s="148">
        <v>0</v>
      </c>
      <c r="T192" s="149">
        <f>S192*H192</f>
        <v>0</v>
      </c>
      <c r="AR192" s="150" t="s">
        <v>258</v>
      </c>
      <c r="AT192" s="150" t="s">
        <v>206</v>
      </c>
      <c r="AU192" s="150" t="s">
        <v>88</v>
      </c>
      <c r="AY192" s="17" t="s">
        <v>205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7" t="s">
        <v>88</v>
      </c>
      <c r="BK192" s="151">
        <f>ROUND(I192*H192,2)</f>
        <v>0</v>
      </c>
      <c r="BL192" s="17" t="s">
        <v>233</v>
      </c>
      <c r="BM192" s="150" t="s">
        <v>684</v>
      </c>
    </row>
    <row r="193" spans="2:65" s="1" customFormat="1" ht="37.9" customHeight="1">
      <c r="B193" s="136"/>
      <c r="C193" s="137" t="s">
        <v>330</v>
      </c>
      <c r="D193" s="137" t="s">
        <v>206</v>
      </c>
      <c r="E193" s="138" t="s">
        <v>587</v>
      </c>
      <c r="F193" s="139" t="s">
        <v>588</v>
      </c>
      <c r="G193" s="140" t="s">
        <v>370</v>
      </c>
      <c r="H193" s="141">
        <v>294.29399999999998</v>
      </c>
      <c r="I193" s="142"/>
      <c r="J193" s="143">
        <f>ROUND(I193*H193,2)</f>
        <v>0</v>
      </c>
      <c r="K193" s="144"/>
      <c r="L193" s="145"/>
      <c r="M193" s="146" t="s">
        <v>1</v>
      </c>
      <c r="N193" s="147" t="s">
        <v>41</v>
      </c>
      <c r="P193" s="148">
        <f>O193*H193</f>
        <v>0</v>
      </c>
      <c r="Q193" s="148">
        <v>1E-4</v>
      </c>
      <c r="R193" s="148">
        <f>Q193*H193</f>
        <v>2.9429400000000001E-2</v>
      </c>
      <c r="S193" s="148">
        <v>0</v>
      </c>
      <c r="T193" s="149">
        <f>S193*H193</f>
        <v>0</v>
      </c>
      <c r="AR193" s="150" t="s">
        <v>258</v>
      </c>
      <c r="AT193" s="150" t="s">
        <v>206</v>
      </c>
      <c r="AU193" s="150" t="s">
        <v>88</v>
      </c>
      <c r="AY193" s="17" t="s">
        <v>205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7" t="s">
        <v>88</v>
      </c>
      <c r="BK193" s="151">
        <f>ROUND(I193*H193,2)</f>
        <v>0</v>
      </c>
      <c r="BL193" s="17" t="s">
        <v>233</v>
      </c>
      <c r="BM193" s="150" t="s">
        <v>685</v>
      </c>
    </row>
    <row r="194" spans="2:65" s="1" customFormat="1" ht="78" customHeight="1">
      <c r="B194" s="136"/>
      <c r="C194" s="137" t="s">
        <v>233</v>
      </c>
      <c r="D194" s="137" t="s">
        <v>206</v>
      </c>
      <c r="E194" s="138" t="s">
        <v>686</v>
      </c>
      <c r="F194" s="139" t="s">
        <v>687</v>
      </c>
      <c r="G194" s="140" t="s">
        <v>592</v>
      </c>
      <c r="H194" s="141">
        <v>1</v>
      </c>
      <c r="I194" s="142"/>
      <c r="J194" s="143">
        <f>ROUND(I194*H194,2)</f>
        <v>0</v>
      </c>
      <c r="K194" s="144"/>
      <c r="L194" s="145"/>
      <c r="M194" s="146" t="s">
        <v>1</v>
      </c>
      <c r="N194" s="147" t="s">
        <v>41</v>
      </c>
      <c r="P194" s="148">
        <f>O194*H194</f>
        <v>0</v>
      </c>
      <c r="Q194" s="148">
        <v>0.03</v>
      </c>
      <c r="R194" s="148">
        <f>Q194*H194</f>
        <v>0.03</v>
      </c>
      <c r="S194" s="148">
        <v>0</v>
      </c>
      <c r="T194" s="149">
        <f>S194*H194</f>
        <v>0</v>
      </c>
      <c r="AR194" s="150" t="s">
        <v>258</v>
      </c>
      <c r="AT194" s="150" t="s">
        <v>206</v>
      </c>
      <c r="AU194" s="150" t="s">
        <v>88</v>
      </c>
      <c r="AY194" s="17" t="s">
        <v>205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7" t="s">
        <v>88</v>
      </c>
      <c r="BK194" s="151">
        <f>ROUND(I194*H194,2)</f>
        <v>0</v>
      </c>
      <c r="BL194" s="17" t="s">
        <v>233</v>
      </c>
      <c r="BM194" s="150" t="s">
        <v>688</v>
      </c>
    </row>
    <row r="195" spans="2:65" s="14" customFormat="1">
      <c r="B195" s="179"/>
      <c r="D195" s="165" t="s">
        <v>219</v>
      </c>
      <c r="E195" s="180" t="s">
        <v>1</v>
      </c>
      <c r="F195" s="181" t="s">
        <v>689</v>
      </c>
      <c r="H195" s="180" t="s">
        <v>1</v>
      </c>
      <c r="I195" s="182"/>
      <c r="L195" s="179"/>
      <c r="M195" s="183"/>
      <c r="T195" s="184"/>
      <c r="AT195" s="180" t="s">
        <v>219</v>
      </c>
      <c r="AU195" s="180" t="s">
        <v>88</v>
      </c>
      <c r="AV195" s="14" t="s">
        <v>82</v>
      </c>
      <c r="AW195" s="14" t="s">
        <v>31</v>
      </c>
      <c r="AX195" s="14" t="s">
        <v>75</v>
      </c>
      <c r="AY195" s="180" t="s">
        <v>205</v>
      </c>
    </row>
    <row r="196" spans="2:65" s="12" customFormat="1">
      <c r="B196" s="164"/>
      <c r="D196" s="165" t="s">
        <v>219</v>
      </c>
      <c r="E196" s="166" t="s">
        <v>1</v>
      </c>
      <c r="F196" s="167" t="s">
        <v>82</v>
      </c>
      <c r="H196" s="168">
        <v>1</v>
      </c>
      <c r="I196" s="169"/>
      <c r="L196" s="164"/>
      <c r="M196" s="170"/>
      <c r="T196" s="171"/>
      <c r="AT196" s="166" t="s">
        <v>219</v>
      </c>
      <c r="AU196" s="166" t="s">
        <v>88</v>
      </c>
      <c r="AV196" s="12" t="s">
        <v>88</v>
      </c>
      <c r="AW196" s="12" t="s">
        <v>31</v>
      </c>
      <c r="AX196" s="12" t="s">
        <v>75</v>
      </c>
      <c r="AY196" s="166" t="s">
        <v>205</v>
      </c>
    </row>
    <row r="197" spans="2:65" s="15" customFormat="1">
      <c r="B197" s="185"/>
      <c r="D197" s="165" t="s">
        <v>219</v>
      </c>
      <c r="E197" s="186" t="s">
        <v>1</v>
      </c>
      <c r="F197" s="187" t="s">
        <v>404</v>
      </c>
      <c r="H197" s="188">
        <v>1</v>
      </c>
      <c r="I197" s="189"/>
      <c r="L197" s="185"/>
      <c r="M197" s="190"/>
      <c r="T197" s="191"/>
      <c r="AT197" s="186" t="s">
        <v>219</v>
      </c>
      <c r="AU197" s="186" t="s">
        <v>88</v>
      </c>
      <c r="AV197" s="15" t="s">
        <v>222</v>
      </c>
      <c r="AW197" s="15" t="s">
        <v>31</v>
      </c>
      <c r="AX197" s="15" t="s">
        <v>75</v>
      </c>
      <c r="AY197" s="186" t="s">
        <v>205</v>
      </c>
    </row>
    <row r="198" spans="2:65" s="13" customFormat="1">
      <c r="B198" s="172"/>
      <c r="D198" s="165" t="s">
        <v>219</v>
      </c>
      <c r="E198" s="173" t="s">
        <v>1</v>
      </c>
      <c r="F198" s="174" t="s">
        <v>221</v>
      </c>
      <c r="H198" s="175">
        <v>1</v>
      </c>
      <c r="I198" s="176"/>
      <c r="L198" s="172"/>
      <c r="M198" s="177"/>
      <c r="T198" s="178"/>
      <c r="AT198" s="173" t="s">
        <v>219</v>
      </c>
      <c r="AU198" s="173" t="s">
        <v>88</v>
      </c>
      <c r="AV198" s="13" t="s">
        <v>210</v>
      </c>
      <c r="AW198" s="13" t="s">
        <v>31</v>
      </c>
      <c r="AX198" s="13" t="s">
        <v>82</v>
      </c>
      <c r="AY198" s="173" t="s">
        <v>205</v>
      </c>
    </row>
    <row r="199" spans="2:65" s="1" customFormat="1" ht="78" customHeight="1">
      <c r="B199" s="136"/>
      <c r="C199" s="137" t="s">
        <v>340</v>
      </c>
      <c r="D199" s="137" t="s">
        <v>206</v>
      </c>
      <c r="E199" s="138" t="s">
        <v>690</v>
      </c>
      <c r="F199" s="139" t="s">
        <v>691</v>
      </c>
      <c r="G199" s="140" t="s">
        <v>592</v>
      </c>
      <c r="H199" s="141">
        <v>6</v>
      </c>
      <c r="I199" s="142"/>
      <c r="J199" s="143">
        <f>ROUND(I199*H199,2)</f>
        <v>0</v>
      </c>
      <c r="K199" s="144"/>
      <c r="L199" s="145"/>
      <c r="M199" s="146" t="s">
        <v>1</v>
      </c>
      <c r="N199" s="147" t="s">
        <v>41</v>
      </c>
      <c r="P199" s="148">
        <f>O199*H199</f>
        <v>0</v>
      </c>
      <c r="Q199" s="148">
        <v>0.03</v>
      </c>
      <c r="R199" s="148">
        <f>Q199*H199</f>
        <v>0.18</v>
      </c>
      <c r="S199" s="148">
        <v>0</v>
      </c>
      <c r="T199" s="149">
        <f>S199*H199</f>
        <v>0</v>
      </c>
      <c r="AR199" s="150" t="s">
        <v>258</v>
      </c>
      <c r="AT199" s="150" t="s">
        <v>206</v>
      </c>
      <c r="AU199" s="150" t="s">
        <v>88</v>
      </c>
      <c r="AY199" s="17" t="s">
        <v>205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7" t="s">
        <v>88</v>
      </c>
      <c r="BK199" s="151">
        <f>ROUND(I199*H199,2)</f>
        <v>0</v>
      </c>
      <c r="BL199" s="17" t="s">
        <v>233</v>
      </c>
      <c r="BM199" s="150" t="s">
        <v>692</v>
      </c>
    </row>
    <row r="200" spans="2:65" s="14" customFormat="1">
      <c r="B200" s="179"/>
      <c r="D200" s="165" t="s">
        <v>219</v>
      </c>
      <c r="E200" s="180" t="s">
        <v>1</v>
      </c>
      <c r="F200" s="181" t="s">
        <v>693</v>
      </c>
      <c r="H200" s="180" t="s">
        <v>1</v>
      </c>
      <c r="I200" s="182"/>
      <c r="L200" s="179"/>
      <c r="M200" s="183"/>
      <c r="T200" s="184"/>
      <c r="AT200" s="180" t="s">
        <v>219</v>
      </c>
      <c r="AU200" s="180" t="s">
        <v>88</v>
      </c>
      <c r="AV200" s="14" t="s">
        <v>82</v>
      </c>
      <c r="AW200" s="14" t="s">
        <v>31</v>
      </c>
      <c r="AX200" s="14" t="s">
        <v>75</v>
      </c>
      <c r="AY200" s="180" t="s">
        <v>205</v>
      </c>
    </row>
    <row r="201" spans="2:65" s="14" customFormat="1">
      <c r="B201" s="179"/>
      <c r="D201" s="165" t="s">
        <v>219</v>
      </c>
      <c r="E201" s="180" t="s">
        <v>1</v>
      </c>
      <c r="F201" s="181" t="s">
        <v>694</v>
      </c>
      <c r="H201" s="180" t="s">
        <v>1</v>
      </c>
      <c r="I201" s="182"/>
      <c r="L201" s="179"/>
      <c r="M201" s="183"/>
      <c r="T201" s="184"/>
      <c r="AT201" s="180" t="s">
        <v>219</v>
      </c>
      <c r="AU201" s="180" t="s">
        <v>88</v>
      </c>
      <c r="AV201" s="14" t="s">
        <v>82</v>
      </c>
      <c r="AW201" s="14" t="s">
        <v>31</v>
      </c>
      <c r="AX201" s="14" t="s">
        <v>75</v>
      </c>
      <c r="AY201" s="180" t="s">
        <v>205</v>
      </c>
    </row>
    <row r="202" spans="2:65" s="12" customFormat="1">
      <c r="B202" s="164"/>
      <c r="D202" s="165" t="s">
        <v>219</v>
      </c>
      <c r="E202" s="166" t="s">
        <v>1</v>
      </c>
      <c r="F202" s="167" t="s">
        <v>260</v>
      </c>
      <c r="H202" s="168">
        <v>6</v>
      </c>
      <c r="I202" s="169"/>
      <c r="L202" s="164"/>
      <c r="M202" s="170"/>
      <c r="T202" s="171"/>
      <c r="AT202" s="166" t="s">
        <v>219</v>
      </c>
      <c r="AU202" s="166" t="s">
        <v>88</v>
      </c>
      <c r="AV202" s="12" t="s">
        <v>88</v>
      </c>
      <c r="AW202" s="12" t="s">
        <v>31</v>
      </c>
      <c r="AX202" s="12" t="s">
        <v>75</v>
      </c>
      <c r="AY202" s="166" t="s">
        <v>205</v>
      </c>
    </row>
    <row r="203" spans="2:65" s="15" customFormat="1">
      <c r="B203" s="185"/>
      <c r="D203" s="165" t="s">
        <v>219</v>
      </c>
      <c r="E203" s="186" t="s">
        <v>1</v>
      </c>
      <c r="F203" s="187" t="s">
        <v>404</v>
      </c>
      <c r="H203" s="188">
        <v>6</v>
      </c>
      <c r="I203" s="189"/>
      <c r="L203" s="185"/>
      <c r="M203" s="190"/>
      <c r="T203" s="191"/>
      <c r="AT203" s="186" t="s">
        <v>219</v>
      </c>
      <c r="AU203" s="186" t="s">
        <v>88</v>
      </c>
      <c r="AV203" s="15" t="s">
        <v>222</v>
      </c>
      <c r="AW203" s="15" t="s">
        <v>31</v>
      </c>
      <c r="AX203" s="15" t="s">
        <v>75</v>
      </c>
      <c r="AY203" s="186" t="s">
        <v>205</v>
      </c>
    </row>
    <row r="204" spans="2:65" s="13" customFormat="1">
      <c r="B204" s="172"/>
      <c r="D204" s="165" t="s">
        <v>219</v>
      </c>
      <c r="E204" s="173" t="s">
        <v>1</v>
      </c>
      <c r="F204" s="174" t="s">
        <v>221</v>
      </c>
      <c r="H204" s="175">
        <v>6</v>
      </c>
      <c r="I204" s="176"/>
      <c r="L204" s="172"/>
      <c r="M204" s="177"/>
      <c r="T204" s="178"/>
      <c r="AT204" s="173" t="s">
        <v>219</v>
      </c>
      <c r="AU204" s="173" t="s">
        <v>88</v>
      </c>
      <c r="AV204" s="13" t="s">
        <v>210</v>
      </c>
      <c r="AW204" s="13" t="s">
        <v>31</v>
      </c>
      <c r="AX204" s="13" t="s">
        <v>82</v>
      </c>
      <c r="AY204" s="173" t="s">
        <v>205</v>
      </c>
    </row>
    <row r="205" spans="2:65" s="1" customFormat="1" ht="78" customHeight="1">
      <c r="B205" s="136"/>
      <c r="C205" s="137" t="s">
        <v>344</v>
      </c>
      <c r="D205" s="137" t="s">
        <v>206</v>
      </c>
      <c r="E205" s="138" t="s">
        <v>695</v>
      </c>
      <c r="F205" s="139" t="s">
        <v>696</v>
      </c>
      <c r="G205" s="140" t="s">
        <v>592</v>
      </c>
      <c r="H205" s="141">
        <v>16</v>
      </c>
      <c r="I205" s="142"/>
      <c r="J205" s="143">
        <f>ROUND(I205*H205,2)</f>
        <v>0</v>
      </c>
      <c r="K205" s="144"/>
      <c r="L205" s="145"/>
      <c r="M205" s="146" t="s">
        <v>1</v>
      </c>
      <c r="N205" s="147" t="s">
        <v>41</v>
      </c>
      <c r="P205" s="148">
        <f>O205*H205</f>
        <v>0</v>
      </c>
      <c r="Q205" s="148">
        <v>1.7600000000000001E-2</v>
      </c>
      <c r="R205" s="148">
        <f>Q205*H205</f>
        <v>0.28160000000000002</v>
      </c>
      <c r="S205" s="148">
        <v>0</v>
      </c>
      <c r="T205" s="149">
        <f>S205*H205</f>
        <v>0</v>
      </c>
      <c r="AR205" s="150" t="s">
        <v>258</v>
      </c>
      <c r="AT205" s="150" t="s">
        <v>206</v>
      </c>
      <c r="AU205" s="150" t="s">
        <v>88</v>
      </c>
      <c r="AY205" s="17" t="s">
        <v>205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7" t="s">
        <v>88</v>
      </c>
      <c r="BK205" s="151">
        <f>ROUND(I205*H205,2)</f>
        <v>0</v>
      </c>
      <c r="BL205" s="17" t="s">
        <v>233</v>
      </c>
      <c r="BM205" s="150" t="s">
        <v>697</v>
      </c>
    </row>
    <row r="206" spans="2:65" s="14" customFormat="1">
      <c r="B206" s="179"/>
      <c r="D206" s="165" t="s">
        <v>219</v>
      </c>
      <c r="E206" s="180" t="s">
        <v>1</v>
      </c>
      <c r="F206" s="181" t="s">
        <v>698</v>
      </c>
      <c r="H206" s="180" t="s">
        <v>1</v>
      </c>
      <c r="I206" s="182"/>
      <c r="L206" s="179"/>
      <c r="M206" s="183"/>
      <c r="T206" s="184"/>
      <c r="AT206" s="180" t="s">
        <v>219</v>
      </c>
      <c r="AU206" s="180" t="s">
        <v>88</v>
      </c>
      <c r="AV206" s="14" t="s">
        <v>82</v>
      </c>
      <c r="AW206" s="14" t="s">
        <v>31</v>
      </c>
      <c r="AX206" s="14" t="s">
        <v>75</v>
      </c>
      <c r="AY206" s="180" t="s">
        <v>205</v>
      </c>
    </row>
    <row r="207" spans="2:65" s="12" customFormat="1">
      <c r="B207" s="164"/>
      <c r="D207" s="165" t="s">
        <v>219</v>
      </c>
      <c r="E207" s="166" t="s">
        <v>1</v>
      </c>
      <c r="F207" s="167" t="s">
        <v>233</v>
      </c>
      <c r="H207" s="168">
        <v>16</v>
      </c>
      <c r="I207" s="169"/>
      <c r="L207" s="164"/>
      <c r="M207" s="170"/>
      <c r="T207" s="171"/>
      <c r="AT207" s="166" t="s">
        <v>219</v>
      </c>
      <c r="AU207" s="166" t="s">
        <v>88</v>
      </c>
      <c r="AV207" s="12" t="s">
        <v>88</v>
      </c>
      <c r="AW207" s="12" t="s">
        <v>31</v>
      </c>
      <c r="AX207" s="12" t="s">
        <v>75</v>
      </c>
      <c r="AY207" s="166" t="s">
        <v>205</v>
      </c>
    </row>
    <row r="208" spans="2:65" s="13" customFormat="1">
      <c r="B208" s="172"/>
      <c r="D208" s="165" t="s">
        <v>219</v>
      </c>
      <c r="E208" s="173" t="s">
        <v>1</v>
      </c>
      <c r="F208" s="174" t="s">
        <v>221</v>
      </c>
      <c r="H208" s="175">
        <v>16</v>
      </c>
      <c r="I208" s="176"/>
      <c r="L208" s="172"/>
      <c r="M208" s="177"/>
      <c r="T208" s="178"/>
      <c r="AT208" s="173" t="s">
        <v>219</v>
      </c>
      <c r="AU208" s="173" t="s">
        <v>88</v>
      </c>
      <c r="AV208" s="13" t="s">
        <v>210</v>
      </c>
      <c r="AW208" s="13" t="s">
        <v>31</v>
      </c>
      <c r="AX208" s="13" t="s">
        <v>82</v>
      </c>
      <c r="AY208" s="173" t="s">
        <v>205</v>
      </c>
    </row>
    <row r="209" spans="2:65" s="1" customFormat="1" ht="24.2" customHeight="1">
      <c r="B209" s="136"/>
      <c r="C209" s="154" t="s">
        <v>348</v>
      </c>
      <c r="D209" s="154" t="s">
        <v>214</v>
      </c>
      <c r="E209" s="155" t="s">
        <v>699</v>
      </c>
      <c r="F209" s="156" t="s">
        <v>700</v>
      </c>
      <c r="G209" s="157" t="s">
        <v>370</v>
      </c>
      <c r="H209" s="158">
        <v>15.5</v>
      </c>
      <c r="I209" s="159"/>
      <c r="J209" s="160">
        <f>ROUND(I209*H209,2)</f>
        <v>0</v>
      </c>
      <c r="K209" s="161"/>
      <c r="L209" s="32"/>
      <c r="M209" s="162" t="s">
        <v>1</v>
      </c>
      <c r="N209" s="163" t="s">
        <v>41</v>
      </c>
      <c r="P209" s="148">
        <f>O209*H209</f>
        <v>0</v>
      </c>
      <c r="Q209" s="148">
        <v>4.2999999999999999E-4</v>
      </c>
      <c r="R209" s="148">
        <f>Q209*H209</f>
        <v>6.6649999999999999E-3</v>
      </c>
      <c r="S209" s="148">
        <v>0</v>
      </c>
      <c r="T209" s="149">
        <f>S209*H209</f>
        <v>0</v>
      </c>
      <c r="AR209" s="150" t="s">
        <v>233</v>
      </c>
      <c r="AT209" s="150" t="s">
        <v>214</v>
      </c>
      <c r="AU209" s="150" t="s">
        <v>88</v>
      </c>
      <c r="AY209" s="17" t="s">
        <v>205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7" t="s">
        <v>88</v>
      </c>
      <c r="BK209" s="151">
        <f>ROUND(I209*H209,2)</f>
        <v>0</v>
      </c>
      <c r="BL209" s="17" t="s">
        <v>233</v>
      </c>
      <c r="BM209" s="150" t="s">
        <v>701</v>
      </c>
    </row>
    <row r="210" spans="2:65" s="14" customFormat="1">
      <c r="B210" s="179"/>
      <c r="D210" s="165" t="s">
        <v>219</v>
      </c>
      <c r="E210" s="180" t="s">
        <v>1</v>
      </c>
      <c r="F210" s="181" t="s">
        <v>702</v>
      </c>
      <c r="H210" s="180" t="s">
        <v>1</v>
      </c>
      <c r="I210" s="182"/>
      <c r="L210" s="179"/>
      <c r="M210" s="183"/>
      <c r="T210" s="184"/>
      <c r="AT210" s="180" t="s">
        <v>219</v>
      </c>
      <c r="AU210" s="180" t="s">
        <v>88</v>
      </c>
      <c r="AV210" s="14" t="s">
        <v>82</v>
      </c>
      <c r="AW210" s="14" t="s">
        <v>31</v>
      </c>
      <c r="AX210" s="14" t="s">
        <v>75</v>
      </c>
      <c r="AY210" s="180" t="s">
        <v>205</v>
      </c>
    </row>
    <row r="211" spans="2:65" s="14" customFormat="1">
      <c r="B211" s="179"/>
      <c r="D211" s="165" t="s">
        <v>219</v>
      </c>
      <c r="E211" s="180" t="s">
        <v>1</v>
      </c>
      <c r="F211" s="181" t="s">
        <v>703</v>
      </c>
      <c r="H211" s="180" t="s">
        <v>1</v>
      </c>
      <c r="I211" s="182"/>
      <c r="L211" s="179"/>
      <c r="M211" s="183"/>
      <c r="T211" s="184"/>
      <c r="AT211" s="180" t="s">
        <v>219</v>
      </c>
      <c r="AU211" s="180" t="s">
        <v>88</v>
      </c>
      <c r="AV211" s="14" t="s">
        <v>82</v>
      </c>
      <c r="AW211" s="14" t="s">
        <v>31</v>
      </c>
      <c r="AX211" s="14" t="s">
        <v>75</v>
      </c>
      <c r="AY211" s="180" t="s">
        <v>205</v>
      </c>
    </row>
    <row r="212" spans="2:65" s="12" customFormat="1">
      <c r="B212" s="164"/>
      <c r="D212" s="165" t="s">
        <v>219</v>
      </c>
      <c r="E212" s="166" t="s">
        <v>1</v>
      </c>
      <c r="F212" s="167" t="s">
        <v>704</v>
      </c>
      <c r="H212" s="168">
        <v>8.1999999999999993</v>
      </c>
      <c r="I212" s="169"/>
      <c r="L212" s="164"/>
      <c r="M212" s="170"/>
      <c r="T212" s="171"/>
      <c r="AT212" s="166" t="s">
        <v>219</v>
      </c>
      <c r="AU212" s="166" t="s">
        <v>88</v>
      </c>
      <c r="AV212" s="12" t="s">
        <v>88</v>
      </c>
      <c r="AW212" s="12" t="s">
        <v>31</v>
      </c>
      <c r="AX212" s="12" t="s">
        <v>75</v>
      </c>
      <c r="AY212" s="166" t="s">
        <v>205</v>
      </c>
    </row>
    <row r="213" spans="2:65" s="15" customFormat="1">
      <c r="B213" s="185"/>
      <c r="D213" s="165" t="s">
        <v>219</v>
      </c>
      <c r="E213" s="186" t="s">
        <v>1</v>
      </c>
      <c r="F213" s="187" t="s">
        <v>404</v>
      </c>
      <c r="H213" s="188">
        <v>8.1999999999999993</v>
      </c>
      <c r="I213" s="189"/>
      <c r="L213" s="185"/>
      <c r="M213" s="190"/>
      <c r="T213" s="191"/>
      <c r="AT213" s="186" t="s">
        <v>219</v>
      </c>
      <c r="AU213" s="186" t="s">
        <v>88</v>
      </c>
      <c r="AV213" s="15" t="s">
        <v>222</v>
      </c>
      <c r="AW213" s="15" t="s">
        <v>31</v>
      </c>
      <c r="AX213" s="15" t="s">
        <v>75</v>
      </c>
      <c r="AY213" s="186" t="s">
        <v>205</v>
      </c>
    </row>
    <row r="214" spans="2:65" s="14" customFormat="1">
      <c r="B214" s="179"/>
      <c r="D214" s="165" t="s">
        <v>219</v>
      </c>
      <c r="E214" s="180" t="s">
        <v>1</v>
      </c>
      <c r="F214" s="181" t="s">
        <v>705</v>
      </c>
      <c r="H214" s="180" t="s">
        <v>1</v>
      </c>
      <c r="I214" s="182"/>
      <c r="L214" s="179"/>
      <c r="M214" s="183"/>
      <c r="T214" s="184"/>
      <c r="AT214" s="180" t="s">
        <v>219</v>
      </c>
      <c r="AU214" s="180" t="s">
        <v>88</v>
      </c>
      <c r="AV214" s="14" t="s">
        <v>82</v>
      </c>
      <c r="AW214" s="14" t="s">
        <v>31</v>
      </c>
      <c r="AX214" s="14" t="s">
        <v>75</v>
      </c>
      <c r="AY214" s="180" t="s">
        <v>205</v>
      </c>
    </row>
    <row r="215" spans="2:65" s="12" customFormat="1">
      <c r="B215" s="164"/>
      <c r="D215" s="165" t="s">
        <v>219</v>
      </c>
      <c r="E215" s="166" t="s">
        <v>1</v>
      </c>
      <c r="F215" s="167" t="s">
        <v>706</v>
      </c>
      <c r="H215" s="168">
        <v>7.3</v>
      </c>
      <c r="I215" s="169"/>
      <c r="L215" s="164"/>
      <c r="M215" s="170"/>
      <c r="T215" s="171"/>
      <c r="AT215" s="166" t="s">
        <v>219</v>
      </c>
      <c r="AU215" s="166" t="s">
        <v>88</v>
      </c>
      <c r="AV215" s="12" t="s">
        <v>88</v>
      </c>
      <c r="AW215" s="12" t="s">
        <v>31</v>
      </c>
      <c r="AX215" s="12" t="s">
        <v>75</v>
      </c>
      <c r="AY215" s="166" t="s">
        <v>205</v>
      </c>
    </row>
    <row r="216" spans="2:65" s="15" customFormat="1">
      <c r="B216" s="185"/>
      <c r="D216" s="165" t="s">
        <v>219</v>
      </c>
      <c r="E216" s="186" t="s">
        <v>1</v>
      </c>
      <c r="F216" s="187" t="s">
        <v>404</v>
      </c>
      <c r="H216" s="188">
        <v>7.3</v>
      </c>
      <c r="I216" s="189"/>
      <c r="L216" s="185"/>
      <c r="M216" s="190"/>
      <c r="T216" s="191"/>
      <c r="AT216" s="186" t="s">
        <v>219</v>
      </c>
      <c r="AU216" s="186" t="s">
        <v>88</v>
      </c>
      <c r="AV216" s="15" t="s">
        <v>222</v>
      </c>
      <c r="AW216" s="15" t="s">
        <v>31</v>
      </c>
      <c r="AX216" s="15" t="s">
        <v>75</v>
      </c>
      <c r="AY216" s="186" t="s">
        <v>205</v>
      </c>
    </row>
    <row r="217" spans="2:65" s="13" customFormat="1">
      <c r="B217" s="172"/>
      <c r="D217" s="165" t="s">
        <v>219</v>
      </c>
      <c r="E217" s="173" t="s">
        <v>1</v>
      </c>
      <c r="F217" s="174" t="s">
        <v>221</v>
      </c>
      <c r="H217" s="175">
        <v>15.5</v>
      </c>
      <c r="I217" s="176"/>
      <c r="L217" s="172"/>
      <c r="M217" s="177"/>
      <c r="T217" s="178"/>
      <c r="AT217" s="173" t="s">
        <v>219</v>
      </c>
      <c r="AU217" s="173" t="s">
        <v>88</v>
      </c>
      <c r="AV217" s="13" t="s">
        <v>210</v>
      </c>
      <c r="AW217" s="13" t="s">
        <v>31</v>
      </c>
      <c r="AX217" s="13" t="s">
        <v>82</v>
      </c>
      <c r="AY217" s="173" t="s">
        <v>205</v>
      </c>
    </row>
    <row r="218" spans="2:65" s="1" customFormat="1" ht="37.9" customHeight="1">
      <c r="B218" s="136"/>
      <c r="C218" s="137" t="s">
        <v>7</v>
      </c>
      <c r="D218" s="137" t="s">
        <v>206</v>
      </c>
      <c r="E218" s="138" t="s">
        <v>584</v>
      </c>
      <c r="F218" s="139" t="s">
        <v>585</v>
      </c>
      <c r="G218" s="140" t="s">
        <v>370</v>
      </c>
      <c r="H218" s="141">
        <v>16.274999999999999</v>
      </c>
      <c r="I218" s="142"/>
      <c r="J218" s="143">
        <f>ROUND(I218*H218,2)</f>
        <v>0</v>
      </c>
      <c r="K218" s="144"/>
      <c r="L218" s="145"/>
      <c r="M218" s="146" t="s">
        <v>1</v>
      </c>
      <c r="N218" s="147" t="s">
        <v>41</v>
      </c>
      <c r="P218" s="148">
        <f>O218*H218</f>
        <v>0</v>
      </c>
      <c r="Q218" s="148">
        <v>1E-4</v>
      </c>
      <c r="R218" s="148">
        <f>Q218*H218</f>
        <v>1.6275E-3</v>
      </c>
      <c r="S218" s="148">
        <v>0</v>
      </c>
      <c r="T218" s="149">
        <f>S218*H218</f>
        <v>0</v>
      </c>
      <c r="AR218" s="150" t="s">
        <v>258</v>
      </c>
      <c r="AT218" s="150" t="s">
        <v>206</v>
      </c>
      <c r="AU218" s="150" t="s">
        <v>88</v>
      </c>
      <c r="AY218" s="17" t="s">
        <v>205</v>
      </c>
      <c r="BE218" s="151">
        <f>IF(N218="základná",J218,0)</f>
        <v>0</v>
      </c>
      <c r="BF218" s="151">
        <f>IF(N218="znížená",J218,0)</f>
        <v>0</v>
      </c>
      <c r="BG218" s="151">
        <f>IF(N218="zákl. prenesená",J218,0)</f>
        <v>0</v>
      </c>
      <c r="BH218" s="151">
        <f>IF(N218="zníž. prenesená",J218,0)</f>
        <v>0</v>
      </c>
      <c r="BI218" s="151">
        <f>IF(N218="nulová",J218,0)</f>
        <v>0</v>
      </c>
      <c r="BJ218" s="17" t="s">
        <v>88</v>
      </c>
      <c r="BK218" s="151">
        <f>ROUND(I218*H218,2)</f>
        <v>0</v>
      </c>
      <c r="BL218" s="17" t="s">
        <v>233</v>
      </c>
      <c r="BM218" s="150" t="s">
        <v>707</v>
      </c>
    </row>
    <row r="219" spans="2:65" s="1" customFormat="1" ht="37.9" customHeight="1">
      <c r="B219" s="136"/>
      <c r="C219" s="137" t="s">
        <v>362</v>
      </c>
      <c r="D219" s="137" t="s">
        <v>206</v>
      </c>
      <c r="E219" s="138" t="s">
        <v>587</v>
      </c>
      <c r="F219" s="139" t="s">
        <v>588</v>
      </c>
      <c r="G219" s="140" t="s">
        <v>370</v>
      </c>
      <c r="H219" s="141">
        <v>16.274999999999999</v>
      </c>
      <c r="I219" s="142"/>
      <c r="J219" s="143">
        <f>ROUND(I219*H219,2)</f>
        <v>0</v>
      </c>
      <c r="K219" s="144"/>
      <c r="L219" s="145"/>
      <c r="M219" s="146" t="s">
        <v>1</v>
      </c>
      <c r="N219" s="147" t="s">
        <v>41</v>
      </c>
      <c r="P219" s="148">
        <f>O219*H219</f>
        <v>0</v>
      </c>
      <c r="Q219" s="148">
        <v>1E-4</v>
      </c>
      <c r="R219" s="148">
        <f>Q219*H219</f>
        <v>1.6275E-3</v>
      </c>
      <c r="S219" s="148">
        <v>0</v>
      </c>
      <c r="T219" s="149">
        <f>S219*H219</f>
        <v>0</v>
      </c>
      <c r="AR219" s="150" t="s">
        <v>258</v>
      </c>
      <c r="AT219" s="150" t="s">
        <v>206</v>
      </c>
      <c r="AU219" s="150" t="s">
        <v>88</v>
      </c>
      <c r="AY219" s="17" t="s">
        <v>205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7" t="s">
        <v>88</v>
      </c>
      <c r="BK219" s="151">
        <f>ROUND(I219*H219,2)</f>
        <v>0</v>
      </c>
      <c r="BL219" s="17" t="s">
        <v>233</v>
      </c>
      <c r="BM219" s="150" t="s">
        <v>708</v>
      </c>
    </row>
    <row r="220" spans="2:65" s="1" customFormat="1" ht="78" customHeight="1">
      <c r="B220" s="136"/>
      <c r="C220" s="137" t="s">
        <v>364</v>
      </c>
      <c r="D220" s="137" t="s">
        <v>206</v>
      </c>
      <c r="E220" s="138" t="s">
        <v>709</v>
      </c>
      <c r="F220" s="139" t="s">
        <v>710</v>
      </c>
      <c r="G220" s="140" t="s">
        <v>592</v>
      </c>
      <c r="H220" s="141">
        <v>1</v>
      </c>
      <c r="I220" s="142"/>
      <c r="J220" s="143">
        <f>ROUND(I220*H220,2)</f>
        <v>0</v>
      </c>
      <c r="K220" s="144"/>
      <c r="L220" s="145"/>
      <c r="M220" s="146" t="s">
        <v>1</v>
      </c>
      <c r="N220" s="147" t="s">
        <v>41</v>
      </c>
      <c r="P220" s="148">
        <f>O220*H220</f>
        <v>0</v>
      </c>
      <c r="Q220" s="148">
        <v>1.52E-2</v>
      </c>
      <c r="R220" s="148">
        <f>Q220*H220</f>
        <v>1.52E-2</v>
      </c>
      <c r="S220" s="148">
        <v>0</v>
      </c>
      <c r="T220" s="149">
        <f>S220*H220</f>
        <v>0</v>
      </c>
      <c r="AR220" s="150" t="s">
        <v>258</v>
      </c>
      <c r="AT220" s="150" t="s">
        <v>206</v>
      </c>
      <c r="AU220" s="150" t="s">
        <v>88</v>
      </c>
      <c r="AY220" s="17" t="s">
        <v>205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7" t="s">
        <v>88</v>
      </c>
      <c r="BK220" s="151">
        <f>ROUND(I220*H220,2)</f>
        <v>0</v>
      </c>
      <c r="BL220" s="17" t="s">
        <v>233</v>
      </c>
      <c r="BM220" s="150" t="s">
        <v>711</v>
      </c>
    </row>
    <row r="221" spans="2:65" s="14" customFormat="1">
      <c r="B221" s="179"/>
      <c r="D221" s="165" t="s">
        <v>219</v>
      </c>
      <c r="E221" s="180" t="s">
        <v>1</v>
      </c>
      <c r="F221" s="181" t="s">
        <v>703</v>
      </c>
      <c r="H221" s="180" t="s">
        <v>1</v>
      </c>
      <c r="I221" s="182"/>
      <c r="L221" s="179"/>
      <c r="M221" s="183"/>
      <c r="T221" s="184"/>
      <c r="AT221" s="180" t="s">
        <v>219</v>
      </c>
      <c r="AU221" s="180" t="s">
        <v>88</v>
      </c>
      <c r="AV221" s="14" t="s">
        <v>82</v>
      </c>
      <c r="AW221" s="14" t="s">
        <v>31</v>
      </c>
      <c r="AX221" s="14" t="s">
        <v>75</v>
      </c>
      <c r="AY221" s="180" t="s">
        <v>205</v>
      </c>
    </row>
    <row r="222" spans="2:65" s="14" customFormat="1">
      <c r="B222" s="179"/>
      <c r="D222" s="165" t="s">
        <v>219</v>
      </c>
      <c r="E222" s="180" t="s">
        <v>1</v>
      </c>
      <c r="F222" s="181" t="s">
        <v>712</v>
      </c>
      <c r="H222" s="180" t="s">
        <v>1</v>
      </c>
      <c r="I222" s="182"/>
      <c r="L222" s="179"/>
      <c r="M222" s="183"/>
      <c r="T222" s="184"/>
      <c r="AT222" s="180" t="s">
        <v>219</v>
      </c>
      <c r="AU222" s="180" t="s">
        <v>88</v>
      </c>
      <c r="AV222" s="14" t="s">
        <v>82</v>
      </c>
      <c r="AW222" s="14" t="s">
        <v>31</v>
      </c>
      <c r="AX222" s="14" t="s">
        <v>75</v>
      </c>
      <c r="AY222" s="180" t="s">
        <v>205</v>
      </c>
    </row>
    <row r="223" spans="2:65" s="14" customFormat="1" ht="22.5">
      <c r="B223" s="179"/>
      <c r="D223" s="165" t="s">
        <v>219</v>
      </c>
      <c r="E223" s="180" t="s">
        <v>1</v>
      </c>
      <c r="F223" s="181" t="s">
        <v>713</v>
      </c>
      <c r="H223" s="180" t="s">
        <v>1</v>
      </c>
      <c r="I223" s="182"/>
      <c r="L223" s="179"/>
      <c r="M223" s="183"/>
      <c r="T223" s="184"/>
      <c r="AT223" s="180" t="s">
        <v>219</v>
      </c>
      <c r="AU223" s="180" t="s">
        <v>88</v>
      </c>
      <c r="AV223" s="14" t="s">
        <v>82</v>
      </c>
      <c r="AW223" s="14" t="s">
        <v>31</v>
      </c>
      <c r="AX223" s="14" t="s">
        <v>75</v>
      </c>
      <c r="AY223" s="180" t="s">
        <v>205</v>
      </c>
    </row>
    <row r="224" spans="2:65" s="12" customFormat="1">
      <c r="B224" s="164"/>
      <c r="D224" s="165" t="s">
        <v>219</v>
      </c>
      <c r="E224" s="166" t="s">
        <v>1</v>
      </c>
      <c r="F224" s="167" t="s">
        <v>82</v>
      </c>
      <c r="H224" s="168">
        <v>1</v>
      </c>
      <c r="I224" s="169"/>
      <c r="L224" s="164"/>
      <c r="M224" s="170"/>
      <c r="T224" s="171"/>
      <c r="AT224" s="166" t="s">
        <v>219</v>
      </c>
      <c r="AU224" s="166" t="s">
        <v>88</v>
      </c>
      <c r="AV224" s="12" t="s">
        <v>88</v>
      </c>
      <c r="AW224" s="12" t="s">
        <v>31</v>
      </c>
      <c r="AX224" s="12" t="s">
        <v>75</v>
      </c>
      <c r="AY224" s="166" t="s">
        <v>205</v>
      </c>
    </row>
    <row r="225" spans="2:65" s="13" customFormat="1">
      <c r="B225" s="172"/>
      <c r="D225" s="165" t="s">
        <v>219</v>
      </c>
      <c r="E225" s="173" t="s">
        <v>1</v>
      </c>
      <c r="F225" s="174" t="s">
        <v>221</v>
      </c>
      <c r="H225" s="175">
        <v>1</v>
      </c>
      <c r="I225" s="176"/>
      <c r="L225" s="172"/>
      <c r="M225" s="177"/>
      <c r="T225" s="178"/>
      <c r="AT225" s="173" t="s">
        <v>219</v>
      </c>
      <c r="AU225" s="173" t="s">
        <v>88</v>
      </c>
      <c r="AV225" s="13" t="s">
        <v>210</v>
      </c>
      <c r="AW225" s="13" t="s">
        <v>31</v>
      </c>
      <c r="AX225" s="13" t="s">
        <v>82</v>
      </c>
      <c r="AY225" s="173" t="s">
        <v>205</v>
      </c>
    </row>
    <row r="226" spans="2:65" s="1" customFormat="1" ht="76.349999999999994" customHeight="1">
      <c r="B226" s="136"/>
      <c r="C226" s="137" t="s">
        <v>367</v>
      </c>
      <c r="D226" s="137" t="s">
        <v>206</v>
      </c>
      <c r="E226" s="138" t="s">
        <v>714</v>
      </c>
      <c r="F226" s="139" t="s">
        <v>715</v>
      </c>
      <c r="G226" s="140" t="s">
        <v>592</v>
      </c>
      <c r="H226" s="141">
        <v>1</v>
      </c>
      <c r="I226" s="142"/>
      <c r="J226" s="143">
        <f>ROUND(I226*H226,2)</f>
        <v>0</v>
      </c>
      <c r="K226" s="144"/>
      <c r="L226" s="145"/>
      <c r="M226" s="146" t="s">
        <v>1</v>
      </c>
      <c r="N226" s="147" t="s">
        <v>41</v>
      </c>
      <c r="P226" s="148">
        <f>O226*H226</f>
        <v>0</v>
      </c>
      <c r="Q226" s="148">
        <v>1.52E-2</v>
      </c>
      <c r="R226" s="148">
        <f>Q226*H226</f>
        <v>1.52E-2</v>
      </c>
      <c r="S226" s="148">
        <v>0</v>
      </c>
      <c r="T226" s="149">
        <f>S226*H226</f>
        <v>0</v>
      </c>
      <c r="AR226" s="150" t="s">
        <v>258</v>
      </c>
      <c r="AT226" s="150" t="s">
        <v>206</v>
      </c>
      <c r="AU226" s="150" t="s">
        <v>88</v>
      </c>
      <c r="AY226" s="17" t="s">
        <v>205</v>
      </c>
      <c r="BE226" s="151">
        <f>IF(N226="základná",J226,0)</f>
        <v>0</v>
      </c>
      <c r="BF226" s="151">
        <f>IF(N226="znížená",J226,0)</f>
        <v>0</v>
      </c>
      <c r="BG226" s="151">
        <f>IF(N226="zákl. prenesená",J226,0)</f>
        <v>0</v>
      </c>
      <c r="BH226" s="151">
        <f>IF(N226="zníž. prenesená",J226,0)</f>
        <v>0</v>
      </c>
      <c r="BI226" s="151">
        <f>IF(N226="nulová",J226,0)</f>
        <v>0</v>
      </c>
      <c r="BJ226" s="17" t="s">
        <v>88</v>
      </c>
      <c r="BK226" s="151">
        <f>ROUND(I226*H226,2)</f>
        <v>0</v>
      </c>
      <c r="BL226" s="17" t="s">
        <v>233</v>
      </c>
      <c r="BM226" s="150" t="s">
        <v>716</v>
      </c>
    </row>
    <row r="227" spans="2:65" s="14" customFormat="1">
      <c r="B227" s="179"/>
      <c r="D227" s="165" t="s">
        <v>219</v>
      </c>
      <c r="E227" s="180" t="s">
        <v>1</v>
      </c>
      <c r="F227" s="181" t="s">
        <v>717</v>
      </c>
      <c r="H227" s="180" t="s">
        <v>1</v>
      </c>
      <c r="I227" s="182"/>
      <c r="L227" s="179"/>
      <c r="M227" s="183"/>
      <c r="T227" s="184"/>
      <c r="AT227" s="180" t="s">
        <v>219</v>
      </c>
      <c r="AU227" s="180" t="s">
        <v>88</v>
      </c>
      <c r="AV227" s="14" t="s">
        <v>82</v>
      </c>
      <c r="AW227" s="14" t="s">
        <v>31</v>
      </c>
      <c r="AX227" s="14" t="s">
        <v>75</v>
      </c>
      <c r="AY227" s="180" t="s">
        <v>205</v>
      </c>
    </row>
    <row r="228" spans="2:65" s="14" customFormat="1">
      <c r="B228" s="179"/>
      <c r="D228" s="165" t="s">
        <v>219</v>
      </c>
      <c r="E228" s="180" t="s">
        <v>1</v>
      </c>
      <c r="F228" s="181" t="s">
        <v>712</v>
      </c>
      <c r="H228" s="180" t="s">
        <v>1</v>
      </c>
      <c r="I228" s="182"/>
      <c r="L228" s="179"/>
      <c r="M228" s="183"/>
      <c r="T228" s="184"/>
      <c r="AT228" s="180" t="s">
        <v>219</v>
      </c>
      <c r="AU228" s="180" t="s">
        <v>88</v>
      </c>
      <c r="AV228" s="14" t="s">
        <v>82</v>
      </c>
      <c r="AW228" s="14" t="s">
        <v>31</v>
      </c>
      <c r="AX228" s="14" t="s">
        <v>75</v>
      </c>
      <c r="AY228" s="180" t="s">
        <v>205</v>
      </c>
    </row>
    <row r="229" spans="2:65" s="14" customFormat="1" ht="22.5">
      <c r="B229" s="179"/>
      <c r="D229" s="165" t="s">
        <v>219</v>
      </c>
      <c r="E229" s="180" t="s">
        <v>1</v>
      </c>
      <c r="F229" s="181" t="s">
        <v>713</v>
      </c>
      <c r="H229" s="180" t="s">
        <v>1</v>
      </c>
      <c r="I229" s="182"/>
      <c r="L229" s="179"/>
      <c r="M229" s="183"/>
      <c r="T229" s="184"/>
      <c r="AT229" s="180" t="s">
        <v>219</v>
      </c>
      <c r="AU229" s="180" t="s">
        <v>88</v>
      </c>
      <c r="AV229" s="14" t="s">
        <v>82</v>
      </c>
      <c r="AW229" s="14" t="s">
        <v>31</v>
      </c>
      <c r="AX229" s="14" t="s">
        <v>75</v>
      </c>
      <c r="AY229" s="180" t="s">
        <v>205</v>
      </c>
    </row>
    <row r="230" spans="2:65" s="14" customFormat="1">
      <c r="B230" s="179"/>
      <c r="D230" s="165" t="s">
        <v>219</v>
      </c>
      <c r="E230" s="180" t="s">
        <v>1</v>
      </c>
      <c r="F230" s="181" t="s">
        <v>718</v>
      </c>
      <c r="H230" s="180" t="s">
        <v>1</v>
      </c>
      <c r="I230" s="182"/>
      <c r="L230" s="179"/>
      <c r="M230" s="183"/>
      <c r="T230" s="184"/>
      <c r="AT230" s="180" t="s">
        <v>219</v>
      </c>
      <c r="AU230" s="180" t="s">
        <v>88</v>
      </c>
      <c r="AV230" s="14" t="s">
        <v>82</v>
      </c>
      <c r="AW230" s="14" t="s">
        <v>31</v>
      </c>
      <c r="AX230" s="14" t="s">
        <v>75</v>
      </c>
      <c r="AY230" s="180" t="s">
        <v>205</v>
      </c>
    </row>
    <row r="231" spans="2:65" s="12" customFormat="1">
      <c r="B231" s="164"/>
      <c r="D231" s="165" t="s">
        <v>219</v>
      </c>
      <c r="E231" s="166" t="s">
        <v>1</v>
      </c>
      <c r="F231" s="167" t="s">
        <v>82</v>
      </c>
      <c r="H231" s="168">
        <v>1</v>
      </c>
      <c r="I231" s="169"/>
      <c r="L231" s="164"/>
      <c r="M231" s="170"/>
      <c r="T231" s="171"/>
      <c r="AT231" s="166" t="s">
        <v>219</v>
      </c>
      <c r="AU231" s="166" t="s">
        <v>88</v>
      </c>
      <c r="AV231" s="12" t="s">
        <v>88</v>
      </c>
      <c r="AW231" s="12" t="s">
        <v>31</v>
      </c>
      <c r="AX231" s="12" t="s">
        <v>75</v>
      </c>
      <c r="AY231" s="166" t="s">
        <v>205</v>
      </c>
    </row>
    <row r="232" spans="2:65" s="13" customFormat="1">
      <c r="B232" s="172"/>
      <c r="D232" s="165" t="s">
        <v>219</v>
      </c>
      <c r="E232" s="173" t="s">
        <v>1</v>
      </c>
      <c r="F232" s="174" t="s">
        <v>221</v>
      </c>
      <c r="H232" s="175">
        <v>1</v>
      </c>
      <c r="I232" s="176"/>
      <c r="L232" s="172"/>
      <c r="M232" s="177"/>
      <c r="T232" s="178"/>
      <c r="AT232" s="173" t="s">
        <v>219</v>
      </c>
      <c r="AU232" s="173" t="s">
        <v>88</v>
      </c>
      <c r="AV232" s="13" t="s">
        <v>210</v>
      </c>
      <c r="AW232" s="13" t="s">
        <v>31</v>
      </c>
      <c r="AX232" s="13" t="s">
        <v>82</v>
      </c>
      <c r="AY232" s="173" t="s">
        <v>205</v>
      </c>
    </row>
    <row r="233" spans="2:65" s="1" customFormat="1" ht="24.2" customHeight="1">
      <c r="B233" s="136"/>
      <c r="C233" s="154" t="s">
        <v>258</v>
      </c>
      <c r="D233" s="154" t="s">
        <v>214</v>
      </c>
      <c r="E233" s="155" t="s">
        <v>719</v>
      </c>
      <c r="F233" s="156" t="s">
        <v>720</v>
      </c>
      <c r="G233" s="157" t="s">
        <v>270</v>
      </c>
      <c r="H233" s="158">
        <v>2.3410000000000002</v>
      </c>
      <c r="I233" s="159"/>
      <c r="J233" s="160">
        <f>ROUND(I233*H233,2)</f>
        <v>0</v>
      </c>
      <c r="K233" s="161"/>
      <c r="L233" s="32"/>
      <c r="M233" s="162" t="s">
        <v>1</v>
      </c>
      <c r="N233" s="163" t="s">
        <v>41</v>
      </c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AR233" s="150" t="s">
        <v>233</v>
      </c>
      <c r="AT233" s="150" t="s">
        <v>214</v>
      </c>
      <c r="AU233" s="150" t="s">
        <v>88</v>
      </c>
      <c r="AY233" s="17" t="s">
        <v>205</v>
      </c>
      <c r="BE233" s="151">
        <f>IF(N233="základná",J233,0)</f>
        <v>0</v>
      </c>
      <c r="BF233" s="151">
        <f>IF(N233="znížená",J233,0)</f>
        <v>0</v>
      </c>
      <c r="BG233" s="151">
        <f>IF(N233="zákl. prenesená",J233,0)</f>
        <v>0</v>
      </c>
      <c r="BH233" s="151">
        <f>IF(N233="zníž. prenesená",J233,0)</f>
        <v>0</v>
      </c>
      <c r="BI233" s="151">
        <f>IF(N233="nulová",J233,0)</f>
        <v>0</v>
      </c>
      <c r="BJ233" s="17" t="s">
        <v>88</v>
      </c>
      <c r="BK233" s="151">
        <f>ROUND(I233*H233,2)</f>
        <v>0</v>
      </c>
      <c r="BL233" s="17" t="s">
        <v>233</v>
      </c>
      <c r="BM233" s="150" t="s">
        <v>721</v>
      </c>
    </row>
    <row r="234" spans="2:65" s="12" customFormat="1">
      <c r="B234" s="164"/>
      <c r="D234" s="165" t="s">
        <v>219</v>
      </c>
      <c r="E234" s="166" t="s">
        <v>1</v>
      </c>
      <c r="F234" s="167" t="s">
        <v>722</v>
      </c>
      <c r="H234" s="168">
        <v>3.6</v>
      </c>
      <c r="I234" s="169"/>
      <c r="L234" s="164"/>
      <c r="M234" s="170"/>
      <c r="T234" s="171"/>
      <c r="AT234" s="166" t="s">
        <v>219</v>
      </c>
      <c r="AU234" s="166" t="s">
        <v>88</v>
      </c>
      <c r="AV234" s="12" t="s">
        <v>88</v>
      </c>
      <c r="AW234" s="12" t="s">
        <v>31</v>
      </c>
      <c r="AX234" s="12" t="s">
        <v>75</v>
      </c>
      <c r="AY234" s="166" t="s">
        <v>205</v>
      </c>
    </row>
    <row r="235" spans="2:65" s="12" customFormat="1">
      <c r="B235" s="164"/>
      <c r="D235" s="165" t="s">
        <v>219</v>
      </c>
      <c r="E235" s="166" t="s">
        <v>1</v>
      </c>
      <c r="F235" s="167" t="s">
        <v>723</v>
      </c>
      <c r="H235" s="168">
        <v>-1.2589999999999999</v>
      </c>
      <c r="I235" s="169"/>
      <c r="L235" s="164"/>
      <c r="M235" s="170"/>
      <c r="T235" s="171"/>
      <c r="AT235" s="166" t="s">
        <v>219</v>
      </c>
      <c r="AU235" s="166" t="s">
        <v>88</v>
      </c>
      <c r="AV235" s="12" t="s">
        <v>88</v>
      </c>
      <c r="AW235" s="12" t="s">
        <v>31</v>
      </c>
      <c r="AX235" s="12" t="s">
        <v>75</v>
      </c>
      <c r="AY235" s="166" t="s">
        <v>205</v>
      </c>
    </row>
    <row r="236" spans="2:65" s="13" customFormat="1">
      <c r="B236" s="172"/>
      <c r="D236" s="165" t="s">
        <v>219</v>
      </c>
      <c r="E236" s="173" t="s">
        <v>1</v>
      </c>
      <c r="F236" s="174" t="s">
        <v>221</v>
      </c>
      <c r="H236" s="175">
        <v>2.3410000000000002</v>
      </c>
      <c r="I236" s="176"/>
      <c r="L236" s="172"/>
      <c r="M236" s="177"/>
      <c r="T236" s="178"/>
      <c r="AT236" s="173" t="s">
        <v>219</v>
      </c>
      <c r="AU236" s="173" t="s">
        <v>88</v>
      </c>
      <c r="AV236" s="13" t="s">
        <v>210</v>
      </c>
      <c r="AW236" s="13" t="s">
        <v>31</v>
      </c>
      <c r="AX236" s="13" t="s">
        <v>82</v>
      </c>
      <c r="AY236" s="173" t="s">
        <v>205</v>
      </c>
    </row>
    <row r="237" spans="2:65" s="1" customFormat="1" ht="24.2" customHeight="1">
      <c r="B237" s="136"/>
      <c r="C237" s="154" t="s">
        <v>619</v>
      </c>
      <c r="D237" s="154" t="s">
        <v>214</v>
      </c>
      <c r="E237" s="155" t="s">
        <v>724</v>
      </c>
      <c r="F237" s="156" t="s">
        <v>725</v>
      </c>
      <c r="G237" s="157" t="s">
        <v>270</v>
      </c>
      <c r="H237" s="158">
        <v>2.3410000000000002</v>
      </c>
      <c r="I237" s="159"/>
      <c r="J237" s="160">
        <f>ROUND(I237*H237,2)</f>
        <v>0</v>
      </c>
      <c r="K237" s="161"/>
      <c r="L237" s="32"/>
      <c r="M237" s="162" t="s">
        <v>1</v>
      </c>
      <c r="N237" s="163" t="s">
        <v>41</v>
      </c>
      <c r="P237" s="148">
        <f>O237*H237</f>
        <v>0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AR237" s="150" t="s">
        <v>233</v>
      </c>
      <c r="AT237" s="150" t="s">
        <v>214</v>
      </c>
      <c r="AU237" s="150" t="s">
        <v>88</v>
      </c>
      <c r="AY237" s="17" t="s">
        <v>205</v>
      </c>
      <c r="BE237" s="151">
        <f>IF(N237="základná",J237,0)</f>
        <v>0</v>
      </c>
      <c r="BF237" s="151">
        <f>IF(N237="znížená",J237,0)</f>
        <v>0</v>
      </c>
      <c r="BG237" s="151">
        <f>IF(N237="zákl. prenesená",J237,0)</f>
        <v>0</v>
      </c>
      <c r="BH237" s="151">
        <f>IF(N237="zníž. prenesená",J237,0)</f>
        <v>0</v>
      </c>
      <c r="BI237" s="151">
        <f>IF(N237="nulová",J237,0)</f>
        <v>0</v>
      </c>
      <c r="BJ237" s="17" t="s">
        <v>88</v>
      </c>
      <c r="BK237" s="151">
        <f>ROUND(I237*H237,2)</f>
        <v>0</v>
      </c>
      <c r="BL237" s="17" t="s">
        <v>233</v>
      </c>
      <c r="BM237" s="150" t="s">
        <v>726</v>
      </c>
    </row>
    <row r="238" spans="2:65" s="12" customFormat="1">
      <c r="B238" s="164"/>
      <c r="D238" s="165" t="s">
        <v>219</v>
      </c>
      <c r="E238" s="166" t="s">
        <v>1</v>
      </c>
      <c r="F238" s="167" t="s">
        <v>722</v>
      </c>
      <c r="H238" s="168">
        <v>3.6</v>
      </c>
      <c r="I238" s="169"/>
      <c r="L238" s="164"/>
      <c r="M238" s="170"/>
      <c r="T238" s="171"/>
      <c r="AT238" s="166" t="s">
        <v>219</v>
      </c>
      <c r="AU238" s="166" t="s">
        <v>88</v>
      </c>
      <c r="AV238" s="12" t="s">
        <v>88</v>
      </c>
      <c r="AW238" s="12" t="s">
        <v>31</v>
      </c>
      <c r="AX238" s="12" t="s">
        <v>75</v>
      </c>
      <c r="AY238" s="166" t="s">
        <v>205</v>
      </c>
    </row>
    <row r="239" spans="2:65" s="12" customFormat="1">
      <c r="B239" s="164"/>
      <c r="D239" s="165" t="s">
        <v>219</v>
      </c>
      <c r="E239" s="166" t="s">
        <v>1</v>
      </c>
      <c r="F239" s="167" t="s">
        <v>723</v>
      </c>
      <c r="H239" s="168">
        <v>-1.2589999999999999</v>
      </c>
      <c r="I239" s="169"/>
      <c r="L239" s="164"/>
      <c r="M239" s="170"/>
      <c r="T239" s="171"/>
      <c r="AT239" s="166" t="s">
        <v>219</v>
      </c>
      <c r="AU239" s="166" t="s">
        <v>88</v>
      </c>
      <c r="AV239" s="12" t="s">
        <v>88</v>
      </c>
      <c r="AW239" s="12" t="s">
        <v>31</v>
      </c>
      <c r="AX239" s="12" t="s">
        <v>75</v>
      </c>
      <c r="AY239" s="166" t="s">
        <v>205</v>
      </c>
    </row>
    <row r="240" spans="2:65" s="13" customFormat="1">
      <c r="B240" s="172"/>
      <c r="D240" s="165" t="s">
        <v>219</v>
      </c>
      <c r="E240" s="173" t="s">
        <v>1</v>
      </c>
      <c r="F240" s="174" t="s">
        <v>221</v>
      </c>
      <c r="H240" s="175">
        <v>2.3410000000000002</v>
      </c>
      <c r="I240" s="176"/>
      <c r="L240" s="172"/>
      <c r="M240" s="177"/>
      <c r="T240" s="178"/>
      <c r="AT240" s="173" t="s">
        <v>219</v>
      </c>
      <c r="AU240" s="173" t="s">
        <v>88</v>
      </c>
      <c r="AV240" s="13" t="s">
        <v>210</v>
      </c>
      <c r="AW240" s="13" t="s">
        <v>31</v>
      </c>
      <c r="AX240" s="13" t="s">
        <v>82</v>
      </c>
      <c r="AY240" s="173" t="s">
        <v>205</v>
      </c>
    </row>
    <row r="241" spans="2:65" s="11" customFormat="1" ht="22.9" customHeight="1">
      <c r="B241" s="126"/>
      <c r="D241" s="127" t="s">
        <v>74</v>
      </c>
      <c r="E241" s="152" t="s">
        <v>727</v>
      </c>
      <c r="F241" s="152" t="s">
        <v>728</v>
      </c>
      <c r="I241" s="129"/>
      <c r="J241" s="153">
        <f>BK241</f>
        <v>0</v>
      </c>
      <c r="L241" s="126"/>
      <c r="M241" s="131"/>
      <c r="P241" s="132">
        <f>SUM(P242:P279)</f>
        <v>0</v>
      </c>
      <c r="R241" s="132">
        <f>SUM(R242:R279)</f>
        <v>0.20200266</v>
      </c>
      <c r="T241" s="133">
        <f>SUM(T242:T279)</f>
        <v>0</v>
      </c>
      <c r="AR241" s="127" t="s">
        <v>88</v>
      </c>
      <c r="AT241" s="134" t="s">
        <v>74</v>
      </c>
      <c r="AU241" s="134" t="s">
        <v>82</v>
      </c>
      <c r="AY241" s="127" t="s">
        <v>205</v>
      </c>
      <c r="BK241" s="135">
        <f>SUM(BK242:BK279)</f>
        <v>0</v>
      </c>
    </row>
    <row r="242" spans="2:65" s="1" customFormat="1" ht="24.2" customHeight="1">
      <c r="B242" s="136"/>
      <c r="C242" s="154" t="s">
        <v>624</v>
      </c>
      <c r="D242" s="154" t="s">
        <v>214</v>
      </c>
      <c r="E242" s="155" t="s">
        <v>729</v>
      </c>
      <c r="F242" s="156" t="s">
        <v>730</v>
      </c>
      <c r="G242" s="157" t="s">
        <v>165</v>
      </c>
      <c r="H242" s="158">
        <v>374.07900000000001</v>
      </c>
      <c r="I242" s="159"/>
      <c r="J242" s="160">
        <f>ROUND(I242*H242,2)</f>
        <v>0</v>
      </c>
      <c r="K242" s="161"/>
      <c r="L242" s="32"/>
      <c r="M242" s="162" t="s">
        <v>1</v>
      </c>
      <c r="N242" s="163" t="s">
        <v>41</v>
      </c>
      <c r="P242" s="148">
        <f>O242*H242</f>
        <v>0</v>
      </c>
      <c r="Q242" s="148">
        <v>5.4000000000000001E-4</v>
      </c>
      <c r="R242" s="148">
        <f>Q242*H242</f>
        <v>0.20200266</v>
      </c>
      <c r="S242" s="148">
        <v>0</v>
      </c>
      <c r="T242" s="149">
        <f>S242*H242</f>
        <v>0</v>
      </c>
      <c r="AR242" s="150" t="s">
        <v>233</v>
      </c>
      <c r="AT242" s="150" t="s">
        <v>214</v>
      </c>
      <c r="AU242" s="150" t="s">
        <v>88</v>
      </c>
      <c r="AY242" s="17" t="s">
        <v>205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7" t="s">
        <v>88</v>
      </c>
      <c r="BK242" s="151">
        <f>ROUND(I242*H242,2)</f>
        <v>0</v>
      </c>
      <c r="BL242" s="17" t="s">
        <v>233</v>
      </c>
      <c r="BM242" s="150" t="s">
        <v>731</v>
      </c>
    </row>
    <row r="243" spans="2:65" s="14" customFormat="1">
      <c r="B243" s="179"/>
      <c r="D243" s="165" t="s">
        <v>219</v>
      </c>
      <c r="E243" s="180" t="s">
        <v>1</v>
      </c>
      <c r="F243" s="181" t="s">
        <v>732</v>
      </c>
      <c r="H243" s="180" t="s">
        <v>1</v>
      </c>
      <c r="I243" s="182"/>
      <c r="L243" s="179"/>
      <c r="M243" s="183"/>
      <c r="T243" s="184"/>
      <c r="AT243" s="180" t="s">
        <v>219</v>
      </c>
      <c r="AU243" s="180" t="s">
        <v>88</v>
      </c>
      <c r="AV243" s="14" t="s">
        <v>82</v>
      </c>
      <c r="AW243" s="14" t="s">
        <v>31</v>
      </c>
      <c r="AX243" s="14" t="s">
        <v>75</v>
      </c>
      <c r="AY243" s="180" t="s">
        <v>205</v>
      </c>
    </row>
    <row r="244" spans="2:65" s="14" customFormat="1">
      <c r="B244" s="179"/>
      <c r="D244" s="165" t="s">
        <v>219</v>
      </c>
      <c r="E244" s="180" t="s">
        <v>1</v>
      </c>
      <c r="F244" s="181" t="s">
        <v>677</v>
      </c>
      <c r="H244" s="180" t="s">
        <v>1</v>
      </c>
      <c r="I244" s="182"/>
      <c r="L244" s="179"/>
      <c r="M244" s="183"/>
      <c r="T244" s="184"/>
      <c r="AT244" s="180" t="s">
        <v>219</v>
      </c>
      <c r="AU244" s="180" t="s">
        <v>88</v>
      </c>
      <c r="AV244" s="14" t="s">
        <v>82</v>
      </c>
      <c r="AW244" s="14" t="s">
        <v>31</v>
      </c>
      <c r="AX244" s="14" t="s">
        <v>75</v>
      </c>
      <c r="AY244" s="180" t="s">
        <v>205</v>
      </c>
    </row>
    <row r="245" spans="2:65" s="12" customFormat="1">
      <c r="B245" s="164"/>
      <c r="D245" s="165" t="s">
        <v>219</v>
      </c>
      <c r="E245" s="166" t="s">
        <v>1</v>
      </c>
      <c r="F245" s="167" t="s">
        <v>733</v>
      </c>
      <c r="H245" s="168">
        <v>1.21</v>
      </c>
      <c r="I245" s="169"/>
      <c r="L245" s="164"/>
      <c r="M245" s="170"/>
      <c r="T245" s="171"/>
      <c r="AT245" s="166" t="s">
        <v>219</v>
      </c>
      <c r="AU245" s="166" t="s">
        <v>88</v>
      </c>
      <c r="AV245" s="12" t="s">
        <v>88</v>
      </c>
      <c r="AW245" s="12" t="s">
        <v>31</v>
      </c>
      <c r="AX245" s="12" t="s">
        <v>75</v>
      </c>
      <c r="AY245" s="166" t="s">
        <v>205</v>
      </c>
    </row>
    <row r="246" spans="2:65" s="12" customFormat="1">
      <c r="B246" s="164"/>
      <c r="D246" s="165" t="s">
        <v>219</v>
      </c>
      <c r="E246" s="166" t="s">
        <v>1</v>
      </c>
      <c r="F246" s="167" t="s">
        <v>734</v>
      </c>
      <c r="H246" s="168">
        <v>1.925</v>
      </c>
      <c r="I246" s="169"/>
      <c r="L246" s="164"/>
      <c r="M246" s="170"/>
      <c r="T246" s="171"/>
      <c r="AT246" s="166" t="s">
        <v>219</v>
      </c>
      <c r="AU246" s="166" t="s">
        <v>88</v>
      </c>
      <c r="AV246" s="12" t="s">
        <v>88</v>
      </c>
      <c r="AW246" s="12" t="s">
        <v>31</v>
      </c>
      <c r="AX246" s="12" t="s">
        <v>75</v>
      </c>
      <c r="AY246" s="166" t="s">
        <v>205</v>
      </c>
    </row>
    <row r="247" spans="2:65" s="12" customFormat="1">
      <c r="B247" s="164"/>
      <c r="D247" s="165" t="s">
        <v>219</v>
      </c>
      <c r="E247" s="166" t="s">
        <v>1</v>
      </c>
      <c r="F247" s="167" t="s">
        <v>735</v>
      </c>
      <c r="H247" s="168">
        <v>5.6</v>
      </c>
      <c r="I247" s="169"/>
      <c r="L247" s="164"/>
      <c r="M247" s="170"/>
      <c r="T247" s="171"/>
      <c r="AT247" s="166" t="s">
        <v>219</v>
      </c>
      <c r="AU247" s="166" t="s">
        <v>88</v>
      </c>
      <c r="AV247" s="12" t="s">
        <v>88</v>
      </c>
      <c r="AW247" s="12" t="s">
        <v>31</v>
      </c>
      <c r="AX247" s="12" t="s">
        <v>75</v>
      </c>
      <c r="AY247" s="166" t="s">
        <v>205</v>
      </c>
    </row>
    <row r="248" spans="2:65" s="15" customFormat="1">
      <c r="B248" s="185"/>
      <c r="D248" s="165" t="s">
        <v>219</v>
      </c>
      <c r="E248" s="186" t="s">
        <v>1</v>
      </c>
      <c r="F248" s="187" t="s">
        <v>404</v>
      </c>
      <c r="H248" s="188">
        <v>8.7349999999999994</v>
      </c>
      <c r="I248" s="189"/>
      <c r="L248" s="185"/>
      <c r="M248" s="190"/>
      <c r="T248" s="191"/>
      <c r="AT248" s="186" t="s">
        <v>219</v>
      </c>
      <c r="AU248" s="186" t="s">
        <v>88</v>
      </c>
      <c r="AV248" s="15" t="s">
        <v>222</v>
      </c>
      <c r="AW248" s="15" t="s">
        <v>31</v>
      </c>
      <c r="AX248" s="15" t="s">
        <v>75</v>
      </c>
      <c r="AY248" s="186" t="s">
        <v>205</v>
      </c>
    </row>
    <row r="249" spans="2:65" s="14" customFormat="1">
      <c r="B249" s="179"/>
      <c r="D249" s="165" t="s">
        <v>219</v>
      </c>
      <c r="E249" s="180" t="s">
        <v>1</v>
      </c>
      <c r="F249" s="181" t="s">
        <v>679</v>
      </c>
      <c r="H249" s="180" t="s">
        <v>1</v>
      </c>
      <c r="I249" s="182"/>
      <c r="L249" s="179"/>
      <c r="M249" s="183"/>
      <c r="T249" s="184"/>
      <c r="AT249" s="180" t="s">
        <v>219</v>
      </c>
      <c r="AU249" s="180" t="s">
        <v>88</v>
      </c>
      <c r="AV249" s="14" t="s">
        <v>82</v>
      </c>
      <c r="AW249" s="14" t="s">
        <v>31</v>
      </c>
      <c r="AX249" s="14" t="s">
        <v>75</v>
      </c>
      <c r="AY249" s="180" t="s">
        <v>205</v>
      </c>
    </row>
    <row r="250" spans="2:65" s="12" customFormat="1">
      <c r="B250" s="164"/>
      <c r="D250" s="165" t="s">
        <v>219</v>
      </c>
      <c r="E250" s="166" t="s">
        <v>1</v>
      </c>
      <c r="F250" s="167" t="s">
        <v>736</v>
      </c>
      <c r="H250" s="168">
        <v>7.26</v>
      </c>
      <c r="I250" s="169"/>
      <c r="L250" s="164"/>
      <c r="M250" s="170"/>
      <c r="T250" s="171"/>
      <c r="AT250" s="166" t="s">
        <v>219</v>
      </c>
      <c r="AU250" s="166" t="s">
        <v>88</v>
      </c>
      <c r="AV250" s="12" t="s">
        <v>88</v>
      </c>
      <c r="AW250" s="12" t="s">
        <v>31</v>
      </c>
      <c r="AX250" s="12" t="s">
        <v>75</v>
      </c>
      <c r="AY250" s="166" t="s">
        <v>205</v>
      </c>
    </row>
    <row r="251" spans="2:65" s="12" customFormat="1">
      <c r="B251" s="164"/>
      <c r="D251" s="165" t="s">
        <v>219</v>
      </c>
      <c r="E251" s="166" t="s">
        <v>1</v>
      </c>
      <c r="F251" s="167" t="s">
        <v>737</v>
      </c>
      <c r="H251" s="168">
        <v>11.55</v>
      </c>
      <c r="I251" s="169"/>
      <c r="L251" s="164"/>
      <c r="M251" s="170"/>
      <c r="T251" s="171"/>
      <c r="AT251" s="166" t="s">
        <v>219</v>
      </c>
      <c r="AU251" s="166" t="s">
        <v>88</v>
      </c>
      <c r="AV251" s="12" t="s">
        <v>88</v>
      </c>
      <c r="AW251" s="12" t="s">
        <v>31</v>
      </c>
      <c r="AX251" s="12" t="s">
        <v>75</v>
      </c>
      <c r="AY251" s="166" t="s">
        <v>205</v>
      </c>
    </row>
    <row r="252" spans="2:65" s="12" customFormat="1">
      <c r="B252" s="164"/>
      <c r="D252" s="165" t="s">
        <v>219</v>
      </c>
      <c r="E252" s="166" t="s">
        <v>1</v>
      </c>
      <c r="F252" s="167" t="s">
        <v>738</v>
      </c>
      <c r="H252" s="168">
        <v>33.6</v>
      </c>
      <c r="I252" s="169"/>
      <c r="L252" s="164"/>
      <c r="M252" s="170"/>
      <c r="T252" s="171"/>
      <c r="AT252" s="166" t="s">
        <v>219</v>
      </c>
      <c r="AU252" s="166" t="s">
        <v>88</v>
      </c>
      <c r="AV252" s="12" t="s">
        <v>88</v>
      </c>
      <c r="AW252" s="12" t="s">
        <v>31</v>
      </c>
      <c r="AX252" s="12" t="s">
        <v>75</v>
      </c>
      <c r="AY252" s="166" t="s">
        <v>205</v>
      </c>
    </row>
    <row r="253" spans="2:65" s="15" customFormat="1">
      <c r="B253" s="185"/>
      <c r="D253" s="165" t="s">
        <v>219</v>
      </c>
      <c r="E253" s="186" t="s">
        <v>1</v>
      </c>
      <c r="F253" s="187" t="s">
        <v>404</v>
      </c>
      <c r="H253" s="188">
        <v>52.410000000000004</v>
      </c>
      <c r="I253" s="189"/>
      <c r="L253" s="185"/>
      <c r="M253" s="190"/>
      <c r="T253" s="191"/>
      <c r="AT253" s="186" t="s">
        <v>219</v>
      </c>
      <c r="AU253" s="186" t="s">
        <v>88</v>
      </c>
      <c r="AV253" s="15" t="s">
        <v>222</v>
      </c>
      <c r="AW253" s="15" t="s">
        <v>31</v>
      </c>
      <c r="AX253" s="15" t="s">
        <v>75</v>
      </c>
      <c r="AY253" s="186" t="s">
        <v>205</v>
      </c>
    </row>
    <row r="254" spans="2:65" s="14" customFormat="1">
      <c r="B254" s="179"/>
      <c r="D254" s="165" t="s">
        <v>219</v>
      </c>
      <c r="E254" s="180" t="s">
        <v>1</v>
      </c>
      <c r="F254" s="181" t="s">
        <v>681</v>
      </c>
      <c r="H254" s="180" t="s">
        <v>1</v>
      </c>
      <c r="I254" s="182"/>
      <c r="L254" s="179"/>
      <c r="M254" s="183"/>
      <c r="T254" s="184"/>
      <c r="AT254" s="180" t="s">
        <v>219</v>
      </c>
      <c r="AU254" s="180" t="s">
        <v>88</v>
      </c>
      <c r="AV254" s="14" t="s">
        <v>82</v>
      </c>
      <c r="AW254" s="14" t="s">
        <v>31</v>
      </c>
      <c r="AX254" s="14" t="s">
        <v>75</v>
      </c>
      <c r="AY254" s="180" t="s">
        <v>205</v>
      </c>
    </row>
    <row r="255" spans="2:65" s="12" customFormat="1">
      <c r="B255" s="164"/>
      <c r="D255" s="165" t="s">
        <v>219</v>
      </c>
      <c r="E255" s="166" t="s">
        <v>1</v>
      </c>
      <c r="F255" s="167" t="s">
        <v>739</v>
      </c>
      <c r="H255" s="168">
        <v>12.672000000000001</v>
      </c>
      <c r="I255" s="169"/>
      <c r="L255" s="164"/>
      <c r="M255" s="170"/>
      <c r="T255" s="171"/>
      <c r="AT255" s="166" t="s">
        <v>219</v>
      </c>
      <c r="AU255" s="166" t="s">
        <v>88</v>
      </c>
      <c r="AV255" s="12" t="s">
        <v>88</v>
      </c>
      <c r="AW255" s="12" t="s">
        <v>31</v>
      </c>
      <c r="AX255" s="12" t="s">
        <v>75</v>
      </c>
      <c r="AY255" s="166" t="s">
        <v>205</v>
      </c>
    </row>
    <row r="256" spans="2:65" s="12" customFormat="1">
      <c r="B256" s="164"/>
      <c r="D256" s="165" t="s">
        <v>219</v>
      </c>
      <c r="E256" s="166" t="s">
        <v>1</v>
      </c>
      <c r="F256" s="167" t="s">
        <v>740</v>
      </c>
      <c r="H256" s="168">
        <v>68.352000000000004</v>
      </c>
      <c r="I256" s="169"/>
      <c r="L256" s="164"/>
      <c r="M256" s="170"/>
      <c r="T256" s="171"/>
      <c r="AT256" s="166" t="s">
        <v>219</v>
      </c>
      <c r="AU256" s="166" t="s">
        <v>88</v>
      </c>
      <c r="AV256" s="12" t="s">
        <v>88</v>
      </c>
      <c r="AW256" s="12" t="s">
        <v>31</v>
      </c>
      <c r="AX256" s="12" t="s">
        <v>75</v>
      </c>
      <c r="AY256" s="166" t="s">
        <v>205</v>
      </c>
    </row>
    <row r="257" spans="2:51" s="15" customFormat="1">
      <c r="B257" s="185"/>
      <c r="D257" s="165" t="s">
        <v>219</v>
      </c>
      <c r="E257" s="186" t="s">
        <v>1</v>
      </c>
      <c r="F257" s="187" t="s">
        <v>404</v>
      </c>
      <c r="H257" s="188">
        <v>81.024000000000001</v>
      </c>
      <c r="I257" s="189"/>
      <c r="L257" s="185"/>
      <c r="M257" s="190"/>
      <c r="T257" s="191"/>
      <c r="AT257" s="186" t="s">
        <v>219</v>
      </c>
      <c r="AU257" s="186" t="s">
        <v>88</v>
      </c>
      <c r="AV257" s="15" t="s">
        <v>222</v>
      </c>
      <c r="AW257" s="15" t="s">
        <v>31</v>
      </c>
      <c r="AX257" s="15" t="s">
        <v>75</v>
      </c>
      <c r="AY257" s="186" t="s">
        <v>205</v>
      </c>
    </row>
    <row r="258" spans="2:51" s="14" customFormat="1">
      <c r="B258" s="179"/>
      <c r="D258" s="165" t="s">
        <v>219</v>
      </c>
      <c r="E258" s="180" t="s">
        <v>1</v>
      </c>
      <c r="F258" s="181" t="s">
        <v>741</v>
      </c>
      <c r="H258" s="180" t="s">
        <v>1</v>
      </c>
      <c r="I258" s="182"/>
      <c r="L258" s="179"/>
      <c r="M258" s="183"/>
      <c r="T258" s="184"/>
      <c r="AT258" s="180" t="s">
        <v>219</v>
      </c>
      <c r="AU258" s="180" t="s">
        <v>88</v>
      </c>
      <c r="AV258" s="14" t="s">
        <v>82</v>
      </c>
      <c r="AW258" s="14" t="s">
        <v>31</v>
      </c>
      <c r="AX258" s="14" t="s">
        <v>75</v>
      </c>
      <c r="AY258" s="180" t="s">
        <v>205</v>
      </c>
    </row>
    <row r="259" spans="2:51" s="12" customFormat="1">
      <c r="B259" s="164"/>
      <c r="D259" s="165" t="s">
        <v>219</v>
      </c>
      <c r="E259" s="166" t="s">
        <v>1</v>
      </c>
      <c r="F259" s="167" t="s">
        <v>742</v>
      </c>
      <c r="H259" s="168">
        <v>67.84</v>
      </c>
      <c r="I259" s="169"/>
      <c r="L259" s="164"/>
      <c r="M259" s="170"/>
      <c r="T259" s="171"/>
      <c r="AT259" s="166" t="s">
        <v>219</v>
      </c>
      <c r="AU259" s="166" t="s">
        <v>88</v>
      </c>
      <c r="AV259" s="12" t="s">
        <v>88</v>
      </c>
      <c r="AW259" s="12" t="s">
        <v>31</v>
      </c>
      <c r="AX259" s="12" t="s">
        <v>75</v>
      </c>
      <c r="AY259" s="166" t="s">
        <v>205</v>
      </c>
    </row>
    <row r="260" spans="2:51" s="15" customFormat="1">
      <c r="B260" s="185"/>
      <c r="D260" s="165" t="s">
        <v>219</v>
      </c>
      <c r="E260" s="186" t="s">
        <v>1</v>
      </c>
      <c r="F260" s="187" t="s">
        <v>404</v>
      </c>
      <c r="H260" s="188">
        <v>67.84</v>
      </c>
      <c r="I260" s="189"/>
      <c r="L260" s="185"/>
      <c r="M260" s="190"/>
      <c r="T260" s="191"/>
      <c r="AT260" s="186" t="s">
        <v>219</v>
      </c>
      <c r="AU260" s="186" t="s">
        <v>88</v>
      </c>
      <c r="AV260" s="15" t="s">
        <v>222</v>
      </c>
      <c r="AW260" s="15" t="s">
        <v>31</v>
      </c>
      <c r="AX260" s="15" t="s">
        <v>75</v>
      </c>
      <c r="AY260" s="186" t="s">
        <v>205</v>
      </c>
    </row>
    <row r="261" spans="2:51" s="14" customFormat="1">
      <c r="B261" s="179"/>
      <c r="D261" s="165" t="s">
        <v>219</v>
      </c>
      <c r="E261" s="180" t="s">
        <v>1</v>
      </c>
      <c r="F261" s="181" t="s">
        <v>743</v>
      </c>
      <c r="H261" s="180" t="s">
        <v>1</v>
      </c>
      <c r="I261" s="182"/>
      <c r="L261" s="179"/>
      <c r="M261" s="183"/>
      <c r="T261" s="184"/>
      <c r="AT261" s="180" t="s">
        <v>219</v>
      </c>
      <c r="AU261" s="180" t="s">
        <v>88</v>
      </c>
      <c r="AV261" s="14" t="s">
        <v>82</v>
      </c>
      <c r="AW261" s="14" t="s">
        <v>31</v>
      </c>
      <c r="AX261" s="14" t="s">
        <v>75</v>
      </c>
      <c r="AY261" s="180" t="s">
        <v>205</v>
      </c>
    </row>
    <row r="262" spans="2:51" s="12" customFormat="1">
      <c r="B262" s="164"/>
      <c r="D262" s="165" t="s">
        <v>219</v>
      </c>
      <c r="E262" s="166" t="s">
        <v>1</v>
      </c>
      <c r="F262" s="167" t="s">
        <v>744</v>
      </c>
      <c r="H262" s="168">
        <v>16.96</v>
      </c>
      <c r="I262" s="169"/>
      <c r="L262" s="164"/>
      <c r="M262" s="170"/>
      <c r="T262" s="171"/>
      <c r="AT262" s="166" t="s">
        <v>219</v>
      </c>
      <c r="AU262" s="166" t="s">
        <v>88</v>
      </c>
      <c r="AV262" s="12" t="s">
        <v>88</v>
      </c>
      <c r="AW262" s="12" t="s">
        <v>31</v>
      </c>
      <c r="AX262" s="12" t="s">
        <v>75</v>
      </c>
      <c r="AY262" s="166" t="s">
        <v>205</v>
      </c>
    </row>
    <row r="263" spans="2:51" s="15" customFormat="1">
      <c r="B263" s="185"/>
      <c r="D263" s="165" t="s">
        <v>219</v>
      </c>
      <c r="E263" s="186" t="s">
        <v>1</v>
      </c>
      <c r="F263" s="187" t="s">
        <v>404</v>
      </c>
      <c r="H263" s="188">
        <v>16.96</v>
      </c>
      <c r="I263" s="189"/>
      <c r="L263" s="185"/>
      <c r="M263" s="190"/>
      <c r="T263" s="191"/>
      <c r="AT263" s="186" t="s">
        <v>219</v>
      </c>
      <c r="AU263" s="186" t="s">
        <v>88</v>
      </c>
      <c r="AV263" s="15" t="s">
        <v>222</v>
      </c>
      <c r="AW263" s="15" t="s">
        <v>31</v>
      </c>
      <c r="AX263" s="15" t="s">
        <v>75</v>
      </c>
      <c r="AY263" s="186" t="s">
        <v>205</v>
      </c>
    </row>
    <row r="264" spans="2:51" s="14" customFormat="1">
      <c r="B264" s="179"/>
      <c r="D264" s="165" t="s">
        <v>219</v>
      </c>
      <c r="E264" s="180" t="s">
        <v>1</v>
      </c>
      <c r="F264" s="181" t="s">
        <v>745</v>
      </c>
      <c r="H264" s="180" t="s">
        <v>1</v>
      </c>
      <c r="I264" s="182"/>
      <c r="L264" s="179"/>
      <c r="M264" s="183"/>
      <c r="T264" s="184"/>
      <c r="AT264" s="180" t="s">
        <v>219</v>
      </c>
      <c r="AU264" s="180" t="s">
        <v>88</v>
      </c>
      <c r="AV264" s="14" t="s">
        <v>82</v>
      </c>
      <c r="AW264" s="14" t="s">
        <v>31</v>
      </c>
      <c r="AX264" s="14" t="s">
        <v>75</v>
      </c>
      <c r="AY264" s="180" t="s">
        <v>205</v>
      </c>
    </row>
    <row r="265" spans="2:51" s="12" customFormat="1">
      <c r="B265" s="164"/>
      <c r="D265" s="165" t="s">
        <v>219</v>
      </c>
      <c r="E265" s="166" t="s">
        <v>1</v>
      </c>
      <c r="F265" s="167" t="s">
        <v>746</v>
      </c>
      <c r="H265" s="168">
        <v>8.48</v>
      </c>
      <c r="I265" s="169"/>
      <c r="L265" s="164"/>
      <c r="M265" s="170"/>
      <c r="T265" s="171"/>
      <c r="AT265" s="166" t="s">
        <v>219</v>
      </c>
      <c r="AU265" s="166" t="s">
        <v>88</v>
      </c>
      <c r="AV265" s="12" t="s">
        <v>88</v>
      </c>
      <c r="AW265" s="12" t="s">
        <v>31</v>
      </c>
      <c r="AX265" s="12" t="s">
        <v>75</v>
      </c>
      <c r="AY265" s="166" t="s">
        <v>205</v>
      </c>
    </row>
    <row r="266" spans="2:51" s="15" customFormat="1">
      <c r="B266" s="185"/>
      <c r="D266" s="165" t="s">
        <v>219</v>
      </c>
      <c r="E266" s="186" t="s">
        <v>1</v>
      </c>
      <c r="F266" s="187" t="s">
        <v>404</v>
      </c>
      <c r="H266" s="188">
        <v>8.48</v>
      </c>
      <c r="I266" s="189"/>
      <c r="L266" s="185"/>
      <c r="M266" s="190"/>
      <c r="T266" s="191"/>
      <c r="AT266" s="186" t="s">
        <v>219</v>
      </c>
      <c r="AU266" s="186" t="s">
        <v>88</v>
      </c>
      <c r="AV266" s="15" t="s">
        <v>222</v>
      </c>
      <c r="AW266" s="15" t="s">
        <v>31</v>
      </c>
      <c r="AX266" s="15" t="s">
        <v>75</v>
      </c>
      <c r="AY266" s="186" t="s">
        <v>205</v>
      </c>
    </row>
    <row r="267" spans="2:51" s="14" customFormat="1">
      <c r="B267" s="179"/>
      <c r="D267" s="165" t="s">
        <v>219</v>
      </c>
      <c r="E267" s="180" t="s">
        <v>1</v>
      </c>
      <c r="F267" s="181" t="s">
        <v>747</v>
      </c>
      <c r="H267" s="180" t="s">
        <v>1</v>
      </c>
      <c r="I267" s="182"/>
      <c r="L267" s="179"/>
      <c r="M267" s="183"/>
      <c r="T267" s="184"/>
      <c r="AT267" s="180" t="s">
        <v>219</v>
      </c>
      <c r="AU267" s="180" t="s">
        <v>88</v>
      </c>
      <c r="AV267" s="14" t="s">
        <v>82</v>
      </c>
      <c r="AW267" s="14" t="s">
        <v>31</v>
      </c>
      <c r="AX267" s="14" t="s">
        <v>75</v>
      </c>
      <c r="AY267" s="180" t="s">
        <v>205</v>
      </c>
    </row>
    <row r="268" spans="2:51" s="12" customFormat="1">
      <c r="B268" s="164"/>
      <c r="D268" s="165" t="s">
        <v>219</v>
      </c>
      <c r="E268" s="166" t="s">
        <v>1</v>
      </c>
      <c r="F268" s="167" t="s">
        <v>742</v>
      </c>
      <c r="H268" s="168">
        <v>67.84</v>
      </c>
      <c r="I268" s="169"/>
      <c r="L268" s="164"/>
      <c r="M268" s="170"/>
      <c r="T268" s="171"/>
      <c r="AT268" s="166" t="s">
        <v>219</v>
      </c>
      <c r="AU268" s="166" t="s">
        <v>88</v>
      </c>
      <c r="AV268" s="12" t="s">
        <v>88</v>
      </c>
      <c r="AW268" s="12" t="s">
        <v>31</v>
      </c>
      <c r="AX268" s="12" t="s">
        <v>75</v>
      </c>
      <c r="AY268" s="166" t="s">
        <v>205</v>
      </c>
    </row>
    <row r="269" spans="2:51" s="15" customFormat="1">
      <c r="B269" s="185"/>
      <c r="D269" s="165" t="s">
        <v>219</v>
      </c>
      <c r="E269" s="186" t="s">
        <v>1</v>
      </c>
      <c r="F269" s="187" t="s">
        <v>404</v>
      </c>
      <c r="H269" s="188">
        <v>67.84</v>
      </c>
      <c r="I269" s="189"/>
      <c r="L269" s="185"/>
      <c r="M269" s="190"/>
      <c r="T269" s="191"/>
      <c r="AT269" s="186" t="s">
        <v>219</v>
      </c>
      <c r="AU269" s="186" t="s">
        <v>88</v>
      </c>
      <c r="AV269" s="15" t="s">
        <v>222</v>
      </c>
      <c r="AW269" s="15" t="s">
        <v>31</v>
      </c>
      <c r="AX269" s="15" t="s">
        <v>75</v>
      </c>
      <c r="AY269" s="186" t="s">
        <v>205</v>
      </c>
    </row>
    <row r="270" spans="2:51" s="14" customFormat="1">
      <c r="B270" s="179"/>
      <c r="D270" s="165" t="s">
        <v>219</v>
      </c>
      <c r="E270" s="180" t="s">
        <v>1</v>
      </c>
      <c r="F270" s="181" t="s">
        <v>703</v>
      </c>
      <c r="H270" s="180" t="s">
        <v>1</v>
      </c>
      <c r="I270" s="182"/>
      <c r="L270" s="179"/>
      <c r="M270" s="183"/>
      <c r="T270" s="184"/>
      <c r="AT270" s="180" t="s">
        <v>219</v>
      </c>
      <c r="AU270" s="180" t="s">
        <v>88</v>
      </c>
      <c r="AV270" s="14" t="s">
        <v>82</v>
      </c>
      <c r="AW270" s="14" t="s">
        <v>31</v>
      </c>
      <c r="AX270" s="14" t="s">
        <v>75</v>
      </c>
      <c r="AY270" s="180" t="s">
        <v>205</v>
      </c>
    </row>
    <row r="271" spans="2:51" s="12" customFormat="1">
      <c r="B271" s="164"/>
      <c r="D271" s="165" t="s">
        <v>219</v>
      </c>
      <c r="E271" s="166" t="s">
        <v>1</v>
      </c>
      <c r="F271" s="167" t="s">
        <v>748</v>
      </c>
      <c r="H271" s="168">
        <v>4.0999999999999996</v>
      </c>
      <c r="I271" s="169"/>
      <c r="L271" s="164"/>
      <c r="M271" s="170"/>
      <c r="T271" s="171"/>
      <c r="AT271" s="166" t="s">
        <v>219</v>
      </c>
      <c r="AU271" s="166" t="s">
        <v>88</v>
      </c>
      <c r="AV271" s="12" t="s">
        <v>88</v>
      </c>
      <c r="AW271" s="12" t="s">
        <v>31</v>
      </c>
      <c r="AX271" s="12" t="s">
        <v>75</v>
      </c>
      <c r="AY271" s="166" t="s">
        <v>205</v>
      </c>
    </row>
    <row r="272" spans="2:51" s="15" customFormat="1">
      <c r="B272" s="185"/>
      <c r="D272" s="165" t="s">
        <v>219</v>
      </c>
      <c r="E272" s="186" t="s">
        <v>1</v>
      </c>
      <c r="F272" s="187" t="s">
        <v>404</v>
      </c>
      <c r="H272" s="188">
        <v>4.0999999999999996</v>
      </c>
      <c r="I272" s="189"/>
      <c r="L272" s="185"/>
      <c r="M272" s="190"/>
      <c r="T272" s="191"/>
      <c r="AT272" s="186" t="s">
        <v>219</v>
      </c>
      <c r="AU272" s="186" t="s">
        <v>88</v>
      </c>
      <c r="AV272" s="15" t="s">
        <v>222</v>
      </c>
      <c r="AW272" s="15" t="s">
        <v>31</v>
      </c>
      <c r="AX272" s="15" t="s">
        <v>75</v>
      </c>
      <c r="AY272" s="186" t="s">
        <v>205</v>
      </c>
    </row>
    <row r="273" spans="2:51" s="14" customFormat="1">
      <c r="B273" s="179"/>
      <c r="D273" s="165" t="s">
        <v>219</v>
      </c>
      <c r="E273" s="180" t="s">
        <v>1</v>
      </c>
      <c r="F273" s="181" t="s">
        <v>705</v>
      </c>
      <c r="H273" s="180" t="s">
        <v>1</v>
      </c>
      <c r="I273" s="182"/>
      <c r="L273" s="179"/>
      <c r="M273" s="183"/>
      <c r="T273" s="184"/>
      <c r="AT273" s="180" t="s">
        <v>219</v>
      </c>
      <c r="AU273" s="180" t="s">
        <v>88</v>
      </c>
      <c r="AV273" s="14" t="s">
        <v>82</v>
      </c>
      <c r="AW273" s="14" t="s">
        <v>31</v>
      </c>
      <c r="AX273" s="14" t="s">
        <v>75</v>
      </c>
      <c r="AY273" s="180" t="s">
        <v>205</v>
      </c>
    </row>
    <row r="274" spans="2:51" s="12" customFormat="1">
      <c r="B274" s="164"/>
      <c r="D274" s="165" t="s">
        <v>219</v>
      </c>
      <c r="E274" s="166" t="s">
        <v>1</v>
      </c>
      <c r="F274" s="167" t="s">
        <v>749</v>
      </c>
      <c r="H274" s="168">
        <v>3.65</v>
      </c>
      <c r="I274" s="169"/>
      <c r="L274" s="164"/>
      <c r="M274" s="170"/>
      <c r="T274" s="171"/>
      <c r="AT274" s="166" t="s">
        <v>219</v>
      </c>
      <c r="AU274" s="166" t="s">
        <v>88</v>
      </c>
      <c r="AV274" s="12" t="s">
        <v>88</v>
      </c>
      <c r="AW274" s="12" t="s">
        <v>31</v>
      </c>
      <c r="AX274" s="12" t="s">
        <v>75</v>
      </c>
      <c r="AY274" s="166" t="s">
        <v>205</v>
      </c>
    </row>
    <row r="275" spans="2:51" s="15" customFormat="1">
      <c r="B275" s="185"/>
      <c r="D275" s="165" t="s">
        <v>219</v>
      </c>
      <c r="E275" s="186" t="s">
        <v>1</v>
      </c>
      <c r="F275" s="187" t="s">
        <v>404</v>
      </c>
      <c r="H275" s="188">
        <v>3.65</v>
      </c>
      <c r="I275" s="189"/>
      <c r="L275" s="185"/>
      <c r="M275" s="190"/>
      <c r="T275" s="191"/>
      <c r="AT275" s="186" t="s">
        <v>219</v>
      </c>
      <c r="AU275" s="186" t="s">
        <v>88</v>
      </c>
      <c r="AV275" s="15" t="s">
        <v>222</v>
      </c>
      <c r="AW275" s="15" t="s">
        <v>31</v>
      </c>
      <c r="AX275" s="15" t="s">
        <v>75</v>
      </c>
      <c r="AY275" s="186" t="s">
        <v>205</v>
      </c>
    </row>
    <row r="276" spans="2:51" s="14" customFormat="1">
      <c r="B276" s="179"/>
      <c r="D276" s="165" t="s">
        <v>219</v>
      </c>
      <c r="E276" s="180" t="s">
        <v>1</v>
      </c>
      <c r="F276" s="181" t="s">
        <v>750</v>
      </c>
      <c r="H276" s="180" t="s">
        <v>1</v>
      </c>
      <c r="I276" s="182"/>
      <c r="L276" s="179"/>
      <c r="M276" s="183"/>
      <c r="T276" s="184"/>
      <c r="AT276" s="180" t="s">
        <v>219</v>
      </c>
      <c r="AU276" s="180" t="s">
        <v>88</v>
      </c>
      <c r="AV276" s="14" t="s">
        <v>82</v>
      </c>
      <c r="AW276" s="14" t="s">
        <v>31</v>
      </c>
      <c r="AX276" s="14" t="s">
        <v>75</v>
      </c>
      <c r="AY276" s="180" t="s">
        <v>205</v>
      </c>
    </row>
    <row r="277" spans="2:51" s="12" customFormat="1">
      <c r="B277" s="164"/>
      <c r="D277" s="165" t="s">
        <v>219</v>
      </c>
      <c r="E277" s="166" t="s">
        <v>1</v>
      </c>
      <c r="F277" s="167" t="s">
        <v>751</v>
      </c>
      <c r="H277" s="168">
        <v>63.04</v>
      </c>
      <c r="I277" s="169"/>
      <c r="L277" s="164"/>
      <c r="M277" s="170"/>
      <c r="T277" s="171"/>
      <c r="AT277" s="166" t="s">
        <v>219</v>
      </c>
      <c r="AU277" s="166" t="s">
        <v>88</v>
      </c>
      <c r="AV277" s="12" t="s">
        <v>88</v>
      </c>
      <c r="AW277" s="12" t="s">
        <v>31</v>
      </c>
      <c r="AX277" s="12" t="s">
        <v>75</v>
      </c>
      <c r="AY277" s="166" t="s">
        <v>205</v>
      </c>
    </row>
    <row r="278" spans="2:51" s="15" customFormat="1">
      <c r="B278" s="185"/>
      <c r="D278" s="165" t="s">
        <v>219</v>
      </c>
      <c r="E278" s="186" t="s">
        <v>1</v>
      </c>
      <c r="F278" s="187" t="s">
        <v>404</v>
      </c>
      <c r="H278" s="188">
        <v>63.04</v>
      </c>
      <c r="I278" s="189"/>
      <c r="L278" s="185"/>
      <c r="M278" s="190"/>
      <c r="T278" s="191"/>
      <c r="AT278" s="186" t="s">
        <v>219</v>
      </c>
      <c r="AU278" s="186" t="s">
        <v>88</v>
      </c>
      <c r="AV278" s="15" t="s">
        <v>222</v>
      </c>
      <c r="AW278" s="15" t="s">
        <v>31</v>
      </c>
      <c r="AX278" s="15" t="s">
        <v>75</v>
      </c>
      <c r="AY278" s="186" t="s">
        <v>205</v>
      </c>
    </row>
    <row r="279" spans="2:51" s="13" customFormat="1">
      <c r="B279" s="172"/>
      <c r="D279" s="165" t="s">
        <v>219</v>
      </c>
      <c r="E279" s="173" t="s">
        <v>1</v>
      </c>
      <c r="F279" s="174" t="s">
        <v>221</v>
      </c>
      <c r="H279" s="175">
        <v>374.07900000000001</v>
      </c>
      <c r="I279" s="176"/>
      <c r="L279" s="172"/>
      <c r="M279" s="197"/>
      <c r="N279" s="198"/>
      <c r="O279" s="198"/>
      <c r="P279" s="198"/>
      <c r="Q279" s="198"/>
      <c r="R279" s="198"/>
      <c r="S279" s="198"/>
      <c r="T279" s="199"/>
      <c r="AT279" s="173" t="s">
        <v>219</v>
      </c>
      <c r="AU279" s="173" t="s">
        <v>88</v>
      </c>
      <c r="AV279" s="13" t="s">
        <v>210</v>
      </c>
      <c r="AW279" s="13" t="s">
        <v>31</v>
      </c>
      <c r="AX279" s="13" t="s">
        <v>82</v>
      </c>
      <c r="AY279" s="173" t="s">
        <v>205</v>
      </c>
    </row>
    <row r="280" spans="2:51" s="1" customFormat="1" ht="6.95" customHeight="1">
      <c r="B280" s="47"/>
      <c r="C280" s="48"/>
      <c r="D280" s="48"/>
      <c r="E280" s="48"/>
      <c r="F280" s="48"/>
      <c r="G280" s="48"/>
      <c r="H280" s="48"/>
      <c r="I280" s="48"/>
      <c r="J280" s="48"/>
      <c r="K280" s="48"/>
      <c r="L280" s="32"/>
    </row>
  </sheetData>
  <autoFilter ref="C125:K279" xr:uid="{00000000-0009-0000-0000-000004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172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752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753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ROUND(J132,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ROUND((SUM(BE132:BE196)),  2)</f>
        <v>0</v>
      </c>
      <c r="G35" s="95"/>
      <c r="H35" s="95"/>
      <c r="I35" s="96">
        <v>0.2</v>
      </c>
      <c r="J35" s="94">
        <f>ROUND(((SUM(BE132:BE196))*I35),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ROUND((SUM(BF132:BF196)),  2)</f>
        <v>0</v>
      </c>
      <c r="G36" s="95"/>
      <c r="H36" s="95"/>
      <c r="I36" s="96">
        <v>0.2</v>
      </c>
      <c r="J36" s="94">
        <f>ROUND(((SUM(BF132:BF196))*I36),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ROUND((SUM(BG132:BG196)),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ROUND((SUM(BH132:BH196)),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ROUND((SUM(BI132:BI196)),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172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E1.5Z - E1.5Z 5.Ústredné vykurovanie A,B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Ing.P. Valent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J132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184</v>
      </c>
      <c r="E99" s="111"/>
      <c r="F99" s="111"/>
      <c r="G99" s="111"/>
      <c r="H99" s="111"/>
      <c r="I99" s="111"/>
      <c r="J99" s="112">
        <f>J133</f>
        <v>0</v>
      </c>
      <c r="L99" s="109"/>
    </row>
    <row r="100" spans="2:47" s="8" customFormat="1" ht="24.95" customHeight="1">
      <c r="B100" s="109"/>
      <c r="D100" s="110" t="s">
        <v>184</v>
      </c>
      <c r="E100" s="111"/>
      <c r="F100" s="111"/>
      <c r="G100" s="111"/>
      <c r="H100" s="111"/>
      <c r="I100" s="111"/>
      <c r="J100" s="112">
        <f>J135</f>
        <v>0</v>
      </c>
      <c r="L100" s="109"/>
    </row>
    <row r="101" spans="2:47" s="9" customFormat="1" ht="19.899999999999999" customHeight="1">
      <c r="B101" s="113"/>
      <c r="D101" s="114" t="s">
        <v>754</v>
      </c>
      <c r="E101" s="115"/>
      <c r="F101" s="115"/>
      <c r="G101" s="115"/>
      <c r="H101" s="115"/>
      <c r="I101" s="115"/>
      <c r="J101" s="116">
        <f>J136</f>
        <v>0</v>
      </c>
      <c r="L101" s="113"/>
    </row>
    <row r="102" spans="2:47" s="8" customFormat="1" ht="24.95" customHeight="1">
      <c r="B102" s="109"/>
      <c r="D102" s="110" t="s">
        <v>755</v>
      </c>
      <c r="E102" s="111"/>
      <c r="F102" s="111"/>
      <c r="G102" s="111"/>
      <c r="H102" s="111"/>
      <c r="I102" s="111"/>
      <c r="J102" s="112">
        <f>J139</f>
        <v>0</v>
      </c>
      <c r="L102" s="109"/>
    </row>
    <row r="103" spans="2:47" s="9" customFormat="1" ht="19.899999999999999" customHeight="1">
      <c r="B103" s="113"/>
      <c r="D103" s="114" t="s">
        <v>756</v>
      </c>
      <c r="E103" s="115"/>
      <c r="F103" s="115"/>
      <c r="G103" s="115"/>
      <c r="H103" s="115"/>
      <c r="I103" s="115"/>
      <c r="J103" s="116">
        <f>J140</f>
        <v>0</v>
      </c>
      <c r="L103" s="113"/>
    </row>
    <row r="104" spans="2:47" s="9" customFormat="1" ht="19.899999999999999" customHeight="1">
      <c r="B104" s="113"/>
      <c r="D104" s="114" t="s">
        <v>757</v>
      </c>
      <c r="E104" s="115"/>
      <c r="F104" s="115"/>
      <c r="G104" s="115"/>
      <c r="H104" s="115"/>
      <c r="I104" s="115"/>
      <c r="J104" s="116">
        <f>J149</f>
        <v>0</v>
      </c>
      <c r="L104" s="113"/>
    </row>
    <row r="105" spans="2:47" s="9" customFormat="1" ht="19.899999999999999" customHeight="1">
      <c r="B105" s="113"/>
      <c r="D105" s="114" t="s">
        <v>758</v>
      </c>
      <c r="E105" s="115"/>
      <c r="F105" s="115"/>
      <c r="G105" s="115"/>
      <c r="H105" s="115"/>
      <c r="I105" s="115"/>
      <c r="J105" s="116">
        <f>J157</f>
        <v>0</v>
      </c>
      <c r="L105" s="113"/>
    </row>
    <row r="106" spans="2:47" s="9" customFormat="1" ht="19.899999999999999" customHeight="1">
      <c r="B106" s="113"/>
      <c r="D106" s="114" t="s">
        <v>759</v>
      </c>
      <c r="E106" s="115"/>
      <c r="F106" s="115"/>
      <c r="G106" s="115"/>
      <c r="H106" s="115"/>
      <c r="I106" s="115"/>
      <c r="J106" s="116">
        <f>J170</f>
        <v>0</v>
      </c>
      <c r="L106" s="113"/>
    </row>
    <row r="107" spans="2:47" s="9" customFormat="1" ht="19.899999999999999" customHeight="1">
      <c r="B107" s="113"/>
      <c r="D107" s="114" t="s">
        <v>760</v>
      </c>
      <c r="E107" s="115"/>
      <c r="F107" s="115"/>
      <c r="G107" s="115"/>
      <c r="H107" s="115"/>
      <c r="I107" s="115"/>
      <c r="J107" s="116">
        <f>J175</f>
        <v>0</v>
      </c>
      <c r="L107" s="113"/>
    </row>
    <row r="108" spans="2:47" s="9" customFormat="1" ht="19.899999999999999" customHeight="1">
      <c r="B108" s="113"/>
      <c r="D108" s="114" t="s">
        <v>761</v>
      </c>
      <c r="E108" s="115"/>
      <c r="F108" s="115"/>
      <c r="G108" s="115"/>
      <c r="H108" s="115"/>
      <c r="I108" s="115"/>
      <c r="J108" s="116">
        <f>J180</f>
        <v>0</v>
      </c>
      <c r="L108" s="113"/>
    </row>
    <row r="109" spans="2:47" s="8" customFormat="1" ht="24.95" customHeight="1">
      <c r="B109" s="109"/>
      <c r="D109" s="110" t="s">
        <v>762</v>
      </c>
      <c r="E109" s="111"/>
      <c r="F109" s="111"/>
      <c r="G109" s="111"/>
      <c r="H109" s="111"/>
      <c r="I109" s="111"/>
      <c r="J109" s="112">
        <f>J184</f>
        <v>0</v>
      </c>
      <c r="L109" s="109"/>
    </row>
    <row r="110" spans="2:47" s="8" customFormat="1" ht="24.95" customHeight="1">
      <c r="B110" s="109"/>
      <c r="D110" s="110" t="s">
        <v>763</v>
      </c>
      <c r="E110" s="111"/>
      <c r="F110" s="111"/>
      <c r="G110" s="111"/>
      <c r="H110" s="111"/>
      <c r="I110" s="111"/>
      <c r="J110" s="112">
        <f>J193</f>
        <v>0</v>
      </c>
      <c r="L110" s="109"/>
    </row>
    <row r="111" spans="2:47" s="1" customFormat="1" ht="21.75" customHeight="1">
      <c r="B111" s="32"/>
      <c r="L111" s="32"/>
    </row>
    <row r="112" spans="2:47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2"/>
    </row>
    <row r="116" spans="2:12" s="1" customFormat="1" ht="6.9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32"/>
    </row>
    <row r="117" spans="2:12" s="1" customFormat="1" ht="24.95" customHeight="1">
      <c r="B117" s="32"/>
      <c r="C117" s="21" t="s">
        <v>191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15</v>
      </c>
      <c r="L119" s="32"/>
    </row>
    <row r="120" spans="2:12" s="1" customFormat="1" ht="26.25" customHeight="1">
      <c r="B120" s="32"/>
      <c r="E120" s="270" t="str">
        <f>E7</f>
        <v>PD PRE MODERNIZÁCIU A STAVEBNÉ ÚPRAVY-  ŠD NOVÁ DOBA  PRI SPU V NITRE</v>
      </c>
      <c r="F120" s="271"/>
      <c r="G120" s="271"/>
      <c r="H120" s="271"/>
      <c r="L120" s="32"/>
    </row>
    <row r="121" spans="2:12" ht="12" customHeight="1">
      <c r="B121" s="20"/>
      <c r="C121" s="27" t="s">
        <v>171</v>
      </c>
      <c r="L121" s="20"/>
    </row>
    <row r="122" spans="2:12" s="1" customFormat="1" ht="16.5" customHeight="1">
      <c r="B122" s="32"/>
      <c r="E122" s="270" t="s">
        <v>172</v>
      </c>
      <c r="F122" s="269"/>
      <c r="G122" s="269"/>
      <c r="H122" s="269"/>
      <c r="L122" s="32"/>
    </row>
    <row r="123" spans="2:12" s="1" customFormat="1" ht="12" customHeight="1">
      <c r="B123" s="32"/>
      <c r="C123" s="27" t="s">
        <v>173</v>
      </c>
      <c r="L123" s="32"/>
    </row>
    <row r="124" spans="2:12" s="1" customFormat="1" ht="16.5" customHeight="1">
      <c r="B124" s="32"/>
      <c r="E124" s="225" t="str">
        <f>E11</f>
        <v>E1.5Z - E1.5Z 5.Ústredné vykurovanie A,B</v>
      </c>
      <c r="F124" s="269"/>
      <c r="G124" s="269"/>
      <c r="H124" s="269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19</v>
      </c>
      <c r="F126" s="25" t="str">
        <f>F14</f>
        <v>Nitra</v>
      </c>
      <c r="I126" s="27" t="s">
        <v>21</v>
      </c>
      <c r="J126" s="55" t="str">
        <f>IF(J14="","",J14)</f>
        <v>6. 6. 2024</v>
      </c>
      <c r="L126" s="32"/>
    </row>
    <row r="127" spans="2:12" s="1" customFormat="1" ht="6.95" customHeight="1">
      <c r="B127" s="32"/>
      <c r="L127" s="32"/>
    </row>
    <row r="128" spans="2:12" s="1" customFormat="1" ht="40.15" customHeight="1">
      <c r="B128" s="32"/>
      <c r="C128" s="27" t="s">
        <v>23</v>
      </c>
      <c r="F128" s="25" t="str">
        <f>E17</f>
        <v>SPU v NITRE , A.Hlinku č.2 , 94901 NITRA</v>
      </c>
      <c r="I128" s="27" t="s">
        <v>29</v>
      </c>
      <c r="J128" s="30" t="str">
        <f>E23</f>
        <v xml:space="preserve">STAPRING a.s.,Cintorínska 9,811 Bratislava </v>
      </c>
      <c r="L128" s="32"/>
    </row>
    <row r="129" spans="2:65" s="1" customFormat="1" ht="15.2" customHeight="1">
      <c r="B129" s="32"/>
      <c r="C129" s="27" t="s">
        <v>27</v>
      </c>
      <c r="F129" s="25" t="str">
        <f>IF(E20="","",E20)</f>
        <v>Vyplň údaj</v>
      </c>
      <c r="I129" s="27" t="s">
        <v>32</v>
      </c>
      <c r="J129" s="30" t="str">
        <f>E26</f>
        <v>Ing.P. Valent</v>
      </c>
      <c r="L129" s="32"/>
    </row>
    <row r="130" spans="2:65" s="1" customFormat="1" ht="10.35" customHeight="1">
      <c r="B130" s="32"/>
      <c r="L130" s="32"/>
    </row>
    <row r="131" spans="2:65" s="10" customFormat="1" ht="29.25" customHeight="1">
      <c r="B131" s="117"/>
      <c r="C131" s="118" t="s">
        <v>192</v>
      </c>
      <c r="D131" s="119" t="s">
        <v>60</v>
      </c>
      <c r="E131" s="119" t="s">
        <v>56</v>
      </c>
      <c r="F131" s="119" t="s">
        <v>57</v>
      </c>
      <c r="G131" s="119" t="s">
        <v>193</v>
      </c>
      <c r="H131" s="119" t="s">
        <v>194</v>
      </c>
      <c r="I131" s="119" t="s">
        <v>195</v>
      </c>
      <c r="J131" s="120" t="s">
        <v>181</v>
      </c>
      <c r="K131" s="121" t="s">
        <v>196</v>
      </c>
      <c r="L131" s="117"/>
      <c r="M131" s="62" t="s">
        <v>1</v>
      </c>
      <c r="N131" s="63" t="s">
        <v>39</v>
      </c>
      <c r="O131" s="63" t="s">
        <v>197</v>
      </c>
      <c r="P131" s="63" t="s">
        <v>198</v>
      </c>
      <c r="Q131" s="63" t="s">
        <v>199</v>
      </c>
      <c r="R131" s="63" t="s">
        <v>200</v>
      </c>
      <c r="S131" s="63" t="s">
        <v>201</v>
      </c>
      <c r="T131" s="64" t="s">
        <v>202</v>
      </c>
    </row>
    <row r="132" spans="2:65" s="1" customFormat="1" ht="22.9" customHeight="1">
      <c r="B132" s="32"/>
      <c r="C132" s="67" t="s">
        <v>182</v>
      </c>
      <c r="J132" s="122">
        <f>BK132</f>
        <v>0</v>
      </c>
      <c r="L132" s="32"/>
      <c r="M132" s="65"/>
      <c r="N132" s="56"/>
      <c r="O132" s="56"/>
      <c r="P132" s="123">
        <f>P133+P135+P139+P184+P193</f>
        <v>0</v>
      </c>
      <c r="Q132" s="56"/>
      <c r="R132" s="123">
        <f>R133+R135+R139+R184+R193</f>
        <v>3.58731</v>
      </c>
      <c r="S132" s="56"/>
      <c r="T132" s="124">
        <f>T133+T135+T139+T184+T193</f>
        <v>0</v>
      </c>
      <c r="AT132" s="17" t="s">
        <v>74</v>
      </c>
      <c r="AU132" s="17" t="s">
        <v>183</v>
      </c>
      <c r="BK132" s="125">
        <f>BK133+BK135+BK139+BK184+BK193</f>
        <v>0</v>
      </c>
    </row>
    <row r="133" spans="2:65" s="11" customFormat="1" ht="25.9" customHeight="1">
      <c r="B133" s="126"/>
      <c r="D133" s="127" t="s">
        <v>74</v>
      </c>
      <c r="E133" s="128" t="s">
        <v>203</v>
      </c>
      <c r="F133" s="128" t="s">
        <v>204</v>
      </c>
      <c r="I133" s="129"/>
      <c r="J133" s="130">
        <f>BK133</f>
        <v>0</v>
      </c>
      <c r="L133" s="126"/>
      <c r="M133" s="131"/>
      <c r="P133" s="132">
        <f>P134</f>
        <v>0</v>
      </c>
      <c r="R133" s="132">
        <f>R134</f>
        <v>0</v>
      </c>
      <c r="T133" s="133">
        <f>T134</f>
        <v>0</v>
      </c>
      <c r="AR133" s="127" t="s">
        <v>82</v>
      </c>
      <c r="AT133" s="134" t="s">
        <v>74</v>
      </c>
      <c r="AU133" s="134" t="s">
        <v>75</v>
      </c>
      <c r="AY133" s="127" t="s">
        <v>205</v>
      </c>
      <c r="BK133" s="135">
        <f>BK134</f>
        <v>0</v>
      </c>
    </row>
    <row r="134" spans="2:65" s="1" customFormat="1" ht="66.75" customHeight="1">
      <c r="B134" s="136"/>
      <c r="C134" s="137" t="s">
        <v>82</v>
      </c>
      <c r="D134" s="137" t="s">
        <v>206</v>
      </c>
      <c r="E134" s="138" t="s">
        <v>207</v>
      </c>
      <c r="F134" s="139" t="s">
        <v>208</v>
      </c>
      <c r="G134" s="140" t="s">
        <v>1</v>
      </c>
      <c r="H134" s="141">
        <v>0</v>
      </c>
      <c r="I134" s="142"/>
      <c r="J134" s="143">
        <f>ROUND(I134*H134,2)</f>
        <v>0</v>
      </c>
      <c r="K134" s="144"/>
      <c r="L134" s="145"/>
      <c r="M134" s="146" t="s">
        <v>1</v>
      </c>
      <c r="N134" s="147" t="s">
        <v>41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209</v>
      </c>
      <c r="AT134" s="150" t="s">
        <v>206</v>
      </c>
      <c r="AU134" s="150" t="s">
        <v>82</v>
      </c>
      <c r="AY134" s="17" t="s">
        <v>205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7" t="s">
        <v>88</v>
      </c>
      <c r="BK134" s="151">
        <f>ROUND(I134*H134,2)</f>
        <v>0</v>
      </c>
      <c r="BL134" s="17" t="s">
        <v>210</v>
      </c>
      <c r="BM134" s="150" t="s">
        <v>764</v>
      </c>
    </row>
    <row r="135" spans="2:65" s="11" customFormat="1" ht="25.9" customHeight="1">
      <c r="B135" s="126"/>
      <c r="D135" s="127" t="s">
        <v>74</v>
      </c>
      <c r="E135" s="128" t="s">
        <v>203</v>
      </c>
      <c r="F135" s="128" t="s">
        <v>204</v>
      </c>
      <c r="I135" s="129"/>
      <c r="J135" s="130">
        <f>BK135</f>
        <v>0</v>
      </c>
      <c r="L135" s="126"/>
      <c r="M135" s="131"/>
      <c r="P135" s="132">
        <f>P136</f>
        <v>0</v>
      </c>
      <c r="R135" s="132">
        <f>R136</f>
        <v>0</v>
      </c>
      <c r="T135" s="133">
        <f>T136</f>
        <v>0</v>
      </c>
      <c r="AR135" s="127" t="s">
        <v>82</v>
      </c>
      <c r="AT135" s="134" t="s">
        <v>74</v>
      </c>
      <c r="AU135" s="134" t="s">
        <v>75</v>
      </c>
      <c r="AY135" s="127" t="s">
        <v>205</v>
      </c>
      <c r="BK135" s="135">
        <f>BK136</f>
        <v>0</v>
      </c>
    </row>
    <row r="136" spans="2:65" s="11" customFormat="1" ht="22.9" customHeight="1">
      <c r="B136" s="126"/>
      <c r="D136" s="127" t="s">
        <v>74</v>
      </c>
      <c r="E136" s="152" t="s">
        <v>277</v>
      </c>
      <c r="F136" s="152" t="s">
        <v>765</v>
      </c>
      <c r="I136" s="129"/>
      <c r="J136" s="153">
        <f>BK136</f>
        <v>0</v>
      </c>
      <c r="L136" s="126"/>
      <c r="M136" s="131"/>
      <c r="P136" s="132">
        <f>SUM(P137:P138)</f>
        <v>0</v>
      </c>
      <c r="R136" s="132">
        <f>SUM(R137:R138)</f>
        <v>0</v>
      </c>
      <c r="T136" s="133">
        <f>SUM(T137:T138)</f>
        <v>0</v>
      </c>
      <c r="AR136" s="127" t="s">
        <v>82</v>
      </c>
      <c r="AT136" s="134" t="s">
        <v>74</v>
      </c>
      <c r="AU136" s="134" t="s">
        <v>82</v>
      </c>
      <c r="AY136" s="127" t="s">
        <v>205</v>
      </c>
      <c r="BK136" s="135">
        <f>SUM(BK137:BK138)</f>
        <v>0</v>
      </c>
    </row>
    <row r="137" spans="2:65" s="1" customFormat="1" ht="24.2" customHeight="1">
      <c r="B137" s="136"/>
      <c r="C137" s="154" t="s">
        <v>88</v>
      </c>
      <c r="D137" s="154" t="s">
        <v>214</v>
      </c>
      <c r="E137" s="155" t="s">
        <v>766</v>
      </c>
      <c r="F137" s="156" t="s">
        <v>767</v>
      </c>
      <c r="G137" s="157" t="s">
        <v>592</v>
      </c>
      <c r="H137" s="158">
        <v>1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41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210</v>
      </c>
      <c r="AT137" s="150" t="s">
        <v>214</v>
      </c>
      <c r="AU137" s="150" t="s">
        <v>88</v>
      </c>
      <c r="AY137" s="17" t="s">
        <v>205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7" t="s">
        <v>88</v>
      </c>
      <c r="BK137" s="151">
        <f>ROUND(I137*H137,2)</f>
        <v>0</v>
      </c>
      <c r="BL137" s="17" t="s">
        <v>210</v>
      </c>
      <c r="BM137" s="150" t="s">
        <v>768</v>
      </c>
    </row>
    <row r="138" spans="2:65" s="12" customFormat="1">
      <c r="B138" s="164"/>
      <c r="D138" s="165" t="s">
        <v>219</v>
      </c>
      <c r="E138" s="166" t="s">
        <v>1</v>
      </c>
      <c r="F138" s="167" t="s">
        <v>82</v>
      </c>
      <c r="H138" s="168">
        <v>1</v>
      </c>
      <c r="I138" s="169"/>
      <c r="L138" s="164"/>
      <c r="M138" s="170"/>
      <c r="T138" s="171"/>
      <c r="AT138" s="166" t="s">
        <v>219</v>
      </c>
      <c r="AU138" s="166" t="s">
        <v>88</v>
      </c>
      <c r="AV138" s="12" t="s">
        <v>88</v>
      </c>
      <c r="AW138" s="12" t="s">
        <v>31</v>
      </c>
      <c r="AX138" s="12" t="s">
        <v>82</v>
      </c>
      <c r="AY138" s="166" t="s">
        <v>205</v>
      </c>
    </row>
    <row r="139" spans="2:65" s="11" customFormat="1" ht="25.9" customHeight="1">
      <c r="B139" s="126"/>
      <c r="D139" s="127" t="s">
        <v>74</v>
      </c>
      <c r="E139" s="128" t="s">
        <v>227</v>
      </c>
      <c r="F139" s="128" t="s">
        <v>769</v>
      </c>
      <c r="I139" s="129"/>
      <c r="J139" s="130">
        <f>BK139</f>
        <v>0</v>
      </c>
      <c r="L139" s="126"/>
      <c r="M139" s="131"/>
      <c r="P139" s="132">
        <f>P140+P149+P157+P170+P175+P180</f>
        <v>0</v>
      </c>
      <c r="R139" s="132">
        <f>R140+R149+R157+R170+R175+R180</f>
        <v>3.5802700000000001</v>
      </c>
      <c r="T139" s="133">
        <f>T140+T149+T157+T170+T175+T180</f>
        <v>0</v>
      </c>
      <c r="AR139" s="127" t="s">
        <v>88</v>
      </c>
      <c r="AT139" s="134" t="s">
        <v>74</v>
      </c>
      <c r="AU139" s="134" t="s">
        <v>75</v>
      </c>
      <c r="AY139" s="127" t="s">
        <v>205</v>
      </c>
      <c r="BK139" s="135">
        <f>BK140+BK149+BK157+BK170+BK175+BK180</f>
        <v>0</v>
      </c>
    </row>
    <row r="140" spans="2:65" s="11" customFormat="1" ht="22.9" customHeight="1">
      <c r="B140" s="126"/>
      <c r="D140" s="127" t="s">
        <v>74</v>
      </c>
      <c r="E140" s="152" t="s">
        <v>384</v>
      </c>
      <c r="F140" s="152" t="s">
        <v>770</v>
      </c>
      <c r="I140" s="129"/>
      <c r="J140" s="153">
        <f>BK140</f>
        <v>0</v>
      </c>
      <c r="L140" s="126"/>
      <c r="M140" s="131"/>
      <c r="P140" s="132">
        <f>SUM(P141:P148)</f>
        <v>0</v>
      </c>
      <c r="R140" s="132">
        <f>SUM(R141:R148)</f>
        <v>5.476000000000001E-2</v>
      </c>
      <c r="T140" s="133">
        <f>SUM(T141:T148)</f>
        <v>0</v>
      </c>
      <c r="AR140" s="127" t="s">
        <v>88</v>
      </c>
      <c r="AT140" s="134" t="s">
        <v>74</v>
      </c>
      <c r="AU140" s="134" t="s">
        <v>82</v>
      </c>
      <c r="AY140" s="127" t="s">
        <v>205</v>
      </c>
      <c r="BK140" s="135">
        <f>SUM(BK141:BK148)</f>
        <v>0</v>
      </c>
    </row>
    <row r="141" spans="2:65" s="1" customFormat="1" ht="21.75" customHeight="1">
      <c r="B141" s="136"/>
      <c r="C141" s="154" t="s">
        <v>222</v>
      </c>
      <c r="D141" s="154" t="s">
        <v>214</v>
      </c>
      <c r="E141" s="155" t="s">
        <v>771</v>
      </c>
      <c r="F141" s="156" t="s">
        <v>772</v>
      </c>
      <c r="G141" s="157" t="s">
        <v>370</v>
      </c>
      <c r="H141" s="158">
        <v>40</v>
      </c>
      <c r="I141" s="159"/>
      <c r="J141" s="160">
        <f t="shared" ref="J141:J148" si="0">ROUND(I141*H141,2)</f>
        <v>0</v>
      </c>
      <c r="K141" s="161"/>
      <c r="L141" s="32"/>
      <c r="M141" s="162" t="s">
        <v>1</v>
      </c>
      <c r="N141" s="163" t="s">
        <v>41</v>
      </c>
      <c r="P141" s="148">
        <f t="shared" ref="P141:P148" si="1">O141*H141</f>
        <v>0</v>
      </c>
      <c r="Q141" s="148">
        <v>4.2000000000000002E-4</v>
      </c>
      <c r="R141" s="148">
        <f t="shared" ref="R141:R148" si="2">Q141*H141</f>
        <v>1.6800000000000002E-2</v>
      </c>
      <c r="S141" s="148">
        <v>0</v>
      </c>
      <c r="T141" s="149">
        <f t="shared" ref="T141:T148" si="3">S141*H141</f>
        <v>0</v>
      </c>
      <c r="AR141" s="150" t="s">
        <v>233</v>
      </c>
      <c r="AT141" s="150" t="s">
        <v>214</v>
      </c>
      <c r="AU141" s="150" t="s">
        <v>88</v>
      </c>
      <c r="AY141" s="17" t="s">
        <v>205</v>
      </c>
      <c r="BE141" s="151">
        <f t="shared" ref="BE141:BE148" si="4">IF(N141="základná",J141,0)</f>
        <v>0</v>
      </c>
      <c r="BF141" s="151">
        <f t="shared" ref="BF141:BF148" si="5">IF(N141="znížená",J141,0)</f>
        <v>0</v>
      </c>
      <c r="BG141" s="151">
        <f t="shared" ref="BG141:BG148" si="6">IF(N141="zákl. prenesená",J141,0)</f>
        <v>0</v>
      </c>
      <c r="BH141" s="151">
        <f t="shared" ref="BH141:BH148" si="7">IF(N141="zníž. prenesená",J141,0)</f>
        <v>0</v>
      </c>
      <c r="BI141" s="151">
        <f t="shared" ref="BI141:BI148" si="8">IF(N141="nulová",J141,0)</f>
        <v>0</v>
      </c>
      <c r="BJ141" s="17" t="s">
        <v>88</v>
      </c>
      <c r="BK141" s="151">
        <f t="shared" ref="BK141:BK148" si="9">ROUND(I141*H141,2)</f>
        <v>0</v>
      </c>
      <c r="BL141" s="17" t="s">
        <v>233</v>
      </c>
      <c r="BM141" s="150" t="s">
        <v>773</v>
      </c>
    </row>
    <row r="142" spans="2:65" s="1" customFormat="1" ht="24.2" customHeight="1">
      <c r="B142" s="136"/>
      <c r="C142" s="137" t="s">
        <v>210</v>
      </c>
      <c r="D142" s="137" t="s">
        <v>206</v>
      </c>
      <c r="E142" s="138" t="s">
        <v>774</v>
      </c>
      <c r="F142" s="139" t="s">
        <v>775</v>
      </c>
      <c r="G142" s="140" t="s">
        <v>370</v>
      </c>
      <c r="H142" s="141">
        <v>40</v>
      </c>
      <c r="I142" s="142"/>
      <c r="J142" s="143">
        <f t="shared" si="0"/>
        <v>0</v>
      </c>
      <c r="K142" s="144"/>
      <c r="L142" s="145"/>
      <c r="M142" s="146" t="s">
        <v>1</v>
      </c>
      <c r="N142" s="147" t="s">
        <v>41</v>
      </c>
      <c r="P142" s="148">
        <f t="shared" si="1"/>
        <v>0</v>
      </c>
      <c r="Q142" s="148">
        <v>5.0000000000000002E-5</v>
      </c>
      <c r="R142" s="148">
        <f t="shared" si="2"/>
        <v>2E-3</v>
      </c>
      <c r="S142" s="148">
        <v>0</v>
      </c>
      <c r="T142" s="149">
        <f t="shared" si="3"/>
        <v>0</v>
      </c>
      <c r="AR142" s="150" t="s">
        <v>258</v>
      </c>
      <c r="AT142" s="150" t="s">
        <v>206</v>
      </c>
      <c r="AU142" s="150" t="s">
        <v>88</v>
      </c>
      <c r="AY142" s="17" t="s">
        <v>205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88</v>
      </c>
      <c r="BK142" s="151">
        <f t="shared" si="9"/>
        <v>0</v>
      </c>
      <c r="BL142" s="17" t="s">
        <v>233</v>
      </c>
      <c r="BM142" s="150" t="s">
        <v>776</v>
      </c>
    </row>
    <row r="143" spans="2:65" s="1" customFormat="1" ht="21.75" customHeight="1">
      <c r="B143" s="136"/>
      <c r="C143" s="154" t="s">
        <v>220</v>
      </c>
      <c r="D143" s="154" t="s">
        <v>214</v>
      </c>
      <c r="E143" s="155" t="s">
        <v>777</v>
      </c>
      <c r="F143" s="156" t="s">
        <v>778</v>
      </c>
      <c r="G143" s="157" t="s">
        <v>370</v>
      </c>
      <c r="H143" s="158">
        <v>1290</v>
      </c>
      <c r="I143" s="159"/>
      <c r="J143" s="160">
        <f t="shared" si="0"/>
        <v>0</v>
      </c>
      <c r="K143" s="161"/>
      <c r="L143" s="32"/>
      <c r="M143" s="162" t="s">
        <v>1</v>
      </c>
      <c r="N143" s="163" t="s">
        <v>41</v>
      </c>
      <c r="P143" s="148">
        <f t="shared" si="1"/>
        <v>0</v>
      </c>
      <c r="Q143" s="148">
        <v>2.0000000000000002E-5</v>
      </c>
      <c r="R143" s="148">
        <f t="shared" si="2"/>
        <v>2.5800000000000003E-2</v>
      </c>
      <c r="S143" s="148">
        <v>0</v>
      </c>
      <c r="T143" s="149">
        <f t="shared" si="3"/>
        <v>0</v>
      </c>
      <c r="AR143" s="150" t="s">
        <v>233</v>
      </c>
      <c r="AT143" s="150" t="s">
        <v>214</v>
      </c>
      <c r="AU143" s="150" t="s">
        <v>88</v>
      </c>
      <c r="AY143" s="17" t="s">
        <v>205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88</v>
      </c>
      <c r="BK143" s="151">
        <f t="shared" si="9"/>
        <v>0</v>
      </c>
      <c r="BL143" s="17" t="s">
        <v>233</v>
      </c>
      <c r="BM143" s="150" t="s">
        <v>779</v>
      </c>
    </row>
    <row r="144" spans="2:65" s="1" customFormat="1" ht="24.2" customHeight="1">
      <c r="B144" s="136"/>
      <c r="C144" s="137" t="s">
        <v>260</v>
      </c>
      <c r="D144" s="137" t="s">
        <v>206</v>
      </c>
      <c r="E144" s="138" t="s">
        <v>780</v>
      </c>
      <c r="F144" s="139" t="s">
        <v>781</v>
      </c>
      <c r="G144" s="140" t="s">
        <v>370</v>
      </c>
      <c r="H144" s="141">
        <v>1016</v>
      </c>
      <c r="I144" s="142"/>
      <c r="J144" s="143">
        <f t="shared" si="0"/>
        <v>0</v>
      </c>
      <c r="K144" s="144"/>
      <c r="L144" s="145"/>
      <c r="M144" s="146" t="s">
        <v>1</v>
      </c>
      <c r="N144" s="147" t="s">
        <v>41</v>
      </c>
      <c r="P144" s="148">
        <f t="shared" si="1"/>
        <v>0</v>
      </c>
      <c r="Q144" s="148">
        <v>1.0000000000000001E-5</v>
      </c>
      <c r="R144" s="148">
        <f t="shared" si="2"/>
        <v>1.0160000000000001E-2</v>
      </c>
      <c r="S144" s="148">
        <v>0</v>
      </c>
      <c r="T144" s="149">
        <f t="shared" si="3"/>
        <v>0</v>
      </c>
      <c r="AR144" s="150" t="s">
        <v>258</v>
      </c>
      <c r="AT144" s="150" t="s">
        <v>206</v>
      </c>
      <c r="AU144" s="150" t="s">
        <v>88</v>
      </c>
      <c r="AY144" s="17" t="s">
        <v>205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88</v>
      </c>
      <c r="BK144" s="151">
        <f t="shared" si="9"/>
        <v>0</v>
      </c>
      <c r="BL144" s="17" t="s">
        <v>233</v>
      </c>
      <c r="BM144" s="150" t="s">
        <v>782</v>
      </c>
    </row>
    <row r="145" spans="2:65" s="1" customFormat="1" ht="16.5" customHeight="1">
      <c r="B145" s="136"/>
      <c r="C145" s="137" t="s">
        <v>267</v>
      </c>
      <c r="D145" s="137" t="s">
        <v>206</v>
      </c>
      <c r="E145" s="138" t="s">
        <v>783</v>
      </c>
      <c r="F145" s="139" t="s">
        <v>784</v>
      </c>
      <c r="G145" s="140" t="s">
        <v>592</v>
      </c>
      <c r="H145" s="141">
        <v>10</v>
      </c>
      <c r="I145" s="142"/>
      <c r="J145" s="143">
        <f t="shared" si="0"/>
        <v>0</v>
      </c>
      <c r="K145" s="144"/>
      <c r="L145" s="145"/>
      <c r="M145" s="146" t="s">
        <v>1</v>
      </c>
      <c r="N145" s="147" t="s">
        <v>41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258</v>
      </c>
      <c r="AT145" s="150" t="s">
        <v>206</v>
      </c>
      <c r="AU145" s="150" t="s">
        <v>88</v>
      </c>
      <c r="AY145" s="17" t="s">
        <v>205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88</v>
      </c>
      <c r="BK145" s="151">
        <f t="shared" si="9"/>
        <v>0</v>
      </c>
      <c r="BL145" s="17" t="s">
        <v>233</v>
      </c>
      <c r="BM145" s="150" t="s">
        <v>785</v>
      </c>
    </row>
    <row r="146" spans="2:65" s="1" customFormat="1" ht="16.5" customHeight="1">
      <c r="B146" s="136"/>
      <c r="C146" s="137" t="s">
        <v>209</v>
      </c>
      <c r="D146" s="137" t="s">
        <v>206</v>
      </c>
      <c r="E146" s="138" t="s">
        <v>786</v>
      </c>
      <c r="F146" s="139" t="s">
        <v>787</v>
      </c>
      <c r="G146" s="140" t="s">
        <v>592</v>
      </c>
      <c r="H146" s="141">
        <v>1</v>
      </c>
      <c r="I146" s="142"/>
      <c r="J146" s="143">
        <f t="shared" si="0"/>
        <v>0</v>
      </c>
      <c r="K146" s="144"/>
      <c r="L146" s="145"/>
      <c r="M146" s="146" t="s">
        <v>1</v>
      </c>
      <c r="N146" s="147" t="s">
        <v>41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258</v>
      </c>
      <c r="AT146" s="150" t="s">
        <v>206</v>
      </c>
      <c r="AU146" s="150" t="s">
        <v>88</v>
      </c>
      <c r="AY146" s="17" t="s">
        <v>205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88</v>
      </c>
      <c r="BK146" s="151">
        <f t="shared" si="9"/>
        <v>0</v>
      </c>
      <c r="BL146" s="17" t="s">
        <v>233</v>
      </c>
      <c r="BM146" s="150" t="s">
        <v>788</v>
      </c>
    </row>
    <row r="147" spans="2:65" s="1" customFormat="1" ht="24.2" customHeight="1">
      <c r="B147" s="136"/>
      <c r="C147" s="154" t="s">
        <v>277</v>
      </c>
      <c r="D147" s="154" t="s">
        <v>214</v>
      </c>
      <c r="E147" s="155" t="s">
        <v>539</v>
      </c>
      <c r="F147" s="156" t="s">
        <v>540</v>
      </c>
      <c r="G147" s="157" t="s">
        <v>270</v>
      </c>
      <c r="H147" s="158">
        <v>5.5E-2</v>
      </c>
      <c r="I147" s="159"/>
      <c r="J147" s="160">
        <f t="shared" si="0"/>
        <v>0</v>
      </c>
      <c r="K147" s="161"/>
      <c r="L147" s="32"/>
      <c r="M147" s="162" t="s">
        <v>1</v>
      </c>
      <c r="N147" s="163" t="s">
        <v>41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233</v>
      </c>
      <c r="AT147" s="150" t="s">
        <v>214</v>
      </c>
      <c r="AU147" s="150" t="s">
        <v>88</v>
      </c>
      <c r="AY147" s="17" t="s">
        <v>205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88</v>
      </c>
      <c r="BK147" s="151">
        <f t="shared" si="9"/>
        <v>0</v>
      </c>
      <c r="BL147" s="17" t="s">
        <v>233</v>
      </c>
      <c r="BM147" s="150" t="s">
        <v>789</v>
      </c>
    </row>
    <row r="148" spans="2:65" s="1" customFormat="1" ht="24.2" customHeight="1">
      <c r="B148" s="136"/>
      <c r="C148" s="154" t="s">
        <v>309</v>
      </c>
      <c r="D148" s="154" t="s">
        <v>214</v>
      </c>
      <c r="E148" s="155" t="s">
        <v>410</v>
      </c>
      <c r="F148" s="156" t="s">
        <v>411</v>
      </c>
      <c r="G148" s="157" t="s">
        <v>270</v>
      </c>
      <c r="H148" s="158">
        <v>5.5E-2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41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233</v>
      </c>
      <c r="AT148" s="150" t="s">
        <v>214</v>
      </c>
      <c r="AU148" s="150" t="s">
        <v>88</v>
      </c>
      <c r="AY148" s="17" t="s">
        <v>205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88</v>
      </c>
      <c r="BK148" s="151">
        <f t="shared" si="9"/>
        <v>0</v>
      </c>
      <c r="BL148" s="17" t="s">
        <v>233</v>
      </c>
      <c r="BM148" s="150" t="s">
        <v>790</v>
      </c>
    </row>
    <row r="149" spans="2:65" s="11" customFormat="1" ht="22.9" customHeight="1">
      <c r="B149" s="126"/>
      <c r="D149" s="127" t="s">
        <v>74</v>
      </c>
      <c r="E149" s="152" t="s">
        <v>791</v>
      </c>
      <c r="F149" s="152" t="s">
        <v>792</v>
      </c>
      <c r="I149" s="129"/>
      <c r="J149" s="153">
        <f>BK149</f>
        <v>0</v>
      </c>
      <c r="L149" s="126"/>
      <c r="M149" s="131"/>
      <c r="P149" s="132">
        <f>SUM(P150:P156)</f>
        <v>0</v>
      </c>
      <c r="R149" s="132">
        <f>SUM(R150:R156)</f>
        <v>2.30464</v>
      </c>
      <c r="T149" s="133">
        <f>SUM(T150:T156)</f>
        <v>0</v>
      </c>
      <c r="AR149" s="127" t="s">
        <v>88</v>
      </c>
      <c r="AT149" s="134" t="s">
        <v>74</v>
      </c>
      <c r="AU149" s="134" t="s">
        <v>82</v>
      </c>
      <c r="AY149" s="127" t="s">
        <v>205</v>
      </c>
      <c r="BK149" s="135">
        <f>SUM(BK150:BK156)</f>
        <v>0</v>
      </c>
    </row>
    <row r="150" spans="2:65" s="1" customFormat="1" ht="24.2" customHeight="1">
      <c r="B150" s="136"/>
      <c r="C150" s="154" t="s">
        <v>313</v>
      </c>
      <c r="D150" s="154" t="s">
        <v>214</v>
      </c>
      <c r="E150" s="155" t="s">
        <v>793</v>
      </c>
      <c r="F150" s="156" t="s">
        <v>794</v>
      </c>
      <c r="G150" s="157" t="s">
        <v>370</v>
      </c>
      <c r="H150" s="158">
        <v>1230</v>
      </c>
      <c r="I150" s="159"/>
      <c r="J150" s="160">
        <f t="shared" ref="J150:J156" si="10">ROUND(I150*H150,2)</f>
        <v>0</v>
      </c>
      <c r="K150" s="161"/>
      <c r="L150" s="32"/>
      <c r="M150" s="162" t="s">
        <v>1</v>
      </c>
      <c r="N150" s="163" t="s">
        <v>41</v>
      </c>
      <c r="P150" s="148">
        <f t="shared" ref="P150:P156" si="11">O150*H150</f>
        <v>0</v>
      </c>
      <c r="Q150" s="148">
        <v>1.5200000000000001E-3</v>
      </c>
      <c r="R150" s="148">
        <f t="shared" ref="R150:R156" si="12">Q150*H150</f>
        <v>1.8696000000000002</v>
      </c>
      <c r="S150" s="148">
        <v>0</v>
      </c>
      <c r="T150" s="149">
        <f t="shared" ref="T150:T156" si="13">S150*H150</f>
        <v>0</v>
      </c>
      <c r="AR150" s="150" t="s">
        <v>233</v>
      </c>
      <c r="AT150" s="150" t="s">
        <v>214</v>
      </c>
      <c r="AU150" s="150" t="s">
        <v>88</v>
      </c>
      <c r="AY150" s="17" t="s">
        <v>205</v>
      </c>
      <c r="BE150" s="151">
        <f t="shared" ref="BE150:BE156" si="14">IF(N150="základná",J150,0)</f>
        <v>0</v>
      </c>
      <c r="BF150" s="151">
        <f t="shared" ref="BF150:BF156" si="15">IF(N150="znížená",J150,0)</f>
        <v>0</v>
      </c>
      <c r="BG150" s="151">
        <f t="shared" ref="BG150:BG156" si="16">IF(N150="zákl. prenesená",J150,0)</f>
        <v>0</v>
      </c>
      <c r="BH150" s="151">
        <f t="shared" ref="BH150:BH156" si="17">IF(N150="zníž. prenesená",J150,0)</f>
        <v>0</v>
      </c>
      <c r="BI150" s="151">
        <f t="shared" ref="BI150:BI156" si="18">IF(N150="nulová",J150,0)</f>
        <v>0</v>
      </c>
      <c r="BJ150" s="17" t="s">
        <v>88</v>
      </c>
      <c r="BK150" s="151">
        <f t="shared" ref="BK150:BK156" si="19">ROUND(I150*H150,2)</f>
        <v>0</v>
      </c>
      <c r="BL150" s="17" t="s">
        <v>233</v>
      </c>
      <c r="BM150" s="150" t="s">
        <v>795</v>
      </c>
    </row>
    <row r="151" spans="2:65" s="1" customFormat="1" ht="33" customHeight="1">
      <c r="B151" s="136"/>
      <c r="C151" s="154" t="s">
        <v>317</v>
      </c>
      <c r="D151" s="154" t="s">
        <v>214</v>
      </c>
      <c r="E151" s="155" t="s">
        <v>796</v>
      </c>
      <c r="F151" s="156" t="s">
        <v>797</v>
      </c>
      <c r="G151" s="157" t="s">
        <v>592</v>
      </c>
      <c r="H151" s="158">
        <v>294</v>
      </c>
      <c r="I151" s="159"/>
      <c r="J151" s="160">
        <f t="shared" si="10"/>
        <v>0</v>
      </c>
      <c r="K151" s="161"/>
      <c r="L151" s="32"/>
      <c r="M151" s="162" t="s">
        <v>1</v>
      </c>
      <c r="N151" s="163" t="s">
        <v>41</v>
      </c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AR151" s="150" t="s">
        <v>233</v>
      </c>
      <c r="AT151" s="150" t="s">
        <v>214</v>
      </c>
      <c r="AU151" s="150" t="s">
        <v>88</v>
      </c>
      <c r="AY151" s="17" t="s">
        <v>205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7" t="s">
        <v>88</v>
      </c>
      <c r="BK151" s="151">
        <f t="shared" si="19"/>
        <v>0</v>
      </c>
      <c r="BL151" s="17" t="s">
        <v>233</v>
      </c>
      <c r="BM151" s="150" t="s">
        <v>798</v>
      </c>
    </row>
    <row r="152" spans="2:65" s="1" customFormat="1" ht="24.2" customHeight="1">
      <c r="B152" s="136"/>
      <c r="C152" s="154" t="s">
        <v>322</v>
      </c>
      <c r="D152" s="154" t="s">
        <v>214</v>
      </c>
      <c r="E152" s="155" t="s">
        <v>799</v>
      </c>
      <c r="F152" s="156" t="s">
        <v>800</v>
      </c>
      <c r="G152" s="157" t="s">
        <v>592</v>
      </c>
      <c r="H152" s="158">
        <v>24</v>
      </c>
      <c r="I152" s="159"/>
      <c r="J152" s="160">
        <f t="shared" si="10"/>
        <v>0</v>
      </c>
      <c r="K152" s="161"/>
      <c r="L152" s="32"/>
      <c r="M152" s="162" t="s">
        <v>1</v>
      </c>
      <c r="N152" s="163" t="s">
        <v>41</v>
      </c>
      <c r="P152" s="148">
        <f t="shared" si="11"/>
        <v>0</v>
      </c>
      <c r="Q152" s="148">
        <v>1.4599999999999999E-3</v>
      </c>
      <c r="R152" s="148">
        <f t="shared" si="12"/>
        <v>3.5040000000000002E-2</v>
      </c>
      <c r="S152" s="148">
        <v>0</v>
      </c>
      <c r="T152" s="149">
        <f t="shared" si="13"/>
        <v>0</v>
      </c>
      <c r="AR152" s="150" t="s">
        <v>233</v>
      </c>
      <c r="AT152" s="150" t="s">
        <v>214</v>
      </c>
      <c r="AU152" s="150" t="s">
        <v>88</v>
      </c>
      <c r="AY152" s="17" t="s">
        <v>205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7" t="s">
        <v>88</v>
      </c>
      <c r="BK152" s="151">
        <f t="shared" si="19"/>
        <v>0</v>
      </c>
      <c r="BL152" s="17" t="s">
        <v>233</v>
      </c>
      <c r="BM152" s="150" t="s">
        <v>801</v>
      </c>
    </row>
    <row r="153" spans="2:65" s="1" customFormat="1" ht="21.75" customHeight="1">
      <c r="B153" s="136"/>
      <c r="C153" s="154" t="s">
        <v>326</v>
      </c>
      <c r="D153" s="154" t="s">
        <v>214</v>
      </c>
      <c r="E153" s="155" t="s">
        <v>802</v>
      </c>
      <c r="F153" s="156" t="s">
        <v>803</v>
      </c>
      <c r="G153" s="157" t="s">
        <v>370</v>
      </c>
      <c r="H153" s="158">
        <v>1230</v>
      </c>
      <c r="I153" s="159"/>
      <c r="J153" s="160">
        <f t="shared" si="10"/>
        <v>0</v>
      </c>
      <c r="K153" s="161"/>
      <c r="L153" s="32"/>
      <c r="M153" s="162" t="s">
        <v>1</v>
      </c>
      <c r="N153" s="163" t="s">
        <v>41</v>
      </c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AR153" s="150" t="s">
        <v>233</v>
      </c>
      <c r="AT153" s="150" t="s">
        <v>214</v>
      </c>
      <c r="AU153" s="150" t="s">
        <v>88</v>
      </c>
      <c r="AY153" s="17" t="s">
        <v>205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88</v>
      </c>
      <c r="BK153" s="151">
        <f t="shared" si="19"/>
        <v>0</v>
      </c>
      <c r="BL153" s="17" t="s">
        <v>233</v>
      </c>
      <c r="BM153" s="150" t="s">
        <v>804</v>
      </c>
    </row>
    <row r="154" spans="2:65" s="1" customFormat="1" ht="16.5" customHeight="1">
      <c r="B154" s="136"/>
      <c r="C154" s="154" t="s">
        <v>330</v>
      </c>
      <c r="D154" s="154" t="s">
        <v>214</v>
      </c>
      <c r="E154" s="155" t="s">
        <v>805</v>
      </c>
      <c r="F154" s="156" t="s">
        <v>806</v>
      </c>
      <c r="G154" s="157" t="s">
        <v>592</v>
      </c>
      <c r="H154" s="158">
        <v>320</v>
      </c>
      <c r="I154" s="159"/>
      <c r="J154" s="160">
        <f t="shared" si="10"/>
        <v>0</v>
      </c>
      <c r="K154" s="161"/>
      <c r="L154" s="32"/>
      <c r="M154" s="162" t="s">
        <v>1</v>
      </c>
      <c r="N154" s="163" t="s">
        <v>41</v>
      </c>
      <c r="P154" s="148">
        <f t="shared" si="11"/>
        <v>0</v>
      </c>
      <c r="Q154" s="148">
        <v>1.25E-3</v>
      </c>
      <c r="R154" s="148">
        <f t="shared" si="12"/>
        <v>0.4</v>
      </c>
      <c r="S154" s="148">
        <v>0</v>
      </c>
      <c r="T154" s="149">
        <f t="shared" si="13"/>
        <v>0</v>
      </c>
      <c r="AR154" s="150" t="s">
        <v>233</v>
      </c>
      <c r="AT154" s="150" t="s">
        <v>214</v>
      </c>
      <c r="AU154" s="150" t="s">
        <v>88</v>
      </c>
      <c r="AY154" s="17" t="s">
        <v>205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88</v>
      </c>
      <c r="BK154" s="151">
        <f t="shared" si="19"/>
        <v>0</v>
      </c>
      <c r="BL154" s="17" t="s">
        <v>233</v>
      </c>
      <c r="BM154" s="150" t="s">
        <v>807</v>
      </c>
    </row>
    <row r="155" spans="2:65" s="1" customFormat="1" ht="24.2" customHeight="1">
      <c r="B155" s="136"/>
      <c r="C155" s="154" t="s">
        <v>233</v>
      </c>
      <c r="D155" s="154" t="s">
        <v>214</v>
      </c>
      <c r="E155" s="155" t="s">
        <v>808</v>
      </c>
      <c r="F155" s="156" t="s">
        <v>809</v>
      </c>
      <c r="G155" s="157" t="s">
        <v>270</v>
      </c>
      <c r="H155" s="158">
        <v>2.3050000000000002</v>
      </c>
      <c r="I155" s="159"/>
      <c r="J155" s="160">
        <f t="shared" si="10"/>
        <v>0</v>
      </c>
      <c r="K155" s="161"/>
      <c r="L155" s="32"/>
      <c r="M155" s="162" t="s">
        <v>1</v>
      </c>
      <c r="N155" s="163" t="s">
        <v>41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233</v>
      </c>
      <c r="AT155" s="150" t="s">
        <v>214</v>
      </c>
      <c r="AU155" s="150" t="s">
        <v>88</v>
      </c>
      <c r="AY155" s="17" t="s">
        <v>205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88</v>
      </c>
      <c r="BK155" s="151">
        <f t="shared" si="19"/>
        <v>0</v>
      </c>
      <c r="BL155" s="17" t="s">
        <v>233</v>
      </c>
      <c r="BM155" s="150" t="s">
        <v>810</v>
      </c>
    </row>
    <row r="156" spans="2:65" s="1" customFormat="1" ht="24.2" customHeight="1">
      <c r="B156" s="136"/>
      <c r="C156" s="154" t="s">
        <v>340</v>
      </c>
      <c r="D156" s="154" t="s">
        <v>214</v>
      </c>
      <c r="E156" s="155" t="s">
        <v>811</v>
      </c>
      <c r="F156" s="156" t="s">
        <v>812</v>
      </c>
      <c r="G156" s="157" t="s">
        <v>270</v>
      </c>
      <c r="H156" s="158">
        <v>2.3050000000000002</v>
      </c>
      <c r="I156" s="159"/>
      <c r="J156" s="160">
        <f t="shared" si="10"/>
        <v>0</v>
      </c>
      <c r="K156" s="161"/>
      <c r="L156" s="32"/>
      <c r="M156" s="162" t="s">
        <v>1</v>
      </c>
      <c r="N156" s="163" t="s">
        <v>41</v>
      </c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AR156" s="150" t="s">
        <v>233</v>
      </c>
      <c r="AT156" s="150" t="s">
        <v>214</v>
      </c>
      <c r="AU156" s="150" t="s">
        <v>88</v>
      </c>
      <c r="AY156" s="17" t="s">
        <v>205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7" t="s">
        <v>88</v>
      </c>
      <c r="BK156" s="151">
        <f t="shared" si="19"/>
        <v>0</v>
      </c>
      <c r="BL156" s="17" t="s">
        <v>233</v>
      </c>
      <c r="BM156" s="150" t="s">
        <v>813</v>
      </c>
    </row>
    <row r="157" spans="2:65" s="11" customFormat="1" ht="22.9" customHeight="1">
      <c r="B157" s="126"/>
      <c r="D157" s="127" t="s">
        <v>74</v>
      </c>
      <c r="E157" s="152" t="s">
        <v>814</v>
      </c>
      <c r="F157" s="152" t="s">
        <v>815</v>
      </c>
      <c r="I157" s="129"/>
      <c r="J157" s="153">
        <f>BK157</f>
        <v>0</v>
      </c>
      <c r="L157" s="126"/>
      <c r="M157" s="131"/>
      <c r="P157" s="132">
        <f>SUM(P158:P169)</f>
        <v>0</v>
      </c>
      <c r="R157" s="132">
        <f>SUM(R158:R169)</f>
        <v>6.7770000000000025E-2</v>
      </c>
      <c r="T157" s="133">
        <f>SUM(T158:T169)</f>
        <v>0</v>
      </c>
      <c r="AR157" s="127" t="s">
        <v>88</v>
      </c>
      <c r="AT157" s="134" t="s">
        <v>74</v>
      </c>
      <c r="AU157" s="134" t="s">
        <v>82</v>
      </c>
      <c r="AY157" s="127" t="s">
        <v>205</v>
      </c>
      <c r="BK157" s="135">
        <f>SUM(BK158:BK169)</f>
        <v>0</v>
      </c>
    </row>
    <row r="158" spans="2:65" s="1" customFormat="1" ht="16.5" customHeight="1">
      <c r="B158" s="136"/>
      <c r="C158" s="154" t="s">
        <v>344</v>
      </c>
      <c r="D158" s="154" t="s">
        <v>214</v>
      </c>
      <c r="E158" s="155" t="s">
        <v>816</v>
      </c>
      <c r="F158" s="156" t="s">
        <v>817</v>
      </c>
      <c r="G158" s="157" t="s">
        <v>592</v>
      </c>
      <c r="H158" s="158">
        <v>93</v>
      </c>
      <c r="I158" s="159"/>
      <c r="J158" s="160">
        <f t="shared" ref="J158:J169" si="20">ROUND(I158*H158,2)</f>
        <v>0</v>
      </c>
      <c r="K158" s="161"/>
      <c r="L158" s="32"/>
      <c r="M158" s="162" t="s">
        <v>1</v>
      </c>
      <c r="N158" s="163" t="s">
        <v>41</v>
      </c>
      <c r="P158" s="148">
        <f t="shared" ref="P158:P169" si="21">O158*H158</f>
        <v>0</v>
      </c>
      <c r="Q158" s="148">
        <v>3.0000000000000001E-5</v>
      </c>
      <c r="R158" s="148">
        <f t="shared" ref="R158:R169" si="22">Q158*H158</f>
        <v>2.7899999999999999E-3</v>
      </c>
      <c r="S158" s="148">
        <v>0</v>
      </c>
      <c r="T158" s="149">
        <f t="shared" ref="T158:T169" si="23">S158*H158</f>
        <v>0</v>
      </c>
      <c r="AR158" s="150" t="s">
        <v>233</v>
      </c>
      <c r="AT158" s="150" t="s">
        <v>214</v>
      </c>
      <c r="AU158" s="150" t="s">
        <v>88</v>
      </c>
      <c r="AY158" s="17" t="s">
        <v>205</v>
      </c>
      <c r="BE158" s="151">
        <f t="shared" ref="BE158:BE169" si="24">IF(N158="základná",J158,0)</f>
        <v>0</v>
      </c>
      <c r="BF158" s="151">
        <f t="shared" ref="BF158:BF169" si="25">IF(N158="znížená",J158,0)</f>
        <v>0</v>
      </c>
      <c r="BG158" s="151">
        <f t="shared" ref="BG158:BG169" si="26">IF(N158="zákl. prenesená",J158,0)</f>
        <v>0</v>
      </c>
      <c r="BH158" s="151">
        <f t="shared" ref="BH158:BH169" si="27">IF(N158="zníž. prenesená",J158,0)</f>
        <v>0</v>
      </c>
      <c r="BI158" s="151">
        <f t="shared" ref="BI158:BI169" si="28">IF(N158="nulová",J158,0)</f>
        <v>0</v>
      </c>
      <c r="BJ158" s="17" t="s">
        <v>88</v>
      </c>
      <c r="BK158" s="151">
        <f t="shared" ref="BK158:BK169" si="29">ROUND(I158*H158,2)</f>
        <v>0</v>
      </c>
      <c r="BL158" s="17" t="s">
        <v>233</v>
      </c>
      <c r="BM158" s="150" t="s">
        <v>818</v>
      </c>
    </row>
    <row r="159" spans="2:65" s="1" customFormat="1" ht="24.2" customHeight="1">
      <c r="B159" s="136"/>
      <c r="C159" s="137" t="s">
        <v>348</v>
      </c>
      <c r="D159" s="137" t="s">
        <v>206</v>
      </c>
      <c r="E159" s="138" t="s">
        <v>819</v>
      </c>
      <c r="F159" s="139" t="s">
        <v>820</v>
      </c>
      <c r="G159" s="140" t="s">
        <v>592</v>
      </c>
      <c r="H159" s="141">
        <v>93</v>
      </c>
      <c r="I159" s="142"/>
      <c r="J159" s="143">
        <f t="shared" si="20"/>
        <v>0</v>
      </c>
      <c r="K159" s="144"/>
      <c r="L159" s="145"/>
      <c r="M159" s="146" t="s">
        <v>1</v>
      </c>
      <c r="N159" s="147" t="s">
        <v>41</v>
      </c>
      <c r="P159" s="148">
        <f t="shared" si="21"/>
        <v>0</v>
      </c>
      <c r="Q159" s="148">
        <v>1.2E-4</v>
      </c>
      <c r="R159" s="148">
        <f t="shared" si="22"/>
        <v>1.116E-2</v>
      </c>
      <c r="S159" s="148">
        <v>0</v>
      </c>
      <c r="T159" s="149">
        <f t="shared" si="23"/>
        <v>0</v>
      </c>
      <c r="AR159" s="150" t="s">
        <v>258</v>
      </c>
      <c r="AT159" s="150" t="s">
        <v>206</v>
      </c>
      <c r="AU159" s="150" t="s">
        <v>88</v>
      </c>
      <c r="AY159" s="17" t="s">
        <v>205</v>
      </c>
      <c r="BE159" s="151">
        <f t="shared" si="24"/>
        <v>0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7" t="s">
        <v>88</v>
      </c>
      <c r="BK159" s="151">
        <f t="shared" si="29"/>
        <v>0</v>
      </c>
      <c r="BL159" s="17" t="s">
        <v>233</v>
      </c>
      <c r="BM159" s="150" t="s">
        <v>821</v>
      </c>
    </row>
    <row r="160" spans="2:65" s="1" customFormat="1" ht="16.5" customHeight="1">
      <c r="B160" s="136"/>
      <c r="C160" s="154" t="s">
        <v>7</v>
      </c>
      <c r="D160" s="154" t="s">
        <v>214</v>
      </c>
      <c r="E160" s="155" t="s">
        <v>822</v>
      </c>
      <c r="F160" s="156" t="s">
        <v>823</v>
      </c>
      <c r="G160" s="157" t="s">
        <v>592</v>
      </c>
      <c r="H160" s="158">
        <v>232</v>
      </c>
      <c r="I160" s="159"/>
      <c r="J160" s="160">
        <f t="shared" si="20"/>
        <v>0</v>
      </c>
      <c r="K160" s="161"/>
      <c r="L160" s="32"/>
      <c r="M160" s="162" t="s">
        <v>1</v>
      </c>
      <c r="N160" s="163" t="s">
        <v>41</v>
      </c>
      <c r="P160" s="148">
        <f t="shared" si="21"/>
        <v>0</v>
      </c>
      <c r="Q160" s="148">
        <v>2.0000000000000002E-5</v>
      </c>
      <c r="R160" s="148">
        <f t="shared" si="22"/>
        <v>4.64E-3</v>
      </c>
      <c r="S160" s="148">
        <v>0</v>
      </c>
      <c r="T160" s="149">
        <f t="shared" si="23"/>
        <v>0</v>
      </c>
      <c r="AR160" s="150" t="s">
        <v>233</v>
      </c>
      <c r="AT160" s="150" t="s">
        <v>214</v>
      </c>
      <c r="AU160" s="150" t="s">
        <v>88</v>
      </c>
      <c r="AY160" s="17" t="s">
        <v>205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7" t="s">
        <v>88</v>
      </c>
      <c r="BK160" s="151">
        <f t="shared" si="29"/>
        <v>0</v>
      </c>
      <c r="BL160" s="17" t="s">
        <v>233</v>
      </c>
      <c r="BM160" s="150" t="s">
        <v>824</v>
      </c>
    </row>
    <row r="161" spans="2:65" s="1" customFormat="1" ht="16.5" customHeight="1">
      <c r="B161" s="136"/>
      <c r="C161" s="137" t="s">
        <v>362</v>
      </c>
      <c r="D161" s="137" t="s">
        <v>206</v>
      </c>
      <c r="E161" s="138" t="s">
        <v>825</v>
      </c>
      <c r="F161" s="139" t="s">
        <v>826</v>
      </c>
      <c r="G161" s="140" t="s">
        <v>592</v>
      </c>
      <c r="H161" s="141">
        <v>86</v>
      </c>
      <c r="I161" s="142"/>
      <c r="J161" s="143">
        <f t="shared" si="20"/>
        <v>0</v>
      </c>
      <c r="K161" s="144"/>
      <c r="L161" s="145"/>
      <c r="M161" s="146" t="s">
        <v>1</v>
      </c>
      <c r="N161" s="147" t="s">
        <v>41</v>
      </c>
      <c r="P161" s="148">
        <f t="shared" si="21"/>
        <v>0</v>
      </c>
      <c r="Q161" s="148">
        <v>1.12325581395349E-4</v>
      </c>
      <c r="R161" s="148">
        <f t="shared" si="22"/>
        <v>9.6600000000000141E-3</v>
      </c>
      <c r="S161" s="148">
        <v>0</v>
      </c>
      <c r="T161" s="149">
        <f t="shared" si="23"/>
        <v>0</v>
      </c>
      <c r="AR161" s="150" t="s">
        <v>258</v>
      </c>
      <c r="AT161" s="150" t="s">
        <v>206</v>
      </c>
      <c r="AU161" s="150" t="s">
        <v>88</v>
      </c>
      <c r="AY161" s="17" t="s">
        <v>205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7" t="s">
        <v>88</v>
      </c>
      <c r="BK161" s="151">
        <f t="shared" si="29"/>
        <v>0</v>
      </c>
      <c r="BL161" s="17" t="s">
        <v>233</v>
      </c>
      <c r="BM161" s="150" t="s">
        <v>827</v>
      </c>
    </row>
    <row r="162" spans="2:65" s="1" customFormat="1" ht="21.75" customHeight="1">
      <c r="B162" s="136"/>
      <c r="C162" s="137" t="s">
        <v>364</v>
      </c>
      <c r="D162" s="137" t="s">
        <v>206</v>
      </c>
      <c r="E162" s="138" t="s">
        <v>828</v>
      </c>
      <c r="F162" s="139" t="s">
        <v>829</v>
      </c>
      <c r="G162" s="140" t="s">
        <v>592</v>
      </c>
      <c r="H162" s="141">
        <v>86</v>
      </c>
      <c r="I162" s="142"/>
      <c r="J162" s="143">
        <f t="shared" si="20"/>
        <v>0</v>
      </c>
      <c r="K162" s="144"/>
      <c r="L162" s="145"/>
      <c r="M162" s="146" t="s">
        <v>1</v>
      </c>
      <c r="N162" s="147" t="s">
        <v>41</v>
      </c>
      <c r="P162" s="148">
        <f t="shared" si="21"/>
        <v>0</v>
      </c>
      <c r="Q162" s="148">
        <v>7.7674418604651202E-5</v>
      </c>
      <c r="R162" s="148">
        <f t="shared" si="22"/>
        <v>6.6800000000000036E-3</v>
      </c>
      <c r="S162" s="148">
        <v>0</v>
      </c>
      <c r="T162" s="149">
        <f t="shared" si="23"/>
        <v>0</v>
      </c>
      <c r="AR162" s="150" t="s">
        <v>258</v>
      </c>
      <c r="AT162" s="150" t="s">
        <v>206</v>
      </c>
      <c r="AU162" s="150" t="s">
        <v>88</v>
      </c>
      <c r="AY162" s="17" t="s">
        <v>205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7" t="s">
        <v>88</v>
      </c>
      <c r="BK162" s="151">
        <f t="shared" si="29"/>
        <v>0</v>
      </c>
      <c r="BL162" s="17" t="s">
        <v>233</v>
      </c>
      <c r="BM162" s="150" t="s">
        <v>830</v>
      </c>
    </row>
    <row r="163" spans="2:65" s="1" customFormat="1" ht="16.5" customHeight="1">
      <c r="B163" s="136"/>
      <c r="C163" s="154" t="s">
        <v>367</v>
      </c>
      <c r="D163" s="154" t="s">
        <v>214</v>
      </c>
      <c r="E163" s="155" t="s">
        <v>831</v>
      </c>
      <c r="F163" s="156" t="s">
        <v>832</v>
      </c>
      <c r="G163" s="157" t="s">
        <v>592</v>
      </c>
      <c r="H163" s="158">
        <v>12</v>
      </c>
      <c r="I163" s="159"/>
      <c r="J163" s="160">
        <f t="shared" si="20"/>
        <v>0</v>
      </c>
      <c r="K163" s="161"/>
      <c r="L163" s="32"/>
      <c r="M163" s="162" t="s">
        <v>1</v>
      </c>
      <c r="N163" s="163" t="s">
        <v>41</v>
      </c>
      <c r="P163" s="148">
        <f t="shared" si="21"/>
        <v>0</v>
      </c>
      <c r="Q163" s="148">
        <v>3.0000000000000001E-5</v>
      </c>
      <c r="R163" s="148">
        <f t="shared" si="22"/>
        <v>3.6000000000000002E-4</v>
      </c>
      <c r="S163" s="148">
        <v>0</v>
      </c>
      <c r="T163" s="149">
        <f t="shared" si="23"/>
        <v>0</v>
      </c>
      <c r="AR163" s="150" t="s">
        <v>233</v>
      </c>
      <c r="AT163" s="150" t="s">
        <v>214</v>
      </c>
      <c r="AU163" s="150" t="s">
        <v>88</v>
      </c>
      <c r="AY163" s="17" t="s">
        <v>205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7" t="s">
        <v>88</v>
      </c>
      <c r="BK163" s="151">
        <f t="shared" si="29"/>
        <v>0</v>
      </c>
      <c r="BL163" s="17" t="s">
        <v>233</v>
      </c>
      <c r="BM163" s="150" t="s">
        <v>833</v>
      </c>
    </row>
    <row r="164" spans="2:65" s="1" customFormat="1" ht="24.2" customHeight="1">
      <c r="B164" s="136"/>
      <c r="C164" s="137" t="s">
        <v>374</v>
      </c>
      <c r="D164" s="137" t="s">
        <v>206</v>
      </c>
      <c r="E164" s="138" t="s">
        <v>834</v>
      </c>
      <c r="F164" s="139" t="s">
        <v>835</v>
      </c>
      <c r="G164" s="140" t="s">
        <v>592</v>
      </c>
      <c r="H164" s="141">
        <v>11</v>
      </c>
      <c r="I164" s="142"/>
      <c r="J164" s="143">
        <f t="shared" si="20"/>
        <v>0</v>
      </c>
      <c r="K164" s="144"/>
      <c r="L164" s="145"/>
      <c r="M164" s="146" t="s">
        <v>1</v>
      </c>
      <c r="N164" s="147" t="s">
        <v>41</v>
      </c>
      <c r="P164" s="148">
        <f t="shared" si="21"/>
        <v>0</v>
      </c>
      <c r="Q164" s="148">
        <v>4.6000000000000001E-4</v>
      </c>
      <c r="R164" s="148">
        <f t="shared" si="22"/>
        <v>5.0600000000000003E-3</v>
      </c>
      <c r="S164" s="148">
        <v>0</v>
      </c>
      <c r="T164" s="149">
        <f t="shared" si="23"/>
        <v>0</v>
      </c>
      <c r="AR164" s="150" t="s">
        <v>258</v>
      </c>
      <c r="AT164" s="150" t="s">
        <v>206</v>
      </c>
      <c r="AU164" s="150" t="s">
        <v>88</v>
      </c>
      <c r="AY164" s="17" t="s">
        <v>205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7" t="s">
        <v>88</v>
      </c>
      <c r="BK164" s="151">
        <f t="shared" si="29"/>
        <v>0</v>
      </c>
      <c r="BL164" s="17" t="s">
        <v>233</v>
      </c>
      <c r="BM164" s="150" t="s">
        <v>836</v>
      </c>
    </row>
    <row r="165" spans="2:65" s="1" customFormat="1" ht="16.5" customHeight="1">
      <c r="B165" s="136"/>
      <c r="C165" s="137" t="s">
        <v>380</v>
      </c>
      <c r="D165" s="137" t="s">
        <v>206</v>
      </c>
      <c r="E165" s="138" t="s">
        <v>837</v>
      </c>
      <c r="F165" s="139" t="s">
        <v>838</v>
      </c>
      <c r="G165" s="140" t="s">
        <v>592</v>
      </c>
      <c r="H165" s="141">
        <v>11</v>
      </c>
      <c r="I165" s="142"/>
      <c r="J165" s="143">
        <f t="shared" si="20"/>
        <v>0</v>
      </c>
      <c r="K165" s="144"/>
      <c r="L165" s="145"/>
      <c r="M165" s="146" t="s">
        <v>1</v>
      </c>
      <c r="N165" s="147" t="s">
        <v>41</v>
      </c>
      <c r="P165" s="148">
        <f t="shared" si="21"/>
        <v>0</v>
      </c>
      <c r="Q165" s="148">
        <v>1.1999999999999999E-3</v>
      </c>
      <c r="R165" s="148">
        <f t="shared" si="22"/>
        <v>1.3199999999999998E-2</v>
      </c>
      <c r="S165" s="148">
        <v>0</v>
      </c>
      <c r="T165" s="149">
        <f t="shared" si="23"/>
        <v>0</v>
      </c>
      <c r="AR165" s="150" t="s">
        <v>258</v>
      </c>
      <c r="AT165" s="150" t="s">
        <v>206</v>
      </c>
      <c r="AU165" s="150" t="s">
        <v>88</v>
      </c>
      <c r="AY165" s="17" t="s">
        <v>205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7" t="s">
        <v>88</v>
      </c>
      <c r="BK165" s="151">
        <f t="shared" si="29"/>
        <v>0</v>
      </c>
      <c r="BL165" s="17" t="s">
        <v>233</v>
      </c>
      <c r="BM165" s="150" t="s">
        <v>839</v>
      </c>
    </row>
    <row r="166" spans="2:65" s="1" customFormat="1" ht="24.2" customHeight="1">
      <c r="B166" s="136"/>
      <c r="C166" s="154" t="s">
        <v>382</v>
      </c>
      <c r="D166" s="154" t="s">
        <v>214</v>
      </c>
      <c r="E166" s="155" t="s">
        <v>840</v>
      </c>
      <c r="F166" s="156" t="s">
        <v>841</v>
      </c>
      <c r="G166" s="157" t="s">
        <v>592</v>
      </c>
      <c r="H166" s="158">
        <v>46</v>
      </c>
      <c r="I166" s="159"/>
      <c r="J166" s="160">
        <f t="shared" si="20"/>
        <v>0</v>
      </c>
      <c r="K166" s="161"/>
      <c r="L166" s="32"/>
      <c r="M166" s="162" t="s">
        <v>1</v>
      </c>
      <c r="N166" s="163" t="s">
        <v>41</v>
      </c>
      <c r="P166" s="148">
        <f t="shared" si="21"/>
        <v>0</v>
      </c>
      <c r="Q166" s="148">
        <v>1.7000000000000001E-4</v>
      </c>
      <c r="R166" s="148">
        <f t="shared" si="22"/>
        <v>7.8200000000000006E-3</v>
      </c>
      <c r="S166" s="148">
        <v>0</v>
      </c>
      <c r="T166" s="149">
        <f t="shared" si="23"/>
        <v>0</v>
      </c>
      <c r="AR166" s="150" t="s">
        <v>233</v>
      </c>
      <c r="AT166" s="150" t="s">
        <v>214</v>
      </c>
      <c r="AU166" s="150" t="s">
        <v>88</v>
      </c>
      <c r="AY166" s="17" t="s">
        <v>205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7" t="s">
        <v>88</v>
      </c>
      <c r="BK166" s="151">
        <f t="shared" si="29"/>
        <v>0</v>
      </c>
      <c r="BL166" s="17" t="s">
        <v>233</v>
      </c>
      <c r="BM166" s="150" t="s">
        <v>842</v>
      </c>
    </row>
    <row r="167" spans="2:65" s="1" customFormat="1" ht="16.5" customHeight="1">
      <c r="B167" s="136"/>
      <c r="C167" s="154" t="s">
        <v>386</v>
      </c>
      <c r="D167" s="154" t="s">
        <v>214</v>
      </c>
      <c r="E167" s="155" t="s">
        <v>843</v>
      </c>
      <c r="F167" s="156" t="s">
        <v>844</v>
      </c>
      <c r="G167" s="157" t="s">
        <v>592</v>
      </c>
      <c r="H167" s="158">
        <v>640</v>
      </c>
      <c r="I167" s="159"/>
      <c r="J167" s="160">
        <f t="shared" si="20"/>
        <v>0</v>
      </c>
      <c r="K167" s="161"/>
      <c r="L167" s="32"/>
      <c r="M167" s="162" t="s">
        <v>1</v>
      </c>
      <c r="N167" s="163" t="s">
        <v>41</v>
      </c>
      <c r="P167" s="148">
        <f t="shared" si="21"/>
        <v>0</v>
      </c>
      <c r="Q167" s="148">
        <v>1.0000000000000001E-5</v>
      </c>
      <c r="R167" s="148">
        <f t="shared" si="22"/>
        <v>6.4000000000000003E-3</v>
      </c>
      <c r="S167" s="148">
        <v>0</v>
      </c>
      <c r="T167" s="149">
        <f t="shared" si="23"/>
        <v>0</v>
      </c>
      <c r="AR167" s="150" t="s">
        <v>233</v>
      </c>
      <c r="AT167" s="150" t="s">
        <v>214</v>
      </c>
      <c r="AU167" s="150" t="s">
        <v>88</v>
      </c>
      <c r="AY167" s="17" t="s">
        <v>205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7" t="s">
        <v>88</v>
      </c>
      <c r="BK167" s="151">
        <f t="shared" si="29"/>
        <v>0</v>
      </c>
      <c r="BL167" s="17" t="s">
        <v>233</v>
      </c>
      <c r="BM167" s="150" t="s">
        <v>845</v>
      </c>
    </row>
    <row r="168" spans="2:65" s="1" customFormat="1" ht="24.2" customHeight="1">
      <c r="B168" s="136"/>
      <c r="C168" s="154" t="s">
        <v>391</v>
      </c>
      <c r="D168" s="154" t="s">
        <v>214</v>
      </c>
      <c r="E168" s="155" t="s">
        <v>846</v>
      </c>
      <c r="F168" s="156" t="s">
        <v>847</v>
      </c>
      <c r="G168" s="157" t="s">
        <v>270</v>
      </c>
      <c r="H168" s="158">
        <v>6.8000000000000005E-2</v>
      </c>
      <c r="I168" s="159"/>
      <c r="J168" s="160">
        <f t="shared" si="20"/>
        <v>0</v>
      </c>
      <c r="K168" s="161"/>
      <c r="L168" s="32"/>
      <c r="M168" s="162" t="s">
        <v>1</v>
      </c>
      <c r="N168" s="163" t="s">
        <v>41</v>
      </c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AR168" s="150" t="s">
        <v>233</v>
      </c>
      <c r="AT168" s="150" t="s">
        <v>214</v>
      </c>
      <c r="AU168" s="150" t="s">
        <v>88</v>
      </c>
      <c r="AY168" s="17" t="s">
        <v>205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7" t="s">
        <v>88</v>
      </c>
      <c r="BK168" s="151">
        <f t="shared" si="29"/>
        <v>0</v>
      </c>
      <c r="BL168" s="17" t="s">
        <v>233</v>
      </c>
      <c r="BM168" s="150" t="s">
        <v>848</v>
      </c>
    </row>
    <row r="169" spans="2:65" s="1" customFormat="1" ht="24.2" customHeight="1">
      <c r="B169" s="136"/>
      <c r="C169" s="154" t="s">
        <v>398</v>
      </c>
      <c r="D169" s="154" t="s">
        <v>214</v>
      </c>
      <c r="E169" s="155" t="s">
        <v>849</v>
      </c>
      <c r="F169" s="156" t="s">
        <v>850</v>
      </c>
      <c r="G169" s="157" t="s">
        <v>270</v>
      </c>
      <c r="H169" s="158">
        <v>6.8000000000000005E-2</v>
      </c>
      <c r="I169" s="159"/>
      <c r="J169" s="160">
        <f t="shared" si="20"/>
        <v>0</v>
      </c>
      <c r="K169" s="161"/>
      <c r="L169" s="32"/>
      <c r="M169" s="162" t="s">
        <v>1</v>
      </c>
      <c r="N169" s="163" t="s">
        <v>41</v>
      </c>
      <c r="P169" s="148">
        <f t="shared" si="21"/>
        <v>0</v>
      </c>
      <c r="Q169" s="148">
        <v>0</v>
      </c>
      <c r="R169" s="148">
        <f t="shared" si="22"/>
        <v>0</v>
      </c>
      <c r="S169" s="148">
        <v>0</v>
      </c>
      <c r="T169" s="149">
        <f t="shared" si="23"/>
        <v>0</v>
      </c>
      <c r="AR169" s="150" t="s">
        <v>233</v>
      </c>
      <c r="AT169" s="150" t="s">
        <v>214</v>
      </c>
      <c r="AU169" s="150" t="s">
        <v>88</v>
      </c>
      <c r="AY169" s="17" t="s">
        <v>205</v>
      </c>
      <c r="BE169" s="151">
        <f t="shared" si="24"/>
        <v>0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7" t="s">
        <v>88</v>
      </c>
      <c r="BK169" s="151">
        <f t="shared" si="29"/>
        <v>0</v>
      </c>
      <c r="BL169" s="17" t="s">
        <v>233</v>
      </c>
      <c r="BM169" s="150" t="s">
        <v>851</v>
      </c>
    </row>
    <row r="170" spans="2:65" s="11" customFormat="1" ht="22.9" customHeight="1">
      <c r="B170" s="126"/>
      <c r="D170" s="127" t="s">
        <v>74</v>
      </c>
      <c r="E170" s="152" t="s">
        <v>852</v>
      </c>
      <c r="F170" s="152" t="s">
        <v>853</v>
      </c>
      <c r="I170" s="129"/>
      <c r="J170" s="153">
        <f>BK170</f>
        <v>0</v>
      </c>
      <c r="L170" s="126"/>
      <c r="M170" s="131"/>
      <c r="P170" s="132">
        <f>SUM(P171:P174)</f>
        <v>0</v>
      </c>
      <c r="R170" s="132">
        <f>SUM(R171:R174)</f>
        <v>0.93002000000000007</v>
      </c>
      <c r="T170" s="133">
        <f>SUM(T171:T174)</f>
        <v>0</v>
      </c>
      <c r="AR170" s="127" t="s">
        <v>88</v>
      </c>
      <c r="AT170" s="134" t="s">
        <v>74</v>
      </c>
      <c r="AU170" s="134" t="s">
        <v>82</v>
      </c>
      <c r="AY170" s="127" t="s">
        <v>205</v>
      </c>
      <c r="BK170" s="135">
        <f>SUM(BK171:BK174)</f>
        <v>0</v>
      </c>
    </row>
    <row r="171" spans="2:65" s="1" customFormat="1" ht="24.2" customHeight="1">
      <c r="B171" s="136"/>
      <c r="C171" s="154" t="s">
        <v>405</v>
      </c>
      <c r="D171" s="154" t="s">
        <v>214</v>
      </c>
      <c r="E171" s="155" t="s">
        <v>854</v>
      </c>
      <c r="F171" s="156" t="s">
        <v>855</v>
      </c>
      <c r="G171" s="157" t="s">
        <v>592</v>
      </c>
      <c r="H171" s="158">
        <v>1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41</v>
      </c>
      <c r="P171" s="148">
        <f>O171*H171</f>
        <v>0</v>
      </c>
      <c r="Q171" s="148">
        <v>2.0000000000000002E-5</v>
      </c>
      <c r="R171" s="148">
        <f>Q171*H171</f>
        <v>2.0000000000000002E-5</v>
      </c>
      <c r="S171" s="148">
        <v>0</v>
      </c>
      <c r="T171" s="149">
        <f>S171*H171</f>
        <v>0</v>
      </c>
      <c r="AR171" s="150" t="s">
        <v>233</v>
      </c>
      <c r="AT171" s="150" t="s">
        <v>214</v>
      </c>
      <c r="AU171" s="150" t="s">
        <v>88</v>
      </c>
      <c r="AY171" s="17" t="s">
        <v>205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7" t="s">
        <v>88</v>
      </c>
      <c r="BK171" s="151">
        <f>ROUND(I171*H171,2)</f>
        <v>0</v>
      </c>
      <c r="BL171" s="17" t="s">
        <v>233</v>
      </c>
      <c r="BM171" s="150" t="s">
        <v>856</v>
      </c>
    </row>
    <row r="172" spans="2:65" s="1" customFormat="1" ht="37.9" customHeight="1">
      <c r="B172" s="136"/>
      <c r="C172" s="137" t="s">
        <v>409</v>
      </c>
      <c r="D172" s="137" t="s">
        <v>206</v>
      </c>
      <c r="E172" s="138" t="s">
        <v>857</v>
      </c>
      <c r="F172" s="139" t="s">
        <v>858</v>
      </c>
      <c r="G172" s="140" t="s">
        <v>592</v>
      </c>
      <c r="H172" s="141">
        <v>93</v>
      </c>
      <c r="I172" s="142"/>
      <c r="J172" s="143">
        <f>ROUND(I172*H172,2)</f>
        <v>0</v>
      </c>
      <c r="K172" s="144"/>
      <c r="L172" s="145"/>
      <c r="M172" s="146" t="s">
        <v>1</v>
      </c>
      <c r="N172" s="147" t="s">
        <v>41</v>
      </c>
      <c r="P172" s="148">
        <f>O172*H172</f>
        <v>0</v>
      </c>
      <c r="Q172" s="148">
        <v>0.01</v>
      </c>
      <c r="R172" s="148">
        <f>Q172*H172</f>
        <v>0.93</v>
      </c>
      <c r="S172" s="148">
        <v>0</v>
      </c>
      <c r="T172" s="149">
        <f>S172*H172</f>
        <v>0</v>
      </c>
      <c r="AR172" s="150" t="s">
        <v>258</v>
      </c>
      <c r="AT172" s="150" t="s">
        <v>206</v>
      </c>
      <c r="AU172" s="150" t="s">
        <v>88</v>
      </c>
      <c r="AY172" s="17" t="s">
        <v>205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7" t="s">
        <v>88</v>
      </c>
      <c r="BK172" s="151">
        <f>ROUND(I172*H172,2)</f>
        <v>0</v>
      </c>
      <c r="BL172" s="17" t="s">
        <v>233</v>
      </c>
      <c r="BM172" s="150" t="s">
        <v>859</v>
      </c>
    </row>
    <row r="173" spans="2:65" s="1" customFormat="1" ht="24.2" customHeight="1">
      <c r="B173" s="136"/>
      <c r="C173" s="154" t="s">
        <v>258</v>
      </c>
      <c r="D173" s="154" t="s">
        <v>214</v>
      </c>
      <c r="E173" s="155" t="s">
        <v>860</v>
      </c>
      <c r="F173" s="156" t="s">
        <v>861</v>
      </c>
      <c r="G173" s="157" t="s">
        <v>270</v>
      </c>
      <c r="H173" s="158">
        <v>0.93</v>
      </c>
      <c r="I173" s="159"/>
      <c r="J173" s="160">
        <f>ROUND(I173*H173,2)</f>
        <v>0</v>
      </c>
      <c r="K173" s="161"/>
      <c r="L173" s="32"/>
      <c r="M173" s="162" t="s">
        <v>1</v>
      </c>
      <c r="N173" s="163" t="s">
        <v>41</v>
      </c>
      <c r="P173" s="148">
        <f>O173*H173</f>
        <v>0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AR173" s="150" t="s">
        <v>233</v>
      </c>
      <c r="AT173" s="150" t="s">
        <v>214</v>
      </c>
      <c r="AU173" s="150" t="s">
        <v>88</v>
      </c>
      <c r="AY173" s="17" t="s">
        <v>205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7" t="s">
        <v>88</v>
      </c>
      <c r="BK173" s="151">
        <f>ROUND(I173*H173,2)</f>
        <v>0</v>
      </c>
      <c r="BL173" s="17" t="s">
        <v>233</v>
      </c>
      <c r="BM173" s="150" t="s">
        <v>862</v>
      </c>
    </row>
    <row r="174" spans="2:65" s="1" customFormat="1" ht="24.2" customHeight="1">
      <c r="B174" s="136"/>
      <c r="C174" s="154" t="s">
        <v>619</v>
      </c>
      <c r="D174" s="154" t="s">
        <v>214</v>
      </c>
      <c r="E174" s="155" t="s">
        <v>863</v>
      </c>
      <c r="F174" s="156" t="s">
        <v>864</v>
      </c>
      <c r="G174" s="157" t="s">
        <v>270</v>
      </c>
      <c r="H174" s="158">
        <v>0.93</v>
      </c>
      <c r="I174" s="159"/>
      <c r="J174" s="160">
        <f>ROUND(I174*H174,2)</f>
        <v>0</v>
      </c>
      <c r="K174" s="161"/>
      <c r="L174" s="32"/>
      <c r="M174" s="162" t="s">
        <v>1</v>
      </c>
      <c r="N174" s="163" t="s">
        <v>41</v>
      </c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AR174" s="150" t="s">
        <v>233</v>
      </c>
      <c r="AT174" s="150" t="s">
        <v>214</v>
      </c>
      <c r="AU174" s="150" t="s">
        <v>88</v>
      </c>
      <c r="AY174" s="17" t="s">
        <v>205</v>
      </c>
      <c r="BE174" s="151">
        <f>IF(N174="základná",J174,0)</f>
        <v>0</v>
      </c>
      <c r="BF174" s="151">
        <f>IF(N174="znížená",J174,0)</f>
        <v>0</v>
      </c>
      <c r="BG174" s="151">
        <f>IF(N174="zákl. prenesená",J174,0)</f>
        <v>0</v>
      </c>
      <c r="BH174" s="151">
        <f>IF(N174="zníž. prenesená",J174,0)</f>
        <v>0</v>
      </c>
      <c r="BI174" s="151">
        <f>IF(N174="nulová",J174,0)</f>
        <v>0</v>
      </c>
      <c r="BJ174" s="17" t="s">
        <v>88</v>
      </c>
      <c r="BK174" s="151">
        <f>ROUND(I174*H174,2)</f>
        <v>0</v>
      </c>
      <c r="BL174" s="17" t="s">
        <v>233</v>
      </c>
      <c r="BM174" s="150" t="s">
        <v>865</v>
      </c>
    </row>
    <row r="175" spans="2:65" s="11" customFormat="1" ht="22.9" customHeight="1">
      <c r="B175" s="126"/>
      <c r="D175" s="127" t="s">
        <v>74</v>
      </c>
      <c r="E175" s="152" t="s">
        <v>671</v>
      </c>
      <c r="F175" s="152" t="s">
        <v>866</v>
      </c>
      <c r="I175" s="129"/>
      <c r="J175" s="153">
        <f>BK175</f>
        <v>0</v>
      </c>
      <c r="L175" s="126"/>
      <c r="M175" s="131"/>
      <c r="P175" s="132">
        <f>SUM(P176:P179)</f>
        <v>0</v>
      </c>
      <c r="R175" s="132">
        <f>SUM(R176:R179)</f>
        <v>0.21800000000000003</v>
      </c>
      <c r="T175" s="133">
        <f>SUM(T176:T179)</f>
        <v>0</v>
      </c>
      <c r="AR175" s="127" t="s">
        <v>88</v>
      </c>
      <c r="AT175" s="134" t="s">
        <v>74</v>
      </c>
      <c r="AU175" s="134" t="s">
        <v>82</v>
      </c>
      <c r="AY175" s="127" t="s">
        <v>205</v>
      </c>
      <c r="BK175" s="135">
        <f>SUM(BK176:BK179)</f>
        <v>0</v>
      </c>
    </row>
    <row r="176" spans="2:65" s="1" customFormat="1" ht="24.2" customHeight="1">
      <c r="B176" s="136"/>
      <c r="C176" s="154" t="s">
        <v>624</v>
      </c>
      <c r="D176" s="154" t="s">
        <v>214</v>
      </c>
      <c r="E176" s="155" t="s">
        <v>867</v>
      </c>
      <c r="F176" s="156" t="s">
        <v>868</v>
      </c>
      <c r="G176" s="157" t="s">
        <v>520</v>
      </c>
      <c r="H176" s="158">
        <v>200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41</v>
      </c>
      <c r="P176" s="148">
        <f>O176*H176</f>
        <v>0</v>
      </c>
      <c r="Q176" s="148">
        <v>9.0000000000000006E-5</v>
      </c>
      <c r="R176" s="148">
        <f>Q176*H176</f>
        <v>1.8000000000000002E-2</v>
      </c>
      <c r="S176" s="148">
        <v>0</v>
      </c>
      <c r="T176" s="149">
        <f>S176*H176</f>
        <v>0</v>
      </c>
      <c r="AR176" s="150" t="s">
        <v>233</v>
      </c>
      <c r="AT176" s="150" t="s">
        <v>214</v>
      </c>
      <c r="AU176" s="150" t="s">
        <v>88</v>
      </c>
      <c r="AY176" s="17" t="s">
        <v>205</v>
      </c>
      <c r="BE176" s="151">
        <f>IF(N176="základná",J176,0)</f>
        <v>0</v>
      </c>
      <c r="BF176" s="151">
        <f>IF(N176="znížená",J176,0)</f>
        <v>0</v>
      </c>
      <c r="BG176" s="151">
        <f>IF(N176="zákl. prenesená",J176,0)</f>
        <v>0</v>
      </c>
      <c r="BH176" s="151">
        <f>IF(N176="zníž. prenesená",J176,0)</f>
        <v>0</v>
      </c>
      <c r="BI176" s="151">
        <f>IF(N176="nulová",J176,0)</f>
        <v>0</v>
      </c>
      <c r="BJ176" s="17" t="s">
        <v>88</v>
      </c>
      <c r="BK176" s="151">
        <f>ROUND(I176*H176,2)</f>
        <v>0</v>
      </c>
      <c r="BL176" s="17" t="s">
        <v>233</v>
      </c>
      <c r="BM176" s="150" t="s">
        <v>869</v>
      </c>
    </row>
    <row r="177" spans="2:65" s="1" customFormat="1" ht="16.5" customHeight="1">
      <c r="B177" s="136"/>
      <c r="C177" s="137" t="s">
        <v>870</v>
      </c>
      <c r="D177" s="137" t="s">
        <v>206</v>
      </c>
      <c r="E177" s="138" t="s">
        <v>871</v>
      </c>
      <c r="F177" s="139" t="s">
        <v>872</v>
      </c>
      <c r="G177" s="140" t="s">
        <v>270</v>
      </c>
      <c r="H177" s="141">
        <v>0.2</v>
      </c>
      <c r="I177" s="142"/>
      <c r="J177" s="143">
        <f>ROUND(I177*H177,2)</f>
        <v>0</v>
      </c>
      <c r="K177" s="144"/>
      <c r="L177" s="145"/>
      <c r="M177" s="146" t="s">
        <v>1</v>
      </c>
      <c r="N177" s="147" t="s">
        <v>41</v>
      </c>
      <c r="P177" s="148">
        <f>O177*H177</f>
        <v>0</v>
      </c>
      <c r="Q177" s="148">
        <v>1</v>
      </c>
      <c r="R177" s="148">
        <f>Q177*H177</f>
        <v>0.2</v>
      </c>
      <c r="S177" s="148">
        <v>0</v>
      </c>
      <c r="T177" s="149">
        <f>S177*H177</f>
        <v>0</v>
      </c>
      <c r="AR177" s="150" t="s">
        <v>258</v>
      </c>
      <c r="AT177" s="150" t="s">
        <v>206</v>
      </c>
      <c r="AU177" s="150" t="s">
        <v>88</v>
      </c>
      <c r="AY177" s="17" t="s">
        <v>205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7" t="s">
        <v>88</v>
      </c>
      <c r="BK177" s="151">
        <f>ROUND(I177*H177,2)</f>
        <v>0</v>
      </c>
      <c r="BL177" s="17" t="s">
        <v>233</v>
      </c>
      <c r="BM177" s="150" t="s">
        <v>873</v>
      </c>
    </row>
    <row r="178" spans="2:65" s="1" customFormat="1" ht="24.2" customHeight="1">
      <c r="B178" s="136"/>
      <c r="C178" s="154" t="s">
        <v>874</v>
      </c>
      <c r="D178" s="154" t="s">
        <v>214</v>
      </c>
      <c r="E178" s="155" t="s">
        <v>719</v>
      </c>
      <c r="F178" s="156" t="s">
        <v>720</v>
      </c>
      <c r="G178" s="157" t="s">
        <v>270</v>
      </c>
      <c r="H178" s="158">
        <v>0.218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41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233</v>
      </c>
      <c r="AT178" s="150" t="s">
        <v>214</v>
      </c>
      <c r="AU178" s="150" t="s">
        <v>88</v>
      </c>
      <c r="AY178" s="17" t="s">
        <v>205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88</v>
      </c>
      <c r="BK178" s="151">
        <f>ROUND(I178*H178,2)</f>
        <v>0</v>
      </c>
      <c r="BL178" s="17" t="s">
        <v>233</v>
      </c>
      <c r="BM178" s="150" t="s">
        <v>875</v>
      </c>
    </row>
    <row r="179" spans="2:65" s="1" customFormat="1" ht="24.2" customHeight="1">
      <c r="B179" s="136"/>
      <c r="C179" s="154" t="s">
        <v>876</v>
      </c>
      <c r="D179" s="154" t="s">
        <v>214</v>
      </c>
      <c r="E179" s="155" t="s">
        <v>724</v>
      </c>
      <c r="F179" s="156" t="s">
        <v>725</v>
      </c>
      <c r="G179" s="157" t="s">
        <v>270</v>
      </c>
      <c r="H179" s="158">
        <v>0.218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41</v>
      </c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AR179" s="150" t="s">
        <v>233</v>
      </c>
      <c r="AT179" s="150" t="s">
        <v>214</v>
      </c>
      <c r="AU179" s="150" t="s">
        <v>88</v>
      </c>
      <c r="AY179" s="17" t="s">
        <v>205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7" t="s">
        <v>88</v>
      </c>
      <c r="BK179" s="151">
        <f>ROUND(I179*H179,2)</f>
        <v>0</v>
      </c>
      <c r="BL179" s="17" t="s">
        <v>233</v>
      </c>
      <c r="BM179" s="150" t="s">
        <v>877</v>
      </c>
    </row>
    <row r="180" spans="2:65" s="11" customFormat="1" ht="22.9" customHeight="1">
      <c r="B180" s="126"/>
      <c r="D180" s="127" t="s">
        <v>74</v>
      </c>
      <c r="E180" s="152" t="s">
        <v>727</v>
      </c>
      <c r="F180" s="152" t="s">
        <v>878</v>
      </c>
      <c r="I180" s="129"/>
      <c r="J180" s="153">
        <f>BK180</f>
        <v>0</v>
      </c>
      <c r="L180" s="126"/>
      <c r="M180" s="131"/>
      <c r="P180" s="132">
        <f>SUM(P181:P183)</f>
        <v>0</v>
      </c>
      <c r="R180" s="132">
        <f>SUM(R181:R183)</f>
        <v>5.0800000000000003E-3</v>
      </c>
      <c r="T180" s="133">
        <f>SUM(T181:T183)</f>
        <v>0</v>
      </c>
      <c r="AR180" s="127" t="s">
        <v>88</v>
      </c>
      <c r="AT180" s="134" t="s">
        <v>74</v>
      </c>
      <c r="AU180" s="134" t="s">
        <v>82</v>
      </c>
      <c r="AY180" s="127" t="s">
        <v>205</v>
      </c>
      <c r="BK180" s="135">
        <f>SUM(BK181:BK183)</f>
        <v>0</v>
      </c>
    </row>
    <row r="181" spans="2:65" s="1" customFormat="1" ht="33" customHeight="1">
      <c r="B181" s="136"/>
      <c r="C181" s="154" t="s">
        <v>879</v>
      </c>
      <c r="D181" s="154" t="s">
        <v>214</v>
      </c>
      <c r="E181" s="155" t="s">
        <v>880</v>
      </c>
      <c r="F181" s="156" t="s">
        <v>881</v>
      </c>
      <c r="G181" s="157" t="s">
        <v>165</v>
      </c>
      <c r="H181" s="158">
        <v>6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41</v>
      </c>
      <c r="P181" s="148">
        <f>O181*H181</f>
        <v>0</v>
      </c>
      <c r="Q181" s="148">
        <v>2.3000000000000001E-4</v>
      </c>
      <c r="R181" s="148">
        <f>Q181*H181</f>
        <v>1.3800000000000002E-3</v>
      </c>
      <c r="S181" s="148">
        <v>0</v>
      </c>
      <c r="T181" s="149">
        <f>S181*H181</f>
        <v>0</v>
      </c>
      <c r="AR181" s="150" t="s">
        <v>233</v>
      </c>
      <c r="AT181" s="150" t="s">
        <v>214</v>
      </c>
      <c r="AU181" s="150" t="s">
        <v>88</v>
      </c>
      <c r="AY181" s="17" t="s">
        <v>205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88</v>
      </c>
      <c r="BK181" s="151">
        <f>ROUND(I181*H181,2)</f>
        <v>0</v>
      </c>
      <c r="BL181" s="17" t="s">
        <v>233</v>
      </c>
      <c r="BM181" s="150" t="s">
        <v>882</v>
      </c>
    </row>
    <row r="182" spans="2:65" s="1" customFormat="1" ht="24.2" customHeight="1">
      <c r="B182" s="136"/>
      <c r="C182" s="154" t="s">
        <v>883</v>
      </c>
      <c r="D182" s="154" t="s">
        <v>214</v>
      </c>
      <c r="E182" s="155" t="s">
        <v>884</v>
      </c>
      <c r="F182" s="156" t="s">
        <v>885</v>
      </c>
      <c r="G182" s="157" t="s">
        <v>165</v>
      </c>
      <c r="H182" s="158">
        <v>6</v>
      </c>
      <c r="I182" s="159"/>
      <c r="J182" s="160">
        <f>ROUND(I182*H182,2)</f>
        <v>0</v>
      </c>
      <c r="K182" s="161"/>
      <c r="L182" s="32"/>
      <c r="M182" s="162" t="s">
        <v>1</v>
      </c>
      <c r="N182" s="163" t="s">
        <v>41</v>
      </c>
      <c r="P182" s="148">
        <f>O182*H182</f>
        <v>0</v>
      </c>
      <c r="Q182" s="148">
        <v>6.9999999999999994E-5</v>
      </c>
      <c r="R182" s="148">
        <f>Q182*H182</f>
        <v>4.1999999999999996E-4</v>
      </c>
      <c r="S182" s="148">
        <v>0</v>
      </c>
      <c r="T182" s="149">
        <f>S182*H182</f>
        <v>0</v>
      </c>
      <c r="AR182" s="150" t="s">
        <v>233</v>
      </c>
      <c r="AT182" s="150" t="s">
        <v>214</v>
      </c>
      <c r="AU182" s="150" t="s">
        <v>88</v>
      </c>
      <c r="AY182" s="17" t="s">
        <v>205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7" t="s">
        <v>88</v>
      </c>
      <c r="BK182" s="151">
        <f>ROUND(I182*H182,2)</f>
        <v>0</v>
      </c>
      <c r="BL182" s="17" t="s">
        <v>233</v>
      </c>
      <c r="BM182" s="150" t="s">
        <v>886</v>
      </c>
    </row>
    <row r="183" spans="2:65" s="1" customFormat="1" ht="24.2" customHeight="1">
      <c r="B183" s="136"/>
      <c r="C183" s="154" t="s">
        <v>887</v>
      </c>
      <c r="D183" s="154" t="s">
        <v>214</v>
      </c>
      <c r="E183" s="155" t="s">
        <v>888</v>
      </c>
      <c r="F183" s="156" t="s">
        <v>889</v>
      </c>
      <c r="G183" s="157" t="s">
        <v>370</v>
      </c>
      <c r="H183" s="158">
        <v>82</v>
      </c>
      <c r="I183" s="159"/>
      <c r="J183" s="160">
        <f>ROUND(I183*H183,2)</f>
        <v>0</v>
      </c>
      <c r="K183" s="161"/>
      <c r="L183" s="32"/>
      <c r="M183" s="162" t="s">
        <v>1</v>
      </c>
      <c r="N183" s="163" t="s">
        <v>41</v>
      </c>
      <c r="P183" s="148">
        <f>O183*H183</f>
        <v>0</v>
      </c>
      <c r="Q183" s="148">
        <v>4.0000000000000003E-5</v>
      </c>
      <c r="R183" s="148">
        <f>Q183*H183</f>
        <v>3.2800000000000004E-3</v>
      </c>
      <c r="S183" s="148">
        <v>0</v>
      </c>
      <c r="T183" s="149">
        <f>S183*H183</f>
        <v>0</v>
      </c>
      <c r="AR183" s="150" t="s">
        <v>233</v>
      </c>
      <c r="AT183" s="150" t="s">
        <v>214</v>
      </c>
      <c r="AU183" s="150" t="s">
        <v>88</v>
      </c>
      <c r="AY183" s="17" t="s">
        <v>205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7" t="s">
        <v>88</v>
      </c>
      <c r="BK183" s="151">
        <f>ROUND(I183*H183,2)</f>
        <v>0</v>
      </c>
      <c r="BL183" s="17" t="s">
        <v>233</v>
      </c>
      <c r="BM183" s="150" t="s">
        <v>890</v>
      </c>
    </row>
    <row r="184" spans="2:65" s="11" customFormat="1" ht="25.9" customHeight="1">
      <c r="B184" s="126"/>
      <c r="D184" s="127" t="s">
        <v>74</v>
      </c>
      <c r="E184" s="128" t="s">
        <v>891</v>
      </c>
      <c r="F184" s="128" t="s">
        <v>892</v>
      </c>
      <c r="I184" s="129"/>
      <c r="J184" s="130">
        <f>BK184</f>
        <v>0</v>
      </c>
      <c r="L184" s="126"/>
      <c r="M184" s="131"/>
      <c r="P184" s="132">
        <f>SUM(P185:P192)</f>
        <v>0</v>
      </c>
      <c r="R184" s="132">
        <f>SUM(R185:R192)</f>
        <v>7.0400000000000011E-3</v>
      </c>
      <c r="T184" s="133">
        <f>SUM(T185:T192)</f>
        <v>0</v>
      </c>
      <c r="AR184" s="127" t="s">
        <v>210</v>
      </c>
      <c r="AT184" s="134" t="s">
        <v>74</v>
      </c>
      <c r="AU184" s="134" t="s">
        <v>75</v>
      </c>
      <c r="AY184" s="127" t="s">
        <v>205</v>
      </c>
      <c r="BK184" s="135">
        <f>SUM(BK185:BK192)</f>
        <v>0</v>
      </c>
    </row>
    <row r="185" spans="2:65" s="1" customFormat="1" ht="24.2" customHeight="1">
      <c r="B185" s="136"/>
      <c r="C185" s="154" t="s">
        <v>893</v>
      </c>
      <c r="D185" s="154" t="s">
        <v>214</v>
      </c>
      <c r="E185" s="155" t="s">
        <v>894</v>
      </c>
      <c r="F185" s="156" t="s">
        <v>895</v>
      </c>
      <c r="G185" s="157" t="s">
        <v>370</v>
      </c>
      <c r="H185" s="158">
        <v>24</v>
      </c>
      <c r="I185" s="159"/>
      <c r="J185" s="160">
        <f t="shared" ref="J185:J192" si="30">ROUND(I185*H185,2)</f>
        <v>0</v>
      </c>
      <c r="K185" s="161"/>
      <c r="L185" s="32"/>
      <c r="M185" s="162" t="s">
        <v>1</v>
      </c>
      <c r="N185" s="163" t="s">
        <v>41</v>
      </c>
      <c r="P185" s="148">
        <f t="shared" ref="P185:P192" si="31">O185*H185</f>
        <v>0</v>
      </c>
      <c r="Q185" s="148">
        <v>2.0000000000000002E-5</v>
      </c>
      <c r="R185" s="148">
        <f t="shared" ref="R185:R192" si="32">Q185*H185</f>
        <v>4.8000000000000007E-4</v>
      </c>
      <c r="S185" s="148">
        <v>0</v>
      </c>
      <c r="T185" s="149">
        <f t="shared" ref="T185:T192" si="33">S185*H185</f>
        <v>0</v>
      </c>
      <c r="AR185" s="150" t="s">
        <v>233</v>
      </c>
      <c r="AT185" s="150" t="s">
        <v>214</v>
      </c>
      <c r="AU185" s="150" t="s">
        <v>82</v>
      </c>
      <c r="AY185" s="17" t="s">
        <v>205</v>
      </c>
      <c r="BE185" s="151">
        <f t="shared" ref="BE185:BE192" si="34">IF(N185="základná",J185,0)</f>
        <v>0</v>
      </c>
      <c r="BF185" s="151">
        <f t="shared" ref="BF185:BF192" si="35">IF(N185="znížená",J185,0)</f>
        <v>0</v>
      </c>
      <c r="BG185" s="151">
        <f t="shared" ref="BG185:BG192" si="36">IF(N185="zákl. prenesená",J185,0)</f>
        <v>0</v>
      </c>
      <c r="BH185" s="151">
        <f t="shared" ref="BH185:BH192" si="37">IF(N185="zníž. prenesená",J185,0)</f>
        <v>0</v>
      </c>
      <c r="BI185" s="151">
        <f t="shared" ref="BI185:BI192" si="38">IF(N185="nulová",J185,0)</f>
        <v>0</v>
      </c>
      <c r="BJ185" s="17" t="s">
        <v>88</v>
      </c>
      <c r="BK185" s="151">
        <f t="shared" ref="BK185:BK192" si="39">ROUND(I185*H185,2)</f>
        <v>0</v>
      </c>
      <c r="BL185" s="17" t="s">
        <v>233</v>
      </c>
      <c r="BM185" s="150" t="s">
        <v>896</v>
      </c>
    </row>
    <row r="186" spans="2:65" s="1" customFormat="1" ht="24.2" customHeight="1">
      <c r="B186" s="136"/>
      <c r="C186" s="154" t="s">
        <v>897</v>
      </c>
      <c r="D186" s="154" t="s">
        <v>214</v>
      </c>
      <c r="E186" s="155" t="s">
        <v>898</v>
      </c>
      <c r="F186" s="156" t="s">
        <v>899</v>
      </c>
      <c r="G186" s="157" t="s">
        <v>592</v>
      </c>
      <c r="H186" s="158">
        <v>16</v>
      </c>
      <c r="I186" s="159"/>
      <c r="J186" s="160">
        <f t="shared" si="30"/>
        <v>0</v>
      </c>
      <c r="K186" s="161"/>
      <c r="L186" s="32"/>
      <c r="M186" s="162" t="s">
        <v>1</v>
      </c>
      <c r="N186" s="163" t="s">
        <v>41</v>
      </c>
      <c r="P186" s="148">
        <f t="shared" si="31"/>
        <v>0</v>
      </c>
      <c r="Q186" s="148">
        <v>3.2000000000000003E-4</v>
      </c>
      <c r="R186" s="148">
        <f t="shared" si="32"/>
        <v>5.1200000000000004E-3</v>
      </c>
      <c r="S186" s="148">
        <v>0</v>
      </c>
      <c r="T186" s="149">
        <f t="shared" si="33"/>
        <v>0</v>
      </c>
      <c r="AR186" s="150" t="s">
        <v>233</v>
      </c>
      <c r="AT186" s="150" t="s">
        <v>214</v>
      </c>
      <c r="AU186" s="150" t="s">
        <v>82</v>
      </c>
      <c r="AY186" s="17" t="s">
        <v>205</v>
      </c>
      <c r="BE186" s="151">
        <f t="shared" si="34"/>
        <v>0</v>
      </c>
      <c r="BF186" s="151">
        <f t="shared" si="35"/>
        <v>0</v>
      </c>
      <c r="BG186" s="151">
        <f t="shared" si="36"/>
        <v>0</v>
      </c>
      <c r="BH186" s="151">
        <f t="shared" si="37"/>
        <v>0</v>
      </c>
      <c r="BI186" s="151">
        <f t="shared" si="38"/>
        <v>0</v>
      </c>
      <c r="BJ186" s="17" t="s">
        <v>88</v>
      </c>
      <c r="BK186" s="151">
        <f t="shared" si="39"/>
        <v>0</v>
      </c>
      <c r="BL186" s="17" t="s">
        <v>233</v>
      </c>
      <c r="BM186" s="150" t="s">
        <v>900</v>
      </c>
    </row>
    <row r="187" spans="2:65" s="1" customFormat="1" ht="33" customHeight="1">
      <c r="B187" s="136"/>
      <c r="C187" s="154" t="s">
        <v>901</v>
      </c>
      <c r="D187" s="154" t="s">
        <v>214</v>
      </c>
      <c r="E187" s="155" t="s">
        <v>902</v>
      </c>
      <c r="F187" s="156" t="s">
        <v>903</v>
      </c>
      <c r="G187" s="157" t="s">
        <v>270</v>
      </c>
      <c r="H187" s="158">
        <v>2.4E-2</v>
      </c>
      <c r="I187" s="159"/>
      <c r="J187" s="160">
        <f t="shared" si="30"/>
        <v>0</v>
      </c>
      <c r="K187" s="161"/>
      <c r="L187" s="32"/>
      <c r="M187" s="162" t="s">
        <v>1</v>
      </c>
      <c r="N187" s="163" t="s">
        <v>41</v>
      </c>
      <c r="P187" s="148">
        <f t="shared" si="31"/>
        <v>0</v>
      </c>
      <c r="Q187" s="148">
        <v>0</v>
      </c>
      <c r="R187" s="148">
        <f t="shared" si="32"/>
        <v>0</v>
      </c>
      <c r="S187" s="148">
        <v>0</v>
      </c>
      <c r="T187" s="149">
        <f t="shared" si="33"/>
        <v>0</v>
      </c>
      <c r="AR187" s="150" t="s">
        <v>233</v>
      </c>
      <c r="AT187" s="150" t="s">
        <v>214</v>
      </c>
      <c r="AU187" s="150" t="s">
        <v>82</v>
      </c>
      <c r="AY187" s="17" t="s">
        <v>205</v>
      </c>
      <c r="BE187" s="151">
        <f t="shared" si="34"/>
        <v>0</v>
      </c>
      <c r="BF187" s="151">
        <f t="shared" si="35"/>
        <v>0</v>
      </c>
      <c r="BG187" s="151">
        <f t="shared" si="36"/>
        <v>0</v>
      </c>
      <c r="BH187" s="151">
        <f t="shared" si="37"/>
        <v>0</v>
      </c>
      <c r="BI187" s="151">
        <f t="shared" si="38"/>
        <v>0</v>
      </c>
      <c r="BJ187" s="17" t="s">
        <v>88</v>
      </c>
      <c r="BK187" s="151">
        <f t="shared" si="39"/>
        <v>0</v>
      </c>
      <c r="BL187" s="17" t="s">
        <v>233</v>
      </c>
      <c r="BM187" s="150" t="s">
        <v>904</v>
      </c>
    </row>
    <row r="188" spans="2:65" s="1" customFormat="1" ht="24.2" customHeight="1">
      <c r="B188" s="136"/>
      <c r="C188" s="154" t="s">
        <v>905</v>
      </c>
      <c r="D188" s="154" t="s">
        <v>214</v>
      </c>
      <c r="E188" s="155" t="s">
        <v>906</v>
      </c>
      <c r="F188" s="156" t="s">
        <v>907</v>
      </c>
      <c r="G188" s="157" t="s">
        <v>592</v>
      </c>
      <c r="H188" s="158">
        <v>16</v>
      </c>
      <c r="I188" s="159"/>
      <c r="J188" s="160">
        <f t="shared" si="30"/>
        <v>0</v>
      </c>
      <c r="K188" s="161"/>
      <c r="L188" s="32"/>
      <c r="M188" s="162" t="s">
        <v>1</v>
      </c>
      <c r="N188" s="163" t="s">
        <v>41</v>
      </c>
      <c r="P188" s="148">
        <f t="shared" si="31"/>
        <v>0</v>
      </c>
      <c r="Q188" s="148">
        <v>9.0000000000000006E-5</v>
      </c>
      <c r="R188" s="148">
        <f t="shared" si="32"/>
        <v>1.4400000000000001E-3</v>
      </c>
      <c r="S188" s="148">
        <v>0</v>
      </c>
      <c r="T188" s="149">
        <f t="shared" si="33"/>
        <v>0</v>
      </c>
      <c r="AR188" s="150" t="s">
        <v>233</v>
      </c>
      <c r="AT188" s="150" t="s">
        <v>214</v>
      </c>
      <c r="AU188" s="150" t="s">
        <v>82</v>
      </c>
      <c r="AY188" s="17" t="s">
        <v>205</v>
      </c>
      <c r="BE188" s="151">
        <f t="shared" si="34"/>
        <v>0</v>
      </c>
      <c r="BF188" s="151">
        <f t="shared" si="35"/>
        <v>0</v>
      </c>
      <c r="BG188" s="151">
        <f t="shared" si="36"/>
        <v>0</v>
      </c>
      <c r="BH188" s="151">
        <f t="shared" si="37"/>
        <v>0</v>
      </c>
      <c r="BI188" s="151">
        <f t="shared" si="38"/>
        <v>0</v>
      </c>
      <c r="BJ188" s="17" t="s">
        <v>88</v>
      </c>
      <c r="BK188" s="151">
        <f t="shared" si="39"/>
        <v>0</v>
      </c>
      <c r="BL188" s="17" t="s">
        <v>233</v>
      </c>
      <c r="BM188" s="150" t="s">
        <v>908</v>
      </c>
    </row>
    <row r="189" spans="2:65" s="1" customFormat="1" ht="24.2" customHeight="1">
      <c r="B189" s="136"/>
      <c r="C189" s="154" t="s">
        <v>909</v>
      </c>
      <c r="D189" s="154" t="s">
        <v>214</v>
      </c>
      <c r="E189" s="155" t="s">
        <v>910</v>
      </c>
      <c r="F189" s="156" t="s">
        <v>911</v>
      </c>
      <c r="G189" s="157" t="s">
        <v>270</v>
      </c>
      <c r="H189" s="158">
        <v>7.0000000000000001E-3</v>
      </c>
      <c r="I189" s="159"/>
      <c r="J189" s="160">
        <f t="shared" si="30"/>
        <v>0</v>
      </c>
      <c r="K189" s="161"/>
      <c r="L189" s="32"/>
      <c r="M189" s="162" t="s">
        <v>1</v>
      </c>
      <c r="N189" s="163" t="s">
        <v>41</v>
      </c>
      <c r="P189" s="148">
        <f t="shared" si="31"/>
        <v>0</v>
      </c>
      <c r="Q189" s="148">
        <v>0</v>
      </c>
      <c r="R189" s="148">
        <f t="shared" si="32"/>
        <v>0</v>
      </c>
      <c r="S189" s="148">
        <v>0</v>
      </c>
      <c r="T189" s="149">
        <f t="shared" si="33"/>
        <v>0</v>
      </c>
      <c r="AR189" s="150" t="s">
        <v>233</v>
      </c>
      <c r="AT189" s="150" t="s">
        <v>214</v>
      </c>
      <c r="AU189" s="150" t="s">
        <v>82</v>
      </c>
      <c r="AY189" s="17" t="s">
        <v>205</v>
      </c>
      <c r="BE189" s="151">
        <f t="shared" si="34"/>
        <v>0</v>
      </c>
      <c r="BF189" s="151">
        <f t="shared" si="35"/>
        <v>0</v>
      </c>
      <c r="BG189" s="151">
        <f t="shared" si="36"/>
        <v>0</v>
      </c>
      <c r="BH189" s="151">
        <f t="shared" si="37"/>
        <v>0</v>
      </c>
      <c r="BI189" s="151">
        <f t="shared" si="38"/>
        <v>0</v>
      </c>
      <c r="BJ189" s="17" t="s">
        <v>88</v>
      </c>
      <c r="BK189" s="151">
        <f t="shared" si="39"/>
        <v>0</v>
      </c>
      <c r="BL189" s="17" t="s">
        <v>233</v>
      </c>
      <c r="BM189" s="150" t="s">
        <v>912</v>
      </c>
    </row>
    <row r="190" spans="2:65" s="1" customFormat="1" ht="24.2" customHeight="1">
      <c r="B190" s="136"/>
      <c r="C190" s="154" t="s">
        <v>913</v>
      </c>
      <c r="D190" s="154" t="s">
        <v>214</v>
      </c>
      <c r="E190" s="155" t="s">
        <v>914</v>
      </c>
      <c r="F190" s="156" t="s">
        <v>915</v>
      </c>
      <c r="G190" s="157" t="s">
        <v>165</v>
      </c>
      <c r="H190" s="158">
        <v>350</v>
      </c>
      <c r="I190" s="159"/>
      <c r="J190" s="160">
        <f t="shared" si="30"/>
        <v>0</v>
      </c>
      <c r="K190" s="161"/>
      <c r="L190" s="32"/>
      <c r="M190" s="162" t="s">
        <v>1</v>
      </c>
      <c r="N190" s="163" t="s">
        <v>41</v>
      </c>
      <c r="P190" s="148">
        <f t="shared" si="31"/>
        <v>0</v>
      </c>
      <c r="Q190" s="148">
        <v>0</v>
      </c>
      <c r="R190" s="148">
        <f t="shared" si="32"/>
        <v>0</v>
      </c>
      <c r="S190" s="148">
        <v>0</v>
      </c>
      <c r="T190" s="149">
        <f t="shared" si="33"/>
        <v>0</v>
      </c>
      <c r="AR190" s="150" t="s">
        <v>233</v>
      </c>
      <c r="AT190" s="150" t="s">
        <v>214</v>
      </c>
      <c r="AU190" s="150" t="s">
        <v>82</v>
      </c>
      <c r="AY190" s="17" t="s">
        <v>205</v>
      </c>
      <c r="BE190" s="151">
        <f t="shared" si="34"/>
        <v>0</v>
      </c>
      <c r="BF190" s="151">
        <f t="shared" si="35"/>
        <v>0</v>
      </c>
      <c r="BG190" s="151">
        <f t="shared" si="36"/>
        <v>0</v>
      </c>
      <c r="BH190" s="151">
        <f t="shared" si="37"/>
        <v>0</v>
      </c>
      <c r="BI190" s="151">
        <f t="shared" si="38"/>
        <v>0</v>
      </c>
      <c r="BJ190" s="17" t="s">
        <v>88</v>
      </c>
      <c r="BK190" s="151">
        <f t="shared" si="39"/>
        <v>0</v>
      </c>
      <c r="BL190" s="17" t="s">
        <v>233</v>
      </c>
      <c r="BM190" s="150" t="s">
        <v>916</v>
      </c>
    </row>
    <row r="191" spans="2:65" s="1" customFormat="1" ht="24.2" customHeight="1">
      <c r="B191" s="136"/>
      <c r="C191" s="154" t="s">
        <v>917</v>
      </c>
      <c r="D191" s="154" t="s">
        <v>214</v>
      </c>
      <c r="E191" s="155" t="s">
        <v>918</v>
      </c>
      <c r="F191" s="156" t="s">
        <v>919</v>
      </c>
      <c r="G191" s="157" t="s">
        <v>165</v>
      </c>
      <c r="H191" s="158">
        <v>350</v>
      </c>
      <c r="I191" s="159"/>
      <c r="J191" s="160">
        <f t="shared" si="30"/>
        <v>0</v>
      </c>
      <c r="K191" s="161"/>
      <c r="L191" s="32"/>
      <c r="M191" s="162" t="s">
        <v>1</v>
      </c>
      <c r="N191" s="163" t="s">
        <v>41</v>
      </c>
      <c r="P191" s="148">
        <f t="shared" si="31"/>
        <v>0</v>
      </c>
      <c r="Q191" s="148">
        <v>0</v>
      </c>
      <c r="R191" s="148">
        <f t="shared" si="32"/>
        <v>0</v>
      </c>
      <c r="S191" s="148">
        <v>0</v>
      </c>
      <c r="T191" s="149">
        <f t="shared" si="33"/>
        <v>0</v>
      </c>
      <c r="AR191" s="150" t="s">
        <v>233</v>
      </c>
      <c r="AT191" s="150" t="s">
        <v>214</v>
      </c>
      <c r="AU191" s="150" t="s">
        <v>82</v>
      </c>
      <c r="AY191" s="17" t="s">
        <v>205</v>
      </c>
      <c r="BE191" s="151">
        <f t="shared" si="34"/>
        <v>0</v>
      </c>
      <c r="BF191" s="151">
        <f t="shared" si="35"/>
        <v>0</v>
      </c>
      <c r="BG191" s="151">
        <f t="shared" si="36"/>
        <v>0</v>
      </c>
      <c r="BH191" s="151">
        <f t="shared" si="37"/>
        <v>0</v>
      </c>
      <c r="BI191" s="151">
        <f t="shared" si="38"/>
        <v>0</v>
      </c>
      <c r="BJ191" s="17" t="s">
        <v>88</v>
      </c>
      <c r="BK191" s="151">
        <f t="shared" si="39"/>
        <v>0</v>
      </c>
      <c r="BL191" s="17" t="s">
        <v>233</v>
      </c>
      <c r="BM191" s="150" t="s">
        <v>920</v>
      </c>
    </row>
    <row r="192" spans="2:65" s="1" customFormat="1" ht="24.2" customHeight="1">
      <c r="B192" s="136"/>
      <c r="C192" s="154" t="s">
        <v>921</v>
      </c>
      <c r="D192" s="154" t="s">
        <v>214</v>
      </c>
      <c r="E192" s="155" t="s">
        <v>922</v>
      </c>
      <c r="F192" s="156" t="s">
        <v>923</v>
      </c>
      <c r="G192" s="157" t="s">
        <v>270</v>
      </c>
      <c r="H192" s="158">
        <v>5.4950000000000001</v>
      </c>
      <c r="I192" s="159"/>
      <c r="J192" s="160">
        <f t="shared" si="30"/>
        <v>0</v>
      </c>
      <c r="K192" s="161"/>
      <c r="L192" s="32"/>
      <c r="M192" s="162" t="s">
        <v>1</v>
      </c>
      <c r="N192" s="163" t="s">
        <v>41</v>
      </c>
      <c r="P192" s="148">
        <f t="shared" si="31"/>
        <v>0</v>
      </c>
      <c r="Q192" s="148">
        <v>0</v>
      </c>
      <c r="R192" s="148">
        <f t="shared" si="32"/>
        <v>0</v>
      </c>
      <c r="S192" s="148">
        <v>0</v>
      </c>
      <c r="T192" s="149">
        <f t="shared" si="33"/>
        <v>0</v>
      </c>
      <c r="AR192" s="150" t="s">
        <v>233</v>
      </c>
      <c r="AT192" s="150" t="s">
        <v>214</v>
      </c>
      <c r="AU192" s="150" t="s">
        <v>82</v>
      </c>
      <c r="AY192" s="17" t="s">
        <v>205</v>
      </c>
      <c r="BE192" s="151">
        <f t="shared" si="34"/>
        <v>0</v>
      </c>
      <c r="BF192" s="151">
        <f t="shared" si="35"/>
        <v>0</v>
      </c>
      <c r="BG192" s="151">
        <f t="shared" si="36"/>
        <v>0</v>
      </c>
      <c r="BH192" s="151">
        <f t="shared" si="37"/>
        <v>0</v>
      </c>
      <c r="BI192" s="151">
        <f t="shared" si="38"/>
        <v>0</v>
      </c>
      <c r="BJ192" s="17" t="s">
        <v>88</v>
      </c>
      <c r="BK192" s="151">
        <f t="shared" si="39"/>
        <v>0</v>
      </c>
      <c r="BL192" s="17" t="s">
        <v>233</v>
      </c>
      <c r="BM192" s="150" t="s">
        <v>924</v>
      </c>
    </row>
    <row r="193" spans="2:65" s="11" customFormat="1" ht="25.9" customHeight="1">
      <c r="B193" s="126"/>
      <c r="D193" s="127" t="s">
        <v>74</v>
      </c>
      <c r="E193" s="128" t="s">
        <v>925</v>
      </c>
      <c r="F193" s="128" t="s">
        <v>926</v>
      </c>
      <c r="I193" s="129"/>
      <c r="J193" s="130">
        <f>BK193</f>
        <v>0</v>
      </c>
      <c r="L193" s="126"/>
      <c r="M193" s="131"/>
      <c r="P193" s="132">
        <f>SUM(P194:P196)</f>
        <v>0</v>
      </c>
      <c r="R193" s="132">
        <f>SUM(R194:R196)</f>
        <v>0</v>
      </c>
      <c r="T193" s="133">
        <f>SUM(T194:T196)</f>
        <v>0</v>
      </c>
      <c r="AR193" s="127" t="s">
        <v>210</v>
      </c>
      <c r="AT193" s="134" t="s">
        <v>74</v>
      </c>
      <c r="AU193" s="134" t="s">
        <v>75</v>
      </c>
      <c r="AY193" s="127" t="s">
        <v>205</v>
      </c>
      <c r="BK193" s="135">
        <f>SUM(BK194:BK196)</f>
        <v>0</v>
      </c>
    </row>
    <row r="194" spans="2:65" s="1" customFormat="1" ht="16.5" customHeight="1">
      <c r="B194" s="136"/>
      <c r="C194" s="154" t="s">
        <v>927</v>
      </c>
      <c r="D194" s="154" t="s">
        <v>214</v>
      </c>
      <c r="E194" s="155" t="s">
        <v>928</v>
      </c>
      <c r="F194" s="156" t="s">
        <v>929</v>
      </c>
      <c r="G194" s="157" t="s">
        <v>930</v>
      </c>
      <c r="H194" s="158">
        <v>16</v>
      </c>
      <c r="I194" s="159"/>
      <c r="J194" s="160">
        <f>ROUND(I194*H194,2)</f>
        <v>0</v>
      </c>
      <c r="K194" s="161"/>
      <c r="L194" s="32"/>
      <c r="M194" s="162" t="s">
        <v>1</v>
      </c>
      <c r="N194" s="163" t="s">
        <v>41</v>
      </c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AR194" s="150" t="s">
        <v>233</v>
      </c>
      <c r="AT194" s="150" t="s">
        <v>214</v>
      </c>
      <c r="AU194" s="150" t="s">
        <v>82</v>
      </c>
      <c r="AY194" s="17" t="s">
        <v>205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7" t="s">
        <v>88</v>
      </c>
      <c r="BK194" s="151">
        <f>ROUND(I194*H194,2)</f>
        <v>0</v>
      </c>
      <c r="BL194" s="17" t="s">
        <v>233</v>
      </c>
      <c r="BM194" s="150" t="s">
        <v>931</v>
      </c>
    </row>
    <row r="195" spans="2:65" s="1" customFormat="1" ht="16.5" customHeight="1">
      <c r="B195" s="136"/>
      <c r="C195" s="154" t="s">
        <v>932</v>
      </c>
      <c r="D195" s="154" t="s">
        <v>214</v>
      </c>
      <c r="E195" s="155" t="s">
        <v>933</v>
      </c>
      <c r="F195" s="156" t="s">
        <v>934</v>
      </c>
      <c r="G195" s="157" t="s">
        <v>930</v>
      </c>
      <c r="H195" s="158">
        <v>12</v>
      </c>
      <c r="I195" s="159"/>
      <c r="J195" s="160">
        <f>ROUND(I195*H195,2)</f>
        <v>0</v>
      </c>
      <c r="K195" s="161"/>
      <c r="L195" s="32"/>
      <c r="M195" s="162" t="s">
        <v>1</v>
      </c>
      <c r="N195" s="163" t="s">
        <v>41</v>
      </c>
      <c r="P195" s="148">
        <f>O195*H195</f>
        <v>0</v>
      </c>
      <c r="Q195" s="148">
        <v>0</v>
      </c>
      <c r="R195" s="148">
        <f>Q195*H195</f>
        <v>0</v>
      </c>
      <c r="S195" s="148">
        <v>0</v>
      </c>
      <c r="T195" s="149">
        <f>S195*H195</f>
        <v>0</v>
      </c>
      <c r="AR195" s="150" t="s">
        <v>233</v>
      </c>
      <c r="AT195" s="150" t="s">
        <v>214</v>
      </c>
      <c r="AU195" s="150" t="s">
        <v>82</v>
      </c>
      <c r="AY195" s="17" t="s">
        <v>205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7" t="s">
        <v>88</v>
      </c>
      <c r="BK195" s="151">
        <f>ROUND(I195*H195,2)</f>
        <v>0</v>
      </c>
      <c r="BL195" s="17" t="s">
        <v>233</v>
      </c>
      <c r="BM195" s="150" t="s">
        <v>935</v>
      </c>
    </row>
    <row r="196" spans="2:65" s="1" customFormat="1" ht="16.5" customHeight="1">
      <c r="B196" s="136"/>
      <c r="C196" s="154" t="s">
        <v>936</v>
      </c>
      <c r="D196" s="154" t="s">
        <v>214</v>
      </c>
      <c r="E196" s="155" t="s">
        <v>937</v>
      </c>
      <c r="F196" s="156" t="s">
        <v>938</v>
      </c>
      <c r="G196" s="157" t="s">
        <v>930</v>
      </c>
      <c r="H196" s="158">
        <v>72</v>
      </c>
      <c r="I196" s="159"/>
      <c r="J196" s="160">
        <f>ROUND(I196*H196,2)</f>
        <v>0</v>
      </c>
      <c r="K196" s="161"/>
      <c r="L196" s="32"/>
      <c r="M196" s="192" t="s">
        <v>1</v>
      </c>
      <c r="N196" s="193" t="s">
        <v>41</v>
      </c>
      <c r="O196" s="194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AR196" s="150" t="s">
        <v>233</v>
      </c>
      <c r="AT196" s="150" t="s">
        <v>214</v>
      </c>
      <c r="AU196" s="150" t="s">
        <v>82</v>
      </c>
      <c r="AY196" s="17" t="s">
        <v>205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7" t="s">
        <v>88</v>
      </c>
      <c r="BK196" s="151">
        <f>ROUND(I196*H196,2)</f>
        <v>0</v>
      </c>
      <c r="BL196" s="17" t="s">
        <v>233</v>
      </c>
      <c r="BM196" s="150" t="s">
        <v>939</v>
      </c>
    </row>
    <row r="197" spans="2:65" s="1" customFormat="1" ht="6.95" customHeight="1"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32"/>
    </row>
  </sheetData>
  <autoFilter ref="C131:K196" xr:uid="{00000000-0009-0000-0000-000005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3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172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940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941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ROUND(J141,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ROUND((SUM(BE141:BE372)),  2)</f>
        <v>0</v>
      </c>
      <c r="G35" s="95"/>
      <c r="H35" s="95"/>
      <c r="I35" s="96">
        <v>0.2</v>
      </c>
      <c r="J35" s="94">
        <f>ROUND(((SUM(BE141:BE372))*I35),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ROUND((SUM(BF141:BF372)),  2)</f>
        <v>0</v>
      </c>
      <c r="G36" s="95"/>
      <c r="H36" s="95"/>
      <c r="I36" s="96">
        <v>0.2</v>
      </c>
      <c r="J36" s="94">
        <f>ROUND(((SUM(BF141:BF372))*I36),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ROUND((SUM(BG141:BG372)),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ROUND((SUM(BH141:BH372)),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ROUND((SUM(BI141:BI372)),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172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 xml:space="preserve">E1.6Z - E1.6Z 6.Vzduchotechnika A,B,C 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Ing.M.Minárik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J141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942</v>
      </c>
      <c r="E99" s="111"/>
      <c r="F99" s="111"/>
      <c r="G99" s="111"/>
      <c r="H99" s="111"/>
      <c r="I99" s="111"/>
      <c r="J99" s="112">
        <f>J142</f>
        <v>0</v>
      </c>
      <c r="L99" s="109"/>
    </row>
    <row r="100" spans="2:47" s="9" customFormat="1" ht="19.899999999999999" customHeight="1">
      <c r="B100" s="113"/>
      <c r="D100" s="114" t="s">
        <v>943</v>
      </c>
      <c r="E100" s="115"/>
      <c r="F100" s="115"/>
      <c r="G100" s="115"/>
      <c r="H100" s="115"/>
      <c r="I100" s="115"/>
      <c r="J100" s="116">
        <f>J143</f>
        <v>0</v>
      </c>
      <c r="L100" s="113"/>
    </row>
    <row r="101" spans="2:47" s="9" customFormat="1" ht="19.899999999999999" customHeight="1">
      <c r="B101" s="113"/>
      <c r="D101" s="114" t="s">
        <v>944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47" s="9" customFormat="1" ht="19.899999999999999" customHeight="1">
      <c r="B102" s="113"/>
      <c r="D102" s="114" t="s">
        <v>944</v>
      </c>
      <c r="E102" s="115"/>
      <c r="F102" s="115"/>
      <c r="G102" s="115"/>
      <c r="H102" s="115"/>
      <c r="I102" s="115"/>
      <c r="J102" s="116">
        <f>J163</f>
        <v>0</v>
      </c>
      <c r="L102" s="113"/>
    </row>
    <row r="103" spans="2:47" s="9" customFormat="1" ht="19.899999999999999" customHeight="1">
      <c r="B103" s="113"/>
      <c r="D103" s="114" t="s">
        <v>945</v>
      </c>
      <c r="E103" s="115"/>
      <c r="F103" s="115"/>
      <c r="G103" s="115"/>
      <c r="H103" s="115"/>
      <c r="I103" s="115"/>
      <c r="J103" s="116">
        <f>J185</f>
        <v>0</v>
      </c>
      <c r="L103" s="113"/>
    </row>
    <row r="104" spans="2:47" s="9" customFormat="1" ht="19.899999999999999" customHeight="1">
      <c r="B104" s="113"/>
      <c r="D104" s="114" t="s">
        <v>945</v>
      </c>
      <c r="E104" s="115"/>
      <c r="F104" s="115"/>
      <c r="G104" s="115"/>
      <c r="H104" s="115"/>
      <c r="I104" s="115"/>
      <c r="J104" s="116">
        <f>J191</f>
        <v>0</v>
      </c>
      <c r="L104" s="113"/>
    </row>
    <row r="105" spans="2:47" s="9" customFormat="1" ht="19.899999999999999" customHeight="1">
      <c r="B105" s="113"/>
      <c r="D105" s="114" t="s">
        <v>946</v>
      </c>
      <c r="E105" s="115"/>
      <c r="F105" s="115"/>
      <c r="G105" s="115"/>
      <c r="H105" s="115"/>
      <c r="I105" s="115"/>
      <c r="J105" s="116">
        <f>J202</f>
        <v>0</v>
      </c>
      <c r="L105" s="113"/>
    </row>
    <row r="106" spans="2:47" s="9" customFormat="1" ht="19.899999999999999" customHeight="1">
      <c r="B106" s="113"/>
      <c r="D106" s="114" t="s">
        <v>946</v>
      </c>
      <c r="E106" s="115"/>
      <c r="F106" s="115"/>
      <c r="G106" s="115"/>
      <c r="H106" s="115"/>
      <c r="I106" s="115"/>
      <c r="J106" s="116">
        <f>J217</f>
        <v>0</v>
      </c>
      <c r="L106" s="113"/>
    </row>
    <row r="107" spans="2:47" s="9" customFormat="1" ht="19.899999999999999" customHeight="1">
      <c r="B107" s="113"/>
      <c r="D107" s="114" t="s">
        <v>947</v>
      </c>
      <c r="E107" s="115"/>
      <c r="F107" s="115"/>
      <c r="G107" s="115"/>
      <c r="H107" s="115"/>
      <c r="I107" s="115"/>
      <c r="J107" s="116">
        <f>J231</f>
        <v>0</v>
      </c>
      <c r="L107" s="113"/>
    </row>
    <row r="108" spans="2:47" s="9" customFormat="1" ht="19.899999999999999" customHeight="1">
      <c r="B108" s="113"/>
      <c r="D108" s="114" t="s">
        <v>947</v>
      </c>
      <c r="E108" s="115"/>
      <c r="F108" s="115"/>
      <c r="G108" s="115"/>
      <c r="H108" s="115"/>
      <c r="I108" s="115"/>
      <c r="J108" s="116">
        <f>J240</f>
        <v>0</v>
      </c>
      <c r="L108" s="113"/>
    </row>
    <row r="109" spans="2:47" s="9" customFormat="1" ht="19.899999999999999" customHeight="1">
      <c r="B109" s="113"/>
      <c r="D109" s="114" t="s">
        <v>948</v>
      </c>
      <c r="E109" s="115"/>
      <c r="F109" s="115"/>
      <c r="G109" s="115"/>
      <c r="H109" s="115"/>
      <c r="I109" s="115"/>
      <c r="J109" s="116">
        <f>J259</f>
        <v>0</v>
      </c>
      <c r="L109" s="113"/>
    </row>
    <row r="110" spans="2:47" s="9" customFormat="1" ht="19.899999999999999" customHeight="1">
      <c r="B110" s="113"/>
      <c r="D110" s="114" t="s">
        <v>948</v>
      </c>
      <c r="E110" s="115"/>
      <c r="F110" s="115"/>
      <c r="G110" s="115"/>
      <c r="H110" s="115"/>
      <c r="I110" s="115"/>
      <c r="J110" s="116">
        <f>J269</f>
        <v>0</v>
      </c>
      <c r="L110" s="113"/>
    </row>
    <row r="111" spans="2:47" s="9" customFormat="1" ht="19.899999999999999" customHeight="1">
      <c r="B111" s="113"/>
      <c r="D111" s="114" t="s">
        <v>949</v>
      </c>
      <c r="E111" s="115"/>
      <c r="F111" s="115"/>
      <c r="G111" s="115"/>
      <c r="H111" s="115"/>
      <c r="I111" s="115"/>
      <c r="J111" s="116">
        <f>J278</f>
        <v>0</v>
      </c>
      <c r="L111" s="113"/>
    </row>
    <row r="112" spans="2:47" s="9" customFormat="1" ht="19.899999999999999" customHeight="1">
      <c r="B112" s="113"/>
      <c r="D112" s="114" t="s">
        <v>949</v>
      </c>
      <c r="E112" s="115"/>
      <c r="F112" s="115"/>
      <c r="G112" s="115"/>
      <c r="H112" s="115"/>
      <c r="I112" s="115"/>
      <c r="J112" s="116">
        <f>J287</f>
        <v>0</v>
      </c>
      <c r="L112" s="113"/>
    </row>
    <row r="113" spans="2:12" s="9" customFormat="1" ht="19.899999999999999" customHeight="1">
      <c r="B113" s="113"/>
      <c r="D113" s="114" t="s">
        <v>950</v>
      </c>
      <c r="E113" s="115"/>
      <c r="F113" s="115"/>
      <c r="G113" s="115"/>
      <c r="H113" s="115"/>
      <c r="I113" s="115"/>
      <c r="J113" s="116">
        <f>J300</f>
        <v>0</v>
      </c>
      <c r="L113" s="113"/>
    </row>
    <row r="114" spans="2:12" s="9" customFormat="1" ht="19.899999999999999" customHeight="1">
      <c r="B114" s="113"/>
      <c r="D114" s="114" t="s">
        <v>950</v>
      </c>
      <c r="E114" s="115"/>
      <c r="F114" s="115"/>
      <c r="G114" s="115"/>
      <c r="H114" s="115"/>
      <c r="I114" s="115"/>
      <c r="J114" s="116">
        <f>J309</f>
        <v>0</v>
      </c>
      <c r="L114" s="113"/>
    </row>
    <row r="115" spans="2:12" s="8" customFormat="1" ht="24.95" customHeight="1">
      <c r="B115" s="109"/>
      <c r="D115" s="110" t="s">
        <v>951</v>
      </c>
      <c r="E115" s="111"/>
      <c r="F115" s="111"/>
      <c r="G115" s="111"/>
      <c r="H115" s="111"/>
      <c r="I115" s="111"/>
      <c r="J115" s="112">
        <f>J323</f>
        <v>0</v>
      </c>
      <c r="L115" s="109"/>
    </row>
    <row r="116" spans="2:12" s="9" customFormat="1" ht="19.899999999999999" customHeight="1">
      <c r="B116" s="113"/>
      <c r="D116" s="114" t="s">
        <v>952</v>
      </c>
      <c r="E116" s="115"/>
      <c r="F116" s="115"/>
      <c r="G116" s="115"/>
      <c r="H116" s="115"/>
      <c r="I116" s="115"/>
      <c r="J116" s="116">
        <f>J324</f>
        <v>0</v>
      </c>
      <c r="L116" s="113"/>
    </row>
    <row r="117" spans="2:12" s="9" customFormat="1" ht="19.899999999999999" customHeight="1">
      <c r="B117" s="113"/>
      <c r="D117" s="114" t="s">
        <v>952</v>
      </c>
      <c r="E117" s="115"/>
      <c r="F117" s="115"/>
      <c r="G117" s="115"/>
      <c r="H117" s="115"/>
      <c r="I117" s="115"/>
      <c r="J117" s="116">
        <f>J329</f>
        <v>0</v>
      </c>
      <c r="L117" s="113"/>
    </row>
    <row r="118" spans="2:12" s="9" customFormat="1" ht="19.899999999999999" customHeight="1">
      <c r="B118" s="113"/>
      <c r="D118" s="114" t="s">
        <v>953</v>
      </c>
      <c r="E118" s="115"/>
      <c r="F118" s="115"/>
      <c r="G118" s="115"/>
      <c r="H118" s="115"/>
      <c r="I118" s="115"/>
      <c r="J118" s="116">
        <f>J343</f>
        <v>0</v>
      </c>
      <c r="L118" s="113"/>
    </row>
    <row r="119" spans="2:12" s="9" customFormat="1" ht="19.899999999999999" customHeight="1">
      <c r="B119" s="113"/>
      <c r="D119" s="114" t="s">
        <v>953</v>
      </c>
      <c r="E119" s="115"/>
      <c r="F119" s="115"/>
      <c r="G119" s="115"/>
      <c r="H119" s="115"/>
      <c r="I119" s="115"/>
      <c r="J119" s="116">
        <f>J359</f>
        <v>0</v>
      </c>
      <c r="L119" s="113"/>
    </row>
    <row r="120" spans="2:12" s="1" customFormat="1" ht="21.75" customHeight="1">
      <c r="B120" s="32"/>
      <c r="L120" s="32"/>
    </row>
    <row r="121" spans="2:12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32"/>
    </row>
    <row r="125" spans="2:12" s="1" customFormat="1" ht="6.9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32"/>
    </row>
    <row r="126" spans="2:12" s="1" customFormat="1" ht="24.95" customHeight="1">
      <c r="B126" s="32"/>
      <c r="C126" s="21" t="s">
        <v>191</v>
      </c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15</v>
      </c>
      <c r="L128" s="32"/>
    </row>
    <row r="129" spans="2:65" s="1" customFormat="1" ht="26.25" customHeight="1">
      <c r="B129" s="32"/>
      <c r="E129" s="270" t="str">
        <f>E7</f>
        <v>PD PRE MODERNIZÁCIU A STAVEBNÉ ÚPRAVY-  ŠD NOVÁ DOBA  PRI SPU V NITRE</v>
      </c>
      <c r="F129" s="271"/>
      <c r="G129" s="271"/>
      <c r="H129" s="271"/>
      <c r="L129" s="32"/>
    </row>
    <row r="130" spans="2:65" ht="12" customHeight="1">
      <c r="B130" s="20"/>
      <c r="C130" s="27" t="s">
        <v>171</v>
      </c>
      <c r="L130" s="20"/>
    </row>
    <row r="131" spans="2:65" s="1" customFormat="1" ht="16.5" customHeight="1">
      <c r="B131" s="32"/>
      <c r="E131" s="270" t="s">
        <v>172</v>
      </c>
      <c r="F131" s="269"/>
      <c r="G131" s="269"/>
      <c r="H131" s="269"/>
      <c r="L131" s="32"/>
    </row>
    <row r="132" spans="2:65" s="1" customFormat="1" ht="12" customHeight="1">
      <c r="B132" s="32"/>
      <c r="C132" s="27" t="s">
        <v>173</v>
      </c>
      <c r="L132" s="32"/>
    </row>
    <row r="133" spans="2:65" s="1" customFormat="1" ht="16.5" customHeight="1">
      <c r="B133" s="32"/>
      <c r="E133" s="225" t="str">
        <f>E11</f>
        <v xml:space="preserve">E1.6Z - E1.6Z 6.Vzduchotechnika A,B,C </v>
      </c>
      <c r="F133" s="269"/>
      <c r="G133" s="269"/>
      <c r="H133" s="269"/>
      <c r="L133" s="32"/>
    </row>
    <row r="134" spans="2:65" s="1" customFormat="1" ht="6.95" customHeight="1">
      <c r="B134" s="32"/>
      <c r="L134" s="32"/>
    </row>
    <row r="135" spans="2:65" s="1" customFormat="1" ht="12" customHeight="1">
      <c r="B135" s="32"/>
      <c r="C135" s="27" t="s">
        <v>19</v>
      </c>
      <c r="F135" s="25" t="str">
        <f>F14</f>
        <v>Nitra</v>
      </c>
      <c r="I135" s="27" t="s">
        <v>21</v>
      </c>
      <c r="J135" s="55" t="str">
        <f>IF(J14="","",J14)</f>
        <v>6. 6. 2024</v>
      </c>
      <c r="L135" s="32"/>
    </row>
    <row r="136" spans="2:65" s="1" customFormat="1" ht="6.95" customHeight="1">
      <c r="B136" s="32"/>
      <c r="L136" s="32"/>
    </row>
    <row r="137" spans="2:65" s="1" customFormat="1" ht="40.15" customHeight="1">
      <c r="B137" s="32"/>
      <c r="C137" s="27" t="s">
        <v>23</v>
      </c>
      <c r="F137" s="25" t="str">
        <f>E17</f>
        <v>SPU v NITRE , A.Hlinku č.2 , 94901 NITRA</v>
      </c>
      <c r="I137" s="27" t="s">
        <v>29</v>
      </c>
      <c r="J137" s="30" t="str">
        <f>E23</f>
        <v xml:space="preserve">STAPRING a.s.,Cintorínska 9,811 Bratislava </v>
      </c>
      <c r="L137" s="32"/>
    </row>
    <row r="138" spans="2:65" s="1" customFormat="1" ht="15.2" customHeight="1">
      <c r="B138" s="32"/>
      <c r="C138" s="27" t="s">
        <v>27</v>
      </c>
      <c r="F138" s="25" t="str">
        <f>IF(E20="","",E20)</f>
        <v>Vyplň údaj</v>
      </c>
      <c r="I138" s="27" t="s">
        <v>32</v>
      </c>
      <c r="J138" s="30" t="str">
        <f>E26</f>
        <v>Ing.M.Minárik</v>
      </c>
      <c r="L138" s="32"/>
    </row>
    <row r="139" spans="2:65" s="1" customFormat="1" ht="10.35" customHeight="1">
      <c r="B139" s="32"/>
      <c r="L139" s="32"/>
    </row>
    <row r="140" spans="2:65" s="10" customFormat="1" ht="29.25" customHeight="1">
      <c r="B140" s="117"/>
      <c r="C140" s="118" t="s">
        <v>192</v>
      </c>
      <c r="D140" s="119" t="s">
        <v>60</v>
      </c>
      <c r="E140" s="119" t="s">
        <v>56</v>
      </c>
      <c r="F140" s="119" t="s">
        <v>57</v>
      </c>
      <c r="G140" s="119" t="s">
        <v>193</v>
      </c>
      <c r="H140" s="119" t="s">
        <v>194</v>
      </c>
      <c r="I140" s="119" t="s">
        <v>195</v>
      </c>
      <c r="J140" s="120" t="s">
        <v>181</v>
      </c>
      <c r="K140" s="121" t="s">
        <v>196</v>
      </c>
      <c r="L140" s="117"/>
      <c r="M140" s="62" t="s">
        <v>1</v>
      </c>
      <c r="N140" s="63" t="s">
        <v>39</v>
      </c>
      <c r="O140" s="63" t="s">
        <v>197</v>
      </c>
      <c r="P140" s="63" t="s">
        <v>198</v>
      </c>
      <c r="Q140" s="63" t="s">
        <v>199</v>
      </c>
      <c r="R140" s="63" t="s">
        <v>200</v>
      </c>
      <c r="S140" s="63" t="s">
        <v>201</v>
      </c>
      <c r="T140" s="64" t="s">
        <v>202</v>
      </c>
    </row>
    <row r="141" spans="2:65" s="1" customFormat="1" ht="22.9" customHeight="1">
      <c r="B141" s="32"/>
      <c r="C141" s="67" t="s">
        <v>182</v>
      </c>
      <c r="J141" s="122">
        <f>BK141</f>
        <v>0</v>
      </c>
      <c r="L141" s="32"/>
      <c r="M141" s="65"/>
      <c r="N141" s="56"/>
      <c r="O141" s="56"/>
      <c r="P141" s="123">
        <f>P142+P323</f>
        <v>0</v>
      </c>
      <c r="Q141" s="56"/>
      <c r="R141" s="123">
        <f>R142+R323</f>
        <v>0</v>
      </c>
      <c r="S141" s="56"/>
      <c r="T141" s="124">
        <f>T142+T323</f>
        <v>0</v>
      </c>
      <c r="AT141" s="17" t="s">
        <v>74</v>
      </c>
      <c r="AU141" s="17" t="s">
        <v>183</v>
      </c>
      <c r="BK141" s="125">
        <f>BK142+BK323</f>
        <v>0</v>
      </c>
    </row>
    <row r="142" spans="2:65" s="11" customFormat="1" ht="25.9" customHeight="1">
      <c r="B142" s="126"/>
      <c r="D142" s="127" t="s">
        <v>74</v>
      </c>
      <c r="E142" s="128" t="s">
        <v>954</v>
      </c>
      <c r="F142" s="128" t="s">
        <v>955</v>
      </c>
      <c r="I142" s="129"/>
      <c r="J142" s="130">
        <f>BK142</f>
        <v>0</v>
      </c>
      <c r="L142" s="126"/>
      <c r="M142" s="131"/>
      <c r="P142" s="132">
        <f>P143+P145+P163+P185+P191+P202+P217+P231+P240+P259+P269+P278+P287+P300+P309</f>
        <v>0</v>
      </c>
      <c r="R142" s="132">
        <f>R143+R145+R163+R185+R191+R202+R217+R231+R240+R259+R269+R278+R287+R300+R309</f>
        <v>0</v>
      </c>
      <c r="T142" s="133">
        <f>T143+T145+T163+T185+T191+T202+T217+T231+T240+T259+T269+T278+T287+T300+T309</f>
        <v>0</v>
      </c>
      <c r="AR142" s="127" t="s">
        <v>82</v>
      </c>
      <c r="AT142" s="134" t="s">
        <v>74</v>
      </c>
      <c r="AU142" s="134" t="s">
        <v>75</v>
      </c>
      <c r="AY142" s="127" t="s">
        <v>205</v>
      </c>
      <c r="BK142" s="135">
        <f>BK143+BK145+BK163+BK185+BK191+BK202+BK217+BK231+BK240+BK259+BK269+BK278+BK287+BK300+BK309</f>
        <v>0</v>
      </c>
    </row>
    <row r="143" spans="2:65" s="11" customFormat="1" ht="22.9" customHeight="1">
      <c r="B143" s="126"/>
      <c r="D143" s="127" t="s">
        <v>74</v>
      </c>
      <c r="E143" s="152" t="s">
        <v>203</v>
      </c>
      <c r="F143" s="152" t="s">
        <v>204</v>
      </c>
      <c r="I143" s="129"/>
      <c r="J143" s="153">
        <f>BK143</f>
        <v>0</v>
      </c>
      <c r="L143" s="126"/>
      <c r="M143" s="131"/>
      <c r="P143" s="132">
        <f>P144</f>
        <v>0</v>
      </c>
      <c r="R143" s="132">
        <f>R144</f>
        <v>0</v>
      </c>
      <c r="T143" s="133">
        <f>T144</f>
        <v>0</v>
      </c>
      <c r="AR143" s="127" t="s">
        <v>82</v>
      </c>
      <c r="AT143" s="134" t="s">
        <v>74</v>
      </c>
      <c r="AU143" s="134" t="s">
        <v>82</v>
      </c>
      <c r="AY143" s="127" t="s">
        <v>205</v>
      </c>
      <c r="BK143" s="135">
        <f>BK144</f>
        <v>0</v>
      </c>
    </row>
    <row r="144" spans="2:65" s="1" customFormat="1" ht="66.75" customHeight="1">
      <c r="B144" s="136"/>
      <c r="C144" s="137" t="s">
        <v>82</v>
      </c>
      <c r="D144" s="137" t="s">
        <v>206</v>
      </c>
      <c r="E144" s="138" t="s">
        <v>207</v>
      </c>
      <c r="F144" s="139" t="s">
        <v>208</v>
      </c>
      <c r="G144" s="140" t="s">
        <v>1</v>
      </c>
      <c r="H144" s="141">
        <v>0</v>
      </c>
      <c r="I144" s="142"/>
      <c r="J144" s="143">
        <f>ROUND(I144*H144,2)</f>
        <v>0</v>
      </c>
      <c r="K144" s="144"/>
      <c r="L144" s="145"/>
      <c r="M144" s="146" t="s">
        <v>1</v>
      </c>
      <c r="N144" s="147" t="s">
        <v>41</v>
      </c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AR144" s="150" t="s">
        <v>258</v>
      </c>
      <c r="AT144" s="150" t="s">
        <v>206</v>
      </c>
      <c r="AU144" s="150" t="s">
        <v>88</v>
      </c>
      <c r="AY144" s="17" t="s">
        <v>205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7" t="s">
        <v>88</v>
      </c>
      <c r="BK144" s="151">
        <f>ROUND(I144*H144,2)</f>
        <v>0</v>
      </c>
      <c r="BL144" s="17" t="s">
        <v>233</v>
      </c>
      <c r="BM144" s="150" t="s">
        <v>956</v>
      </c>
    </row>
    <row r="145" spans="2:65" s="11" customFormat="1" ht="22.9" customHeight="1">
      <c r="B145" s="126"/>
      <c r="D145" s="127" t="s">
        <v>74</v>
      </c>
      <c r="E145" s="152" t="s">
        <v>957</v>
      </c>
      <c r="F145" s="152" t="s">
        <v>958</v>
      </c>
      <c r="I145" s="129"/>
      <c r="J145" s="153">
        <f>BK145</f>
        <v>0</v>
      </c>
      <c r="L145" s="126"/>
      <c r="M145" s="131"/>
      <c r="P145" s="132">
        <f>SUM(P146:P162)</f>
        <v>0</v>
      </c>
      <c r="R145" s="132">
        <f>SUM(R146:R162)</f>
        <v>0</v>
      </c>
      <c r="T145" s="133">
        <f>SUM(T146:T162)</f>
        <v>0</v>
      </c>
      <c r="AR145" s="127" t="s">
        <v>82</v>
      </c>
      <c r="AT145" s="134" t="s">
        <v>74</v>
      </c>
      <c r="AU145" s="134" t="s">
        <v>82</v>
      </c>
      <c r="AY145" s="127" t="s">
        <v>205</v>
      </c>
      <c r="BK145" s="135">
        <f>SUM(BK146:BK162)</f>
        <v>0</v>
      </c>
    </row>
    <row r="146" spans="2:65" s="1" customFormat="1" ht="62.65" customHeight="1">
      <c r="B146" s="136"/>
      <c r="C146" s="154" t="s">
        <v>88</v>
      </c>
      <c r="D146" s="154" t="s">
        <v>214</v>
      </c>
      <c r="E146" s="155" t="s">
        <v>959</v>
      </c>
      <c r="F146" s="156" t="s">
        <v>960</v>
      </c>
      <c r="G146" s="157" t="s">
        <v>592</v>
      </c>
      <c r="H146" s="158">
        <v>88</v>
      </c>
      <c r="I146" s="159"/>
      <c r="J146" s="160">
        <f t="shared" ref="J146:J162" si="0">ROUND(I146*H146,2)</f>
        <v>0</v>
      </c>
      <c r="K146" s="161"/>
      <c r="L146" s="32"/>
      <c r="M146" s="162" t="s">
        <v>1</v>
      </c>
      <c r="N146" s="163" t="s">
        <v>41</v>
      </c>
      <c r="P146" s="148">
        <f t="shared" ref="P146:P162" si="1">O146*H146</f>
        <v>0</v>
      </c>
      <c r="Q146" s="148">
        <v>0</v>
      </c>
      <c r="R146" s="148">
        <f t="shared" ref="R146:R162" si="2">Q146*H146</f>
        <v>0</v>
      </c>
      <c r="S146" s="148">
        <v>0</v>
      </c>
      <c r="T146" s="149">
        <f t="shared" ref="T146:T162" si="3">S146*H146</f>
        <v>0</v>
      </c>
      <c r="AR146" s="150" t="s">
        <v>233</v>
      </c>
      <c r="AT146" s="150" t="s">
        <v>214</v>
      </c>
      <c r="AU146" s="150" t="s">
        <v>88</v>
      </c>
      <c r="AY146" s="17" t="s">
        <v>205</v>
      </c>
      <c r="BE146" s="151">
        <f t="shared" ref="BE146:BE162" si="4">IF(N146="základná",J146,0)</f>
        <v>0</v>
      </c>
      <c r="BF146" s="151">
        <f t="shared" ref="BF146:BF162" si="5">IF(N146="znížená",J146,0)</f>
        <v>0</v>
      </c>
      <c r="BG146" s="151">
        <f t="shared" ref="BG146:BG162" si="6">IF(N146="zákl. prenesená",J146,0)</f>
        <v>0</v>
      </c>
      <c r="BH146" s="151">
        <f t="shared" ref="BH146:BH162" si="7">IF(N146="zníž. prenesená",J146,0)</f>
        <v>0</v>
      </c>
      <c r="BI146" s="151">
        <f t="shared" ref="BI146:BI162" si="8">IF(N146="nulová",J146,0)</f>
        <v>0</v>
      </c>
      <c r="BJ146" s="17" t="s">
        <v>88</v>
      </c>
      <c r="BK146" s="151">
        <f t="shared" ref="BK146:BK162" si="9">ROUND(I146*H146,2)</f>
        <v>0</v>
      </c>
      <c r="BL146" s="17" t="s">
        <v>233</v>
      </c>
      <c r="BM146" s="150" t="s">
        <v>961</v>
      </c>
    </row>
    <row r="147" spans="2:65" s="1" customFormat="1" ht="24.2" customHeight="1">
      <c r="B147" s="136"/>
      <c r="C147" s="154" t="s">
        <v>222</v>
      </c>
      <c r="D147" s="154" t="s">
        <v>214</v>
      </c>
      <c r="E147" s="155" t="s">
        <v>962</v>
      </c>
      <c r="F147" s="156" t="s">
        <v>963</v>
      </c>
      <c r="G147" s="157" t="s">
        <v>592</v>
      </c>
      <c r="H147" s="158">
        <v>11</v>
      </c>
      <c r="I147" s="159"/>
      <c r="J147" s="160">
        <f t="shared" si="0"/>
        <v>0</v>
      </c>
      <c r="K147" s="161"/>
      <c r="L147" s="32"/>
      <c r="M147" s="162" t="s">
        <v>1</v>
      </c>
      <c r="N147" s="163" t="s">
        <v>41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233</v>
      </c>
      <c r="AT147" s="150" t="s">
        <v>214</v>
      </c>
      <c r="AU147" s="150" t="s">
        <v>88</v>
      </c>
      <c r="AY147" s="17" t="s">
        <v>205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88</v>
      </c>
      <c r="BK147" s="151">
        <f t="shared" si="9"/>
        <v>0</v>
      </c>
      <c r="BL147" s="17" t="s">
        <v>233</v>
      </c>
      <c r="BM147" s="150" t="s">
        <v>964</v>
      </c>
    </row>
    <row r="148" spans="2:65" s="1" customFormat="1" ht="24.2" customHeight="1">
      <c r="B148" s="136"/>
      <c r="C148" s="154" t="s">
        <v>210</v>
      </c>
      <c r="D148" s="154" t="s">
        <v>214</v>
      </c>
      <c r="E148" s="155" t="s">
        <v>965</v>
      </c>
      <c r="F148" s="156" t="s">
        <v>966</v>
      </c>
      <c r="G148" s="157" t="s">
        <v>592</v>
      </c>
      <c r="H148" s="158">
        <v>11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41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233</v>
      </c>
      <c r="AT148" s="150" t="s">
        <v>214</v>
      </c>
      <c r="AU148" s="150" t="s">
        <v>88</v>
      </c>
      <c r="AY148" s="17" t="s">
        <v>205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88</v>
      </c>
      <c r="BK148" s="151">
        <f t="shared" si="9"/>
        <v>0</v>
      </c>
      <c r="BL148" s="17" t="s">
        <v>233</v>
      </c>
      <c r="BM148" s="150" t="s">
        <v>967</v>
      </c>
    </row>
    <row r="149" spans="2:65" s="1" customFormat="1" ht="66.75" customHeight="1">
      <c r="B149" s="136"/>
      <c r="C149" s="154" t="s">
        <v>220</v>
      </c>
      <c r="D149" s="154" t="s">
        <v>214</v>
      </c>
      <c r="E149" s="155" t="s">
        <v>968</v>
      </c>
      <c r="F149" s="156" t="s">
        <v>969</v>
      </c>
      <c r="G149" s="157" t="s">
        <v>592</v>
      </c>
      <c r="H149" s="158">
        <v>1</v>
      </c>
      <c r="I149" s="159"/>
      <c r="J149" s="160">
        <f t="shared" si="0"/>
        <v>0</v>
      </c>
      <c r="K149" s="161"/>
      <c r="L149" s="32"/>
      <c r="M149" s="162" t="s">
        <v>1</v>
      </c>
      <c r="N149" s="163" t="s">
        <v>41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233</v>
      </c>
      <c r="AT149" s="150" t="s">
        <v>214</v>
      </c>
      <c r="AU149" s="150" t="s">
        <v>88</v>
      </c>
      <c r="AY149" s="17" t="s">
        <v>205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88</v>
      </c>
      <c r="BK149" s="151">
        <f t="shared" si="9"/>
        <v>0</v>
      </c>
      <c r="BL149" s="17" t="s">
        <v>233</v>
      </c>
      <c r="BM149" s="150" t="s">
        <v>970</v>
      </c>
    </row>
    <row r="150" spans="2:65" s="1" customFormat="1" ht="16.5" customHeight="1">
      <c r="B150" s="136"/>
      <c r="C150" s="154" t="s">
        <v>260</v>
      </c>
      <c r="D150" s="154" t="s">
        <v>214</v>
      </c>
      <c r="E150" s="155" t="s">
        <v>971</v>
      </c>
      <c r="F150" s="156" t="s">
        <v>972</v>
      </c>
      <c r="G150" s="157" t="s">
        <v>592</v>
      </c>
      <c r="H150" s="158">
        <v>2</v>
      </c>
      <c r="I150" s="159"/>
      <c r="J150" s="160">
        <f t="shared" si="0"/>
        <v>0</v>
      </c>
      <c r="K150" s="161"/>
      <c r="L150" s="32"/>
      <c r="M150" s="162" t="s">
        <v>1</v>
      </c>
      <c r="N150" s="163" t="s">
        <v>41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233</v>
      </c>
      <c r="AT150" s="150" t="s">
        <v>214</v>
      </c>
      <c r="AU150" s="150" t="s">
        <v>88</v>
      </c>
      <c r="AY150" s="17" t="s">
        <v>205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88</v>
      </c>
      <c r="BK150" s="151">
        <f t="shared" si="9"/>
        <v>0</v>
      </c>
      <c r="BL150" s="17" t="s">
        <v>233</v>
      </c>
      <c r="BM150" s="150" t="s">
        <v>973</v>
      </c>
    </row>
    <row r="151" spans="2:65" s="1" customFormat="1" ht="16.5" customHeight="1">
      <c r="B151" s="136"/>
      <c r="C151" s="154" t="s">
        <v>267</v>
      </c>
      <c r="D151" s="154" t="s">
        <v>214</v>
      </c>
      <c r="E151" s="155" t="s">
        <v>974</v>
      </c>
      <c r="F151" s="156" t="s">
        <v>975</v>
      </c>
      <c r="G151" s="157" t="s">
        <v>592</v>
      </c>
      <c r="H151" s="158">
        <v>1</v>
      </c>
      <c r="I151" s="159"/>
      <c r="J151" s="160">
        <f t="shared" si="0"/>
        <v>0</v>
      </c>
      <c r="K151" s="161"/>
      <c r="L151" s="32"/>
      <c r="M151" s="162" t="s">
        <v>1</v>
      </c>
      <c r="N151" s="163" t="s">
        <v>41</v>
      </c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AR151" s="150" t="s">
        <v>233</v>
      </c>
      <c r="AT151" s="150" t="s">
        <v>214</v>
      </c>
      <c r="AU151" s="150" t="s">
        <v>88</v>
      </c>
      <c r="AY151" s="17" t="s">
        <v>205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88</v>
      </c>
      <c r="BK151" s="151">
        <f t="shared" si="9"/>
        <v>0</v>
      </c>
      <c r="BL151" s="17" t="s">
        <v>233</v>
      </c>
      <c r="BM151" s="150" t="s">
        <v>976</v>
      </c>
    </row>
    <row r="152" spans="2:65" s="1" customFormat="1" ht="24.2" customHeight="1">
      <c r="B152" s="136"/>
      <c r="C152" s="154" t="s">
        <v>209</v>
      </c>
      <c r="D152" s="154" t="s">
        <v>214</v>
      </c>
      <c r="E152" s="155" t="s">
        <v>977</v>
      </c>
      <c r="F152" s="156" t="s">
        <v>978</v>
      </c>
      <c r="G152" s="157" t="s">
        <v>592</v>
      </c>
      <c r="H152" s="158">
        <v>3</v>
      </c>
      <c r="I152" s="159"/>
      <c r="J152" s="160">
        <f t="shared" si="0"/>
        <v>0</v>
      </c>
      <c r="K152" s="161"/>
      <c r="L152" s="32"/>
      <c r="M152" s="162" t="s">
        <v>1</v>
      </c>
      <c r="N152" s="163" t="s">
        <v>41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233</v>
      </c>
      <c r="AT152" s="150" t="s">
        <v>214</v>
      </c>
      <c r="AU152" s="150" t="s">
        <v>88</v>
      </c>
      <c r="AY152" s="17" t="s">
        <v>205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88</v>
      </c>
      <c r="BK152" s="151">
        <f t="shared" si="9"/>
        <v>0</v>
      </c>
      <c r="BL152" s="17" t="s">
        <v>233</v>
      </c>
      <c r="BM152" s="150" t="s">
        <v>979</v>
      </c>
    </row>
    <row r="153" spans="2:65" s="1" customFormat="1" ht="24.2" customHeight="1">
      <c r="B153" s="136"/>
      <c r="C153" s="154" t="s">
        <v>277</v>
      </c>
      <c r="D153" s="154" t="s">
        <v>214</v>
      </c>
      <c r="E153" s="155" t="s">
        <v>980</v>
      </c>
      <c r="F153" s="156" t="s">
        <v>981</v>
      </c>
      <c r="G153" s="157" t="s">
        <v>982</v>
      </c>
      <c r="H153" s="158">
        <v>45</v>
      </c>
      <c r="I153" s="159"/>
      <c r="J153" s="160">
        <f t="shared" si="0"/>
        <v>0</v>
      </c>
      <c r="K153" s="161"/>
      <c r="L153" s="32"/>
      <c r="M153" s="162" t="s">
        <v>1</v>
      </c>
      <c r="N153" s="163" t="s">
        <v>41</v>
      </c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AR153" s="150" t="s">
        <v>233</v>
      </c>
      <c r="AT153" s="150" t="s">
        <v>214</v>
      </c>
      <c r="AU153" s="150" t="s">
        <v>88</v>
      </c>
      <c r="AY153" s="17" t="s">
        <v>205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88</v>
      </c>
      <c r="BK153" s="151">
        <f t="shared" si="9"/>
        <v>0</v>
      </c>
      <c r="BL153" s="17" t="s">
        <v>233</v>
      </c>
      <c r="BM153" s="150" t="s">
        <v>983</v>
      </c>
    </row>
    <row r="154" spans="2:65" s="1" customFormat="1" ht="24.2" customHeight="1">
      <c r="B154" s="136"/>
      <c r="C154" s="154" t="s">
        <v>309</v>
      </c>
      <c r="D154" s="154" t="s">
        <v>214</v>
      </c>
      <c r="E154" s="155" t="s">
        <v>984</v>
      </c>
      <c r="F154" s="156" t="s">
        <v>985</v>
      </c>
      <c r="G154" s="157" t="s">
        <v>982</v>
      </c>
      <c r="H154" s="158">
        <v>90</v>
      </c>
      <c r="I154" s="159"/>
      <c r="J154" s="160">
        <f t="shared" si="0"/>
        <v>0</v>
      </c>
      <c r="K154" s="161"/>
      <c r="L154" s="32"/>
      <c r="M154" s="162" t="s">
        <v>1</v>
      </c>
      <c r="N154" s="163" t="s">
        <v>41</v>
      </c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AR154" s="150" t="s">
        <v>233</v>
      </c>
      <c r="AT154" s="150" t="s">
        <v>214</v>
      </c>
      <c r="AU154" s="150" t="s">
        <v>88</v>
      </c>
      <c r="AY154" s="17" t="s">
        <v>205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88</v>
      </c>
      <c r="BK154" s="151">
        <f t="shared" si="9"/>
        <v>0</v>
      </c>
      <c r="BL154" s="17" t="s">
        <v>233</v>
      </c>
      <c r="BM154" s="150" t="s">
        <v>986</v>
      </c>
    </row>
    <row r="155" spans="2:65" s="1" customFormat="1" ht="24.2" customHeight="1">
      <c r="B155" s="136"/>
      <c r="C155" s="154" t="s">
        <v>313</v>
      </c>
      <c r="D155" s="154" t="s">
        <v>214</v>
      </c>
      <c r="E155" s="155" t="s">
        <v>987</v>
      </c>
      <c r="F155" s="156" t="s">
        <v>988</v>
      </c>
      <c r="G155" s="157" t="s">
        <v>982</v>
      </c>
      <c r="H155" s="158">
        <v>7</v>
      </c>
      <c r="I155" s="159"/>
      <c r="J155" s="160">
        <f t="shared" si="0"/>
        <v>0</v>
      </c>
      <c r="K155" s="161"/>
      <c r="L155" s="32"/>
      <c r="M155" s="162" t="s">
        <v>1</v>
      </c>
      <c r="N155" s="163" t="s">
        <v>41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233</v>
      </c>
      <c r="AT155" s="150" t="s">
        <v>214</v>
      </c>
      <c r="AU155" s="150" t="s">
        <v>88</v>
      </c>
      <c r="AY155" s="17" t="s">
        <v>205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88</v>
      </c>
      <c r="BK155" s="151">
        <f t="shared" si="9"/>
        <v>0</v>
      </c>
      <c r="BL155" s="17" t="s">
        <v>233</v>
      </c>
      <c r="BM155" s="150" t="s">
        <v>989</v>
      </c>
    </row>
    <row r="156" spans="2:65" s="1" customFormat="1" ht="24.2" customHeight="1">
      <c r="B156" s="136"/>
      <c r="C156" s="154" t="s">
        <v>317</v>
      </c>
      <c r="D156" s="154" t="s">
        <v>214</v>
      </c>
      <c r="E156" s="155" t="s">
        <v>990</v>
      </c>
      <c r="F156" s="156" t="s">
        <v>991</v>
      </c>
      <c r="G156" s="157" t="s">
        <v>982</v>
      </c>
      <c r="H156" s="158">
        <v>250</v>
      </c>
      <c r="I156" s="159"/>
      <c r="J156" s="160">
        <f t="shared" si="0"/>
        <v>0</v>
      </c>
      <c r="K156" s="161"/>
      <c r="L156" s="32"/>
      <c r="M156" s="162" t="s">
        <v>1</v>
      </c>
      <c r="N156" s="163" t="s">
        <v>41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233</v>
      </c>
      <c r="AT156" s="150" t="s">
        <v>214</v>
      </c>
      <c r="AU156" s="150" t="s">
        <v>88</v>
      </c>
      <c r="AY156" s="17" t="s">
        <v>205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88</v>
      </c>
      <c r="BK156" s="151">
        <f t="shared" si="9"/>
        <v>0</v>
      </c>
      <c r="BL156" s="17" t="s">
        <v>233</v>
      </c>
      <c r="BM156" s="150" t="s">
        <v>992</v>
      </c>
    </row>
    <row r="157" spans="2:65" s="1" customFormat="1" ht="24.2" customHeight="1">
      <c r="B157" s="136"/>
      <c r="C157" s="154" t="s">
        <v>322</v>
      </c>
      <c r="D157" s="154" t="s">
        <v>214</v>
      </c>
      <c r="E157" s="155" t="s">
        <v>993</v>
      </c>
      <c r="F157" s="156" t="s">
        <v>994</v>
      </c>
      <c r="G157" s="157" t="s">
        <v>165</v>
      </c>
      <c r="H157" s="158">
        <v>1</v>
      </c>
      <c r="I157" s="159"/>
      <c r="J157" s="160">
        <f t="shared" si="0"/>
        <v>0</v>
      </c>
      <c r="K157" s="161"/>
      <c r="L157" s="32"/>
      <c r="M157" s="162" t="s">
        <v>1</v>
      </c>
      <c r="N157" s="163" t="s">
        <v>41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233</v>
      </c>
      <c r="AT157" s="150" t="s">
        <v>214</v>
      </c>
      <c r="AU157" s="150" t="s">
        <v>88</v>
      </c>
      <c r="AY157" s="17" t="s">
        <v>205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88</v>
      </c>
      <c r="BK157" s="151">
        <f t="shared" si="9"/>
        <v>0</v>
      </c>
      <c r="BL157" s="17" t="s">
        <v>233</v>
      </c>
      <c r="BM157" s="150" t="s">
        <v>995</v>
      </c>
    </row>
    <row r="158" spans="2:65" s="1" customFormat="1" ht="24.2" customHeight="1">
      <c r="B158" s="136"/>
      <c r="C158" s="154" t="s">
        <v>326</v>
      </c>
      <c r="D158" s="154" t="s">
        <v>214</v>
      </c>
      <c r="E158" s="155" t="s">
        <v>996</v>
      </c>
      <c r="F158" s="156" t="s">
        <v>997</v>
      </c>
      <c r="G158" s="157" t="s">
        <v>165</v>
      </c>
      <c r="H158" s="158">
        <v>20</v>
      </c>
      <c r="I158" s="159"/>
      <c r="J158" s="160">
        <f t="shared" si="0"/>
        <v>0</v>
      </c>
      <c r="K158" s="161"/>
      <c r="L158" s="32"/>
      <c r="M158" s="162" t="s">
        <v>1</v>
      </c>
      <c r="N158" s="163" t="s">
        <v>41</v>
      </c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AR158" s="150" t="s">
        <v>233</v>
      </c>
      <c r="AT158" s="150" t="s">
        <v>214</v>
      </c>
      <c r="AU158" s="150" t="s">
        <v>88</v>
      </c>
      <c r="AY158" s="17" t="s">
        <v>205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88</v>
      </c>
      <c r="BK158" s="151">
        <f t="shared" si="9"/>
        <v>0</v>
      </c>
      <c r="BL158" s="17" t="s">
        <v>233</v>
      </c>
      <c r="BM158" s="150" t="s">
        <v>998</v>
      </c>
    </row>
    <row r="159" spans="2:65" s="1" customFormat="1" ht="24.2" customHeight="1">
      <c r="B159" s="136"/>
      <c r="C159" s="154" t="s">
        <v>330</v>
      </c>
      <c r="D159" s="154" t="s">
        <v>214</v>
      </c>
      <c r="E159" s="155" t="s">
        <v>999</v>
      </c>
      <c r="F159" s="156" t="s">
        <v>1000</v>
      </c>
      <c r="G159" s="157" t="s">
        <v>982</v>
      </c>
      <c r="H159" s="158">
        <v>25</v>
      </c>
      <c r="I159" s="159"/>
      <c r="J159" s="160">
        <f t="shared" si="0"/>
        <v>0</v>
      </c>
      <c r="K159" s="161"/>
      <c r="L159" s="32"/>
      <c r="M159" s="162" t="s">
        <v>1</v>
      </c>
      <c r="N159" s="163" t="s">
        <v>41</v>
      </c>
      <c r="P159" s="148">
        <f t="shared" si="1"/>
        <v>0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AR159" s="150" t="s">
        <v>233</v>
      </c>
      <c r="AT159" s="150" t="s">
        <v>214</v>
      </c>
      <c r="AU159" s="150" t="s">
        <v>88</v>
      </c>
      <c r="AY159" s="17" t="s">
        <v>205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7" t="s">
        <v>88</v>
      </c>
      <c r="BK159" s="151">
        <f t="shared" si="9"/>
        <v>0</v>
      </c>
      <c r="BL159" s="17" t="s">
        <v>233</v>
      </c>
      <c r="BM159" s="150" t="s">
        <v>1001</v>
      </c>
    </row>
    <row r="160" spans="2:65" s="1" customFormat="1" ht="24.2" customHeight="1">
      <c r="B160" s="136"/>
      <c r="C160" s="154" t="s">
        <v>233</v>
      </c>
      <c r="D160" s="154" t="s">
        <v>214</v>
      </c>
      <c r="E160" s="155" t="s">
        <v>1002</v>
      </c>
      <c r="F160" s="156" t="s">
        <v>1003</v>
      </c>
      <c r="G160" s="157" t="s">
        <v>592</v>
      </c>
      <c r="H160" s="158">
        <v>10</v>
      </c>
      <c r="I160" s="159"/>
      <c r="J160" s="160">
        <f t="shared" si="0"/>
        <v>0</v>
      </c>
      <c r="K160" s="161"/>
      <c r="L160" s="32"/>
      <c r="M160" s="162" t="s">
        <v>1</v>
      </c>
      <c r="N160" s="163" t="s">
        <v>41</v>
      </c>
      <c r="P160" s="148">
        <f t="shared" si="1"/>
        <v>0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AR160" s="150" t="s">
        <v>233</v>
      </c>
      <c r="AT160" s="150" t="s">
        <v>214</v>
      </c>
      <c r="AU160" s="150" t="s">
        <v>88</v>
      </c>
      <c r="AY160" s="17" t="s">
        <v>205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7" t="s">
        <v>88</v>
      </c>
      <c r="BK160" s="151">
        <f t="shared" si="9"/>
        <v>0</v>
      </c>
      <c r="BL160" s="17" t="s">
        <v>233</v>
      </c>
      <c r="BM160" s="150" t="s">
        <v>1004</v>
      </c>
    </row>
    <row r="161" spans="2:65" s="1" customFormat="1" ht="24.2" customHeight="1">
      <c r="B161" s="136"/>
      <c r="C161" s="154" t="s">
        <v>340</v>
      </c>
      <c r="D161" s="154" t="s">
        <v>214</v>
      </c>
      <c r="E161" s="155" t="s">
        <v>1005</v>
      </c>
      <c r="F161" s="156" t="s">
        <v>1006</v>
      </c>
      <c r="G161" s="157" t="s">
        <v>592</v>
      </c>
      <c r="H161" s="158">
        <v>1</v>
      </c>
      <c r="I161" s="159"/>
      <c r="J161" s="160">
        <f t="shared" si="0"/>
        <v>0</v>
      </c>
      <c r="K161" s="161"/>
      <c r="L161" s="32"/>
      <c r="M161" s="162" t="s">
        <v>1</v>
      </c>
      <c r="N161" s="163" t="s">
        <v>41</v>
      </c>
      <c r="P161" s="148">
        <f t="shared" si="1"/>
        <v>0</v>
      </c>
      <c r="Q161" s="148">
        <v>0</v>
      </c>
      <c r="R161" s="148">
        <f t="shared" si="2"/>
        <v>0</v>
      </c>
      <c r="S161" s="148">
        <v>0</v>
      </c>
      <c r="T161" s="149">
        <f t="shared" si="3"/>
        <v>0</v>
      </c>
      <c r="AR161" s="150" t="s">
        <v>233</v>
      </c>
      <c r="AT161" s="150" t="s">
        <v>214</v>
      </c>
      <c r="AU161" s="150" t="s">
        <v>88</v>
      </c>
      <c r="AY161" s="17" t="s">
        <v>205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7" t="s">
        <v>88</v>
      </c>
      <c r="BK161" s="151">
        <f t="shared" si="9"/>
        <v>0</v>
      </c>
      <c r="BL161" s="17" t="s">
        <v>233</v>
      </c>
      <c r="BM161" s="150" t="s">
        <v>1007</v>
      </c>
    </row>
    <row r="162" spans="2:65" s="1" customFormat="1" ht="16.5" customHeight="1">
      <c r="B162" s="136"/>
      <c r="C162" s="154" t="s">
        <v>344</v>
      </c>
      <c r="D162" s="154" t="s">
        <v>214</v>
      </c>
      <c r="E162" s="155" t="s">
        <v>1008</v>
      </c>
      <c r="F162" s="156" t="s">
        <v>1009</v>
      </c>
      <c r="G162" s="157" t="s">
        <v>930</v>
      </c>
      <c r="H162" s="158">
        <v>48</v>
      </c>
      <c r="I162" s="159"/>
      <c r="J162" s="160">
        <f t="shared" si="0"/>
        <v>0</v>
      </c>
      <c r="K162" s="161"/>
      <c r="L162" s="32"/>
      <c r="M162" s="162" t="s">
        <v>1</v>
      </c>
      <c r="N162" s="163" t="s">
        <v>41</v>
      </c>
      <c r="P162" s="148">
        <f t="shared" si="1"/>
        <v>0</v>
      </c>
      <c r="Q162" s="148">
        <v>0</v>
      </c>
      <c r="R162" s="148">
        <f t="shared" si="2"/>
        <v>0</v>
      </c>
      <c r="S162" s="148">
        <v>0</v>
      </c>
      <c r="T162" s="149">
        <f t="shared" si="3"/>
        <v>0</v>
      </c>
      <c r="AR162" s="150" t="s">
        <v>233</v>
      </c>
      <c r="AT162" s="150" t="s">
        <v>214</v>
      </c>
      <c r="AU162" s="150" t="s">
        <v>88</v>
      </c>
      <c r="AY162" s="17" t="s">
        <v>205</v>
      </c>
      <c r="BE162" s="151">
        <f t="shared" si="4"/>
        <v>0</v>
      </c>
      <c r="BF162" s="151">
        <f t="shared" si="5"/>
        <v>0</v>
      </c>
      <c r="BG162" s="151">
        <f t="shared" si="6"/>
        <v>0</v>
      </c>
      <c r="BH162" s="151">
        <f t="shared" si="7"/>
        <v>0</v>
      </c>
      <c r="BI162" s="151">
        <f t="shared" si="8"/>
        <v>0</v>
      </c>
      <c r="BJ162" s="17" t="s">
        <v>88</v>
      </c>
      <c r="BK162" s="151">
        <f t="shared" si="9"/>
        <v>0</v>
      </c>
      <c r="BL162" s="17" t="s">
        <v>233</v>
      </c>
      <c r="BM162" s="150" t="s">
        <v>1010</v>
      </c>
    </row>
    <row r="163" spans="2:65" s="11" customFormat="1" ht="22.9" customHeight="1">
      <c r="B163" s="126"/>
      <c r="D163" s="127" t="s">
        <v>74</v>
      </c>
      <c r="E163" s="152" t="s">
        <v>957</v>
      </c>
      <c r="F163" s="152" t="s">
        <v>958</v>
      </c>
      <c r="I163" s="129"/>
      <c r="J163" s="153">
        <f>BK163</f>
        <v>0</v>
      </c>
      <c r="L163" s="126"/>
      <c r="M163" s="131"/>
      <c r="P163" s="132">
        <f>SUM(P164:P184)</f>
        <v>0</v>
      </c>
      <c r="R163" s="132">
        <f>SUM(R164:R184)</f>
        <v>0</v>
      </c>
      <c r="T163" s="133">
        <f>SUM(T164:T184)</f>
        <v>0</v>
      </c>
      <c r="AR163" s="127" t="s">
        <v>82</v>
      </c>
      <c r="AT163" s="134" t="s">
        <v>74</v>
      </c>
      <c r="AU163" s="134" t="s">
        <v>82</v>
      </c>
      <c r="AY163" s="127" t="s">
        <v>205</v>
      </c>
      <c r="BK163" s="135">
        <f>SUM(BK164:BK184)</f>
        <v>0</v>
      </c>
    </row>
    <row r="164" spans="2:65" s="1" customFormat="1" ht="76.349999999999994" customHeight="1">
      <c r="B164" s="136"/>
      <c r="C164" s="137" t="s">
        <v>348</v>
      </c>
      <c r="D164" s="137" t="s">
        <v>206</v>
      </c>
      <c r="E164" s="138" t="s">
        <v>959</v>
      </c>
      <c r="F164" s="139" t="s">
        <v>1011</v>
      </c>
      <c r="G164" s="140" t="s">
        <v>592</v>
      </c>
      <c r="H164" s="141">
        <v>88</v>
      </c>
      <c r="I164" s="142"/>
      <c r="J164" s="143">
        <f>ROUND(I164*H164,2)</f>
        <v>0</v>
      </c>
      <c r="K164" s="144"/>
      <c r="L164" s="145"/>
      <c r="M164" s="146" t="s">
        <v>1</v>
      </c>
      <c r="N164" s="147" t="s">
        <v>41</v>
      </c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AR164" s="150" t="s">
        <v>1012</v>
      </c>
      <c r="AT164" s="150" t="s">
        <v>206</v>
      </c>
      <c r="AU164" s="150" t="s">
        <v>88</v>
      </c>
      <c r="AY164" s="17" t="s">
        <v>205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7" t="s">
        <v>88</v>
      </c>
      <c r="BK164" s="151">
        <f>ROUND(I164*H164,2)</f>
        <v>0</v>
      </c>
      <c r="BL164" s="17" t="s">
        <v>1012</v>
      </c>
      <c r="BM164" s="150" t="s">
        <v>1013</v>
      </c>
    </row>
    <row r="165" spans="2:65" s="12" customFormat="1">
      <c r="B165" s="164"/>
      <c r="D165" s="165" t="s">
        <v>219</v>
      </c>
      <c r="E165" s="166" t="s">
        <v>1</v>
      </c>
      <c r="F165" s="167" t="s">
        <v>1014</v>
      </c>
      <c r="H165" s="168">
        <v>88</v>
      </c>
      <c r="I165" s="169"/>
      <c r="L165" s="164"/>
      <c r="M165" s="170"/>
      <c r="T165" s="171"/>
      <c r="AT165" s="166" t="s">
        <v>219</v>
      </c>
      <c r="AU165" s="166" t="s">
        <v>88</v>
      </c>
      <c r="AV165" s="12" t="s">
        <v>88</v>
      </c>
      <c r="AW165" s="12" t="s">
        <v>31</v>
      </c>
      <c r="AX165" s="12" t="s">
        <v>75</v>
      </c>
      <c r="AY165" s="166" t="s">
        <v>205</v>
      </c>
    </row>
    <row r="166" spans="2:65" s="14" customFormat="1" ht="33.75">
      <c r="B166" s="179"/>
      <c r="D166" s="165" t="s">
        <v>219</v>
      </c>
      <c r="E166" s="180" t="s">
        <v>1</v>
      </c>
      <c r="F166" s="181" t="s">
        <v>1015</v>
      </c>
      <c r="H166" s="180" t="s">
        <v>1</v>
      </c>
      <c r="I166" s="182"/>
      <c r="L166" s="179"/>
      <c r="M166" s="183"/>
      <c r="T166" s="184"/>
      <c r="AT166" s="180" t="s">
        <v>219</v>
      </c>
      <c r="AU166" s="180" t="s">
        <v>88</v>
      </c>
      <c r="AV166" s="14" t="s">
        <v>82</v>
      </c>
      <c r="AW166" s="14" t="s">
        <v>31</v>
      </c>
      <c r="AX166" s="14" t="s">
        <v>75</v>
      </c>
      <c r="AY166" s="180" t="s">
        <v>205</v>
      </c>
    </row>
    <row r="167" spans="2:65" s="14" customFormat="1" ht="33.75">
      <c r="B167" s="179"/>
      <c r="D167" s="165" t="s">
        <v>219</v>
      </c>
      <c r="E167" s="180" t="s">
        <v>1</v>
      </c>
      <c r="F167" s="181" t="s">
        <v>1016</v>
      </c>
      <c r="H167" s="180" t="s">
        <v>1</v>
      </c>
      <c r="I167" s="182"/>
      <c r="L167" s="179"/>
      <c r="M167" s="183"/>
      <c r="T167" s="184"/>
      <c r="AT167" s="180" t="s">
        <v>219</v>
      </c>
      <c r="AU167" s="180" t="s">
        <v>88</v>
      </c>
      <c r="AV167" s="14" t="s">
        <v>82</v>
      </c>
      <c r="AW167" s="14" t="s">
        <v>31</v>
      </c>
      <c r="AX167" s="14" t="s">
        <v>75</v>
      </c>
      <c r="AY167" s="180" t="s">
        <v>205</v>
      </c>
    </row>
    <row r="168" spans="2:65" s="13" customFormat="1">
      <c r="B168" s="172"/>
      <c r="D168" s="165" t="s">
        <v>219</v>
      </c>
      <c r="E168" s="173" t="s">
        <v>1</v>
      </c>
      <c r="F168" s="174" t="s">
        <v>221</v>
      </c>
      <c r="H168" s="175">
        <v>88</v>
      </c>
      <c r="I168" s="176"/>
      <c r="L168" s="172"/>
      <c r="M168" s="177"/>
      <c r="T168" s="178"/>
      <c r="AT168" s="173" t="s">
        <v>219</v>
      </c>
      <c r="AU168" s="173" t="s">
        <v>88</v>
      </c>
      <c r="AV168" s="13" t="s">
        <v>210</v>
      </c>
      <c r="AW168" s="13" t="s">
        <v>31</v>
      </c>
      <c r="AX168" s="13" t="s">
        <v>82</v>
      </c>
      <c r="AY168" s="173" t="s">
        <v>205</v>
      </c>
    </row>
    <row r="169" spans="2:65" s="1" customFormat="1" ht="24.2" customHeight="1">
      <c r="B169" s="136"/>
      <c r="C169" s="137" t="s">
        <v>7</v>
      </c>
      <c r="D169" s="137" t="s">
        <v>206</v>
      </c>
      <c r="E169" s="138" t="s">
        <v>962</v>
      </c>
      <c r="F169" s="139" t="s">
        <v>963</v>
      </c>
      <c r="G169" s="140" t="s">
        <v>592</v>
      </c>
      <c r="H169" s="141">
        <v>11</v>
      </c>
      <c r="I169" s="142"/>
      <c r="J169" s="143">
        <f t="shared" ref="J169:J184" si="10">ROUND(I169*H169,2)</f>
        <v>0</v>
      </c>
      <c r="K169" s="144"/>
      <c r="L169" s="145"/>
      <c r="M169" s="146" t="s">
        <v>1</v>
      </c>
      <c r="N169" s="147" t="s">
        <v>41</v>
      </c>
      <c r="P169" s="148">
        <f t="shared" ref="P169:P184" si="11">O169*H169</f>
        <v>0</v>
      </c>
      <c r="Q169" s="148">
        <v>0</v>
      </c>
      <c r="R169" s="148">
        <f t="shared" ref="R169:R184" si="12">Q169*H169</f>
        <v>0</v>
      </c>
      <c r="S169" s="148">
        <v>0</v>
      </c>
      <c r="T169" s="149">
        <f t="shared" ref="T169:T184" si="13">S169*H169</f>
        <v>0</v>
      </c>
      <c r="AR169" s="150" t="s">
        <v>1012</v>
      </c>
      <c r="AT169" s="150" t="s">
        <v>206</v>
      </c>
      <c r="AU169" s="150" t="s">
        <v>88</v>
      </c>
      <c r="AY169" s="17" t="s">
        <v>205</v>
      </c>
      <c r="BE169" s="151">
        <f t="shared" ref="BE169:BE184" si="14">IF(N169="základná",J169,0)</f>
        <v>0</v>
      </c>
      <c r="BF169" s="151">
        <f t="shared" ref="BF169:BF184" si="15">IF(N169="znížená",J169,0)</f>
        <v>0</v>
      </c>
      <c r="BG169" s="151">
        <f t="shared" ref="BG169:BG184" si="16">IF(N169="zákl. prenesená",J169,0)</f>
        <v>0</v>
      </c>
      <c r="BH169" s="151">
        <f t="shared" ref="BH169:BH184" si="17">IF(N169="zníž. prenesená",J169,0)</f>
        <v>0</v>
      </c>
      <c r="BI169" s="151">
        <f t="shared" ref="BI169:BI184" si="18">IF(N169="nulová",J169,0)</f>
        <v>0</v>
      </c>
      <c r="BJ169" s="17" t="s">
        <v>88</v>
      </c>
      <c r="BK169" s="151">
        <f t="shared" ref="BK169:BK184" si="19">ROUND(I169*H169,2)</f>
        <v>0</v>
      </c>
      <c r="BL169" s="17" t="s">
        <v>1012</v>
      </c>
      <c r="BM169" s="150" t="s">
        <v>1017</v>
      </c>
    </row>
    <row r="170" spans="2:65" s="1" customFormat="1" ht="24.2" customHeight="1">
      <c r="B170" s="136"/>
      <c r="C170" s="137" t="s">
        <v>362</v>
      </c>
      <c r="D170" s="137" t="s">
        <v>206</v>
      </c>
      <c r="E170" s="138" t="s">
        <v>965</v>
      </c>
      <c r="F170" s="139" t="s">
        <v>966</v>
      </c>
      <c r="G170" s="140" t="s">
        <v>592</v>
      </c>
      <c r="H170" s="141">
        <v>11</v>
      </c>
      <c r="I170" s="142"/>
      <c r="J170" s="143">
        <f t="shared" si="10"/>
        <v>0</v>
      </c>
      <c r="K170" s="144"/>
      <c r="L170" s="145"/>
      <c r="M170" s="146" t="s">
        <v>1</v>
      </c>
      <c r="N170" s="147" t="s">
        <v>41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1012</v>
      </c>
      <c r="AT170" s="150" t="s">
        <v>206</v>
      </c>
      <c r="AU170" s="150" t="s">
        <v>88</v>
      </c>
      <c r="AY170" s="17" t="s">
        <v>205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88</v>
      </c>
      <c r="BK170" s="151">
        <f t="shared" si="19"/>
        <v>0</v>
      </c>
      <c r="BL170" s="17" t="s">
        <v>1012</v>
      </c>
      <c r="BM170" s="150" t="s">
        <v>1018</v>
      </c>
    </row>
    <row r="171" spans="2:65" s="1" customFormat="1" ht="66.75" customHeight="1">
      <c r="B171" s="136"/>
      <c r="C171" s="137" t="s">
        <v>364</v>
      </c>
      <c r="D171" s="137" t="s">
        <v>206</v>
      </c>
      <c r="E171" s="138" t="s">
        <v>968</v>
      </c>
      <c r="F171" s="139" t="s">
        <v>969</v>
      </c>
      <c r="G171" s="140" t="s">
        <v>592</v>
      </c>
      <c r="H171" s="141">
        <v>1</v>
      </c>
      <c r="I171" s="142"/>
      <c r="J171" s="143">
        <f t="shared" si="10"/>
        <v>0</v>
      </c>
      <c r="K171" s="144"/>
      <c r="L171" s="145"/>
      <c r="M171" s="146" t="s">
        <v>1</v>
      </c>
      <c r="N171" s="147" t="s">
        <v>41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1012</v>
      </c>
      <c r="AT171" s="150" t="s">
        <v>206</v>
      </c>
      <c r="AU171" s="150" t="s">
        <v>88</v>
      </c>
      <c r="AY171" s="17" t="s">
        <v>205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88</v>
      </c>
      <c r="BK171" s="151">
        <f t="shared" si="19"/>
        <v>0</v>
      </c>
      <c r="BL171" s="17" t="s">
        <v>1012</v>
      </c>
      <c r="BM171" s="150" t="s">
        <v>1019</v>
      </c>
    </row>
    <row r="172" spans="2:65" s="1" customFormat="1" ht="16.5" customHeight="1">
      <c r="B172" s="136"/>
      <c r="C172" s="137" t="s">
        <v>367</v>
      </c>
      <c r="D172" s="137" t="s">
        <v>206</v>
      </c>
      <c r="E172" s="138" t="s">
        <v>971</v>
      </c>
      <c r="F172" s="139" t="s">
        <v>972</v>
      </c>
      <c r="G172" s="140" t="s">
        <v>592</v>
      </c>
      <c r="H172" s="141">
        <v>2</v>
      </c>
      <c r="I172" s="142"/>
      <c r="J172" s="143">
        <f t="shared" si="10"/>
        <v>0</v>
      </c>
      <c r="K172" s="144"/>
      <c r="L172" s="145"/>
      <c r="M172" s="146" t="s">
        <v>1</v>
      </c>
      <c r="N172" s="147" t="s">
        <v>41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1012</v>
      </c>
      <c r="AT172" s="150" t="s">
        <v>206</v>
      </c>
      <c r="AU172" s="150" t="s">
        <v>88</v>
      </c>
      <c r="AY172" s="17" t="s">
        <v>205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88</v>
      </c>
      <c r="BK172" s="151">
        <f t="shared" si="19"/>
        <v>0</v>
      </c>
      <c r="BL172" s="17" t="s">
        <v>1012</v>
      </c>
      <c r="BM172" s="150" t="s">
        <v>1020</v>
      </c>
    </row>
    <row r="173" spans="2:65" s="1" customFormat="1" ht="16.5" customHeight="1">
      <c r="B173" s="136"/>
      <c r="C173" s="137" t="s">
        <v>374</v>
      </c>
      <c r="D173" s="137" t="s">
        <v>206</v>
      </c>
      <c r="E173" s="138" t="s">
        <v>974</v>
      </c>
      <c r="F173" s="139" t="s">
        <v>975</v>
      </c>
      <c r="G173" s="140" t="s">
        <v>592</v>
      </c>
      <c r="H173" s="141">
        <v>1</v>
      </c>
      <c r="I173" s="142"/>
      <c r="J173" s="143">
        <f t="shared" si="10"/>
        <v>0</v>
      </c>
      <c r="K173" s="144"/>
      <c r="L173" s="145"/>
      <c r="M173" s="146" t="s">
        <v>1</v>
      </c>
      <c r="N173" s="147" t="s">
        <v>41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1012</v>
      </c>
      <c r="AT173" s="150" t="s">
        <v>206</v>
      </c>
      <c r="AU173" s="150" t="s">
        <v>88</v>
      </c>
      <c r="AY173" s="17" t="s">
        <v>205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88</v>
      </c>
      <c r="BK173" s="151">
        <f t="shared" si="19"/>
        <v>0</v>
      </c>
      <c r="BL173" s="17" t="s">
        <v>1012</v>
      </c>
      <c r="BM173" s="150" t="s">
        <v>1021</v>
      </c>
    </row>
    <row r="174" spans="2:65" s="1" customFormat="1" ht="24.2" customHeight="1">
      <c r="B174" s="136"/>
      <c r="C174" s="137" t="s">
        <v>380</v>
      </c>
      <c r="D174" s="137" t="s">
        <v>206</v>
      </c>
      <c r="E174" s="138" t="s">
        <v>977</v>
      </c>
      <c r="F174" s="139" t="s">
        <v>978</v>
      </c>
      <c r="G174" s="140" t="s">
        <v>592</v>
      </c>
      <c r="H174" s="141">
        <v>3</v>
      </c>
      <c r="I174" s="142"/>
      <c r="J174" s="143">
        <f t="shared" si="10"/>
        <v>0</v>
      </c>
      <c r="K174" s="144"/>
      <c r="L174" s="145"/>
      <c r="M174" s="146" t="s">
        <v>1</v>
      </c>
      <c r="N174" s="147" t="s">
        <v>41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1012</v>
      </c>
      <c r="AT174" s="150" t="s">
        <v>206</v>
      </c>
      <c r="AU174" s="150" t="s">
        <v>88</v>
      </c>
      <c r="AY174" s="17" t="s">
        <v>205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88</v>
      </c>
      <c r="BK174" s="151">
        <f t="shared" si="19"/>
        <v>0</v>
      </c>
      <c r="BL174" s="17" t="s">
        <v>1012</v>
      </c>
      <c r="BM174" s="150" t="s">
        <v>1022</v>
      </c>
    </row>
    <row r="175" spans="2:65" s="1" customFormat="1" ht="24.2" customHeight="1">
      <c r="B175" s="136"/>
      <c r="C175" s="137" t="s">
        <v>382</v>
      </c>
      <c r="D175" s="137" t="s">
        <v>206</v>
      </c>
      <c r="E175" s="138" t="s">
        <v>980</v>
      </c>
      <c r="F175" s="139" t="s">
        <v>981</v>
      </c>
      <c r="G175" s="140" t="s">
        <v>982</v>
      </c>
      <c r="H175" s="141">
        <v>45</v>
      </c>
      <c r="I175" s="142"/>
      <c r="J175" s="143">
        <f t="shared" si="10"/>
        <v>0</v>
      </c>
      <c r="K175" s="144"/>
      <c r="L175" s="145"/>
      <c r="M175" s="146" t="s">
        <v>1</v>
      </c>
      <c r="N175" s="147" t="s">
        <v>41</v>
      </c>
      <c r="P175" s="148">
        <f t="shared" si="11"/>
        <v>0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AR175" s="150" t="s">
        <v>1012</v>
      </c>
      <c r="AT175" s="150" t="s">
        <v>206</v>
      </c>
      <c r="AU175" s="150" t="s">
        <v>88</v>
      </c>
      <c r="AY175" s="17" t="s">
        <v>205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88</v>
      </c>
      <c r="BK175" s="151">
        <f t="shared" si="19"/>
        <v>0</v>
      </c>
      <c r="BL175" s="17" t="s">
        <v>1012</v>
      </c>
      <c r="BM175" s="150" t="s">
        <v>1023</v>
      </c>
    </row>
    <row r="176" spans="2:65" s="1" customFormat="1" ht="24.2" customHeight="1">
      <c r="B176" s="136"/>
      <c r="C176" s="137" t="s">
        <v>386</v>
      </c>
      <c r="D176" s="137" t="s">
        <v>206</v>
      </c>
      <c r="E176" s="138" t="s">
        <v>984</v>
      </c>
      <c r="F176" s="139" t="s">
        <v>985</v>
      </c>
      <c r="G176" s="140" t="s">
        <v>982</v>
      </c>
      <c r="H176" s="141">
        <v>90</v>
      </c>
      <c r="I176" s="142"/>
      <c r="J176" s="143">
        <f t="shared" si="10"/>
        <v>0</v>
      </c>
      <c r="K176" s="144"/>
      <c r="L176" s="145"/>
      <c r="M176" s="146" t="s">
        <v>1</v>
      </c>
      <c r="N176" s="147" t="s">
        <v>41</v>
      </c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AR176" s="150" t="s">
        <v>1012</v>
      </c>
      <c r="AT176" s="150" t="s">
        <v>206</v>
      </c>
      <c r="AU176" s="150" t="s">
        <v>88</v>
      </c>
      <c r="AY176" s="17" t="s">
        <v>205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88</v>
      </c>
      <c r="BK176" s="151">
        <f t="shared" si="19"/>
        <v>0</v>
      </c>
      <c r="BL176" s="17" t="s">
        <v>1012</v>
      </c>
      <c r="BM176" s="150" t="s">
        <v>1024</v>
      </c>
    </row>
    <row r="177" spans="2:65" s="1" customFormat="1" ht="24.2" customHeight="1">
      <c r="B177" s="136"/>
      <c r="C177" s="137" t="s">
        <v>391</v>
      </c>
      <c r="D177" s="137" t="s">
        <v>206</v>
      </c>
      <c r="E177" s="138" t="s">
        <v>987</v>
      </c>
      <c r="F177" s="139" t="s">
        <v>988</v>
      </c>
      <c r="G177" s="140" t="s">
        <v>982</v>
      </c>
      <c r="H177" s="141">
        <v>7</v>
      </c>
      <c r="I177" s="142"/>
      <c r="J177" s="143">
        <f t="shared" si="10"/>
        <v>0</v>
      </c>
      <c r="K177" s="144"/>
      <c r="L177" s="145"/>
      <c r="M177" s="146" t="s">
        <v>1</v>
      </c>
      <c r="N177" s="147" t="s">
        <v>41</v>
      </c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AR177" s="150" t="s">
        <v>1012</v>
      </c>
      <c r="AT177" s="150" t="s">
        <v>206</v>
      </c>
      <c r="AU177" s="150" t="s">
        <v>88</v>
      </c>
      <c r="AY177" s="17" t="s">
        <v>205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88</v>
      </c>
      <c r="BK177" s="151">
        <f t="shared" si="19"/>
        <v>0</v>
      </c>
      <c r="BL177" s="17" t="s">
        <v>1012</v>
      </c>
      <c r="BM177" s="150" t="s">
        <v>1025</v>
      </c>
    </row>
    <row r="178" spans="2:65" s="1" customFormat="1" ht="24.2" customHeight="1">
      <c r="B178" s="136"/>
      <c r="C178" s="137" t="s">
        <v>398</v>
      </c>
      <c r="D178" s="137" t="s">
        <v>206</v>
      </c>
      <c r="E178" s="138" t="s">
        <v>990</v>
      </c>
      <c r="F178" s="139" t="s">
        <v>991</v>
      </c>
      <c r="G178" s="140" t="s">
        <v>982</v>
      </c>
      <c r="H178" s="141">
        <v>250</v>
      </c>
      <c r="I178" s="142"/>
      <c r="J178" s="143">
        <f t="shared" si="10"/>
        <v>0</v>
      </c>
      <c r="K178" s="144"/>
      <c r="L178" s="145"/>
      <c r="M178" s="146" t="s">
        <v>1</v>
      </c>
      <c r="N178" s="147" t="s">
        <v>41</v>
      </c>
      <c r="P178" s="148">
        <f t="shared" si="11"/>
        <v>0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AR178" s="150" t="s">
        <v>1012</v>
      </c>
      <c r="AT178" s="150" t="s">
        <v>206</v>
      </c>
      <c r="AU178" s="150" t="s">
        <v>88</v>
      </c>
      <c r="AY178" s="17" t="s">
        <v>205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7" t="s">
        <v>88</v>
      </c>
      <c r="BK178" s="151">
        <f t="shared" si="19"/>
        <v>0</v>
      </c>
      <c r="BL178" s="17" t="s">
        <v>1012</v>
      </c>
      <c r="BM178" s="150" t="s">
        <v>1026</v>
      </c>
    </row>
    <row r="179" spans="2:65" s="1" customFormat="1" ht="24.2" customHeight="1">
      <c r="B179" s="136"/>
      <c r="C179" s="137" t="s">
        <v>405</v>
      </c>
      <c r="D179" s="137" t="s">
        <v>206</v>
      </c>
      <c r="E179" s="138" t="s">
        <v>993</v>
      </c>
      <c r="F179" s="139" t="s">
        <v>994</v>
      </c>
      <c r="G179" s="140" t="s">
        <v>165</v>
      </c>
      <c r="H179" s="141">
        <v>1</v>
      </c>
      <c r="I179" s="142"/>
      <c r="J179" s="143">
        <f t="shared" si="10"/>
        <v>0</v>
      </c>
      <c r="K179" s="144"/>
      <c r="L179" s="145"/>
      <c r="M179" s="146" t="s">
        <v>1</v>
      </c>
      <c r="N179" s="147" t="s">
        <v>41</v>
      </c>
      <c r="P179" s="148">
        <f t="shared" si="11"/>
        <v>0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AR179" s="150" t="s">
        <v>1012</v>
      </c>
      <c r="AT179" s="150" t="s">
        <v>206</v>
      </c>
      <c r="AU179" s="150" t="s">
        <v>88</v>
      </c>
      <c r="AY179" s="17" t="s">
        <v>205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7" t="s">
        <v>88</v>
      </c>
      <c r="BK179" s="151">
        <f t="shared" si="19"/>
        <v>0</v>
      </c>
      <c r="BL179" s="17" t="s">
        <v>1012</v>
      </c>
      <c r="BM179" s="150" t="s">
        <v>1027</v>
      </c>
    </row>
    <row r="180" spans="2:65" s="1" customFormat="1" ht="24.2" customHeight="1">
      <c r="B180" s="136"/>
      <c r="C180" s="137" t="s">
        <v>409</v>
      </c>
      <c r="D180" s="137" t="s">
        <v>206</v>
      </c>
      <c r="E180" s="138" t="s">
        <v>996</v>
      </c>
      <c r="F180" s="139" t="s">
        <v>997</v>
      </c>
      <c r="G180" s="140" t="s">
        <v>165</v>
      </c>
      <c r="H180" s="141">
        <v>20</v>
      </c>
      <c r="I180" s="142"/>
      <c r="J180" s="143">
        <f t="shared" si="10"/>
        <v>0</v>
      </c>
      <c r="K180" s="144"/>
      <c r="L180" s="145"/>
      <c r="M180" s="146" t="s">
        <v>1</v>
      </c>
      <c r="N180" s="147" t="s">
        <v>41</v>
      </c>
      <c r="P180" s="148">
        <f t="shared" si="11"/>
        <v>0</v>
      </c>
      <c r="Q180" s="148">
        <v>0</v>
      </c>
      <c r="R180" s="148">
        <f t="shared" si="12"/>
        <v>0</v>
      </c>
      <c r="S180" s="148">
        <v>0</v>
      </c>
      <c r="T180" s="149">
        <f t="shared" si="13"/>
        <v>0</v>
      </c>
      <c r="AR180" s="150" t="s">
        <v>1012</v>
      </c>
      <c r="AT180" s="150" t="s">
        <v>206</v>
      </c>
      <c r="AU180" s="150" t="s">
        <v>88</v>
      </c>
      <c r="AY180" s="17" t="s">
        <v>205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7" t="s">
        <v>88</v>
      </c>
      <c r="BK180" s="151">
        <f t="shared" si="19"/>
        <v>0</v>
      </c>
      <c r="BL180" s="17" t="s">
        <v>1012</v>
      </c>
      <c r="BM180" s="150" t="s">
        <v>1028</v>
      </c>
    </row>
    <row r="181" spans="2:65" s="1" customFormat="1" ht="24.2" customHeight="1">
      <c r="B181" s="136"/>
      <c r="C181" s="137" t="s">
        <v>258</v>
      </c>
      <c r="D181" s="137" t="s">
        <v>206</v>
      </c>
      <c r="E181" s="138" t="s">
        <v>999</v>
      </c>
      <c r="F181" s="139" t="s">
        <v>1000</v>
      </c>
      <c r="G181" s="140" t="s">
        <v>982</v>
      </c>
      <c r="H181" s="141">
        <v>25</v>
      </c>
      <c r="I181" s="142"/>
      <c r="J181" s="143">
        <f t="shared" si="10"/>
        <v>0</v>
      </c>
      <c r="K181" s="144"/>
      <c r="L181" s="145"/>
      <c r="M181" s="146" t="s">
        <v>1</v>
      </c>
      <c r="N181" s="147" t="s">
        <v>41</v>
      </c>
      <c r="P181" s="148">
        <f t="shared" si="11"/>
        <v>0</v>
      </c>
      <c r="Q181" s="148">
        <v>0</v>
      </c>
      <c r="R181" s="148">
        <f t="shared" si="12"/>
        <v>0</v>
      </c>
      <c r="S181" s="148">
        <v>0</v>
      </c>
      <c r="T181" s="149">
        <f t="shared" si="13"/>
        <v>0</v>
      </c>
      <c r="AR181" s="150" t="s">
        <v>1012</v>
      </c>
      <c r="AT181" s="150" t="s">
        <v>206</v>
      </c>
      <c r="AU181" s="150" t="s">
        <v>88</v>
      </c>
      <c r="AY181" s="17" t="s">
        <v>205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7" t="s">
        <v>88</v>
      </c>
      <c r="BK181" s="151">
        <f t="shared" si="19"/>
        <v>0</v>
      </c>
      <c r="BL181" s="17" t="s">
        <v>1012</v>
      </c>
      <c r="BM181" s="150" t="s">
        <v>1029</v>
      </c>
    </row>
    <row r="182" spans="2:65" s="1" customFormat="1" ht="24.2" customHeight="1">
      <c r="B182" s="136"/>
      <c r="C182" s="137" t="s">
        <v>619</v>
      </c>
      <c r="D182" s="137" t="s">
        <v>206</v>
      </c>
      <c r="E182" s="138" t="s">
        <v>1002</v>
      </c>
      <c r="F182" s="139" t="s">
        <v>1003</v>
      </c>
      <c r="G182" s="140" t="s">
        <v>592</v>
      </c>
      <c r="H182" s="141">
        <v>10</v>
      </c>
      <c r="I182" s="142"/>
      <c r="J182" s="143">
        <f t="shared" si="10"/>
        <v>0</v>
      </c>
      <c r="K182" s="144"/>
      <c r="L182" s="145"/>
      <c r="M182" s="146" t="s">
        <v>1</v>
      </c>
      <c r="N182" s="147" t="s">
        <v>41</v>
      </c>
      <c r="P182" s="148">
        <f t="shared" si="11"/>
        <v>0</v>
      </c>
      <c r="Q182" s="148">
        <v>0</v>
      </c>
      <c r="R182" s="148">
        <f t="shared" si="12"/>
        <v>0</v>
      </c>
      <c r="S182" s="148">
        <v>0</v>
      </c>
      <c r="T182" s="149">
        <f t="shared" si="13"/>
        <v>0</v>
      </c>
      <c r="AR182" s="150" t="s">
        <v>1012</v>
      </c>
      <c r="AT182" s="150" t="s">
        <v>206</v>
      </c>
      <c r="AU182" s="150" t="s">
        <v>88</v>
      </c>
      <c r="AY182" s="17" t="s">
        <v>205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7" t="s">
        <v>88</v>
      </c>
      <c r="BK182" s="151">
        <f t="shared" si="19"/>
        <v>0</v>
      </c>
      <c r="BL182" s="17" t="s">
        <v>1012</v>
      </c>
      <c r="BM182" s="150" t="s">
        <v>1030</v>
      </c>
    </row>
    <row r="183" spans="2:65" s="1" customFormat="1" ht="24.2" customHeight="1">
      <c r="B183" s="136"/>
      <c r="C183" s="137" t="s">
        <v>624</v>
      </c>
      <c r="D183" s="137" t="s">
        <v>206</v>
      </c>
      <c r="E183" s="138" t="s">
        <v>1005</v>
      </c>
      <c r="F183" s="139" t="s">
        <v>1006</v>
      </c>
      <c r="G183" s="140" t="s">
        <v>592</v>
      </c>
      <c r="H183" s="141">
        <v>1</v>
      </c>
      <c r="I183" s="142"/>
      <c r="J183" s="143">
        <f t="shared" si="10"/>
        <v>0</v>
      </c>
      <c r="K183" s="144"/>
      <c r="L183" s="145"/>
      <c r="M183" s="146" t="s">
        <v>1</v>
      </c>
      <c r="N183" s="147" t="s">
        <v>41</v>
      </c>
      <c r="P183" s="148">
        <f t="shared" si="11"/>
        <v>0</v>
      </c>
      <c r="Q183" s="148">
        <v>0</v>
      </c>
      <c r="R183" s="148">
        <f t="shared" si="12"/>
        <v>0</v>
      </c>
      <c r="S183" s="148">
        <v>0</v>
      </c>
      <c r="T183" s="149">
        <f t="shared" si="13"/>
        <v>0</v>
      </c>
      <c r="AR183" s="150" t="s">
        <v>1012</v>
      </c>
      <c r="AT183" s="150" t="s">
        <v>206</v>
      </c>
      <c r="AU183" s="150" t="s">
        <v>88</v>
      </c>
      <c r="AY183" s="17" t="s">
        <v>205</v>
      </c>
      <c r="BE183" s="151">
        <f t="shared" si="14"/>
        <v>0</v>
      </c>
      <c r="BF183" s="151">
        <f t="shared" si="15"/>
        <v>0</v>
      </c>
      <c r="BG183" s="151">
        <f t="shared" si="16"/>
        <v>0</v>
      </c>
      <c r="BH183" s="151">
        <f t="shared" si="17"/>
        <v>0</v>
      </c>
      <c r="BI183" s="151">
        <f t="shared" si="18"/>
        <v>0</v>
      </c>
      <c r="BJ183" s="17" t="s">
        <v>88</v>
      </c>
      <c r="BK183" s="151">
        <f t="shared" si="19"/>
        <v>0</v>
      </c>
      <c r="BL183" s="17" t="s">
        <v>1012</v>
      </c>
      <c r="BM183" s="150" t="s">
        <v>1031</v>
      </c>
    </row>
    <row r="184" spans="2:65" s="1" customFormat="1" ht="16.5" customHeight="1">
      <c r="B184" s="136"/>
      <c r="C184" s="137" t="s">
        <v>870</v>
      </c>
      <c r="D184" s="137" t="s">
        <v>206</v>
      </c>
      <c r="E184" s="138" t="s">
        <v>1032</v>
      </c>
      <c r="F184" s="139" t="s">
        <v>1033</v>
      </c>
      <c r="G184" s="140" t="s">
        <v>520</v>
      </c>
      <c r="H184" s="141">
        <v>24</v>
      </c>
      <c r="I184" s="142"/>
      <c r="J184" s="143">
        <f t="shared" si="10"/>
        <v>0</v>
      </c>
      <c r="K184" s="144"/>
      <c r="L184" s="145"/>
      <c r="M184" s="146" t="s">
        <v>1</v>
      </c>
      <c r="N184" s="147" t="s">
        <v>41</v>
      </c>
      <c r="P184" s="148">
        <f t="shared" si="11"/>
        <v>0</v>
      </c>
      <c r="Q184" s="148">
        <v>0</v>
      </c>
      <c r="R184" s="148">
        <f t="shared" si="12"/>
        <v>0</v>
      </c>
      <c r="S184" s="148">
        <v>0</v>
      </c>
      <c r="T184" s="149">
        <f t="shared" si="13"/>
        <v>0</v>
      </c>
      <c r="AR184" s="150" t="s">
        <v>1012</v>
      </c>
      <c r="AT184" s="150" t="s">
        <v>206</v>
      </c>
      <c r="AU184" s="150" t="s">
        <v>88</v>
      </c>
      <c r="AY184" s="17" t="s">
        <v>205</v>
      </c>
      <c r="BE184" s="151">
        <f t="shared" si="14"/>
        <v>0</v>
      </c>
      <c r="BF184" s="151">
        <f t="shared" si="15"/>
        <v>0</v>
      </c>
      <c r="BG184" s="151">
        <f t="shared" si="16"/>
        <v>0</v>
      </c>
      <c r="BH184" s="151">
        <f t="shared" si="17"/>
        <v>0</v>
      </c>
      <c r="BI184" s="151">
        <f t="shared" si="18"/>
        <v>0</v>
      </c>
      <c r="BJ184" s="17" t="s">
        <v>88</v>
      </c>
      <c r="BK184" s="151">
        <f t="shared" si="19"/>
        <v>0</v>
      </c>
      <c r="BL184" s="17" t="s">
        <v>1012</v>
      </c>
      <c r="BM184" s="150" t="s">
        <v>1034</v>
      </c>
    </row>
    <row r="185" spans="2:65" s="11" customFormat="1" ht="22.9" customHeight="1">
      <c r="B185" s="126"/>
      <c r="D185" s="127" t="s">
        <v>74</v>
      </c>
      <c r="E185" s="152" t="s">
        <v>1035</v>
      </c>
      <c r="F185" s="152" t="s">
        <v>1036</v>
      </c>
      <c r="I185" s="129"/>
      <c r="J185" s="153">
        <f>BK185</f>
        <v>0</v>
      </c>
      <c r="L185" s="126"/>
      <c r="M185" s="131"/>
      <c r="P185" s="132">
        <f>SUM(P186:P190)</f>
        <v>0</v>
      </c>
      <c r="R185" s="132">
        <f>SUM(R186:R190)</f>
        <v>0</v>
      </c>
      <c r="T185" s="133">
        <f>SUM(T186:T190)</f>
        <v>0</v>
      </c>
      <c r="AR185" s="127" t="s">
        <v>82</v>
      </c>
      <c r="AT185" s="134" t="s">
        <v>74</v>
      </c>
      <c r="AU185" s="134" t="s">
        <v>82</v>
      </c>
      <c r="AY185" s="127" t="s">
        <v>205</v>
      </c>
      <c r="BK185" s="135">
        <f>SUM(BK186:BK190)</f>
        <v>0</v>
      </c>
    </row>
    <row r="186" spans="2:65" s="1" customFormat="1" ht="62.65" customHeight="1">
      <c r="B186" s="136"/>
      <c r="C186" s="154" t="s">
        <v>874</v>
      </c>
      <c r="D186" s="154" t="s">
        <v>214</v>
      </c>
      <c r="E186" s="155" t="s">
        <v>1037</v>
      </c>
      <c r="F186" s="156" t="s">
        <v>1038</v>
      </c>
      <c r="G186" s="157" t="s">
        <v>592</v>
      </c>
      <c r="H186" s="158">
        <v>155</v>
      </c>
      <c r="I186" s="159"/>
      <c r="J186" s="160">
        <f>ROUND(I186*H186,2)</f>
        <v>0</v>
      </c>
      <c r="K186" s="161"/>
      <c r="L186" s="32"/>
      <c r="M186" s="162" t="s">
        <v>1</v>
      </c>
      <c r="N186" s="163" t="s">
        <v>41</v>
      </c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AR186" s="150" t="s">
        <v>233</v>
      </c>
      <c r="AT186" s="150" t="s">
        <v>214</v>
      </c>
      <c r="AU186" s="150" t="s">
        <v>88</v>
      </c>
      <c r="AY186" s="17" t="s">
        <v>205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7" t="s">
        <v>88</v>
      </c>
      <c r="BK186" s="151">
        <f>ROUND(I186*H186,2)</f>
        <v>0</v>
      </c>
      <c r="BL186" s="17" t="s">
        <v>233</v>
      </c>
      <c r="BM186" s="150" t="s">
        <v>1039</v>
      </c>
    </row>
    <row r="187" spans="2:65" s="12" customFormat="1">
      <c r="B187" s="164"/>
      <c r="D187" s="165" t="s">
        <v>219</v>
      </c>
      <c r="E187" s="166" t="s">
        <v>1</v>
      </c>
      <c r="F187" s="167" t="s">
        <v>1040</v>
      </c>
      <c r="H187" s="168">
        <v>155</v>
      </c>
      <c r="I187" s="169"/>
      <c r="L187" s="164"/>
      <c r="M187" s="170"/>
      <c r="T187" s="171"/>
      <c r="AT187" s="166" t="s">
        <v>219</v>
      </c>
      <c r="AU187" s="166" t="s">
        <v>88</v>
      </c>
      <c r="AV187" s="12" t="s">
        <v>88</v>
      </c>
      <c r="AW187" s="12" t="s">
        <v>31</v>
      </c>
      <c r="AX187" s="12" t="s">
        <v>82</v>
      </c>
      <c r="AY187" s="166" t="s">
        <v>205</v>
      </c>
    </row>
    <row r="188" spans="2:65" s="1" customFormat="1" ht="44.25" customHeight="1">
      <c r="B188" s="136"/>
      <c r="C188" s="154" t="s">
        <v>876</v>
      </c>
      <c r="D188" s="154" t="s">
        <v>214</v>
      </c>
      <c r="E188" s="155" t="s">
        <v>1041</v>
      </c>
      <c r="F188" s="156" t="s">
        <v>1042</v>
      </c>
      <c r="G188" s="157" t="s">
        <v>592</v>
      </c>
      <c r="H188" s="158">
        <v>155</v>
      </c>
      <c r="I188" s="159"/>
      <c r="J188" s="160">
        <f>ROUND(I188*H188,2)</f>
        <v>0</v>
      </c>
      <c r="K188" s="161"/>
      <c r="L188" s="32"/>
      <c r="M188" s="162" t="s">
        <v>1</v>
      </c>
      <c r="N188" s="163" t="s">
        <v>41</v>
      </c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AR188" s="150" t="s">
        <v>233</v>
      </c>
      <c r="AT188" s="150" t="s">
        <v>214</v>
      </c>
      <c r="AU188" s="150" t="s">
        <v>88</v>
      </c>
      <c r="AY188" s="17" t="s">
        <v>205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7" t="s">
        <v>88</v>
      </c>
      <c r="BK188" s="151">
        <f>ROUND(I188*H188,2)</f>
        <v>0</v>
      </c>
      <c r="BL188" s="17" t="s">
        <v>233</v>
      </c>
      <c r="BM188" s="150" t="s">
        <v>1043</v>
      </c>
    </row>
    <row r="189" spans="2:65" s="1" customFormat="1" ht="16.5" customHeight="1">
      <c r="B189" s="136"/>
      <c r="C189" s="154" t="s">
        <v>879</v>
      </c>
      <c r="D189" s="154" t="s">
        <v>214</v>
      </c>
      <c r="E189" s="155" t="s">
        <v>1044</v>
      </c>
      <c r="F189" s="156" t="s">
        <v>1009</v>
      </c>
      <c r="G189" s="157" t="s">
        <v>930</v>
      </c>
      <c r="H189" s="158">
        <v>48</v>
      </c>
      <c r="I189" s="159"/>
      <c r="J189" s="160">
        <f>ROUND(I189*H189,2)</f>
        <v>0</v>
      </c>
      <c r="K189" s="161"/>
      <c r="L189" s="32"/>
      <c r="M189" s="162" t="s">
        <v>1</v>
      </c>
      <c r="N189" s="163" t="s">
        <v>41</v>
      </c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AR189" s="150" t="s">
        <v>233</v>
      </c>
      <c r="AT189" s="150" t="s">
        <v>214</v>
      </c>
      <c r="AU189" s="150" t="s">
        <v>88</v>
      </c>
      <c r="AY189" s="17" t="s">
        <v>205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7" t="s">
        <v>88</v>
      </c>
      <c r="BK189" s="151">
        <f>ROUND(I189*H189,2)</f>
        <v>0</v>
      </c>
      <c r="BL189" s="17" t="s">
        <v>233</v>
      </c>
      <c r="BM189" s="150" t="s">
        <v>1045</v>
      </c>
    </row>
    <row r="190" spans="2:65" s="1" customFormat="1" ht="16.5" customHeight="1">
      <c r="B190" s="136"/>
      <c r="C190" s="154" t="s">
        <v>883</v>
      </c>
      <c r="D190" s="154" t="s">
        <v>214</v>
      </c>
      <c r="E190" s="155" t="s">
        <v>1046</v>
      </c>
      <c r="F190" s="156" t="s">
        <v>1047</v>
      </c>
      <c r="G190" s="157" t="s">
        <v>930</v>
      </c>
      <c r="H190" s="158">
        <v>80</v>
      </c>
      <c r="I190" s="159"/>
      <c r="J190" s="160">
        <f>ROUND(I190*H190,2)</f>
        <v>0</v>
      </c>
      <c r="K190" s="161"/>
      <c r="L190" s="32"/>
      <c r="M190" s="162" t="s">
        <v>1</v>
      </c>
      <c r="N190" s="163" t="s">
        <v>41</v>
      </c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AR190" s="150" t="s">
        <v>233</v>
      </c>
      <c r="AT190" s="150" t="s">
        <v>214</v>
      </c>
      <c r="AU190" s="150" t="s">
        <v>88</v>
      </c>
      <c r="AY190" s="17" t="s">
        <v>205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7" t="s">
        <v>88</v>
      </c>
      <c r="BK190" s="151">
        <f>ROUND(I190*H190,2)</f>
        <v>0</v>
      </c>
      <c r="BL190" s="17" t="s">
        <v>233</v>
      </c>
      <c r="BM190" s="150" t="s">
        <v>1048</v>
      </c>
    </row>
    <row r="191" spans="2:65" s="11" customFormat="1" ht="22.9" customHeight="1">
      <c r="B191" s="126"/>
      <c r="D191" s="127" t="s">
        <v>74</v>
      </c>
      <c r="E191" s="152" t="s">
        <v>1035</v>
      </c>
      <c r="F191" s="152" t="s">
        <v>1036</v>
      </c>
      <c r="I191" s="129"/>
      <c r="J191" s="153">
        <f>BK191</f>
        <v>0</v>
      </c>
      <c r="L191" s="126"/>
      <c r="M191" s="131"/>
      <c r="P191" s="132">
        <f>SUM(P192:P201)</f>
        <v>0</v>
      </c>
      <c r="R191" s="132">
        <f>SUM(R192:R201)</f>
        <v>0</v>
      </c>
      <c r="T191" s="133">
        <f>SUM(T192:T201)</f>
        <v>0</v>
      </c>
      <c r="AR191" s="127" t="s">
        <v>82</v>
      </c>
      <c r="AT191" s="134" t="s">
        <v>74</v>
      </c>
      <c r="AU191" s="134" t="s">
        <v>82</v>
      </c>
      <c r="AY191" s="127" t="s">
        <v>205</v>
      </c>
      <c r="BK191" s="135">
        <f>SUM(BK192:BK201)</f>
        <v>0</v>
      </c>
    </row>
    <row r="192" spans="2:65" s="1" customFormat="1" ht="62.65" customHeight="1">
      <c r="B192" s="136"/>
      <c r="C192" s="137" t="s">
        <v>887</v>
      </c>
      <c r="D192" s="137" t="s">
        <v>206</v>
      </c>
      <c r="E192" s="138" t="s">
        <v>1037</v>
      </c>
      <c r="F192" s="139" t="s">
        <v>1049</v>
      </c>
      <c r="G192" s="140" t="s">
        <v>592</v>
      </c>
      <c r="H192" s="141">
        <v>155</v>
      </c>
      <c r="I192" s="142"/>
      <c r="J192" s="143">
        <f>ROUND(I192*H192,2)</f>
        <v>0</v>
      </c>
      <c r="K192" s="144"/>
      <c r="L192" s="145"/>
      <c r="M192" s="146" t="s">
        <v>1</v>
      </c>
      <c r="N192" s="147" t="s">
        <v>41</v>
      </c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AR192" s="150" t="s">
        <v>1012</v>
      </c>
      <c r="AT192" s="150" t="s">
        <v>206</v>
      </c>
      <c r="AU192" s="150" t="s">
        <v>88</v>
      </c>
      <c r="AY192" s="17" t="s">
        <v>205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7" t="s">
        <v>88</v>
      </c>
      <c r="BK192" s="151">
        <f>ROUND(I192*H192,2)</f>
        <v>0</v>
      </c>
      <c r="BL192" s="17" t="s">
        <v>1012</v>
      </c>
      <c r="BM192" s="150" t="s">
        <v>1050</v>
      </c>
    </row>
    <row r="193" spans="2:65" s="12" customFormat="1">
      <c r="B193" s="164"/>
      <c r="D193" s="165" t="s">
        <v>219</v>
      </c>
      <c r="E193" s="166" t="s">
        <v>1</v>
      </c>
      <c r="F193" s="167" t="s">
        <v>1040</v>
      </c>
      <c r="H193" s="168">
        <v>155</v>
      </c>
      <c r="I193" s="169"/>
      <c r="L193" s="164"/>
      <c r="M193" s="170"/>
      <c r="T193" s="171"/>
      <c r="AT193" s="166" t="s">
        <v>219</v>
      </c>
      <c r="AU193" s="166" t="s">
        <v>88</v>
      </c>
      <c r="AV193" s="12" t="s">
        <v>88</v>
      </c>
      <c r="AW193" s="12" t="s">
        <v>31</v>
      </c>
      <c r="AX193" s="12" t="s">
        <v>75</v>
      </c>
      <c r="AY193" s="166" t="s">
        <v>205</v>
      </c>
    </row>
    <row r="194" spans="2:65" s="14" customFormat="1" ht="33.75">
      <c r="B194" s="179"/>
      <c r="D194" s="165" t="s">
        <v>219</v>
      </c>
      <c r="E194" s="180" t="s">
        <v>1</v>
      </c>
      <c r="F194" s="181" t="s">
        <v>1051</v>
      </c>
      <c r="H194" s="180" t="s">
        <v>1</v>
      </c>
      <c r="I194" s="182"/>
      <c r="L194" s="179"/>
      <c r="M194" s="183"/>
      <c r="T194" s="184"/>
      <c r="AT194" s="180" t="s">
        <v>219</v>
      </c>
      <c r="AU194" s="180" t="s">
        <v>88</v>
      </c>
      <c r="AV194" s="14" t="s">
        <v>82</v>
      </c>
      <c r="AW194" s="14" t="s">
        <v>31</v>
      </c>
      <c r="AX194" s="14" t="s">
        <v>75</v>
      </c>
      <c r="AY194" s="180" t="s">
        <v>205</v>
      </c>
    </row>
    <row r="195" spans="2:65" s="14" customFormat="1" ht="22.5">
      <c r="B195" s="179"/>
      <c r="D195" s="165" t="s">
        <v>219</v>
      </c>
      <c r="E195" s="180" t="s">
        <v>1</v>
      </c>
      <c r="F195" s="181" t="s">
        <v>1052</v>
      </c>
      <c r="H195" s="180" t="s">
        <v>1</v>
      </c>
      <c r="I195" s="182"/>
      <c r="L195" s="179"/>
      <c r="M195" s="183"/>
      <c r="T195" s="184"/>
      <c r="AT195" s="180" t="s">
        <v>219</v>
      </c>
      <c r="AU195" s="180" t="s">
        <v>88</v>
      </c>
      <c r="AV195" s="14" t="s">
        <v>82</v>
      </c>
      <c r="AW195" s="14" t="s">
        <v>31</v>
      </c>
      <c r="AX195" s="14" t="s">
        <v>75</v>
      </c>
      <c r="AY195" s="180" t="s">
        <v>205</v>
      </c>
    </row>
    <row r="196" spans="2:65" s="14" customFormat="1" ht="22.5">
      <c r="B196" s="179"/>
      <c r="D196" s="165" t="s">
        <v>219</v>
      </c>
      <c r="E196" s="180" t="s">
        <v>1</v>
      </c>
      <c r="F196" s="181" t="s">
        <v>1053</v>
      </c>
      <c r="H196" s="180" t="s">
        <v>1</v>
      </c>
      <c r="I196" s="182"/>
      <c r="L196" s="179"/>
      <c r="M196" s="183"/>
      <c r="T196" s="184"/>
      <c r="AT196" s="180" t="s">
        <v>219</v>
      </c>
      <c r="AU196" s="180" t="s">
        <v>88</v>
      </c>
      <c r="AV196" s="14" t="s">
        <v>82</v>
      </c>
      <c r="AW196" s="14" t="s">
        <v>31</v>
      </c>
      <c r="AX196" s="14" t="s">
        <v>75</v>
      </c>
      <c r="AY196" s="180" t="s">
        <v>205</v>
      </c>
    </row>
    <row r="197" spans="2:65" s="14" customFormat="1" ht="33.75">
      <c r="B197" s="179"/>
      <c r="D197" s="165" t="s">
        <v>219</v>
      </c>
      <c r="E197" s="180" t="s">
        <v>1</v>
      </c>
      <c r="F197" s="181" t="s">
        <v>1054</v>
      </c>
      <c r="H197" s="180" t="s">
        <v>1</v>
      </c>
      <c r="I197" s="182"/>
      <c r="L197" s="179"/>
      <c r="M197" s="183"/>
      <c r="T197" s="184"/>
      <c r="AT197" s="180" t="s">
        <v>219</v>
      </c>
      <c r="AU197" s="180" t="s">
        <v>88</v>
      </c>
      <c r="AV197" s="14" t="s">
        <v>82</v>
      </c>
      <c r="AW197" s="14" t="s">
        <v>31</v>
      </c>
      <c r="AX197" s="14" t="s">
        <v>75</v>
      </c>
      <c r="AY197" s="180" t="s">
        <v>205</v>
      </c>
    </row>
    <row r="198" spans="2:65" s="14" customFormat="1" ht="22.5">
      <c r="B198" s="179"/>
      <c r="D198" s="165" t="s">
        <v>219</v>
      </c>
      <c r="E198" s="180" t="s">
        <v>1</v>
      </c>
      <c r="F198" s="181" t="s">
        <v>1055</v>
      </c>
      <c r="H198" s="180" t="s">
        <v>1</v>
      </c>
      <c r="I198" s="182"/>
      <c r="L198" s="179"/>
      <c r="M198" s="183"/>
      <c r="T198" s="184"/>
      <c r="AT198" s="180" t="s">
        <v>219</v>
      </c>
      <c r="AU198" s="180" t="s">
        <v>88</v>
      </c>
      <c r="AV198" s="14" t="s">
        <v>82</v>
      </c>
      <c r="AW198" s="14" t="s">
        <v>31</v>
      </c>
      <c r="AX198" s="14" t="s">
        <v>75</v>
      </c>
      <c r="AY198" s="180" t="s">
        <v>205</v>
      </c>
    </row>
    <row r="199" spans="2:65" s="13" customFormat="1">
      <c r="B199" s="172"/>
      <c r="D199" s="165" t="s">
        <v>219</v>
      </c>
      <c r="E199" s="173" t="s">
        <v>1</v>
      </c>
      <c r="F199" s="174" t="s">
        <v>221</v>
      </c>
      <c r="H199" s="175">
        <v>155</v>
      </c>
      <c r="I199" s="176"/>
      <c r="L199" s="172"/>
      <c r="M199" s="177"/>
      <c r="T199" s="178"/>
      <c r="AT199" s="173" t="s">
        <v>219</v>
      </c>
      <c r="AU199" s="173" t="s">
        <v>88</v>
      </c>
      <c r="AV199" s="13" t="s">
        <v>210</v>
      </c>
      <c r="AW199" s="13" t="s">
        <v>31</v>
      </c>
      <c r="AX199" s="13" t="s">
        <v>82</v>
      </c>
      <c r="AY199" s="173" t="s">
        <v>205</v>
      </c>
    </row>
    <row r="200" spans="2:65" s="1" customFormat="1" ht="44.25" customHeight="1">
      <c r="B200" s="136"/>
      <c r="C200" s="137" t="s">
        <v>893</v>
      </c>
      <c r="D200" s="137" t="s">
        <v>206</v>
      </c>
      <c r="E200" s="138" t="s">
        <v>1041</v>
      </c>
      <c r="F200" s="139" t="s">
        <v>1042</v>
      </c>
      <c r="G200" s="140" t="s">
        <v>592</v>
      </c>
      <c r="H200" s="141">
        <v>155</v>
      </c>
      <c r="I200" s="142"/>
      <c r="J200" s="143">
        <f>ROUND(I200*H200,2)</f>
        <v>0</v>
      </c>
      <c r="K200" s="144"/>
      <c r="L200" s="145"/>
      <c r="M200" s="146" t="s">
        <v>1</v>
      </c>
      <c r="N200" s="147" t="s">
        <v>41</v>
      </c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AR200" s="150" t="s">
        <v>1012</v>
      </c>
      <c r="AT200" s="150" t="s">
        <v>206</v>
      </c>
      <c r="AU200" s="150" t="s">
        <v>88</v>
      </c>
      <c r="AY200" s="17" t="s">
        <v>205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7" t="s">
        <v>88</v>
      </c>
      <c r="BK200" s="151">
        <f>ROUND(I200*H200,2)</f>
        <v>0</v>
      </c>
      <c r="BL200" s="17" t="s">
        <v>1012</v>
      </c>
      <c r="BM200" s="150" t="s">
        <v>1056</v>
      </c>
    </row>
    <row r="201" spans="2:65" s="1" customFormat="1" ht="16.5" customHeight="1">
      <c r="B201" s="136"/>
      <c r="C201" s="137" t="s">
        <v>897</v>
      </c>
      <c r="D201" s="137" t="s">
        <v>206</v>
      </c>
      <c r="E201" s="138" t="s">
        <v>1057</v>
      </c>
      <c r="F201" s="139" t="s">
        <v>1033</v>
      </c>
      <c r="G201" s="140" t="s">
        <v>520</v>
      </c>
      <c r="H201" s="141">
        <v>48</v>
      </c>
      <c r="I201" s="142"/>
      <c r="J201" s="143">
        <f>ROUND(I201*H201,2)</f>
        <v>0</v>
      </c>
      <c r="K201" s="144"/>
      <c r="L201" s="145"/>
      <c r="M201" s="146" t="s">
        <v>1</v>
      </c>
      <c r="N201" s="147" t="s">
        <v>41</v>
      </c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AR201" s="150" t="s">
        <v>1012</v>
      </c>
      <c r="AT201" s="150" t="s">
        <v>206</v>
      </c>
      <c r="AU201" s="150" t="s">
        <v>88</v>
      </c>
      <c r="AY201" s="17" t="s">
        <v>205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7" t="s">
        <v>88</v>
      </c>
      <c r="BK201" s="151">
        <f>ROUND(I201*H201,2)</f>
        <v>0</v>
      </c>
      <c r="BL201" s="17" t="s">
        <v>1012</v>
      </c>
      <c r="BM201" s="150" t="s">
        <v>1058</v>
      </c>
    </row>
    <row r="202" spans="2:65" s="11" customFormat="1" ht="22.9" customHeight="1">
      <c r="B202" s="126"/>
      <c r="D202" s="127" t="s">
        <v>74</v>
      </c>
      <c r="E202" s="152" t="s">
        <v>1059</v>
      </c>
      <c r="F202" s="152" t="s">
        <v>1060</v>
      </c>
      <c r="I202" s="129"/>
      <c r="J202" s="153">
        <f>BK202</f>
        <v>0</v>
      </c>
      <c r="L202" s="126"/>
      <c r="M202" s="131"/>
      <c r="P202" s="132">
        <f>SUM(P203:P216)</f>
        <v>0</v>
      </c>
      <c r="R202" s="132">
        <f>SUM(R203:R216)</f>
        <v>0</v>
      </c>
      <c r="T202" s="133">
        <f>SUM(T203:T216)</f>
        <v>0</v>
      </c>
      <c r="AR202" s="127" t="s">
        <v>82</v>
      </c>
      <c r="AT202" s="134" t="s">
        <v>74</v>
      </c>
      <c r="AU202" s="134" t="s">
        <v>82</v>
      </c>
      <c r="AY202" s="127" t="s">
        <v>205</v>
      </c>
      <c r="BK202" s="135">
        <f>SUM(BK203:BK216)</f>
        <v>0</v>
      </c>
    </row>
    <row r="203" spans="2:65" s="1" customFormat="1" ht="44.25" customHeight="1">
      <c r="B203" s="136"/>
      <c r="C203" s="154" t="s">
        <v>901</v>
      </c>
      <c r="D203" s="154" t="s">
        <v>214</v>
      </c>
      <c r="E203" s="155" t="s">
        <v>1061</v>
      </c>
      <c r="F203" s="156" t="s">
        <v>1062</v>
      </c>
      <c r="G203" s="157" t="s">
        <v>592</v>
      </c>
      <c r="H203" s="158">
        <v>12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41</v>
      </c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233</v>
      </c>
      <c r="AT203" s="150" t="s">
        <v>214</v>
      </c>
      <c r="AU203" s="150" t="s">
        <v>88</v>
      </c>
      <c r="AY203" s="17" t="s">
        <v>205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88</v>
      </c>
      <c r="BK203" s="151">
        <f>ROUND(I203*H203,2)</f>
        <v>0</v>
      </c>
      <c r="BL203" s="17" t="s">
        <v>233</v>
      </c>
      <c r="BM203" s="150" t="s">
        <v>1063</v>
      </c>
    </row>
    <row r="204" spans="2:65" s="12" customFormat="1">
      <c r="B204" s="164"/>
      <c r="D204" s="165" t="s">
        <v>219</v>
      </c>
      <c r="E204" s="166" t="s">
        <v>1</v>
      </c>
      <c r="F204" s="167" t="s">
        <v>317</v>
      </c>
      <c r="H204" s="168">
        <v>12</v>
      </c>
      <c r="I204" s="169"/>
      <c r="L204" s="164"/>
      <c r="M204" s="170"/>
      <c r="T204" s="171"/>
      <c r="AT204" s="166" t="s">
        <v>219</v>
      </c>
      <c r="AU204" s="166" t="s">
        <v>88</v>
      </c>
      <c r="AV204" s="12" t="s">
        <v>88</v>
      </c>
      <c r="AW204" s="12" t="s">
        <v>31</v>
      </c>
      <c r="AX204" s="12" t="s">
        <v>82</v>
      </c>
      <c r="AY204" s="166" t="s">
        <v>205</v>
      </c>
    </row>
    <row r="205" spans="2:65" s="1" customFormat="1" ht="16.5" customHeight="1">
      <c r="B205" s="136"/>
      <c r="C205" s="154" t="s">
        <v>905</v>
      </c>
      <c r="D205" s="154" t="s">
        <v>214</v>
      </c>
      <c r="E205" s="155" t="s">
        <v>1064</v>
      </c>
      <c r="F205" s="156" t="s">
        <v>972</v>
      </c>
      <c r="G205" s="157" t="s">
        <v>592</v>
      </c>
      <c r="H205" s="158">
        <v>24</v>
      </c>
      <c r="I205" s="159"/>
      <c r="J205" s="160">
        <f t="shared" ref="J205:J216" si="20">ROUND(I205*H205,2)</f>
        <v>0</v>
      </c>
      <c r="K205" s="161"/>
      <c r="L205" s="32"/>
      <c r="M205" s="162" t="s">
        <v>1</v>
      </c>
      <c r="N205" s="163" t="s">
        <v>41</v>
      </c>
      <c r="P205" s="148">
        <f t="shared" ref="P205:P216" si="21">O205*H205</f>
        <v>0</v>
      </c>
      <c r="Q205" s="148">
        <v>0</v>
      </c>
      <c r="R205" s="148">
        <f t="shared" ref="R205:R216" si="22">Q205*H205</f>
        <v>0</v>
      </c>
      <c r="S205" s="148">
        <v>0</v>
      </c>
      <c r="T205" s="149">
        <f t="shared" ref="T205:T216" si="23">S205*H205</f>
        <v>0</v>
      </c>
      <c r="AR205" s="150" t="s">
        <v>233</v>
      </c>
      <c r="AT205" s="150" t="s">
        <v>214</v>
      </c>
      <c r="AU205" s="150" t="s">
        <v>88</v>
      </c>
      <c r="AY205" s="17" t="s">
        <v>205</v>
      </c>
      <c r="BE205" s="151">
        <f t="shared" ref="BE205:BE216" si="24">IF(N205="základná",J205,0)</f>
        <v>0</v>
      </c>
      <c r="BF205" s="151">
        <f t="shared" ref="BF205:BF216" si="25">IF(N205="znížená",J205,0)</f>
        <v>0</v>
      </c>
      <c r="BG205" s="151">
        <f t="shared" ref="BG205:BG216" si="26">IF(N205="zákl. prenesená",J205,0)</f>
        <v>0</v>
      </c>
      <c r="BH205" s="151">
        <f t="shared" ref="BH205:BH216" si="27">IF(N205="zníž. prenesená",J205,0)</f>
        <v>0</v>
      </c>
      <c r="BI205" s="151">
        <f t="shared" ref="BI205:BI216" si="28">IF(N205="nulová",J205,0)</f>
        <v>0</v>
      </c>
      <c r="BJ205" s="17" t="s">
        <v>88</v>
      </c>
      <c r="BK205" s="151">
        <f t="shared" ref="BK205:BK216" si="29">ROUND(I205*H205,2)</f>
        <v>0</v>
      </c>
      <c r="BL205" s="17" t="s">
        <v>233</v>
      </c>
      <c r="BM205" s="150" t="s">
        <v>1065</v>
      </c>
    </row>
    <row r="206" spans="2:65" s="1" customFormat="1" ht="16.5" customHeight="1">
      <c r="B206" s="136"/>
      <c r="C206" s="154" t="s">
        <v>909</v>
      </c>
      <c r="D206" s="154" t="s">
        <v>214</v>
      </c>
      <c r="E206" s="155" t="s">
        <v>1066</v>
      </c>
      <c r="F206" s="156" t="s">
        <v>975</v>
      </c>
      <c r="G206" s="157" t="s">
        <v>592</v>
      </c>
      <c r="H206" s="158">
        <v>12</v>
      </c>
      <c r="I206" s="159"/>
      <c r="J206" s="160">
        <f t="shared" si="20"/>
        <v>0</v>
      </c>
      <c r="K206" s="161"/>
      <c r="L206" s="32"/>
      <c r="M206" s="162" t="s">
        <v>1</v>
      </c>
      <c r="N206" s="163" t="s">
        <v>41</v>
      </c>
      <c r="P206" s="148">
        <f t="shared" si="21"/>
        <v>0</v>
      </c>
      <c r="Q206" s="148">
        <v>0</v>
      </c>
      <c r="R206" s="148">
        <f t="shared" si="22"/>
        <v>0</v>
      </c>
      <c r="S206" s="148">
        <v>0</v>
      </c>
      <c r="T206" s="149">
        <f t="shared" si="23"/>
        <v>0</v>
      </c>
      <c r="AR206" s="150" t="s">
        <v>233</v>
      </c>
      <c r="AT206" s="150" t="s">
        <v>214</v>
      </c>
      <c r="AU206" s="150" t="s">
        <v>88</v>
      </c>
      <c r="AY206" s="17" t="s">
        <v>205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17" t="s">
        <v>88</v>
      </c>
      <c r="BK206" s="151">
        <f t="shared" si="29"/>
        <v>0</v>
      </c>
      <c r="BL206" s="17" t="s">
        <v>233</v>
      </c>
      <c r="BM206" s="150" t="s">
        <v>1067</v>
      </c>
    </row>
    <row r="207" spans="2:65" s="1" customFormat="1" ht="24.2" customHeight="1">
      <c r="B207" s="136"/>
      <c r="C207" s="154" t="s">
        <v>913</v>
      </c>
      <c r="D207" s="154" t="s">
        <v>214</v>
      </c>
      <c r="E207" s="155" t="s">
        <v>1068</v>
      </c>
      <c r="F207" s="156" t="s">
        <v>978</v>
      </c>
      <c r="G207" s="157" t="s">
        <v>592</v>
      </c>
      <c r="H207" s="158">
        <v>12</v>
      </c>
      <c r="I207" s="159"/>
      <c r="J207" s="160">
        <f t="shared" si="20"/>
        <v>0</v>
      </c>
      <c r="K207" s="161"/>
      <c r="L207" s="32"/>
      <c r="M207" s="162" t="s">
        <v>1</v>
      </c>
      <c r="N207" s="163" t="s">
        <v>41</v>
      </c>
      <c r="P207" s="148">
        <f t="shared" si="21"/>
        <v>0</v>
      </c>
      <c r="Q207" s="148">
        <v>0</v>
      </c>
      <c r="R207" s="148">
        <f t="shared" si="22"/>
        <v>0</v>
      </c>
      <c r="S207" s="148">
        <v>0</v>
      </c>
      <c r="T207" s="149">
        <f t="shared" si="23"/>
        <v>0</v>
      </c>
      <c r="AR207" s="150" t="s">
        <v>233</v>
      </c>
      <c r="AT207" s="150" t="s">
        <v>214</v>
      </c>
      <c r="AU207" s="150" t="s">
        <v>88</v>
      </c>
      <c r="AY207" s="17" t="s">
        <v>205</v>
      </c>
      <c r="BE207" s="151">
        <f t="shared" si="24"/>
        <v>0</v>
      </c>
      <c r="BF207" s="151">
        <f t="shared" si="25"/>
        <v>0</v>
      </c>
      <c r="BG207" s="151">
        <f t="shared" si="26"/>
        <v>0</v>
      </c>
      <c r="BH207" s="151">
        <f t="shared" si="27"/>
        <v>0</v>
      </c>
      <c r="BI207" s="151">
        <f t="shared" si="28"/>
        <v>0</v>
      </c>
      <c r="BJ207" s="17" t="s">
        <v>88</v>
      </c>
      <c r="BK207" s="151">
        <f t="shared" si="29"/>
        <v>0</v>
      </c>
      <c r="BL207" s="17" t="s">
        <v>233</v>
      </c>
      <c r="BM207" s="150" t="s">
        <v>1069</v>
      </c>
    </row>
    <row r="208" spans="2:65" s="1" customFormat="1" ht="24.2" customHeight="1">
      <c r="B208" s="136"/>
      <c r="C208" s="154" t="s">
        <v>917</v>
      </c>
      <c r="D208" s="154" t="s">
        <v>214</v>
      </c>
      <c r="E208" s="155" t="s">
        <v>1070</v>
      </c>
      <c r="F208" s="156" t="s">
        <v>1071</v>
      </c>
      <c r="G208" s="157" t="s">
        <v>592</v>
      </c>
      <c r="H208" s="158">
        <v>2</v>
      </c>
      <c r="I208" s="159"/>
      <c r="J208" s="160">
        <f t="shared" si="20"/>
        <v>0</v>
      </c>
      <c r="K208" s="161"/>
      <c r="L208" s="32"/>
      <c r="M208" s="162" t="s">
        <v>1</v>
      </c>
      <c r="N208" s="163" t="s">
        <v>41</v>
      </c>
      <c r="P208" s="148">
        <f t="shared" si="21"/>
        <v>0</v>
      </c>
      <c r="Q208" s="148">
        <v>0</v>
      </c>
      <c r="R208" s="148">
        <f t="shared" si="22"/>
        <v>0</v>
      </c>
      <c r="S208" s="148">
        <v>0</v>
      </c>
      <c r="T208" s="149">
        <f t="shared" si="23"/>
        <v>0</v>
      </c>
      <c r="AR208" s="150" t="s">
        <v>233</v>
      </c>
      <c r="AT208" s="150" t="s">
        <v>214</v>
      </c>
      <c r="AU208" s="150" t="s">
        <v>88</v>
      </c>
      <c r="AY208" s="17" t="s">
        <v>205</v>
      </c>
      <c r="BE208" s="151">
        <f t="shared" si="24"/>
        <v>0</v>
      </c>
      <c r="BF208" s="151">
        <f t="shared" si="25"/>
        <v>0</v>
      </c>
      <c r="BG208" s="151">
        <f t="shared" si="26"/>
        <v>0</v>
      </c>
      <c r="BH208" s="151">
        <f t="shared" si="27"/>
        <v>0</v>
      </c>
      <c r="BI208" s="151">
        <f t="shared" si="28"/>
        <v>0</v>
      </c>
      <c r="BJ208" s="17" t="s">
        <v>88</v>
      </c>
      <c r="BK208" s="151">
        <f t="shared" si="29"/>
        <v>0</v>
      </c>
      <c r="BL208" s="17" t="s">
        <v>233</v>
      </c>
      <c r="BM208" s="150" t="s">
        <v>1072</v>
      </c>
    </row>
    <row r="209" spans="2:65" s="1" customFormat="1" ht="24.2" customHeight="1">
      <c r="B209" s="136"/>
      <c r="C209" s="154" t="s">
        <v>921</v>
      </c>
      <c r="D209" s="154" t="s">
        <v>214</v>
      </c>
      <c r="E209" s="155" t="s">
        <v>1073</v>
      </c>
      <c r="F209" s="156" t="s">
        <v>1074</v>
      </c>
      <c r="G209" s="157" t="s">
        <v>592</v>
      </c>
      <c r="H209" s="158">
        <v>2</v>
      </c>
      <c r="I209" s="159"/>
      <c r="J209" s="160">
        <f t="shared" si="20"/>
        <v>0</v>
      </c>
      <c r="K209" s="161"/>
      <c r="L209" s="32"/>
      <c r="M209" s="162" t="s">
        <v>1</v>
      </c>
      <c r="N209" s="163" t="s">
        <v>41</v>
      </c>
      <c r="P209" s="148">
        <f t="shared" si="21"/>
        <v>0</v>
      </c>
      <c r="Q209" s="148">
        <v>0</v>
      </c>
      <c r="R209" s="148">
        <f t="shared" si="22"/>
        <v>0</v>
      </c>
      <c r="S209" s="148">
        <v>0</v>
      </c>
      <c r="T209" s="149">
        <f t="shared" si="23"/>
        <v>0</v>
      </c>
      <c r="AR209" s="150" t="s">
        <v>233</v>
      </c>
      <c r="AT209" s="150" t="s">
        <v>214</v>
      </c>
      <c r="AU209" s="150" t="s">
        <v>88</v>
      </c>
      <c r="AY209" s="17" t="s">
        <v>205</v>
      </c>
      <c r="BE209" s="151">
        <f t="shared" si="24"/>
        <v>0</v>
      </c>
      <c r="BF209" s="151">
        <f t="shared" si="25"/>
        <v>0</v>
      </c>
      <c r="BG209" s="151">
        <f t="shared" si="26"/>
        <v>0</v>
      </c>
      <c r="BH209" s="151">
        <f t="shared" si="27"/>
        <v>0</v>
      </c>
      <c r="BI209" s="151">
        <f t="shared" si="28"/>
        <v>0</v>
      </c>
      <c r="BJ209" s="17" t="s">
        <v>88</v>
      </c>
      <c r="BK209" s="151">
        <f t="shared" si="29"/>
        <v>0</v>
      </c>
      <c r="BL209" s="17" t="s">
        <v>233</v>
      </c>
      <c r="BM209" s="150" t="s">
        <v>1075</v>
      </c>
    </row>
    <row r="210" spans="2:65" s="1" customFormat="1" ht="24.2" customHeight="1">
      <c r="B210" s="136"/>
      <c r="C210" s="154" t="s">
        <v>927</v>
      </c>
      <c r="D210" s="154" t="s">
        <v>214</v>
      </c>
      <c r="E210" s="155" t="s">
        <v>1076</v>
      </c>
      <c r="F210" s="156" t="s">
        <v>988</v>
      </c>
      <c r="G210" s="157" t="s">
        <v>982</v>
      </c>
      <c r="H210" s="158">
        <v>20</v>
      </c>
      <c r="I210" s="159"/>
      <c r="J210" s="160">
        <f t="shared" si="20"/>
        <v>0</v>
      </c>
      <c r="K210" s="161"/>
      <c r="L210" s="32"/>
      <c r="M210" s="162" t="s">
        <v>1</v>
      </c>
      <c r="N210" s="163" t="s">
        <v>41</v>
      </c>
      <c r="P210" s="148">
        <f t="shared" si="21"/>
        <v>0</v>
      </c>
      <c r="Q210" s="148">
        <v>0</v>
      </c>
      <c r="R210" s="148">
        <f t="shared" si="22"/>
        <v>0</v>
      </c>
      <c r="S210" s="148">
        <v>0</v>
      </c>
      <c r="T210" s="149">
        <f t="shared" si="23"/>
        <v>0</v>
      </c>
      <c r="AR210" s="150" t="s">
        <v>233</v>
      </c>
      <c r="AT210" s="150" t="s">
        <v>214</v>
      </c>
      <c r="AU210" s="150" t="s">
        <v>88</v>
      </c>
      <c r="AY210" s="17" t="s">
        <v>205</v>
      </c>
      <c r="BE210" s="151">
        <f t="shared" si="24"/>
        <v>0</v>
      </c>
      <c r="BF210" s="151">
        <f t="shared" si="25"/>
        <v>0</v>
      </c>
      <c r="BG210" s="151">
        <f t="shared" si="26"/>
        <v>0</v>
      </c>
      <c r="BH210" s="151">
        <f t="shared" si="27"/>
        <v>0</v>
      </c>
      <c r="BI210" s="151">
        <f t="shared" si="28"/>
        <v>0</v>
      </c>
      <c r="BJ210" s="17" t="s">
        <v>88</v>
      </c>
      <c r="BK210" s="151">
        <f t="shared" si="29"/>
        <v>0</v>
      </c>
      <c r="BL210" s="17" t="s">
        <v>233</v>
      </c>
      <c r="BM210" s="150" t="s">
        <v>1077</v>
      </c>
    </row>
    <row r="211" spans="2:65" s="1" customFormat="1" ht="24.2" customHeight="1">
      <c r="B211" s="136"/>
      <c r="C211" s="154" t="s">
        <v>932</v>
      </c>
      <c r="D211" s="154" t="s">
        <v>214</v>
      </c>
      <c r="E211" s="155" t="s">
        <v>1078</v>
      </c>
      <c r="F211" s="156" t="s">
        <v>1079</v>
      </c>
      <c r="G211" s="157" t="s">
        <v>982</v>
      </c>
      <c r="H211" s="158">
        <v>45</v>
      </c>
      <c r="I211" s="159"/>
      <c r="J211" s="160">
        <f t="shared" si="20"/>
        <v>0</v>
      </c>
      <c r="K211" s="161"/>
      <c r="L211" s="32"/>
      <c r="M211" s="162" t="s">
        <v>1</v>
      </c>
      <c r="N211" s="163" t="s">
        <v>41</v>
      </c>
      <c r="P211" s="148">
        <f t="shared" si="21"/>
        <v>0</v>
      </c>
      <c r="Q211" s="148">
        <v>0</v>
      </c>
      <c r="R211" s="148">
        <f t="shared" si="22"/>
        <v>0</v>
      </c>
      <c r="S211" s="148">
        <v>0</v>
      </c>
      <c r="T211" s="149">
        <f t="shared" si="23"/>
        <v>0</v>
      </c>
      <c r="AR211" s="150" t="s">
        <v>233</v>
      </c>
      <c r="AT211" s="150" t="s">
        <v>214</v>
      </c>
      <c r="AU211" s="150" t="s">
        <v>88</v>
      </c>
      <c r="AY211" s="17" t="s">
        <v>205</v>
      </c>
      <c r="BE211" s="151">
        <f t="shared" si="24"/>
        <v>0</v>
      </c>
      <c r="BF211" s="151">
        <f t="shared" si="25"/>
        <v>0</v>
      </c>
      <c r="BG211" s="151">
        <f t="shared" si="26"/>
        <v>0</v>
      </c>
      <c r="BH211" s="151">
        <f t="shared" si="27"/>
        <v>0</v>
      </c>
      <c r="BI211" s="151">
        <f t="shared" si="28"/>
        <v>0</v>
      </c>
      <c r="BJ211" s="17" t="s">
        <v>88</v>
      </c>
      <c r="BK211" s="151">
        <f t="shared" si="29"/>
        <v>0</v>
      </c>
      <c r="BL211" s="17" t="s">
        <v>233</v>
      </c>
      <c r="BM211" s="150" t="s">
        <v>1080</v>
      </c>
    </row>
    <row r="212" spans="2:65" s="1" customFormat="1" ht="24.2" customHeight="1">
      <c r="B212" s="136"/>
      <c r="C212" s="154" t="s">
        <v>936</v>
      </c>
      <c r="D212" s="154" t="s">
        <v>214</v>
      </c>
      <c r="E212" s="155" t="s">
        <v>1081</v>
      </c>
      <c r="F212" s="156" t="s">
        <v>994</v>
      </c>
      <c r="G212" s="157" t="s">
        <v>165</v>
      </c>
      <c r="H212" s="158">
        <v>3</v>
      </c>
      <c r="I212" s="159"/>
      <c r="J212" s="160">
        <f t="shared" si="20"/>
        <v>0</v>
      </c>
      <c r="K212" s="161"/>
      <c r="L212" s="32"/>
      <c r="M212" s="162" t="s">
        <v>1</v>
      </c>
      <c r="N212" s="163" t="s">
        <v>41</v>
      </c>
      <c r="P212" s="148">
        <f t="shared" si="21"/>
        <v>0</v>
      </c>
      <c r="Q212" s="148">
        <v>0</v>
      </c>
      <c r="R212" s="148">
        <f t="shared" si="22"/>
        <v>0</v>
      </c>
      <c r="S212" s="148">
        <v>0</v>
      </c>
      <c r="T212" s="149">
        <f t="shared" si="23"/>
        <v>0</v>
      </c>
      <c r="AR212" s="150" t="s">
        <v>233</v>
      </c>
      <c r="AT212" s="150" t="s">
        <v>214</v>
      </c>
      <c r="AU212" s="150" t="s">
        <v>88</v>
      </c>
      <c r="AY212" s="17" t="s">
        <v>205</v>
      </c>
      <c r="BE212" s="151">
        <f t="shared" si="24"/>
        <v>0</v>
      </c>
      <c r="BF212" s="151">
        <f t="shared" si="25"/>
        <v>0</v>
      </c>
      <c r="BG212" s="151">
        <f t="shared" si="26"/>
        <v>0</v>
      </c>
      <c r="BH212" s="151">
        <f t="shared" si="27"/>
        <v>0</v>
      </c>
      <c r="BI212" s="151">
        <f t="shared" si="28"/>
        <v>0</v>
      </c>
      <c r="BJ212" s="17" t="s">
        <v>88</v>
      </c>
      <c r="BK212" s="151">
        <f t="shared" si="29"/>
        <v>0</v>
      </c>
      <c r="BL212" s="17" t="s">
        <v>233</v>
      </c>
      <c r="BM212" s="150" t="s">
        <v>1082</v>
      </c>
    </row>
    <row r="213" spans="2:65" s="1" customFormat="1" ht="24.2" customHeight="1">
      <c r="B213" s="136"/>
      <c r="C213" s="154" t="s">
        <v>1083</v>
      </c>
      <c r="D213" s="154" t="s">
        <v>214</v>
      </c>
      <c r="E213" s="155" t="s">
        <v>1084</v>
      </c>
      <c r="F213" s="156" t="s">
        <v>997</v>
      </c>
      <c r="G213" s="157" t="s">
        <v>165</v>
      </c>
      <c r="H213" s="158">
        <v>4</v>
      </c>
      <c r="I213" s="159"/>
      <c r="J213" s="160">
        <f t="shared" si="20"/>
        <v>0</v>
      </c>
      <c r="K213" s="161"/>
      <c r="L213" s="32"/>
      <c r="M213" s="162" t="s">
        <v>1</v>
      </c>
      <c r="N213" s="163" t="s">
        <v>41</v>
      </c>
      <c r="P213" s="148">
        <f t="shared" si="21"/>
        <v>0</v>
      </c>
      <c r="Q213" s="148">
        <v>0</v>
      </c>
      <c r="R213" s="148">
        <f t="shared" si="22"/>
        <v>0</v>
      </c>
      <c r="S213" s="148">
        <v>0</v>
      </c>
      <c r="T213" s="149">
        <f t="shared" si="23"/>
        <v>0</v>
      </c>
      <c r="AR213" s="150" t="s">
        <v>233</v>
      </c>
      <c r="AT213" s="150" t="s">
        <v>214</v>
      </c>
      <c r="AU213" s="150" t="s">
        <v>88</v>
      </c>
      <c r="AY213" s="17" t="s">
        <v>205</v>
      </c>
      <c r="BE213" s="151">
        <f t="shared" si="24"/>
        <v>0</v>
      </c>
      <c r="BF213" s="151">
        <f t="shared" si="25"/>
        <v>0</v>
      </c>
      <c r="BG213" s="151">
        <f t="shared" si="26"/>
        <v>0</v>
      </c>
      <c r="BH213" s="151">
        <f t="shared" si="27"/>
        <v>0</v>
      </c>
      <c r="BI213" s="151">
        <f t="shared" si="28"/>
        <v>0</v>
      </c>
      <c r="BJ213" s="17" t="s">
        <v>88</v>
      </c>
      <c r="BK213" s="151">
        <f t="shared" si="29"/>
        <v>0</v>
      </c>
      <c r="BL213" s="17" t="s">
        <v>233</v>
      </c>
      <c r="BM213" s="150" t="s">
        <v>1085</v>
      </c>
    </row>
    <row r="214" spans="2:65" s="1" customFormat="1" ht="24.2" customHeight="1">
      <c r="B214" s="136"/>
      <c r="C214" s="154" t="s">
        <v>1086</v>
      </c>
      <c r="D214" s="154" t="s">
        <v>214</v>
      </c>
      <c r="E214" s="155" t="s">
        <v>1087</v>
      </c>
      <c r="F214" s="156" t="s">
        <v>1000</v>
      </c>
      <c r="G214" s="157" t="s">
        <v>982</v>
      </c>
      <c r="H214" s="158">
        <v>5</v>
      </c>
      <c r="I214" s="159"/>
      <c r="J214" s="160">
        <f t="shared" si="20"/>
        <v>0</v>
      </c>
      <c r="K214" s="161"/>
      <c r="L214" s="32"/>
      <c r="M214" s="162" t="s">
        <v>1</v>
      </c>
      <c r="N214" s="163" t="s">
        <v>41</v>
      </c>
      <c r="P214" s="148">
        <f t="shared" si="21"/>
        <v>0</v>
      </c>
      <c r="Q214" s="148">
        <v>0</v>
      </c>
      <c r="R214" s="148">
        <f t="shared" si="22"/>
        <v>0</v>
      </c>
      <c r="S214" s="148">
        <v>0</v>
      </c>
      <c r="T214" s="149">
        <f t="shared" si="23"/>
        <v>0</v>
      </c>
      <c r="AR214" s="150" t="s">
        <v>233</v>
      </c>
      <c r="AT214" s="150" t="s">
        <v>214</v>
      </c>
      <c r="AU214" s="150" t="s">
        <v>88</v>
      </c>
      <c r="AY214" s="17" t="s">
        <v>205</v>
      </c>
      <c r="BE214" s="151">
        <f t="shared" si="24"/>
        <v>0</v>
      </c>
      <c r="BF214" s="151">
        <f t="shared" si="25"/>
        <v>0</v>
      </c>
      <c r="BG214" s="151">
        <f t="shared" si="26"/>
        <v>0</v>
      </c>
      <c r="BH214" s="151">
        <f t="shared" si="27"/>
        <v>0</v>
      </c>
      <c r="BI214" s="151">
        <f t="shared" si="28"/>
        <v>0</v>
      </c>
      <c r="BJ214" s="17" t="s">
        <v>88</v>
      </c>
      <c r="BK214" s="151">
        <f t="shared" si="29"/>
        <v>0</v>
      </c>
      <c r="BL214" s="17" t="s">
        <v>233</v>
      </c>
      <c r="BM214" s="150" t="s">
        <v>1088</v>
      </c>
    </row>
    <row r="215" spans="2:65" s="1" customFormat="1" ht="24.2" customHeight="1">
      <c r="B215" s="136"/>
      <c r="C215" s="154" t="s">
        <v>1089</v>
      </c>
      <c r="D215" s="154" t="s">
        <v>214</v>
      </c>
      <c r="E215" s="155" t="s">
        <v>1090</v>
      </c>
      <c r="F215" s="156" t="s">
        <v>1091</v>
      </c>
      <c r="G215" s="157" t="s">
        <v>592</v>
      </c>
      <c r="H215" s="158">
        <v>2</v>
      </c>
      <c r="I215" s="159"/>
      <c r="J215" s="160">
        <f t="shared" si="20"/>
        <v>0</v>
      </c>
      <c r="K215" s="161"/>
      <c r="L215" s="32"/>
      <c r="M215" s="162" t="s">
        <v>1</v>
      </c>
      <c r="N215" s="163" t="s">
        <v>41</v>
      </c>
      <c r="P215" s="148">
        <f t="shared" si="21"/>
        <v>0</v>
      </c>
      <c r="Q215" s="148">
        <v>0</v>
      </c>
      <c r="R215" s="148">
        <f t="shared" si="22"/>
        <v>0</v>
      </c>
      <c r="S215" s="148">
        <v>0</v>
      </c>
      <c r="T215" s="149">
        <f t="shared" si="23"/>
        <v>0</v>
      </c>
      <c r="AR215" s="150" t="s">
        <v>233</v>
      </c>
      <c r="AT215" s="150" t="s">
        <v>214</v>
      </c>
      <c r="AU215" s="150" t="s">
        <v>88</v>
      </c>
      <c r="AY215" s="17" t="s">
        <v>205</v>
      </c>
      <c r="BE215" s="151">
        <f t="shared" si="24"/>
        <v>0</v>
      </c>
      <c r="BF215" s="151">
        <f t="shared" si="25"/>
        <v>0</v>
      </c>
      <c r="BG215" s="151">
        <f t="shared" si="26"/>
        <v>0</v>
      </c>
      <c r="BH215" s="151">
        <f t="shared" si="27"/>
        <v>0</v>
      </c>
      <c r="BI215" s="151">
        <f t="shared" si="28"/>
        <v>0</v>
      </c>
      <c r="BJ215" s="17" t="s">
        <v>88</v>
      </c>
      <c r="BK215" s="151">
        <f t="shared" si="29"/>
        <v>0</v>
      </c>
      <c r="BL215" s="17" t="s">
        <v>233</v>
      </c>
      <c r="BM215" s="150" t="s">
        <v>1092</v>
      </c>
    </row>
    <row r="216" spans="2:65" s="1" customFormat="1" ht="16.5" customHeight="1">
      <c r="B216" s="136"/>
      <c r="C216" s="154" t="s">
        <v>1093</v>
      </c>
      <c r="D216" s="154" t="s">
        <v>214</v>
      </c>
      <c r="E216" s="155" t="s">
        <v>1094</v>
      </c>
      <c r="F216" s="156" t="s">
        <v>1009</v>
      </c>
      <c r="G216" s="157" t="s">
        <v>930</v>
      </c>
      <c r="H216" s="158">
        <v>12</v>
      </c>
      <c r="I216" s="159"/>
      <c r="J216" s="160">
        <f t="shared" si="20"/>
        <v>0</v>
      </c>
      <c r="K216" s="161"/>
      <c r="L216" s="32"/>
      <c r="M216" s="162" t="s">
        <v>1</v>
      </c>
      <c r="N216" s="163" t="s">
        <v>41</v>
      </c>
      <c r="P216" s="148">
        <f t="shared" si="21"/>
        <v>0</v>
      </c>
      <c r="Q216" s="148">
        <v>0</v>
      </c>
      <c r="R216" s="148">
        <f t="shared" si="22"/>
        <v>0</v>
      </c>
      <c r="S216" s="148">
        <v>0</v>
      </c>
      <c r="T216" s="149">
        <f t="shared" si="23"/>
        <v>0</v>
      </c>
      <c r="AR216" s="150" t="s">
        <v>233</v>
      </c>
      <c r="AT216" s="150" t="s">
        <v>214</v>
      </c>
      <c r="AU216" s="150" t="s">
        <v>88</v>
      </c>
      <c r="AY216" s="17" t="s">
        <v>205</v>
      </c>
      <c r="BE216" s="151">
        <f t="shared" si="24"/>
        <v>0</v>
      </c>
      <c r="BF216" s="151">
        <f t="shared" si="25"/>
        <v>0</v>
      </c>
      <c r="BG216" s="151">
        <f t="shared" si="26"/>
        <v>0</v>
      </c>
      <c r="BH216" s="151">
        <f t="shared" si="27"/>
        <v>0</v>
      </c>
      <c r="BI216" s="151">
        <f t="shared" si="28"/>
        <v>0</v>
      </c>
      <c r="BJ216" s="17" t="s">
        <v>88</v>
      </c>
      <c r="BK216" s="151">
        <f t="shared" si="29"/>
        <v>0</v>
      </c>
      <c r="BL216" s="17" t="s">
        <v>233</v>
      </c>
      <c r="BM216" s="150" t="s">
        <v>1095</v>
      </c>
    </row>
    <row r="217" spans="2:65" s="11" customFormat="1" ht="22.9" customHeight="1">
      <c r="B217" s="126"/>
      <c r="D217" s="127" t="s">
        <v>74</v>
      </c>
      <c r="E217" s="152" t="s">
        <v>1059</v>
      </c>
      <c r="F217" s="152" t="s">
        <v>1060</v>
      </c>
      <c r="I217" s="129"/>
      <c r="J217" s="153">
        <f>BK217</f>
        <v>0</v>
      </c>
      <c r="L217" s="126"/>
      <c r="M217" s="131"/>
      <c r="P217" s="132">
        <f>SUM(P218:P230)</f>
        <v>0</v>
      </c>
      <c r="R217" s="132">
        <f>SUM(R218:R230)</f>
        <v>0</v>
      </c>
      <c r="T217" s="133">
        <f>SUM(T218:T230)</f>
        <v>0</v>
      </c>
      <c r="AR217" s="127" t="s">
        <v>82</v>
      </c>
      <c r="AT217" s="134" t="s">
        <v>74</v>
      </c>
      <c r="AU217" s="134" t="s">
        <v>82</v>
      </c>
      <c r="AY217" s="127" t="s">
        <v>205</v>
      </c>
      <c r="BK217" s="135">
        <f>SUM(BK218:BK230)</f>
        <v>0</v>
      </c>
    </row>
    <row r="218" spans="2:65" s="1" customFormat="1" ht="66.75" customHeight="1">
      <c r="B218" s="136"/>
      <c r="C218" s="137" t="s">
        <v>1096</v>
      </c>
      <c r="D218" s="137" t="s">
        <v>206</v>
      </c>
      <c r="E218" s="138" t="s">
        <v>1061</v>
      </c>
      <c r="F218" s="139" t="s">
        <v>1097</v>
      </c>
      <c r="G218" s="140" t="s">
        <v>592</v>
      </c>
      <c r="H218" s="141">
        <v>12</v>
      </c>
      <c r="I218" s="142"/>
      <c r="J218" s="143">
        <f t="shared" ref="J218:J230" si="30">ROUND(I218*H218,2)</f>
        <v>0</v>
      </c>
      <c r="K218" s="144"/>
      <c r="L218" s="145"/>
      <c r="M218" s="146" t="s">
        <v>1</v>
      </c>
      <c r="N218" s="147" t="s">
        <v>41</v>
      </c>
      <c r="P218" s="148">
        <f t="shared" ref="P218:P230" si="31">O218*H218</f>
        <v>0</v>
      </c>
      <c r="Q218" s="148">
        <v>0</v>
      </c>
      <c r="R218" s="148">
        <f t="shared" ref="R218:R230" si="32">Q218*H218</f>
        <v>0</v>
      </c>
      <c r="S218" s="148">
        <v>0</v>
      </c>
      <c r="T218" s="149">
        <f t="shared" ref="T218:T230" si="33">S218*H218</f>
        <v>0</v>
      </c>
      <c r="AR218" s="150" t="s">
        <v>1012</v>
      </c>
      <c r="AT218" s="150" t="s">
        <v>206</v>
      </c>
      <c r="AU218" s="150" t="s">
        <v>88</v>
      </c>
      <c r="AY218" s="17" t="s">
        <v>205</v>
      </c>
      <c r="BE218" s="151">
        <f t="shared" ref="BE218:BE230" si="34">IF(N218="základná",J218,0)</f>
        <v>0</v>
      </c>
      <c r="BF218" s="151">
        <f t="shared" ref="BF218:BF230" si="35">IF(N218="znížená",J218,0)</f>
        <v>0</v>
      </c>
      <c r="BG218" s="151">
        <f t="shared" ref="BG218:BG230" si="36">IF(N218="zákl. prenesená",J218,0)</f>
        <v>0</v>
      </c>
      <c r="BH218" s="151">
        <f t="shared" ref="BH218:BH230" si="37">IF(N218="zníž. prenesená",J218,0)</f>
        <v>0</v>
      </c>
      <c r="BI218" s="151">
        <f t="shared" ref="BI218:BI230" si="38">IF(N218="nulová",J218,0)</f>
        <v>0</v>
      </c>
      <c r="BJ218" s="17" t="s">
        <v>88</v>
      </c>
      <c r="BK218" s="151">
        <f t="shared" ref="BK218:BK230" si="39">ROUND(I218*H218,2)</f>
        <v>0</v>
      </c>
      <c r="BL218" s="17" t="s">
        <v>1012</v>
      </c>
      <c r="BM218" s="150" t="s">
        <v>1098</v>
      </c>
    </row>
    <row r="219" spans="2:65" s="1" customFormat="1" ht="16.5" customHeight="1">
      <c r="B219" s="136"/>
      <c r="C219" s="137" t="s">
        <v>1099</v>
      </c>
      <c r="D219" s="137" t="s">
        <v>206</v>
      </c>
      <c r="E219" s="138" t="s">
        <v>1064</v>
      </c>
      <c r="F219" s="139" t="s">
        <v>972</v>
      </c>
      <c r="G219" s="140" t="s">
        <v>592</v>
      </c>
      <c r="H219" s="141">
        <v>24</v>
      </c>
      <c r="I219" s="142"/>
      <c r="J219" s="143">
        <f t="shared" si="30"/>
        <v>0</v>
      </c>
      <c r="K219" s="144"/>
      <c r="L219" s="145"/>
      <c r="M219" s="146" t="s">
        <v>1</v>
      </c>
      <c r="N219" s="147" t="s">
        <v>41</v>
      </c>
      <c r="P219" s="148">
        <f t="shared" si="31"/>
        <v>0</v>
      </c>
      <c r="Q219" s="148">
        <v>0</v>
      </c>
      <c r="R219" s="148">
        <f t="shared" si="32"/>
        <v>0</v>
      </c>
      <c r="S219" s="148">
        <v>0</v>
      </c>
      <c r="T219" s="149">
        <f t="shared" si="33"/>
        <v>0</v>
      </c>
      <c r="AR219" s="150" t="s">
        <v>1012</v>
      </c>
      <c r="AT219" s="150" t="s">
        <v>206</v>
      </c>
      <c r="AU219" s="150" t="s">
        <v>88</v>
      </c>
      <c r="AY219" s="17" t="s">
        <v>205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7" t="s">
        <v>88</v>
      </c>
      <c r="BK219" s="151">
        <f t="shared" si="39"/>
        <v>0</v>
      </c>
      <c r="BL219" s="17" t="s">
        <v>1012</v>
      </c>
      <c r="BM219" s="150" t="s">
        <v>1100</v>
      </c>
    </row>
    <row r="220" spans="2:65" s="1" customFormat="1" ht="16.5" customHeight="1">
      <c r="B220" s="136"/>
      <c r="C220" s="137" t="s">
        <v>1101</v>
      </c>
      <c r="D220" s="137" t="s">
        <v>206</v>
      </c>
      <c r="E220" s="138" t="s">
        <v>1066</v>
      </c>
      <c r="F220" s="139" t="s">
        <v>975</v>
      </c>
      <c r="G220" s="140" t="s">
        <v>592</v>
      </c>
      <c r="H220" s="141">
        <v>12</v>
      </c>
      <c r="I220" s="142"/>
      <c r="J220" s="143">
        <f t="shared" si="30"/>
        <v>0</v>
      </c>
      <c r="K220" s="144"/>
      <c r="L220" s="145"/>
      <c r="M220" s="146" t="s">
        <v>1</v>
      </c>
      <c r="N220" s="147" t="s">
        <v>41</v>
      </c>
      <c r="P220" s="148">
        <f t="shared" si="31"/>
        <v>0</v>
      </c>
      <c r="Q220" s="148">
        <v>0</v>
      </c>
      <c r="R220" s="148">
        <f t="shared" si="32"/>
        <v>0</v>
      </c>
      <c r="S220" s="148">
        <v>0</v>
      </c>
      <c r="T220" s="149">
        <f t="shared" si="33"/>
        <v>0</v>
      </c>
      <c r="AR220" s="150" t="s">
        <v>1012</v>
      </c>
      <c r="AT220" s="150" t="s">
        <v>206</v>
      </c>
      <c r="AU220" s="150" t="s">
        <v>88</v>
      </c>
      <c r="AY220" s="17" t="s">
        <v>205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7" t="s">
        <v>88</v>
      </c>
      <c r="BK220" s="151">
        <f t="shared" si="39"/>
        <v>0</v>
      </c>
      <c r="BL220" s="17" t="s">
        <v>1012</v>
      </c>
      <c r="BM220" s="150" t="s">
        <v>1102</v>
      </c>
    </row>
    <row r="221" spans="2:65" s="1" customFormat="1" ht="24.2" customHeight="1">
      <c r="B221" s="136"/>
      <c r="C221" s="137" t="s">
        <v>1103</v>
      </c>
      <c r="D221" s="137" t="s">
        <v>206</v>
      </c>
      <c r="E221" s="138" t="s">
        <v>1068</v>
      </c>
      <c r="F221" s="139" t="s">
        <v>978</v>
      </c>
      <c r="G221" s="140" t="s">
        <v>592</v>
      </c>
      <c r="H221" s="141">
        <v>12</v>
      </c>
      <c r="I221" s="142"/>
      <c r="J221" s="143">
        <f t="shared" si="30"/>
        <v>0</v>
      </c>
      <c r="K221" s="144"/>
      <c r="L221" s="145"/>
      <c r="M221" s="146" t="s">
        <v>1</v>
      </c>
      <c r="N221" s="147" t="s">
        <v>41</v>
      </c>
      <c r="P221" s="148">
        <f t="shared" si="31"/>
        <v>0</v>
      </c>
      <c r="Q221" s="148">
        <v>0</v>
      </c>
      <c r="R221" s="148">
        <f t="shared" si="32"/>
        <v>0</v>
      </c>
      <c r="S221" s="148">
        <v>0</v>
      </c>
      <c r="T221" s="149">
        <f t="shared" si="33"/>
        <v>0</v>
      </c>
      <c r="AR221" s="150" t="s">
        <v>1012</v>
      </c>
      <c r="AT221" s="150" t="s">
        <v>206</v>
      </c>
      <c r="AU221" s="150" t="s">
        <v>88</v>
      </c>
      <c r="AY221" s="17" t="s">
        <v>205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7" t="s">
        <v>88</v>
      </c>
      <c r="BK221" s="151">
        <f t="shared" si="39"/>
        <v>0</v>
      </c>
      <c r="BL221" s="17" t="s">
        <v>1012</v>
      </c>
      <c r="BM221" s="150" t="s">
        <v>1104</v>
      </c>
    </row>
    <row r="222" spans="2:65" s="1" customFormat="1" ht="24.2" customHeight="1">
      <c r="B222" s="136"/>
      <c r="C222" s="137" t="s">
        <v>1105</v>
      </c>
      <c r="D222" s="137" t="s">
        <v>206</v>
      </c>
      <c r="E222" s="138" t="s">
        <v>1070</v>
      </c>
      <c r="F222" s="139" t="s">
        <v>1071</v>
      </c>
      <c r="G222" s="140" t="s">
        <v>592</v>
      </c>
      <c r="H222" s="141">
        <v>2</v>
      </c>
      <c r="I222" s="142"/>
      <c r="J222" s="143">
        <f t="shared" si="30"/>
        <v>0</v>
      </c>
      <c r="K222" s="144"/>
      <c r="L222" s="145"/>
      <c r="M222" s="146" t="s">
        <v>1</v>
      </c>
      <c r="N222" s="147" t="s">
        <v>41</v>
      </c>
      <c r="P222" s="148">
        <f t="shared" si="31"/>
        <v>0</v>
      </c>
      <c r="Q222" s="148">
        <v>0</v>
      </c>
      <c r="R222" s="148">
        <f t="shared" si="32"/>
        <v>0</v>
      </c>
      <c r="S222" s="148">
        <v>0</v>
      </c>
      <c r="T222" s="149">
        <f t="shared" si="33"/>
        <v>0</v>
      </c>
      <c r="AR222" s="150" t="s">
        <v>1012</v>
      </c>
      <c r="AT222" s="150" t="s">
        <v>206</v>
      </c>
      <c r="AU222" s="150" t="s">
        <v>88</v>
      </c>
      <c r="AY222" s="17" t="s">
        <v>205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7" t="s">
        <v>88</v>
      </c>
      <c r="BK222" s="151">
        <f t="shared" si="39"/>
        <v>0</v>
      </c>
      <c r="BL222" s="17" t="s">
        <v>1012</v>
      </c>
      <c r="BM222" s="150" t="s">
        <v>1106</v>
      </c>
    </row>
    <row r="223" spans="2:65" s="1" customFormat="1" ht="24.2" customHeight="1">
      <c r="B223" s="136"/>
      <c r="C223" s="137" t="s">
        <v>1107</v>
      </c>
      <c r="D223" s="137" t="s">
        <v>206</v>
      </c>
      <c r="E223" s="138" t="s">
        <v>1073</v>
      </c>
      <c r="F223" s="139" t="s">
        <v>1074</v>
      </c>
      <c r="G223" s="140" t="s">
        <v>592</v>
      </c>
      <c r="H223" s="141">
        <v>2</v>
      </c>
      <c r="I223" s="142"/>
      <c r="J223" s="143">
        <f t="shared" si="30"/>
        <v>0</v>
      </c>
      <c r="K223" s="144"/>
      <c r="L223" s="145"/>
      <c r="M223" s="146" t="s">
        <v>1</v>
      </c>
      <c r="N223" s="147" t="s">
        <v>41</v>
      </c>
      <c r="P223" s="148">
        <f t="shared" si="31"/>
        <v>0</v>
      </c>
      <c r="Q223" s="148">
        <v>0</v>
      </c>
      <c r="R223" s="148">
        <f t="shared" si="32"/>
        <v>0</v>
      </c>
      <c r="S223" s="148">
        <v>0</v>
      </c>
      <c r="T223" s="149">
        <f t="shared" si="33"/>
        <v>0</v>
      </c>
      <c r="AR223" s="150" t="s">
        <v>1012</v>
      </c>
      <c r="AT223" s="150" t="s">
        <v>206</v>
      </c>
      <c r="AU223" s="150" t="s">
        <v>88</v>
      </c>
      <c r="AY223" s="17" t="s">
        <v>205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7" t="s">
        <v>88</v>
      </c>
      <c r="BK223" s="151">
        <f t="shared" si="39"/>
        <v>0</v>
      </c>
      <c r="BL223" s="17" t="s">
        <v>1012</v>
      </c>
      <c r="BM223" s="150" t="s">
        <v>1108</v>
      </c>
    </row>
    <row r="224" spans="2:65" s="1" customFormat="1" ht="24.2" customHeight="1">
      <c r="B224" s="136"/>
      <c r="C224" s="137" t="s">
        <v>1109</v>
      </c>
      <c r="D224" s="137" t="s">
        <v>206</v>
      </c>
      <c r="E224" s="138" t="s">
        <v>1076</v>
      </c>
      <c r="F224" s="139" t="s">
        <v>988</v>
      </c>
      <c r="G224" s="140" t="s">
        <v>982</v>
      </c>
      <c r="H224" s="141">
        <v>20</v>
      </c>
      <c r="I224" s="142"/>
      <c r="J224" s="143">
        <f t="shared" si="30"/>
        <v>0</v>
      </c>
      <c r="K224" s="144"/>
      <c r="L224" s="145"/>
      <c r="M224" s="146" t="s">
        <v>1</v>
      </c>
      <c r="N224" s="147" t="s">
        <v>41</v>
      </c>
      <c r="P224" s="148">
        <f t="shared" si="31"/>
        <v>0</v>
      </c>
      <c r="Q224" s="148">
        <v>0</v>
      </c>
      <c r="R224" s="148">
        <f t="shared" si="32"/>
        <v>0</v>
      </c>
      <c r="S224" s="148">
        <v>0</v>
      </c>
      <c r="T224" s="149">
        <f t="shared" si="33"/>
        <v>0</v>
      </c>
      <c r="AR224" s="150" t="s">
        <v>1012</v>
      </c>
      <c r="AT224" s="150" t="s">
        <v>206</v>
      </c>
      <c r="AU224" s="150" t="s">
        <v>88</v>
      </c>
      <c r="AY224" s="17" t="s">
        <v>205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7" t="s">
        <v>88</v>
      </c>
      <c r="BK224" s="151">
        <f t="shared" si="39"/>
        <v>0</v>
      </c>
      <c r="BL224" s="17" t="s">
        <v>1012</v>
      </c>
      <c r="BM224" s="150" t="s">
        <v>1110</v>
      </c>
    </row>
    <row r="225" spans="2:65" s="1" customFormat="1" ht="24.2" customHeight="1">
      <c r="B225" s="136"/>
      <c r="C225" s="137" t="s">
        <v>1111</v>
      </c>
      <c r="D225" s="137" t="s">
        <v>206</v>
      </c>
      <c r="E225" s="138" t="s">
        <v>1078</v>
      </c>
      <c r="F225" s="139" t="s">
        <v>1079</v>
      </c>
      <c r="G225" s="140" t="s">
        <v>982</v>
      </c>
      <c r="H225" s="141">
        <v>45</v>
      </c>
      <c r="I225" s="142"/>
      <c r="J225" s="143">
        <f t="shared" si="30"/>
        <v>0</v>
      </c>
      <c r="K225" s="144"/>
      <c r="L225" s="145"/>
      <c r="M225" s="146" t="s">
        <v>1</v>
      </c>
      <c r="N225" s="147" t="s">
        <v>41</v>
      </c>
      <c r="P225" s="148">
        <f t="shared" si="31"/>
        <v>0</v>
      </c>
      <c r="Q225" s="148">
        <v>0</v>
      </c>
      <c r="R225" s="148">
        <f t="shared" si="32"/>
        <v>0</v>
      </c>
      <c r="S225" s="148">
        <v>0</v>
      </c>
      <c r="T225" s="149">
        <f t="shared" si="33"/>
        <v>0</v>
      </c>
      <c r="AR225" s="150" t="s">
        <v>1012</v>
      </c>
      <c r="AT225" s="150" t="s">
        <v>206</v>
      </c>
      <c r="AU225" s="150" t="s">
        <v>88</v>
      </c>
      <c r="AY225" s="17" t="s">
        <v>205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7" t="s">
        <v>88</v>
      </c>
      <c r="BK225" s="151">
        <f t="shared" si="39"/>
        <v>0</v>
      </c>
      <c r="BL225" s="17" t="s">
        <v>1012</v>
      </c>
      <c r="BM225" s="150" t="s">
        <v>1112</v>
      </c>
    </row>
    <row r="226" spans="2:65" s="1" customFormat="1" ht="24.2" customHeight="1">
      <c r="B226" s="136"/>
      <c r="C226" s="137" t="s">
        <v>508</v>
      </c>
      <c r="D226" s="137" t="s">
        <v>206</v>
      </c>
      <c r="E226" s="138" t="s">
        <v>1081</v>
      </c>
      <c r="F226" s="139" t="s">
        <v>994</v>
      </c>
      <c r="G226" s="140" t="s">
        <v>165</v>
      </c>
      <c r="H226" s="141">
        <v>3</v>
      </c>
      <c r="I226" s="142"/>
      <c r="J226" s="143">
        <f t="shared" si="30"/>
        <v>0</v>
      </c>
      <c r="K226" s="144"/>
      <c r="L226" s="145"/>
      <c r="M226" s="146" t="s">
        <v>1</v>
      </c>
      <c r="N226" s="147" t="s">
        <v>41</v>
      </c>
      <c r="P226" s="148">
        <f t="shared" si="31"/>
        <v>0</v>
      </c>
      <c r="Q226" s="148">
        <v>0</v>
      </c>
      <c r="R226" s="148">
        <f t="shared" si="32"/>
        <v>0</v>
      </c>
      <c r="S226" s="148">
        <v>0</v>
      </c>
      <c r="T226" s="149">
        <f t="shared" si="33"/>
        <v>0</v>
      </c>
      <c r="AR226" s="150" t="s">
        <v>1012</v>
      </c>
      <c r="AT226" s="150" t="s">
        <v>206</v>
      </c>
      <c r="AU226" s="150" t="s">
        <v>88</v>
      </c>
      <c r="AY226" s="17" t="s">
        <v>205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7" t="s">
        <v>88</v>
      </c>
      <c r="BK226" s="151">
        <f t="shared" si="39"/>
        <v>0</v>
      </c>
      <c r="BL226" s="17" t="s">
        <v>1012</v>
      </c>
      <c r="BM226" s="150" t="s">
        <v>1113</v>
      </c>
    </row>
    <row r="227" spans="2:65" s="1" customFormat="1" ht="24.2" customHeight="1">
      <c r="B227" s="136"/>
      <c r="C227" s="137" t="s">
        <v>1114</v>
      </c>
      <c r="D227" s="137" t="s">
        <v>206</v>
      </c>
      <c r="E227" s="138" t="s">
        <v>1084</v>
      </c>
      <c r="F227" s="139" t="s">
        <v>997</v>
      </c>
      <c r="G227" s="140" t="s">
        <v>165</v>
      </c>
      <c r="H227" s="141">
        <v>4</v>
      </c>
      <c r="I227" s="142"/>
      <c r="J227" s="143">
        <f t="shared" si="30"/>
        <v>0</v>
      </c>
      <c r="K227" s="144"/>
      <c r="L227" s="145"/>
      <c r="M227" s="146" t="s">
        <v>1</v>
      </c>
      <c r="N227" s="147" t="s">
        <v>41</v>
      </c>
      <c r="P227" s="148">
        <f t="shared" si="31"/>
        <v>0</v>
      </c>
      <c r="Q227" s="148">
        <v>0</v>
      </c>
      <c r="R227" s="148">
        <f t="shared" si="32"/>
        <v>0</v>
      </c>
      <c r="S227" s="148">
        <v>0</v>
      </c>
      <c r="T227" s="149">
        <f t="shared" si="33"/>
        <v>0</v>
      </c>
      <c r="AR227" s="150" t="s">
        <v>1012</v>
      </c>
      <c r="AT227" s="150" t="s">
        <v>206</v>
      </c>
      <c r="AU227" s="150" t="s">
        <v>88</v>
      </c>
      <c r="AY227" s="17" t="s">
        <v>205</v>
      </c>
      <c r="BE227" s="151">
        <f t="shared" si="34"/>
        <v>0</v>
      </c>
      <c r="BF227" s="151">
        <f t="shared" si="35"/>
        <v>0</v>
      </c>
      <c r="BG227" s="151">
        <f t="shared" si="36"/>
        <v>0</v>
      </c>
      <c r="BH227" s="151">
        <f t="shared" si="37"/>
        <v>0</v>
      </c>
      <c r="BI227" s="151">
        <f t="shared" si="38"/>
        <v>0</v>
      </c>
      <c r="BJ227" s="17" t="s">
        <v>88</v>
      </c>
      <c r="BK227" s="151">
        <f t="shared" si="39"/>
        <v>0</v>
      </c>
      <c r="BL227" s="17" t="s">
        <v>1012</v>
      </c>
      <c r="BM227" s="150" t="s">
        <v>1115</v>
      </c>
    </row>
    <row r="228" spans="2:65" s="1" customFormat="1" ht="24.2" customHeight="1">
      <c r="B228" s="136"/>
      <c r="C228" s="137" t="s">
        <v>1116</v>
      </c>
      <c r="D228" s="137" t="s">
        <v>206</v>
      </c>
      <c r="E228" s="138" t="s">
        <v>1087</v>
      </c>
      <c r="F228" s="139" t="s">
        <v>1000</v>
      </c>
      <c r="G228" s="140" t="s">
        <v>982</v>
      </c>
      <c r="H228" s="141">
        <v>5</v>
      </c>
      <c r="I228" s="142"/>
      <c r="J228" s="143">
        <f t="shared" si="30"/>
        <v>0</v>
      </c>
      <c r="K228" s="144"/>
      <c r="L228" s="145"/>
      <c r="M228" s="146" t="s">
        <v>1</v>
      </c>
      <c r="N228" s="147" t="s">
        <v>41</v>
      </c>
      <c r="P228" s="148">
        <f t="shared" si="31"/>
        <v>0</v>
      </c>
      <c r="Q228" s="148">
        <v>0</v>
      </c>
      <c r="R228" s="148">
        <f t="shared" si="32"/>
        <v>0</v>
      </c>
      <c r="S228" s="148">
        <v>0</v>
      </c>
      <c r="T228" s="149">
        <f t="shared" si="33"/>
        <v>0</v>
      </c>
      <c r="AR228" s="150" t="s">
        <v>1012</v>
      </c>
      <c r="AT228" s="150" t="s">
        <v>206</v>
      </c>
      <c r="AU228" s="150" t="s">
        <v>88</v>
      </c>
      <c r="AY228" s="17" t="s">
        <v>205</v>
      </c>
      <c r="BE228" s="151">
        <f t="shared" si="34"/>
        <v>0</v>
      </c>
      <c r="BF228" s="151">
        <f t="shared" si="35"/>
        <v>0</v>
      </c>
      <c r="BG228" s="151">
        <f t="shared" si="36"/>
        <v>0</v>
      </c>
      <c r="BH228" s="151">
        <f t="shared" si="37"/>
        <v>0</v>
      </c>
      <c r="BI228" s="151">
        <f t="shared" si="38"/>
        <v>0</v>
      </c>
      <c r="BJ228" s="17" t="s">
        <v>88</v>
      </c>
      <c r="BK228" s="151">
        <f t="shared" si="39"/>
        <v>0</v>
      </c>
      <c r="BL228" s="17" t="s">
        <v>1012</v>
      </c>
      <c r="BM228" s="150" t="s">
        <v>1117</v>
      </c>
    </row>
    <row r="229" spans="2:65" s="1" customFormat="1" ht="24.2" customHeight="1">
      <c r="B229" s="136"/>
      <c r="C229" s="137" t="s">
        <v>1118</v>
      </c>
      <c r="D229" s="137" t="s">
        <v>206</v>
      </c>
      <c r="E229" s="138" t="s">
        <v>1090</v>
      </c>
      <c r="F229" s="139" t="s">
        <v>1091</v>
      </c>
      <c r="G229" s="140" t="s">
        <v>592</v>
      </c>
      <c r="H229" s="141">
        <v>2</v>
      </c>
      <c r="I229" s="142"/>
      <c r="J229" s="143">
        <f t="shared" si="30"/>
        <v>0</v>
      </c>
      <c r="K229" s="144"/>
      <c r="L229" s="145"/>
      <c r="M229" s="146" t="s">
        <v>1</v>
      </c>
      <c r="N229" s="147" t="s">
        <v>41</v>
      </c>
      <c r="P229" s="148">
        <f t="shared" si="31"/>
        <v>0</v>
      </c>
      <c r="Q229" s="148">
        <v>0</v>
      </c>
      <c r="R229" s="148">
        <f t="shared" si="32"/>
        <v>0</v>
      </c>
      <c r="S229" s="148">
        <v>0</v>
      </c>
      <c r="T229" s="149">
        <f t="shared" si="33"/>
        <v>0</v>
      </c>
      <c r="AR229" s="150" t="s">
        <v>1012</v>
      </c>
      <c r="AT229" s="150" t="s">
        <v>206</v>
      </c>
      <c r="AU229" s="150" t="s">
        <v>88</v>
      </c>
      <c r="AY229" s="17" t="s">
        <v>205</v>
      </c>
      <c r="BE229" s="151">
        <f t="shared" si="34"/>
        <v>0</v>
      </c>
      <c r="BF229" s="151">
        <f t="shared" si="35"/>
        <v>0</v>
      </c>
      <c r="BG229" s="151">
        <f t="shared" si="36"/>
        <v>0</v>
      </c>
      <c r="BH229" s="151">
        <f t="shared" si="37"/>
        <v>0</v>
      </c>
      <c r="BI229" s="151">
        <f t="shared" si="38"/>
        <v>0</v>
      </c>
      <c r="BJ229" s="17" t="s">
        <v>88</v>
      </c>
      <c r="BK229" s="151">
        <f t="shared" si="39"/>
        <v>0</v>
      </c>
      <c r="BL229" s="17" t="s">
        <v>1012</v>
      </c>
      <c r="BM229" s="150" t="s">
        <v>1119</v>
      </c>
    </row>
    <row r="230" spans="2:65" s="1" customFormat="1" ht="16.5" customHeight="1">
      <c r="B230" s="136"/>
      <c r="C230" s="137" t="s">
        <v>1120</v>
      </c>
      <c r="D230" s="137" t="s">
        <v>206</v>
      </c>
      <c r="E230" s="138" t="s">
        <v>1121</v>
      </c>
      <c r="F230" s="139" t="s">
        <v>1033</v>
      </c>
      <c r="G230" s="140" t="s">
        <v>520</v>
      </c>
      <c r="H230" s="141">
        <v>6</v>
      </c>
      <c r="I230" s="142"/>
      <c r="J230" s="143">
        <f t="shared" si="30"/>
        <v>0</v>
      </c>
      <c r="K230" s="144"/>
      <c r="L230" s="145"/>
      <c r="M230" s="146" t="s">
        <v>1</v>
      </c>
      <c r="N230" s="147" t="s">
        <v>41</v>
      </c>
      <c r="P230" s="148">
        <f t="shared" si="31"/>
        <v>0</v>
      </c>
      <c r="Q230" s="148">
        <v>0</v>
      </c>
      <c r="R230" s="148">
        <f t="shared" si="32"/>
        <v>0</v>
      </c>
      <c r="S230" s="148">
        <v>0</v>
      </c>
      <c r="T230" s="149">
        <f t="shared" si="33"/>
        <v>0</v>
      </c>
      <c r="AR230" s="150" t="s">
        <v>1012</v>
      </c>
      <c r="AT230" s="150" t="s">
        <v>206</v>
      </c>
      <c r="AU230" s="150" t="s">
        <v>88</v>
      </c>
      <c r="AY230" s="17" t="s">
        <v>205</v>
      </c>
      <c r="BE230" s="151">
        <f t="shared" si="34"/>
        <v>0</v>
      </c>
      <c r="BF230" s="151">
        <f t="shared" si="35"/>
        <v>0</v>
      </c>
      <c r="BG230" s="151">
        <f t="shared" si="36"/>
        <v>0</v>
      </c>
      <c r="BH230" s="151">
        <f t="shared" si="37"/>
        <v>0</v>
      </c>
      <c r="BI230" s="151">
        <f t="shared" si="38"/>
        <v>0</v>
      </c>
      <c r="BJ230" s="17" t="s">
        <v>88</v>
      </c>
      <c r="BK230" s="151">
        <f t="shared" si="39"/>
        <v>0</v>
      </c>
      <c r="BL230" s="17" t="s">
        <v>1012</v>
      </c>
      <c r="BM230" s="150" t="s">
        <v>1122</v>
      </c>
    </row>
    <row r="231" spans="2:65" s="11" customFormat="1" ht="22.9" customHeight="1">
      <c r="B231" s="126"/>
      <c r="D231" s="127" t="s">
        <v>74</v>
      </c>
      <c r="E231" s="152" t="s">
        <v>1123</v>
      </c>
      <c r="F231" s="152" t="s">
        <v>1124</v>
      </c>
      <c r="I231" s="129"/>
      <c r="J231" s="153">
        <f>BK231</f>
        <v>0</v>
      </c>
      <c r="L231" s="126"/>
      <c r="M231" s="131"/>
      <c r="P231" s="132">
        <f>SUM(P232:P239)</f>
        <v>0</v>
      </c>
      <c r="R231" s="132">
        <f>SUM(R232:R239)</f>
        <v>0</v>
      </c>
      <c r="T231" s="133">
        <f>SUM(T232:T239)</f>
        <v>0</v>
      </c>
      <c r="AR231" s="127" t="s">
        <v>82</v>
      </c>
      <c r="AT231" s="134" t="s">
        <v>74</v>
      </c>
      <c r="AU231" s="134" t="s">
        <v>82</v>
      </c>
      <c r="AY231" s="127" t="s">
        <v>205</v>
      </c>
      <c r="BK231" s="135">
        <f>SUM(BK232:BK239)</f>
        <v>0</v>
      </c>
    </row>
    <row r="232" spans="2:65" s="1" customFormat="1" ht="62.65" customHeight="1">
      <c r="B232" s="136"/>
      <c r="C232" s="154" t="s">
        <v>1125</v>
      </c>
      <c r="D232" s="154" t="s">
        <v>214</v>
      </c>
      <c r="E232" s="155" t="s">
        <v>1126</v>
      </c>
      <c r="F232" s="156" t="s">
        <v>1127</v>
      </c>
      <c r="G232" s="157" t="s">
        <v>592</v>
      </c>
      <c r="H232" s="158">
        <v>32</v>
      </c>
      <c r="I232" s="159"/>
      <c r="J232" s="160">
        <f t="shared" ref="J232:J239" si="40">ROUND(I232*H232,2)</f>
        <v>0</v>
      </c>
      <c r="K232" s="161"/>
      <c r="L232" s="32"/>
      <c r="M232" s="162" t="s">
        <v>1</v>
      </c>
      <c r="N232" s="163" t="s">
        <v>41</v>
      </c>
      <c r="P232" s="148">
        <f t="shared" ref="P232:P239" si="41">O232*H232</f>
        <v>0</v>
      </c>
      <c r="Q232" s="148">
        <v>0</v>
      </c>
      <c r="R232" s="148">
        <f t="shared" ref="R232:R239" si="42">Q232*H232</f>
        <v>0</v>
      </c>
      <c r="S232" s="148">
        <v>0</v>
      </c>
      <c r="T232" s="149">
        <f t="shared" ref="T232:T239" si="43">S232*H232</f>
        <v>0</v>
      </c>
      <c r="AR232" s="150" t="s">
        <v>233</v>
      </c>
      <c r="AT232" s="150" t="s">
        <v>214</v>
      </c>
      <c r="AU232" s="150" t="s">
        <v>88</v>
      </c>
      <c r="AY232" s="17" t="s">
        <v>205</v>
      </c>
      <c r="BE232" s="151">
        <f t="shared" ref="BE232:BE239" si="44">IF(N232="základná",J232,0)</f>
        <v>0</v>
      </c>
      <c r="BF232" s="151">
        <f t="shared" ref="BF232:BF239" si="45">IF(N232="znížená",J232,0)</f>
        <v>0</v>
      </c>
      <c r="BG232" s="151">
        <f t="shared" ref="BG232:BG239" si="46">IF(N232="zákl. prenesená",J232,0)</f>
        <v>0</v>
      </c>
      <c r="BH232" s="151">
        <f t="shared" ref="BH232:BH239" si="47">IF(N232="zníž. prenesená",J232,0)</f>
        <v>0</v>
      </c>
      <c r="BI232" s="151">
        <f t="shared" ref="BI232:BI239" si="48">IF(N232="nulová",J232,0)</f>
        <v>0</v>
      </c>
      <c r="BJ232" s="17" t="s">
        <v>88</v>
      </c>
      <c r="BK232" s="151">
        <f t="shared" ref="BK232:BK239" si="49">ROUND(I232*H232,2)</f>
        <v>0</v>
      </c>
      <c r="BL232" s="17" t="s">
        <v>233</v>
      </c>
      <c r="BM232" s="150" t="s">
        <v>1128</v>
      </c>
    </row>
    <row r="233" spans="2:65" s="1" customFormat="1" ht="24.2" customHeight="1">
      <c r="B233" s="136"/>
      <c r="C233" s="154" t="s">
        <v>1129</v>
      </c>
      <c r="D233" s="154" t="s">
        <v>214</v>
      </c>
      <c r="E233" s="155" t="s">
        <v>1130</v>
      </c>
      <c r="F233" s="156" t="s">
        <v>1131</v>
      </c>
      <c r="G233" s="157" t="s">
        <v>592</v>
      </c>
      <c r="H233" s="158">
        <v>32</v>
      </c>
      <c r="I233" s="159"/>
      <c r="J233" s="160">
        <f t="shared" si="40"/>
        <v>0</v>
      </c>
      <c r="K233" s="161"/>
      <c r="L233" s="32"/>
      <c r="M233" s="162" t="s">
        <v>1</v>
      </c>
      <c r="N233" s="163" t="s">
        <v>41</v>
      </c>
      <c r="P233" s="148">
        <f t="shared" si="41"/>
        <v>0</v>
      </c>
      <c r="Q233" s="148">
        <v>0</v>
      </c>
      <c r="R233" s="148">
        <f t="shared" si="42"/>
        <v>0</v>
      </c>
      <c r="S233" s="148">
        <v>0</v>
      </c>
      <c r="T233" s="149">
        <f t="shared" si="43"/>
        <v>0</v>
      </c>
      <c r="AR233" s="150" t="s">
        <v>233</v>
      </c>
      <c r="AT233" s="150" t="s">
        <v>214</v>
      </c>
      <c r="AU233" s="150" t="s">
        <v>88</v>
      </c>
      <c r="AY233" s="17" t="s">
        <v>205</v>
      </c>
      <c r="BE233" s="151">
        <f t="shared" si="44"/>
        <v>0</v>
      </c>
      <c r="BF233" s="151">
        <f t="shared" si="45"/>
        <v>0</v>
      </c>
      <c r="BG233" s="151">
        <f t="shared" si="46"/>
        <v>0</v>
      </c>
      <c r="BH233" s="151">
        <f t="shared" si="47"/>
        <v>0</v>
      </c>
      <c r="BI233" s="151">
        <f t="shared" si="48"/>
        <v>0</v>
      </c>
      <c r="BJ233" s="17" t="s">
        <v>88</v>
      </c>
      <c r="BK233" s="151">
        <f t="shared" si="49"/>
        <v>0</v>
      </c>
      <c r="BL233" s="17" t="s">
        <v>233</v>
      </c>
      <c r="BM233" s="150" t="s">
        <v>1132</v>
      </c>
    </row>
    <row r="234" spans="2:65" s="1" customFormat="1" ht="16.5" customHeight="1">
      <c r="B234" s="136"/>
      <c r="C234" s="154" t="s">
        <v>1133</v>
      </c>
      <c r="D234" s="154" t="s">
        <v>214</v>
      </c>
      <c r="E234" s="155" t="s">
        <v>1134</v>
      </c>
      <c r="F234" s="156" t="s">
        <v>1135</v>
      </c>
      <c r="G234" s="157" t="s">
        <v>592</v>
      </c>
      <c r="H234" s="158">
        <v>32</v>
      </c>
      <c r="I234" s="159"/>
      <c r="J234" s="160">
        <f t="shared" si="40"/>
        <v>0</v>
      </c>
      <c r="K234" s="161"/>
      <c r="L234" s="32"/>
      <c r="M234" s="162" t="s">
        <v>1</v>
      </c>
      <c r="N234" s="163" t="s">
        <v>41</v>
      </c>
      <c r="P234" s="148">
        <f t="shared" si="41"/>
        <v>0</v>
      </c>
      <c r="Q234" s="148">
        <v>0</v>
      </c>
      <c r="R234" s="148">
        <f t="shared" si="42"/>
        <v>0</v>
      </c>
      <c r="S234" s="148">
        <v>0</v>
      </c>
      <c r="T234" s="149">
        <f t="shared" si="43"/>
        <v>0</v>
      </c>
      <c r="AR234" s="150" t="s">
        <v>233</v>
      </c>
      <c r="AT234" s="150" t="s">
        <v>214</v>
      </c>
      <c r="AU234" s="150" t="s">
        <v>88</v>
      </c>
      <c r="AY234" s="17" t="s">
        <v>205</v>
      </c>
      <c r="BE234" s="151">
        <f t="shared" si="44"/>
        <v>0</v>
      </c>
      <c r="BF234" s="151">
        <f t="shared" si="45"/>
        <v>0</v>
      </c>
      <c r="BG234" s="151">
        <f t="shared" si="46"/>
        <v>0</v>
      </c>
      <c r="BH234" s="151">
        <f t="shared" si="47"/>
        <v>0</v>
      </c>
      <c r="BI234" s="151">
        <f t="shared" si="48"/>
        <v>0</v>
      </c>
      <c r="BJ234" s="17" t="s">
        <v>88</v>
      </c>
      <c r="BK234" s="151">
        <f t="shared" si="49"/>
        <v>0</v>
      </c>
      <c r="BL234" s="17" t="s">
        <v>233</v>
      </c>
      <c r="BM234" s="150" t="s">
        <v>1136</v>
      </c>
    </row>
    <row r="235" spans="2:65" s="1" customFormat="1" ht="16.5" customHeight="1">
      <c r="B235" s="136"/>
      <c r="C235" s="154" t="s">
        <v>1137</v>
      </c>
      <c r="D235" s="154" t="s">
        <v>214</v>
      </c>
      <c r="E235" s="155" t="s">
        <v>1138</v>
      </c>
      <c r="F235" s="156" t="s">
        <v>1139</v>
      </c>
      <c r="G235" s="157" t="s">
        <v>592</v>
      </c>
      <c r="H235" s="158">
        <v>64</v>
      </c>
      <c r="I235" s="159"/>
      <c r="J235" s="160">
        <f t="shared" si="40"/>
        <v>0</v>
      </c>
      <c r="K235" s="161"/>
      <c r="L235" s="32"/>
      <c r="M235" s="162" t="s">
        <v>1</v>
      </c>
      <c r="N235" s="163" t="s">
        <v>41</v>
      </c>
      <c r="P235" s="148">
        <f t="shared" si="41"/>
        <v>0</v>
      </c>
      <c r="Q235" s="148">
        <v>0</v>
      </c>
      <c r="R235" s="148">
        <f t="shared" si="42"/>
        <v>0</v>
      </c>
      <c r="S235" s="148">
        <v>0</v>
      </c>
      <c r="T235" s="149">
        <f t="shared" si="43"/>
        <v>0</v>
      </c>
      <c r="AR235" s="150" t="s">
        <v>233</v>
      </c>
      <c r="AT235" s="150" t="s">
        <v>214</v>
      </c>
      <c r="AU235" s="150" t="s">
        <v>88</v>
      </c>
      <c r="AY235" s="17" t="s">
        <v>205</v>
      </c>
      <c r="BE235" s="151">
        <f t="shared" si="44"/>
        <v>0</v>
      </c>
      <c r="BF235" s="151">
        <f t="shared" si="45"/>
        <v>0</v>
      </c>
      <c r="BG235" s="151">
        <f t="shared" si="46"/>
        <v>0</v>
      </c>
      <c r="BH235" s="151">
        <f t="shared" si="47"/>
        <v>0</v>
      </c>
      <c r="BI235" s="151">
        <f t="shared" si="48"/>
        <v>0</v>
      </c>
      <c r="BJ235" s="17" t="s">
        <v>88</v>
      </c>
      <c r="BK235" s="151">
        <f t="shared" si="49"/>
        <v>0</v>
      </c>
      <c r="BL235" s="17" t="s">
        <v>233</v>
      </c>
      <c r="BM235" s="150" t="s">
        <v>1140</v>
      </c>
    </row>
    <row r="236" spans="2:65" s="1" customFormat="1" ht="16.5" customHeight="1">
      <c r="B236" s="136"/>
      <c r="C236" s="154" t="s">
        <v>1141</v>
      </c>
      <c r="D236" s="154" t="s">
        <v>214</v>
      </c>
      <c r="E236" s="155" t="s">
        <v>1142</v>
      </c>
      <c r="F236" s="156" t="s">
        <v>1143</v>
      </c>
      <c r="G236" s="157" t="s">
        <v>592</v>
      </c>
      <c r="H236" s="158">
        <v>32</v>
      </c>
      <c r="I236" s="159"/>
      <c r="J236" s="160">
        <f t="shared" si="40"/>
        <v>0</v>
      </c>
      <c r="K236" s="161"/>
      <c r="L236" s="32"/>
      <c r="M236" s="162" t="s">
        <v>1</v>
      </c>
      <c r="N236" s="163" t="s">
        <v>41</v>
      </c>
      <c r="P236" s="148">
        <f t="shared" si="41"/>
        <v>0</v>
      </c>
      <c r="Q236" s="148">
        <v>0</v>
      </c>
      <c r="R236" s="148">
        <f t="shared" si="42"/>
        <v>0</v>
      </c>
      <c r="S236" s="148">
        <v>0</v>
      </c>
      <c r="T236" s="149">
        <f t="shared" si="43"/>
        <v>0</v>
      </c>
      <c r="AR236" s="150" t="s">
        <v>233</v>
      </c>
      <c r="AT236" s="150" t="s">
        <v>214</v>
      </c>
      <c r="AU236" s="150" t="s">
        <v>88</v>
      </c>
      <c r="AY236" s="17" t="s">
        <v>205</v>
      </c>
      <c r="BE236" s="151">
        <f t="shared" si="44"/>
        <v>0</v>
      </c>
      <c r="BF236" s="151">
        <f t="shared" si="45"/>
        <v>0</v>
      </c>
      <c r="BG236" s="151">
        <f t="shared" si="46"/>
        <v>0</v>
      </c>
      <c r="BH236" s="151">
        <f t="shared" si="47"/>
        <v>0</v>
      </c>
      <c r="BI236" s="151">
        <f t="shared" si="48"/>
        <v>0</v>
      </c>
      <c r="BJ236" s="17" t="s">
        <v>88</v>
      </c>
      <c r="BK236" s="151">
        <f t="shared" si="49"/>
        <v>0</v>
      </c>
      <c r="BL236" s="17" t="s">
        <v>233</v>
      </c>
      <c r="BM236" s="150" t="s">
        <v>1144</v>
      </c>
    </row>
    <row r="237" spans="2:65" s="1" customFormat="1" ht="16.5" customHeight="1">
      <c r="B237" s="136"/>
      <c r="C237" s="154" t="s">
        <v>1145</v>
      </c>
      <c r="D237" s="154" t="s">
        <v>214</v>
      </c>
      <c r="E237" s="155" t="s">
        <v>1146</v>
      </c>
      <c r="F237" s="156" t="s">
        <v>1147</v>
      </c>
      <c r="G237" s="157" t="s">
        <v>592</v>
      </c>
      <c r="H237" s="158">
        <v>32</v>
      </c>
      <c r="I237" s="159"/>
      <c r="J237" s="160">
        <f t="shared" si="40"/>
        <v>0</v>
      </c>
      <c r="K237" s="161"/>
      <c r="L237" s="32"/>
      <c r="M237" s="162" t="s">
        <v>1</v>
      </c>
      <c r="N237" s="163" t="s">
        <v>41</v>
      </c>
      <c r="P237" s="148">
        <f t="shared" si="41"/>
        <v>0</v>
      </c>
      <c r="Q237" s="148">
        <v>0</v>
      </c>
      <c r="R237" s="148">
        <f t="shared" si="42"/>
        <v>0</v>
      </c>
      <c r="S237" s="148">
        <v>0</v>
      </c>
      <c r="T237" s="149">
        <f t="shared" si="43"/>
        <v>0</v>
      </c>
      <c r="AR237" s="150" t="s">
        <v>233</v>
      </c>
      <c r="AT237" s="150" t="s">
        <v>214</v>
      </c>
      <c r="AU237" s="150" t="s">
        <v>88</v>
      </c>
      <c r="AY237" s="17" t="s">
        <v>205</v>
      </c>
      <c r="BE237" s="151">
        <f t="shared" si="44"/>
        <v>0</v>
      </c>
      <c r="BF237" s="151">
        <f t="shared" si="45"/>
        <v>0</v>
      </c>
      <c r="BG237" s="151">
        <f t="shared" si="46"/>
        <v>0</v>
      </c>
      <c r="BH237" s="151">
        <f t="shared" si="47"/>
        <v>0</v>
      </c>
      <c r="BI237" s="151">
        <f t="shared" si="48"/>
        <v>0</v>
      </c>
      <c r="BJ237" s="17" t="s">
        <v>88</v>
      </c>
      <c r="BK237" s="151">
        <f t="shared" si="49"/>
        <v>0</v>
      </c>
      <c r="BL237" s="17" t="s">
        <v>233</v>
      </c>
      <c r="BM237" s="150" t="s">
        <v>1148</v>
      </c>
    </row>
    <row r="238" spans="2:65" s="1" customFormat="1" ht="16.5" customHeight="1">
      <c r="B238" s="136"/>
      <c r="C238" s="154" t="s">
        <v>1149</v>
      </c>
      <c r="D238" s="154" t="s">
        <v>214</v>
      </c>
      <c r="E238" s="155" t="s">
        <v>1150</v>
      </c>
      <c r="F238" s="156" t="s">
        <v>1009</v>
      </c>
      <c r="G238" s="157" t="s">
        <v>930</v>
      </c>
      <c r="H238" s="158">
        <v>10</v>
      </c>
      <c r="I238" s="159"/>
      <c r="J238" s="160">
        <f t="shared" si="40"/>
        <v>0</v>
      </c>
      <c r="K238" s="161"/>
      <c r="L238" s="32"/>
      <c r="M238" s="162" t="s">
        <v>1</v>
      </c>
      <c r="N238" s="163" t="s">
        <v>41</v>
      </c>
      <c r="P238" s="148">
        <f t="shared" si="41"/>
        <v>0</v>
      </c>
      <c r="Q238" s="148">
        <v>0</v>
      </c>
      <c r="R238" s="148">
        <f t="shared" si="42"/>
        <v>0</v>
      </c>
      <c r="S238" s="148">
        <v>0</v>
      </c>
      <c r="T238" s="149">
        <f t="shared" si="43"/>
        <v>0</v>
      </c>
      <c r="AR238" s="150" t="s">
        <v>233</v>
      </c>
      <c r="AT238" s="150" t="s">
        <v>214</v>
      </c>
      <c r="AU238" s="150" t="s">
        <v>88</v>
      </c>
      <c r="AY238" s="17" t="s">
        <v>205</v>
      </c>
      <c r="BE238" s="151">
        <f t="shared" si="44"/>
        <v>0</v>
      </c>
      <c r="BF238" s="151">
        <f t="shared" si="45"/>
        <v>0</v>
      </c>
      <c r="BG238" s="151">
        <f t="shared" si="46"/>
        <v>0</v>
      </c>
      <c r="BH238" s="151">
        <f t="shared" si="47"/>
        <v>0</v>
      </c>
      <c r="BI238" s="151">
        <f t="shared" si="48"/>
        <v>0</v>
      </c>
      <c r="BJ238" s="17" t="s">
        <v>88</v>
      </c>
      <c r="BK238" s="151">
        <f t="shared" si="49"/>
        <v>0</v>
      </c>
      <c r="BL238" s="17" t="s">
        <v>233</v>
      </c>
      <c r="BM238" s="150" t="s">
        <v>1151</v>
      </c>
    </row>
    <row r="239" spans="2:65" s="1" customFormat="1" ht="16.5" customHeight="1">
      <c r="B239" s="136"/>
      <c r="C239" s="154" t="s">
        <v>1152</v>
      </c>
      <c r="D239" s="154" t="s">
        <v>214</v>
      </c>
      <c r="E239" s="155" t="s">
        <v>1153</v>
      </c>
      <c r="F239" s="156" t="s">
        <v>1047</v>
      </c>
      <c r="G239" s="157" t="s">
        <v>930</v>
      </c>
      <c r="H239" s="158">
        <v>16</v>
      </c>
      <c r="I239" s="159"/>
      <c r="J239" s="160">
        <f t="shared" si="40"/>
        <v>0</v>
      </c>
      <c r="K239" s="161"/>
      <c r="L239" s="32"/>
      <c r="M239" s="162" t="s">
        <v>1</v>
      </c>
      <c r="N239" s="163" t="s">
        <v>41</v>
      </c>
      <c r="P239" s="148">
        <f t="shared" si="41"/>
        <v>0</v>
      </c>
      <c r="Q239" s="148">
        <v>0</v>
      </c>
      <c r="R239" s="148">
        <f t="shared" si="42"/>
        <v>0</v>
      </c>
      <c r="S239" s="148">
        <v>0</v>
      </c>
      <c r="T239" s="149">
        <f t="shared" si="43"/>
        <v>0</v>
      </c>
      <c r="AR239" s="150" t="s">
        <v>233</v>
      </c>
      <c r="AT239" s="150" t="s">
        <v>214</v>
      </c>
      <c r="AU239" s="150" t="s">
        <v>88</v>
      </c>
      <c r="AY239" s="17" t="s">
        <v>205</v>
      </c>
      <c r="BE239" s="151">
        <f t="shared" si="44"/>
        <v>0</v>
      </c>
      <c r="BF239" s="151">
        <f t="shared" si="45"/>
        <v>0</v>
      </c>
      <c r="BG239" s="151">
        <f t="shared" si="46"/>
        <v>0</v>
      </c>
      <c r="BH239" s="151">
        <f t="shared" si="47"/>
        <v>0</v>
      </c>
      <c r="BI239" s="151">
        <f t="shared" si="48"/>
        <v>0</v>
      </c>
      <c r="BJ239" s="17" t="s">
        <v>88</v>
      </c>
      <c r="BK239" s="151">
        <f t="shared" si="49"/>
        <v>0</v>
      </c>
      <c r="BL239" s="17" t="s">
        <v>233</v>
      </c>
      <c r="BM239" s="150" t="s">
        <v>1154</v>
      </c>
    </row>
    <row r="240" spans="2:65" s="11" customFormat="1" ht="22.9" customHeight="1">
      <c r="B240" s="126"/>
      <c r="D240" s="127" t="s">
        <v>74</v>
      </c>
      <c r="E240" s="152" t="s">
        <v>1123</v>
      </c>
      <c r="F240" s="152" t="s">
        <v>1124</v>
      </c>
      <c r="I240" s="129"/>
      <c r="J240" s="153">
        <f>BK240</f>
        <v>0</v>
      </c>
      <c r="L240" s="126"/>
      <c r="M240" s="131"/>
      <c r="P240" s="132">
        <f>SUM(P241:P258)</f>
        <v>0</v>
      </c>
      <c r="R240" s="132">
        <f>SUM(R241:R258)</f>
        <v>0</v>
      </c>
      <c r="T240" s="133">
        <f>SUM(T241:T258)</f>
        <v>0</v>
      </c>
      <c r="AR240" s="127" t="s">
        <v>82</v>
      </c>
      <c r="AT240" s="134" t="s">
        <v>74</v>
      </c>
      <c r="AU240" s="134" t="s">
        <v>82</v>
      </c>
      <c r="AY240" s="127" t="s">
        <v>205</v>
      </c>
      <c r="BK240" s="135">
        <f>SUM(BK241:BK258)</f>
        <v>0</v>
      </c>
    </row>
    <row r="241" spans="2:65" s="1" customFormat="1" ht="66.75" customHeight="1">
      <c r="B241" s="136"/>
      <c r="C241" s="137" t="s">
        <v>1155</v>
      </c>
      <c r="D241" s="137" t="s">
        <v>206</v>
      </c>
      <c r="E241" s="138" t="s">
        <v>1126</v>
      </c>
      <c r="F241" s="139" t="s">
        <v>1156</v>
      </c>
      <c r="G241" s="140" t="s">
        <v>592</v>
      </c>
      <c r="H241" s="141">
        <v>32</v>
      </c>
      <c r="I241" s="142"/>
      <c r="J241" s="143">
        <f>ROUND(I241*H241,2)</f>
        <v>0</v>
      </c>
      <c r="K241" s="144"/>
      <c r="L241" s="145"/>
      <c r="M241" s="146" t="s">
        <v>1</v>
      </c>
      <c r="N241" s="147" t="s">
        <v>41</v>
      </c>
      <c r="P241" s="148">
        <f>O241*H241</f>
        <v>0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1012</v>
      </c>
      <c r="AT241" s="150" t="s">
        <v>206</v>
      </c>
      <c r="AU241" s="150" t="s">
        <v>88</v>
      </c>
      <c r="AY241" s="17" t="s">
        <v>205</v>
      </c>
      <c r="BE241" s="151">
        <f>IF(N241="základná",J241,0)</f>
        <v>0</v>
      </c>
      <c r="BF241" s="151">
        <f>IF(N241="znížená",J241,0)</f>
        <v>0</v>
      </c>
      <c r="BG241" s="151">
        <f>IF(N241="zákl. prenesená",J241,0)</f>
        <v>0</v>
      </c>
      <c r="BH241" s="151">
        <f>IF(N241="zníž. prenesená",J241,0)</f>
        <v>0</v>
      </c>
      <c r="BI241" s="151">
        <f>IF(N241="nulová",J241,0)</f>
        <v>0</v>
      </c>
      <c r="BJ241" s="17" t="s">
        <v>88</v>
      </c>
      <c r="BK241" s="151">
        <f>ROUND(I241*H241,2)</f>
        <v>0</v>
      </c>
      <c r="BL241" s="17" t="s">
        <v>1012</v>
      </c>
      <c r="BM241" s="150" t="s">
        <v>1157</v>
      </c>
    </row>
    <row r="242" spans="2:65" s="12" customFormat="1">
      <c r="B242" s="164"/>
      <c r="D242" s="165" t="s">
        <v>219</v>
      </c>
      <c r="E242" s="166" t="s">
        <v>1</v>
      </c>
      <c r="F242" s="167" t="s">
        <v>258</v>
      </c>
      <c r="H242" s="168">
        <v>32</v>
      </c>
      <c r="I242" s="169"/>
      <c r="L242" s="164"/>
      <c r="M242" s="170"/>
      <c r="T242" s="171"/>
      <c r="AT242" s="166" t="s">
        <v>219</v>
      </c>
      <c r="AU242" s="166" t="s">
        <v>88</v>
      </c>
      <c r="AV242" s="12" t="s">
        <v>88</v>
      </c>
      <c r="AW242" s="12" t="s">
        <v>31</v>
      </c>
      <c r="AX242" s="12" t="s">
        <v>75</v>
      </c>
      <c r="AY242" s="166" t="s">
        <v>205</v>
      </c>
    </row>
    <row r="243" spans="2:65" s="14" customFormat="1" ht="33.75">
      <c r="B243" s="179"/>
      <c r="D243" s="165" t="s">
        <v>219</v>
      </c>
      <c r="E243" s="180" t="s">
        <v>1</v>
      </c>
      <c r="F243" s="181" t="s">
        <v>1158</v>
      </c>
      <c r="H243" s="180" t="s">
        <v>1</v>
      </c>
      <c r="I243" s="182"/>
      <c r="L243" s="179"/>
      <c r="M243" s="183"/>
      <c r="T243" s="184"/>
      <c r="AT243" s="180" t="s">
        <v>219</v>
      </c>
      <c r="AU243" s="180" t="s">
        <v>88</v>
      </c>
      <c r="AV243" s="14" t="s">
        <v>82</v>
      </c>
      <c r="AW243" s="14" t="s">
        <v>31</v>
      </c>
      <c r="AX243" s="14" t="s">
        <v>75</v>
      </c>
      <c r="AY243" s="180" t="s">
        <v>205</v>
      </c>
    </row>
    <row r="244" spans="2:65" s="14" customFormat="1" ht="33.75">
      <c r="B244" s="179"/>
      <c r="D244" s="165" t="s">
        <v>219</v>
      </c>
      <c r="E244" s="180" t="s">
        <v>1</v>
      </c>
      <c r="F244" s="181" t="s">
        <v>1159</v>
      </c>
      <c r="H244" s="180" t="s">
        <v>1</v>
      </c>
      <c r="I244" s="182"/>
      <c r="L244" s="179"/>
      <c r="M244" s="183"/>
      <c r="T244" s="184"/>
      <c r="AT244" s="180" t="s">
        <v>219</v>
      </c>
      <c r="AU244" s="180" t="s">
        <v>88</v>
      </c>
      <c r="AV244" s="14" t="s">
        <v>82</v>
      </c>
      <c r="AW244" s="14" t="s">
        <v>31</v>
      </c>
      <c r="AX244" s="14" t="s">
        <v>75</v>
      </c>
      <c r="AY244" s="180" t="s">
        <v>205</v>
      </c>
    </row>
    <row r="245" spans="2:65" s="14" customFormat="1" ht="33.75">
      <c r="B245" s="179"/>
      <c r="D245" s="165" t="s">
        <v>219</v>
      </c>
      <c r="E245" s="180" t="s">
        <v>1</v>
      </c>
      <c r="F245" s="181" t="s">
        <v>1160</v>
      </c>
      <c r="H245" s="180" t="s">
        <v>1</v>
      </c>
      <c r="I245" s="182"/>
      <c r="L245" s="179"/>
      <c r="M245" s="183"/>
      <c r="T245" s="184"/>
      <c r="AT245" s="180" t="s">
        <v>219</v>
      </c>
      <c r="AU245" s="180" t="s">
        <v>88</v>
      </c>
      <c r="AV245" s="14" t="s">
        <v>82</v>
      </c>
      <c r="AW245" s="14" t="s">
        <v>31</v>
      </c>
      <c r="AX245" s="14" t="s">
        <v>75</v>
      </c>
      <c r="AY245" s="180" t="s">
        <v>205</v>
      </c>
    </row>
    <row r="246" spans="2:65" s="14" customFormat="1" ht="22.5">
      <c r="B246" s="179"/>
      <c r="D246" s="165" t="s">
        <v>219</v>
      </c>
      <c r="E246" s="180" t="s">
        <v>1</v>
      </c>
      <c r="F246" s="181" t="s">
        <v>1161</v>
      </c>
      <c r="H246" s="180" t="s">
        <v>1</v>
      </c>
      <c r="I246" s="182"/>
      <c r="L246" s="179"/>
      <c r="M246" s="183"/>
      <c r="T246" s="184"/>
      <c r="AT246" s="180" t="s">
        <v>219</v>
      </c>
      <c r="AU246" s="180" t="s">
        <v>88</v>
      </c>
      <c r="AV246" s="14" t="s">
        <v>82</v>
      </c>
      <c r="AW246" s="14" t="s">
        <v>31</v>
      </c>
      <c r="AX246" s="14" t="s">
        <v>75</v>
      </c>
      <c r="AY246" s="180" t="s">
        <v>205</v>
      </c>
    </row>
    <row r="247" spans="2:65" s="14" customFormat="1" ht="22.5">
      <c r="B247" s="179"/>
      <c r="D247" s="165" t="s">
        <v>219</v>
      </c>
      <c r="E247" s="180" t="s">
        <v>1</v>
      </c>
      <c r="F247" s="181" t="s">
        <v>1162</v>
      </c>
      <c r="H247" s="180" t="s">
        <v>1</v>
      </c>
      <c r="I247" s="182"/>
      <c r="L247" s="179"/>
      <c r="M247" s="183"/>
      <c r="T247" s="184"/>
      <c r="AT247" s="180" t="s">
        <v>219</v>
      </c>
      <c r="AU247" s="180" t="s">
        <v>88</v>
      </c>
      <c r="AV247" s="14" t="s">
        <v>82</v>
      </c>
      <c r="AW247" s="14" t="s">
        <v>31</v>
      </c>
      <c r="AX247" s="14" t="s">
        <v>75</v>
      </c>
      <c r="AY247" s="180" t="s">
        <v>205</v>
      </c>
    </row>
    <row r="248" spans="2:65" s="14" customFormat="1" ht="22.5">
      <c r="B248" s="179"/>
      <c r="D248" s="165" t="s">
        <v>219</v>
      </c>
      <c r="E248" s="180" t="s">
        <v>1</v>
      </c>
      <c r="F248" s="181" t="s">
        <v>1163</v>
      </c>
      <c r="H248" s="180" t="s">
        <v>1</v>
      </c>
      <c r="I248" s="182"/>
      <c r="L248" s="179"/>
      <c r="M248" s="183"/>
      <c r="T248" s="184"/>
      <c r="AT248" s="180" t="s">
        <v>219</v>
      </c>
      <c r="AU248" s="180" t="s">
        <v>88</v>
      </c>
      <c r="AV248" s="14" t="s">
        <v>82</v>
      </c>
      <c r="AW248" s="14" t="s">
        <v>31</v>
      </c>
      <c r="AX248" s="14" t="s">
        <v>75</v>
      </c>
      <c r="AY248" s="180" t="s">
        <v>205</v>
      </c>
    </row>
    <row r="249" spans="2:65" s="14" customFormat="1" ht="22.5">
      <c r="B249" s="179"/>
      <c r="D249" s="165" t="s">
        <v>219</v>
      </c>
      <c r="E249" s="180" t="s">
        <v>1</v>
      </c>
      <c r="F249" s="181" t="s">
        <v>1164</v>
      </c>
      <c r="H249" s="180" t="s">
        <v>1</v>
      </c>
      <c r="I249" s="182"/>
      <c r="L249" s="179"/>
      <c r="M249" s="183"/>
      <c r="T249" s="184"/>
      <c r="AT249" s="180" t="s">
        <v>219</v>
      </c>
      <c r="AU249" s="180" t="s">
        <v>88</v>
      </c>
      <c r="AV249" s="14" t="s">
        <v>82</v>
      </c>
      <c r="AW249" s="14" t="s">
        <v>31</v>
      </c>
      <c r="AX249" s="14" t="s">
        <v>75</v>
      </c>
      <c r="AY249" s="180" t="s">
        <v>205</v>
      </c>
    </row>
    <row r="250" spans="2:65" s="14" customFormat="1" ht="22.5">
      <c r="B250" s="179"/>
      <c r="D250" s="165" t="s">
        <v>219</v>
      </c>
      <c r="E250" s="180" t="s">
        <v>1</v>
      </c>
      <c r="F250" s="181" t="s">
        <v>1165</v>
      </c>
      <c r="H250" s="180" t="s">
        <v>1</v>
      </c>
      <c r="I250" s="182"/>
      <c r="L250" s="179"/>
      <c r="M250" s="183"/>
      <c r="T250" s="184"/>
      <c r="AT250" s="180" t="s">
        <v>219</v>
      </c>
      <c r="AU250" s="180" t="s">
        <v>88</v>
      </c>
      <c r="AV250" s="14" t="s">
        <v>82</v>
      </c>
      <c r="AW250" s="14" t="s">
        <v>31</v>
      </c>
      <c r="AX250" s="14" t="s">
        <v>75</v>
      </c>
      <c r="AY250" s="180" t="s">
        <v>205</v>
      </c>
    </row>
    <row r="251" spans="2:65" s="14" customFormat="1" ht="33.75">
      <c r="B251" s="179"/>
      <c r="D251" s="165" t="s">
        <v>219</v>
      </c>
      <c r="E251" s="180" t="s">
        <v>1</v>
      </c>
      <c r="F251" s="181" t="s">
        <v>1166</v>
      </c>
      <c r="H251" s="180" t="s">
        <v>1</v>
      </c>
      <c r="I251" s="182"/>
      <c r="L251" s="179"/>
      <c r="M251" s="183"/>
      <c r="T251" s="184"/>
      <c r="AT251" s="180" t="s">
        <v>219</v>
      </c>
      <c r="AU251" s="180" t="s">
        <v>88</v>
      </c>
      <c r="AV251" s="14" t="s">
        <v>82</v>
      </c>
      <c r="AW251" s="14" t="s">
        <v>31</v>
      </c>
      <c r="AX251" s="14" t="s">
        <v>75</v>
      </c>
      <c r="AY251" s="180" t="s">
        <v>205</v>
      </c>
    </row>
    <row r="252" spans="2:65" s="13" customFormat="1">
      <c r="B252" s="172"/>
      <c r="D252" s="165" t="s">
        <v>219</v>
      </c>
      <c r="E252" s="173" t="s">
        <v>1</v>
      </c>
      <c r="F252" s="174" t="s">
        <v>221</v>
      </c>
      <c r="H252" s="175">
        <v>32</v>
      </c>
      <c r="I252" s="176"/>
      <c r="L252" s="172"/>
      <c r="M252" s="177"/>
      <c r="T252" s="178"/>
      <c r="AT252" s="173" t="s">
        <v>219</v>
      </c>
      <c r="AU252" s="173" t="s">
        <v>88</v>
      </c>
      <c r="AV252" s="13" t="s">
        <v>210</v>
      </c>
      <c r="AW252" s="13" t="s">
        <v>31</v>
      </c>
      <c r="AX252" s="13" t="s">
        <v>82</v>
      </c>
      <c r="AY252" s="173" t="s">
        <v>205</v>
      </c>
    </row>
    <row r="253" spans="2:65" s="1" customFormat="1" ht="24.2" customHeight="1">
      <c r="B253" s="136"/>
      <c r="C253" s="137" t="s">
        <v>1167</v>
      </c>
      <c r="D253" s="137" t="s">
        <v>206</v>
      </c>
      <c r="E253" s="138" t="s">
        <v>1130</v>
      </c>
      <c r="F253" s="139" t="s">
        <v>1131</v>
      </c>
      <c r="G253" s="140" t="s">
        <v>592</v>
      </c>
      <c r="H253" s="141">
        <v>32</v>
      </c>
      <c r="I253" s="142"/>
      <c r="J253" s="143">
        <f t="shared" ref="J253:J258" si="50">ROUND(I253*H253,2)</f>
        <v>0</v>
      </c>
      <c r="K253" s="144"/>
      <c r="L253" s="145"/>
      <c r="M253" s="146" t="s">
        <v>1</v>
      </c>
      <c r="N253" s="147" t="s">
        <v>41</v>
      </c>
      <c r="P253" s="148">
        <f t="shared" ref="P253:P258" si="51">O253*H253</f>
        <v>0</v>
      </c>
      <c r="Q253" s="148">
        <v>0</v>
      </c>
      <c r="R253" s="148">
        <f t="shared" ref="R253:R258" si="52">Q253*H253</f>
        <v>0</v>
      </c>
      <c r="S253" s="148">
        <v>0</v>
      </c>
      <c r="T253" s="149">
        <f t="shared" ref="T253:T258" si="53">S253*H253</f>
        <v>0</v>
      </c>
      <c r="AR253" s="150" t="s">
        <v>1012</v>
      </c>
      <c r="AT253" s="150" t="s">
        <v>206</v>
      </c>
      <c r="AU253" s="150" t="s">
        <v>88</v>
      </c>
      <c r="AY253" s="17" t="s">
        <v>205</v>
      </c>
      <c r="BE253" s="151">
        <f t="shared" ref="BE253:BE258" si="54">IF(N253="základná",J253,0)</f>
        <v>0</v>
      </c>
      <c r="BF253" s="151">
        <f t="shared" ref="BF253:BF258" si="55">IF(N253="znížená",J253,0)</f>
        <v>0</v>
      </c>
      <c r="BG253" s="151">
        <f t="shared" ref="BG253:BG258" si="56">IF(N253="zákl. prenesená",J253,0)</f>
        <v>0</v>
      </c>
      <c r="BH253" s="151">
        <f t="shared" ref="BH253:BH258" si="57">IF(N253="zníž. prenesená",J253,0)</f>
        <v>0</v>
      </c>
      <c r="BI253" s="151">
        <f t="shared" ref="BI253:BI258" si="58">IF(N253="nulová",J253,0)</f>
        <v>0</v>
      </c>
      <c r="BJ253" s="17" t="s">
        <v>88</v>
      </c>
      <c r="BK253" s="151">
        <f t="shared" ref="BK253:BK258" si="59">ROUND(I253*H253,2)</f>
        <v>0</v>
      </c>
      <c r="BL253" s="17" t="s">
        <v>1012</v>
      </c>
      <c r="BM253" s="150" t="s">
        <v>1168</v>
      </c>
    </row>
    <row r="254" spans="2:65" s="1" customFormat="1" ht="16.5" customHeight="1">
      <c r="B254" s="136"/>
      <c r="C254" s="137" t="s">
        <v>1169</v>
      </c>
      <c r="D254" s="137" t="s">
        <v>206</v>
      </c>
      <c r="E254" s="138" t="s">
        <v>1134</v>
      </c>
      <c r="F254" s="139" t="s">
        <v>1135</v>
      </c>
      <c r="G254" s="140" t="s">
        <v>592</v>
      </c>
      <c r="H254" s="141">
        <v>32</v>
      </c>
      <c r="I254" s="142"/>
      <c r="J254" s="143">
        <f t="shared" si="50"/>
        <v>0</v>
      </c>
      <c r="K254" s="144"/>
      <c r="L254" s="145"/>
      <c r="M254" s="146" t="s">
        <v>1</v>
      </c>
      <c r="N254" s="147" t="s">
        <v>41</v>
      </c>
      <c r="P254" s="148">
        <f t="shared" si="51"/>
        <v>0</v>
      </c>
      <c r="Q254" s="148">
        <v>0</v>
      </c>
      <c r="R254" s="148">
        <f t="shared" si="52"/>
        <v>0</v>
      </c>
      <c r="S254" s="148">
        <v>0</v>
      </c>
      <c r="T254" s="149">
        <f t="shared" si="53"/>
        <v>0</v>
      </c>
      <c r="AR254" s="150" t="s">
        <v>1012</v>
      </c>
      <c r="AT254" s="150" t="s">
        <v>206</v>
      </c>
      <c r="AU254" s="150" t="s">
        <v>88</v>
      </c>
      <c r="AY254" s="17" t="s">
        <v>205</v>
      </c>
      <c r="BE254" s="151">
        <f t="shared" si="54"/>
        <v>0</v>
      </c>
      <c r="BF254" s="151">
        <f t="shared" si="55"/>
        <v>0</v>
      </c>
      <c r="BG254" s="151">
        <f t="shared" si="56"/>
        <v>0</v>
      </c>
      <c r="BH254" s="151">
        <f t="shared" si="57"/>
        <v>0</v>
      </c>
      <c r="BI254" s="151">
        <f t="shared" si="58"/>
        <v>0</v>
      </c>
      <c r="BJ254" s="17" t="s">
        <v>88</v>
      </c>
      <c r="BK254" s="151">
        <f t="shared" si="59"/>
        <v>0</v>
      </c>
      <c r="BL254" s="17" t="s">
        <v>1012</v>
      </c>
      <c r="BM254" s="150" t="s">
        <v>1170</v>
      </c>
    </row>
    <row r="255" spans="2:65" s="1" customFormat="1" ht="16.5" customHeight="1">
      <c r="B255" s="136"/>
      <c r="C255" s="137" t="s">
        <v>1171</v>
      </c>
      <c r="D255" s="137" t="s">
        <v>206</v>
      </c>
      <c r="E255" s="138" t="s">
        <v>1138</v>
      </c>
      <c r="F255" s="139" t="s">
        <v>1139</v>
      </c>
      <c r="G255" s="140" t="s">
        <v>592</v>
      </c>
      <c r="H255" s="141">
        <v>64</v>
      </c>
      <c r="I255" s="142"/>
      <c r="J255" s="143">
        <f t="shared" si="50"/>
        <v>0</v>
      </c>
      <c r="K255" s="144"/>
      <c r="L255" s="145"/>
      <c r="M255" s="146" t="s">
        <v>1</v>
      </c>
      <c r="N255" s="147" t="s">
        <v>41</v>
      </c>
      <c r="P255" s="148">
        <f t="shared" si="51"/>
        <v>0</v>
      </c>
      <c r="Q255" s="148">
        <v>0</v>
      </c>
      <c r="R255" s="148">
        <f t="shared" si="52"/>
        <v>0</v>
      </c>
      <c r="S255" s="148">
        <v>0</v>
      </c>
      <c r="T255" s="149">
        <f t="shared" si="53"/>
        <v>0</v>
      </c>
      <c r="AR255" s="150" t="s">
        <v>1012</v>
      </c>
      <c r="AT255" s="150" t="s">
        <v>206</v>
      </c>
      <c r="AU255" s="150" t="s">
        <v>88</v>
      </c>
      <c r="AY255" s="17" t="s">
        <v>205</v>
      </c>
      <c r="BE255" s="151">
        <f t="shared" si="54"/>
        <v>0</v>
      </c>
      <c r="BF255" s="151">
        <f t="shared" si="55"/>
        <v>0</v>
      </c>
      <c r="BG255" s="151">
        <f t="shared" si="56"/>
        <v>0</v>
      </c>
      <c r="BH255" s="151">
        <f t="shared" si="57"/>
        <v>0</v>
      </c>
      <c r="BI255" s="151">
        <f t="shared" si="58"/>
        <v>0</v>
      </c>
      <c r="BJ255" s="17" t="s">
        <v>88</v>
      </c>
      <c r="BK255" s="151">
        <f t="shared" si="59"/>
        <v>0</v>
      </c>
      <c r="BL255" s="17" t="s">
        <v>1012</v>
      </c>
      <c r="BM255" s="150" t="s">
        <v>1172</v>
      </c>
    </row>
    <row r="256" spans="2:65" s="1" customFormat="1" ht="16.5" customHeight="1">
      <c r="B256" s="136"/>
      <c r="C256" s="137" t="s">
        <v>1173</v>
      </c>
      <c r="D256" s="137" t="s">
        <v>206</v>
      </c>
      <c r="E256" s="138" t="s">
        <v>1142</v>
      </c>
      <c r="F256" s="139" t="s">
        <v>1143</v>
      </c>
      <c r="G256" s="140" t="s">
        <v>592</v>
      </c>
      <c r="H256" s="141">
        <v>32</v>
      </c>
      <c r="I256" s="142"/>
      <c r="J256" s="143">
        <f t="shared" si="50"/>
        <v>0</v>
      </c>
      <c r="K256" s="144"/>
      <c r="L256" s="145"/>
      <c r="M256" s="146" t="s">
        <v>1</v>
      </c>
      <c r="N256" s="147" t="s">
        <v>41</v>
      </c>
      <c r="P256" s="148">
        <f t="shared" si="51"/>
        <v>0</v>
      </c>
      <c r="Q256" s="148">
        <v>0</v>
      </c>
      <c r="R256" s="148">
        <f t="shared" si="52"/>
        <v>0</v>
      </c>
      <c r="S256" s="148">
        <v>0</v>
      </c>
      <c r="T256" s="149">
        <f t="shared" si="53"/>
        <v>0</v>
      </c>
      <c r="AR256" s="150" t="s">
        <v>1012</v>
      </c>
      <c r="AT256" s="150" t="s">
        <v>206</v>
      </c>
      <c r="AU256" s="150" t="s">
        <v>88</v>
      </c>
      <c r="AY256" s="17" t="s">
        <v>205</v>
      </c>
      <c r="BE256" s="151">
        <f t="shared" si="54"/>
        <v>0</v>
      </c>
      <c r="BF256" s="151">
        <f t="shared" si="55"/>
        <v>0</v>
      </c>
      <c r="BG256" s="151">
        <f t="shared" si="56"/>
        <v>0</v>
      </c>
      <c r="BH256" s="151">
        <f t="shared" si="57"/>
        <v>0</v>
      </c>
      <c r="BI256" s="151">
        <f t="shared" si="58"/>
        <v>0</v>
      </c>
      <c r="BJ256" s="17" t="s">
        <v>88</v>
      </c>
      <c r="BK256" s="151">
        <f t="shared" si="59"/>
        <v>0</v>
      </c>
      <c r="BL256" s="17" t="s">
        <v>1012</v>
      </c>
      <c r="BM256" s="150" t="s">
        <v>1174</v>
      </c>
    </row>
    <row r="257" spans="2:65" s="1" customFormat="1" ht="16.5" customHeight="1">
      <c r="B257" s="136"/>
      <c r="C257" s="137" t="s">
        <v>1175</v>
      </c>
      <c r="D257" s="137" t="s">
        <v>206</v>
      </c>
      <c r="E257" s="138" t="s">
        <v>1146</v>
      </c>
      <c r="F257" s="139" t="s">
        <v>1147</v>
      </c>
      <c r="G257" s="140" t="s">
        <v>592</v>
      </c>
      <c r="H257" s="141">
        <v>32</v>
      </c>
      <c r="I257" s="142"/>
      <c r="J257" s="143">
        <f t="shared" si="50"/>
        <v>0</v>
      </c>
      <c r="K257" s="144"/>
      <c r="L257" s="145"/>
      <c r="M257" s="146" t="s">
        <v>1</v>
      </c>
      <c r="N257" s="147" t="s">
        <v>41</v>
      </c>
      <c r="P257" s="148">
        <f t="shared" si="51"/>
        <v>0</v>
      </c>
      <c r="Q257" s="148">
        <v>0</v>
      </c>
      <c r="R257" s="148">
        <f t="shared" si="52"/>
        <v>0</v>
      </c>
      <c r="S257" s="148">
        <v>0</v>
      </c>
      <c r="T257" s="149">
        <f t="shared" si="53"/>
        <v>0</v>
      </c>
      <c r="AR257" s="150" t="s">
        <v>1012</v>
      </c>
      <c r="AT257" s="150" t="s">
        <v>206</v>
      </c>
      <c r="AU257" s="150" t="s">
        <v>88</v>
      </c>
      <c r="AY257" s="17" t="s">
        <v>205</v>
      </c>
      <c r="BE257" s="151">
        <f t="shared" si="54"/>
        <v>0</v>
      </c>
      <c r="BF257" s="151">
        <f t="shared" si="55"/>
        <v>0</v>
      </c>
      <c r="BG257" s="151">
        <f t="shared" si="56"/>
        <v>0</v>
      </c>
      <c r="BH257" s="151">
        <f t="shared" si="57"/>
        <v>0</v>
      </c>
      <c r="BI257" s="151">
        <f t="shared" si="58"/>
        <v>0</v>
      </c>
      <c r="BJ257" s="17" t="s">
        <v>88</v>
      </c>
      <c r="BK257" s="151">
        <f t="shared" si="59"/>
        <v>0</v>
      </c>
      <c r="BL257" s="17" t="s">
        <v>1012</v>
      </c>
      <c r="BM257" s="150" t="s">
        <v>1176</v>
      </c>
    </row>
    <row r="258" spans="2:65" s="1" customFormat="1" ht="16.5" customHeight="1">
      <c r="B258" s="136"/>
      <c r="C258" s="137" t="s">
        <v>1177</v>
      </c>
      <c r="D258" s="137" t="s">
        <v>206</v>
      </c>
      <c r="E258" s="138" t="s">
        <v>1178</v>
      </c>
      <c r="F258" s="139" t="s">
        <v>1033</v>
      </c>
      <c r="G258" s="140" t="s">
        <v>520</v>
      </c>
      <c r="H258" s="141">
        <v>10</v>
      </c>
      <c r="I258" s="142"/>
      <c r="J258" s="143">
        <f t="shared" si="50"/>
        <v>0</v>
      </c>
      <c r="K258" s="144"/>
      <c r="L258" s="145"/>
      <c r="M258" s="146" t="s">
        <v>1</v>
      </c>
      <c r="N258" s="147" t="s">
        <v>41</v>
      </c>
      <c r="P258" s="148">
        <f t="shared" si="51"/>
        <v>0</v>
      </c>
      <c r="Q258" s="148">
        <v>0</v>
      </c>
      <c r="R258" s="148">
        <f t="shared" si="52"/>
        <v>0</v>
      </c>
      <c r="S258" s="148">
        <v>0</v>
      </c>
      <c r="T258" s="149">
        <f t="shared" si="53"/>
        <v>0</v>
      </c>
      <c r="AR258" s="150" t="s">
        <v>1012</v>
      </c>
      <c r="AT258" s="150" t="s">
        <v>206</v>
      </c>
      <c r="AU258" s="150" t="s">
        <v>88</v>
      </c>
      <c r="AY258" s="17" t="s">
        <v>205</v>
      </c>
      <c r="BE258" s="151">
        <f t="shared" si="54"/>
        <v>0</v>
      </c>
      <c r="BF258" s="151">
        <f t="shared" si="55"/>
        <v>0</v>
      </c>
      <c r="BG258" s="151">
        <f t="shared" si="56"/>
        <v>0</v>
      </c>
      <c r="BH258" s="151">
        <f t="shared" si="57"/>
        <v>0</v>
      </c>
      <c r="BI258" s="151">
        <f t="shared" si="58"/>
        <v>0</v>
      </c>
      <c r="BJ258" s="17" t="s">
        <v>88</v>
      </c>
      <c r="BK258" s="151">
        <f t="shared" si="59"/>
        <v>0</v>
      </c>
      <c r="BL258" s="17" t="s">
        <v>1012</v>
      </c>
      <c r="BM258" s="150" t="s">
        <v>1179</v>
      </c>
    </row>
    <row r="259" spans="2:65" s="11" customFormat="1" ht="22.9" customHeight="1">
      <c r="B259" s="126"/>
      <c r="D259" s="127" t="s">
        <v>74</v>
      </c>
      <c r="E259" s="152" t="s">
        <v>1180</v>
      </c>
      <c r="F259" s="152" t="s">
        <v>1181</v>
      </c>
      <c r="I259" s="129"/>
      <c r="J259" s="153">
        <f>BK259</f>
        <v>0</v>
      </c>
      <c r="L259" s="126"/>
      <c r="M259" s="131"/>
      <c r="P259" s="132">
        <f>SUM(P260:P268)</f>
        <v>0</v>
      </c>
      <c r="R259" s="132">
        <f>SUM(R260:R268)</f>
        <v>0</v>
      </c>
      <c r="T259" s="133">
        <f>SUM(T260:T268)</f>
        <v>0</v>
      </c>
      <c r="AR259" s="127" t="s">
        <v>82</v>
      </c>
      <c r="AT259" s="134" t="s">
        <v>74</v>
      </c>
      <c r="AU259" s="134" t="s">
        <v>82</v>
      </c>
      <c r="AY259" s="127" t="s">
        <v>205</v>
      </c>
      <c r="BK259" s="135">
        <f>SUM(BK260:BK268)</f>
        <v>0</v>
      </c>
    </row>
    <row r="260" spans="2:65" s="1" customFormat="1" ht="49.15" customHeight="1">
      <c r="B260" s="136"/>
      <c r="C260" s="154" t="s">
        <v>1182</v>
      </c>
      <c r="D260" s="154" t="s">
        <v>214</v>
      </c>
      <c r="E260" s="155" t="s">
        <v>1183</v>
      </c>
      <c r="F260" s="156" t="s">
        <v>1184</v>
      </c>
      <c r="G260" s="157" t="s">
        <v>592</v>
      </c>
      <c r="H260" s="158">
        <v>9</v>
      </c>
      <c r="I260" s="159"/>
      <c r="J260" s="160">
        <f t="shared" ref="J260:J268" si="60">ROUND(I260*H260,2)</f>
        <v>0</v>
      </c>
      <c r="K260" s="161"/>
      <c r="L260" s="32"/>
      <c r="M260" s="162" t="s">
        <v>1</v>
      </c>
      <c r="N260" s="163" t="s">
        <v>41</v>
      </c>
      <c r="P260" s="148">
        <f t="shared" ref="P260:P268" si="61">O260*H260</f>
        <v>0</v>
      </c>
      <c r="Q260" s="148">
        <v>0</v>
      </c>
      <c r="R260" s="148">
        <f t="shared" ref="R260:R268" si="62">Q260*H260</f>
        <v>0</v>
      </c>
      <c r="S260" s="148">
        <v>0</v>
      </c>
      <c r="T260" s="149">
        <f t="shared" ref="T260:T268" si="63">S260*H260</f>
        <v>0</v>
      </c>
      <c r="AR260" s="150" t="s">
        <v>233</v>
      </c>
      <c r="AT260" s="150" t="s">
        <v>214</v>
      </c>
      <c r="AU260" s="150" t="s">
        <v>88</v>
      </c>
      <c r="AY260" s="17" t="s">
        <v>205</v>
      </c>
      <c r="BE260" s="151">
        <f t="shared" ref="BE260:BE268" si="64">IF(N260="základná",J260,0)</f>
        <v>0</v>
      </c>
      <c r="BF260" s="151">
        <f t="shared" ref="BF260:BF268" si="65">IF(N260="znížená",J260,0)</f>
        <v>0</v>
      </c>
      <c r="BG260" s="151">
        <f t="shared" ref="BG260:BG268" si="66">IF(N260="zákl. prenesená",J260,0)</f>
        <v>0</v>
      </c>
      <c r="BH260" s="151">
        <f t="shared" ref="BH260:BH268" si="67">IF(N260="zníž. prenesená",J260,0)</f>
        <v>0</v>
      </c>
      <c r="BI260" s="151">
        <f t="shared" ref="BI260:BI268" si="68">IF(N260="nulová",J260,0)</f>
        <v>0</v>
      </c>
      <c r="BJ260" s="17" t="s">
        <v>88</v>
      </c>
      <c r="BK260" s="151">
        <f t="shared" ref="BK260:BK268" si="69">ROUND(I260*H260,2)</f>
        <v>0</v>
      </c>
      <c r="BL260" s="17" t="s">
        <v>233</v>
      </c>
      <c r="BM260" s="150" t="s">
        <v>1185</v>
      </c>
    </row>
    <row r="261" spans="2:65" s="1" customFormat="1" ht="66.75" customHeight="1">
      <c r="B261" s="136"/>
      <c r="C261" s="154" t="s">
        <v>1186</v>
      </c>
      <c r="D261" s="154" t="s">
        <v>214</v>
      </c>
      <c r="E261" s="155" t="s">
        <v>1187</v>
      </c>
      <c r="F261" s="156" t="s">
        <v>1188</v>
      </c>
      <c r="G261" s="157" t="s">
        <v>592</v>
      </c>
      <c r="H261" s="158">
        <v>36</v>
      </c>
      <c r="I261" s="159"/>
      <c r="J261" s="160">
        <f t="shared" si="60"/>
        <v>0</v>
      </c>
      <c r="K261" s="161"/>
      <c r="L261" s="32"/>
      <c r="M261" s="162" t="s">
        <v>1</v>
      </c>
      <c r="N261" s="163" t="s">
        <v>41</v>
      </c>
      <c r="P261" s="148">
        <f t="shared" si="61"/>
        <v>0</v>
      </c>
      <c r="Q261" s="148">
        <v>0</v>
      </c>
      <c r="R261" s="148">
        <f t="shared" si="62"/>
        <v>0</v>
      </c>
      <c r="S261" s="148">
        <v>0</v>
      </c>
      <c r="T261" s="149">
        <f t="shared" si="63"/>
        <v>0</v>
      </c>
      <c r="AR261" s="150" t="s">
        <v>233</v>
      </c>
      <c r="AT261" s="150" t="s">
        <v>214</v>
      </c>
      <c r="AU261" s="150" t="s">
        <v>88</v>
      </c>
      <c r="AY261" s="17" t="s">
        <v>205</v>
      </c>
      <c r="BE261" s="151">
        <f t="shared" si="64"/>
        <v>0</v>
      </c>
      <c r="BF261" s="151">
        <f t="shared" si="65"/>
        <v>0</v>
      </c>
      <c r="BG261" s="151">
        <f t="shared" si="66"/>
        <v>0</v>
      </c>
      <c r="BH261" s="151">
        <f t="shared" si="67"/>
        <v>0</v>
      </c>
      <c r="BI261" s="151">
        <f t="shared" si="68"/>
        <v>0</v>
      </c>
      <c r="BJ261" s="17" t="s">
        <v>88</v>
      </c>
      <c r="BK261" s="151">
        <f t="shared" si="69"/>
        <v>0</v>
      </c>
      <c r="BL261" s="17" t="s">
        <v>233</v>
      </c>
      <c r="BM261" s="150" t="s">
        <v>1189</v>
      </c>
    </row>
    <row r="262" spans="2:65" s="1" customFormat="1" ht="37.9" customHeight="1">
      <c r="B262" s="136"/>
      <c r="C262" s="154" t="s">
        <v>1190</v>
      </c>
      <c r="D262" s="154" t="s">
        <v>214</v>
      </c>
      <c r="E262" s="155" t="s">
        <v>1191</v>
      </c>
      <c r="F262" s="156" t="s">
        <v>1192</v>
      </c>
      <c r="G262" s="157" t="s">
        <v>982</v>
      </c>
      <c r="H262" s="158">
        <v>450</v>
      </c>
      <c r="I262" s="159"/>
      <c r="J262" s="160">
        <f t="shared" si="60"/>
        <v>0</v>
      </c>
      <c r="K262" s="161"/>
      <c r="L262" s="32"/>
      <c r="M262" s="162" t="s">
        <v>1</v>
      </c>
      <c r="N262" s="163" t="s">
        <v>41</v>
      </c>
      <c r="P262" s="148">
        <f t="shared" si="61"/>
        <v>0</v>
      </c>
      <c r="Q262" s="148">
        <v>0</v>
      </c>
      <c r="R262" s="148">
        <f t="shared" si="62"/>
        <v>0</v>
      </c>
      <c r="S262" s="148">
        <v>0</v>
      </c>
      <c r="T262" s="149">
        <f t="shared" si="63"/>
        <v>0</v>
      </c>
      <c r="AR262" s="150" t="s">
        <v>233</v>
      </c>
      <c r="AT262" s="150" t="s">
        <v>214</v>
      </c>
      <c r="AU262" s="150" t="s">
        <v>88</v>
      </c>
      <c r="AY262" s="17" t="s">
        <v>205</v>
      </c>
      <c r="BE262" s="151">
        <f t="shared" si="64"/>
        <v>0</v>
      </c>
      <c r="BF262" s="151">
        <f t="shared" si="65"/>
        <v>0</v>
      </c>
      <c r="BG262" s="151">
        <f t="shared" si="66"/>
        <v>0</v>
      </c>
      <c r="BH262" s="151">
        <f t="shared" si="67"/>
        <v>0</v>
      </c>
      <c r="BI262" s="151">
        <f t="shared" si="68"/>
        <v>0</v>
      </c>
      <c r="BJ262" s="17" t="s">
        <v>88</v>
      </c>
      <c r="BK262" s="151">
        <f t="shared" si="69"/>
        <v>0</v>
      </c>
      <c r="BL262" s="17" t="s">
        <v>233</v>
      </c>
      <c r="BM262" s="150" t="s">
        <v>1193</v>
      </c>
    </row>
    <row r="263" spans="2:65" s="1" customFormat="1" ht="24.2" customHeight="1">
      <c r="B263" s="136"/>
      <c r="C263" s="154" t="s">
        <v>1194</v>
      </c>
      <c r="D263" s="154" t="s">
        <v>214</v>
      </c>
      <c r="E263" s="155" t="s">
        <v>1195</v>
      </c>
      <c r="F263" s="156" t="s">
        <v>1196</v>
      </c>
      <c r="G263" s="157" t="s">
        <v>982</v>
      </c>
      <c r="H263" s="158">
        <v>55</v>
      </c>
      <c r="I263" s="159"/>
      <c r="J263" s="160">
        <f t="shared" si="60"/>
        <v>0</v>
      </c>
      <c r="K263" s="161"/>
      <c r="L263" s="32"/>
      <c r="M263" s="162" t="s">
        <v>1</v>
      </c>
      <c r="N263" s="163" t="s">
        <v>41</v>
      </c>
      <c r="P263" s="148">
        <f t="shared" si="61"/>
        <v>0</v>
      </c>
      <c r="Q263" s="148">
        <v>0</v>
      </c>
      <c r="R263" s="148">
        <f t="shared" si="62"/>
        <v>0</v>
      </c>
      <c r="S263" s="148">
        <v>0</v>
      </c>
      <c r="T263" s="149">
        <f t="shared" si="63"/>
        <v>0</v>
      </c>
      <c r="AR263" s="150" t="s">
        <v>233</v>
      </c>
      <c r="AT263" s="150" t="s">
        <v>214</v>
      </c>
      <c r="AU263" s="150" t="s">
        <v>88</v>
      </c>
      <c r="AY263" s="17" t="s">
        <v>205</v>
      </c>
      <c r="BE263" s="151">
        <f t="shared" si="64"/>
        <v>0</v>
      </c>
      <c r="BF263" s="151">
        <f t="shared" si="65"/>
        <v>0</v>
      </c>
      <c r="BG263" s="151">
        <f t="shared" si="66"/>
        <v>0</v>
      </c>
      <c r="BH263" s="151">
        <f t="shared" si="67"/>
        <v>0</v>
      </c>
      <c r="BI263" s="151">
        <f t="shared" si="68"/>
        <v>0</v>
      </c>
      <c r="BJ263" s="17" t="s">
        <v>88</v>
      </c>
      <c r="BK263" s="151">
        <f t="shared" si="69"/>
        <v>0</v>
      </c>
      <c r="BL263" s="17" t="s">
        <v>233</v>
      </c>
      <c r="BM263" s="150" t="s">
        <v>1197</v>
      </c>
    </row>
    <row r="264" spans="2:65" s="1" customFormat="1" ht="16.5" customHeight="1">
      <c r="B264" s="136"/>
      <c r="C264" s="154" t="s">
        <v>1014</v>
      </c>
      <c r="D264" s="154" t="s">
        <v>214</v>
      </c>
      <c r="E264" s="155" t="s">
        <v>1198</v>
      </c>
      <c r="F264" s="156" t="s">
        <v>1199</v>
      </c>
      <c r="G264" s="157" t="s">
        <v>982</v>
      </c>
      <c r="H264" s="158">
        <v>90</v>
      </c>
      <c r="I264" s="159"/>
      <c r="J264" s="160">
        <f t="shared" si="60"/>
        <v>0</v>
      </c>
      <c r="K264" s="161"/>
      <c r="L264" s="32"/>
      <c r="M264" s="162" t="s">
        <v>1</v>
      </c>
      <c r="N264" s="163" t="s">
        <v>41</v>
      </c>
      <c r="P264" s="148">
        <f t="shared" si="61"/>
        <v>0</v>
      </c>
      <c r="Q264" s="148">
        <v>0</v>
      </c>
      <c r="R264" s="148">
        <f t="shared" si="62"/>
        <v>0</v>
      </c>
      <c r="S264" s="148">
        <v>0</v>
      </c>
      <c r="T264" s="149">
        <f t="shared" si="63"/>
        <v>0</v>
      </c>
      <c r="AR264" s="150" t="s">
        <v>233</v>
      </c>
      <c r="AT264" s="150" t="s">
        <v>214</v>
      </c>
      <c r="AU264" s="150" t="s">
        <v>88</v>
      </c>
      <c r="AY264" s="17" t="s">
        <v>205</v>
      </c>
      <c r="BE264" s="151">
        <f t="shared" si="64"/>
        <v>0</v>
      </c>
      <c r="BF264" s="151">
        <f t="shared" si="65"/>
        <v>0</v>
      </c>
      <c r="BG264" s="151">
        <f t="shared" si="66"/>
        <v>0</v>
      </c>
      <c r="BH264" s="151">
        <f t="shared" si="67"/>
        <v>0</v>
      </c>
      <c r="BI264" s="151">
        <f t="shared" si="68"/>
        <v>0</v>
      </c>
      <c r="BJ264" s="17" t="s">
        <v>88</v>
      </c>
      <c r="BK264" s="151">
        <f t="shared" si="69"/>
        <v>0</v>
      </c>
      <c r="BL264" s="17" t="s">
        <v>233</v>
      </c>
      <c r="BM264" s="150" t="s">
        <v>1200</v>
      </c>
    </row>
    <row r="265" spans="2:65" s="1" customFormat="1" ht="24.2" customHeight="1">
      <c r="B265" s="136"/>
      <c r="C265" s="154" t="s">
        <v>1201</v>
      </c>
      <c r="D265" s="154" t="s">
        <v>214</v>
      </c>
      <c r="E265" s="155" t="s">
        <v>1202</v>
      </c>
      <c r="F265" s="156" t="s">
        <v>1000</v>
      </c>
      <c r="G265" s="157" t="s">
        <v>982</v>
      </c>
      <c r="H265" s="158">
        <v>220</v>
      </c>
      <c r="I265" s="159"/>
      <c r="J265" s="160">
        <f t="shared" si="60"/>
        <v>0</v>
      </c>
      <c r="K265" s="161"/>
      <c r="L265" s="32"/>
      <c r="M265" s="162" t="s">
        <v>1</v>
      </c>
      <c r="N265" s="163" t="s">
        <v>41</v>
      </c>
      <c r="P265" s="148">
        <f t="shared" si="61"/>
        <v>0</v>
      </c>
      <c r="Q265" s="148">
        <v>0</v>
      </c>
      <c r="R265" s="148">
        <f t="shared" si="62"/>
        <v>0</v>
      </c>
      <c r="S265" s="148">
        <v>0</v>
      </c>
      <c r="T265" s="149">
        <f t="shared" si="63"/>
        <v>0</v>
      </c>
      <c r="AR265" s="150" t="s">
        <v>233</v>
      </c>
      <c r="AT265" s="150" t="s">
        <v>214</v>
      </c>
      <c r="AU265" s="150" t="s">
        <v>88</v>
      </c>
      <c r="AY265" s="17" t="s">
        <v>205</v>
      </c>
      <c r="BE265" s="151">
        <f t="shared" si="64"/>
        <v>0</v>
      </c>
      <c r="BF265" s="151">
        <f t="shared" si="65"/>
        <v>0</v>
      </c>
      <c r="BG265" s="151">
        <f t="shared" si="66"/>
        <v>0</v>
      </c>
      <c r="BH265" s="151">
        <f t="shared" si="67"/>
        <v>0</v>
      </c>
      <c r="BI265" s="151">
        <f t="shared" si="68"/>
        <v>0</v>
      </c>
      <c r="BJ265" s="17" t="s">
        <v>88</v>
      </c>
      <c r="BK265" s="151">
        <f t="shared" si="69"/>
        <v>0</v>
      </c>
      <c r="BL265" s="17" t="s">
        <v>233</v>
      </c>
      <c r="BM265" s="150" t="s">
        <v>1203</v>
      </c>
    </row>
    <row r="266" spans="2:65" s="1" customFormat="1" ht="37.9" customHeight="1">
      <c r="B266" s="136"/>
      <c r="C266" s="154" t="s">
        <v>1204</v>
      </c>
      <c r="D266" s="154" t="s">
        <v>214</v>
      </c>
      <c r="E266" s="155" t="s">
        <v>1205</v>
      </c>
      <c r="F266" s="156" t="s">
        <v>1206</v>
      </c>
      <c r="G266" s="157" t="s">
        <v>592</v>
      </c>
      <c r="H266" s="158">
        <v>9</v>
      </c>
      <c r="I266" s="159"/>
      <c r="J266" s="160">
        <f t="shared" si="60"/>
        <v>0</v>
      </c>
      <c r="K266" s="161"/>
      <c r="L266" s="32"/>
      <c r="M266" s="162" t="s">
        <v>1</v>
      </c>
      <c r="N266" s="163" t="s">
        <v>41</v>
      </c>
      <c r="P266" s="148">
        <f t="shared" si="61"/>
        <v>0</v>
      </c>
      <c r="Q266" s="148">
        <v>0</v>
      </c>
      <c r="R266" s="148">
        <f t="shared" si="62"/>
        <v>0</v>
      </c>
      <c r="S266" s="148">
        <v>0</v>
      </c>
      <c r="T266" s="149">
        <f t="shared" si="63"/>
        <v>0</v>
      </c>
      <c r="AR266" s="150" t="s">
        <v>233</v>
      </c>
      <c r="AT266" s="150" t="s">
        <v>214</v>
      </c>
      <c r="AU266" s="150" t="s">
        <v>88</v>
      </c>
      <c r="AY266" s="17" t="s">
        <v>205</v>
      </c>
      <c r="BE266" s="151">
        <f t="shared" si="64"/>
        <v>0</v>
      </c>
      <c r="BF266" s="151">
        <f t="shared" si="65"/>
        <v>0</v>
      </c>
      <c r="BG266" s="151">
        <f t="shared" si="66"/>
        <v>0</v>
      </c>
      <c r="BH266" s="151">
        <f t="shared" si="67"/>
        <v>0</v>
      </c>
      <c r="BI266" s="151">
        <f t="shared" si="68"/>
        <v>0</v>
      </c>
      <c r="BJ266" s="17" t="s">
        <v>88</v>
      </c>
      <c r="BK266" s="151">
        <f t="shared" si="69"/>
        <v>0</v>
      </c>
      <c r="BL266" s="17" t="s">
        <v>233</v>
      </c>
      <c r="BM266" s="150" t="s">
        <v>1207</v>
      </c>
    </row>
    <row r="267" spans="2:65" s="1" customFormat="1" ht="16.5" customHeight="1">
      <c r="B267" s="136"/>
      <c r="C267" s="154" t="s">
        <v>1208</v>
      </c>
      <c r="D267" s="154" t="s">
        <v>214</v>
      </c>
      <c r="E267" s="155" t="s">
        <v>1209</v>
      </c>
      <c r="F267" s="156" t="s">
        <v>1009</v>
      </c>
      <c r="G267" s="157" t="s">
        <v>930</v>
      </c>
      <c r="H267" s="158">
        <v>20</v>
      </c>
      <c r="I267" s="159"/>
      <c r="J267" s="160">
        <f t="shared" si="60"/>
        <v>0</v>
      </c>
      <c r="K267" s="161"/>
      <c r="L267" s="32"/>
      <c r="M267" s="162" t="s">
        <v>1</v>
      </c>
      <c r="N267" s="163" t="s">
        <v>41</v>
      </c>
      <c r="P267" s="148">
        <f t="shared" si="61"/>
        <v>0</v>
      </c>
      <c r="Q267" s="148">
        <v>0</v>
      </c>
      <c r="R267" s="148">
        <f t="shared" si="62"/>
        <v>0</v>
      </c>
      <c r="S267" s="148">
        <v>0</v>
      </c>
      <c r="T267" s="149">
        <f t="shared" si="63"/>
        <v>0</v>
      </c>
      <c r="AR267" s="150" t="s">
        <v>233</v>
      </c>
      <c r="AT267" s="150" t="s">
        <v>214</v>
      </c>
      <c r="AU267" s="150" t="s">
        <v>88</v>
      </c>
      <c r="AY267" s="17" t="s">
        <v>205</v>
      </c>
      <c r="BE267" s="151">
        <f t="shared" si="64"/>
        <v>0</v>
      </c>
      <c r="BF267" s="151">
        <f t="shared" si="65"/>
        <v>0</v>
      </c>
      <c r="BG267" s="151">
        <f t="shared" si="66"/>
        <v>0</v>
      </c>
      <c r="BH267" s="151">
        <f t="shared" si="67"/>
        <v>0</v>
      </c>
      <c r="BI267" s="151">
        <f t="shared" si="68"/>
        <v>0</v>
      </c>
      <c r="BJ267" s="17" t="s">
        <v>88</v>
      </c>
      <c r="BK267" s="151">
        <f t="shared" si="69"/>
        <v>0</v>
      </c>
      <c r="BL267" s="17" t="s">
        <v>233</v>
      </c>
      <c r="BM267" s="150" t="s">
        <v>1210</v>
      </c>
    </row>
    <row r="268" spans="2:65" s="1" customFormat="1" ht="16.5" customHeight="1">
      <c r="B268" s="136"/>
      <c r="C268" s="154" t="s">
        <v>1211</v>
      </c>
      <c r="D268" s="154" t="s">
        <v>214</v>
      </c>
      <c r="E268" s="155" t="s">
        <v>1212</v>
      </c>
      <c r="F268" s="156" t="s">
        <v>1213</v>
      </c>
      <c r="G268" s="157" t="s">
        <v>930</v>
      </c>
      <c r="H268" s="158">
        <v>4</v>
      </c>
      <c r="I268" s="159"/>
      <c r="J268" s="160">
        <f t="shared" si="60"/>
        <v>0</v>
      </c>
      <c r="K268" s="161"/>
      <c r="L268" s="32"/>
      <c r="M268" s="162" t="s">
        <v>1</v>
      </c>
      <c r="N268" s="163" t="s">
        <v>41</v>
      </c>
      <c r="P268" s="148">
        <f t="shared" si="61"/>
        <v>0</v>
      </c>
      <c r="Q268" s="148">
        <v>0</v>
      </c>
      <c r="R268" s="148">
        <f t="shared" si="62"/>
        <v>0</v>
      </c>
      <c r="S268" s="148">
        <v>0</v>
      </c>
      <c r="T268" s="149">
        <f t="shared" si="63"/>
        <v>0</v>
      </c>
      <c r="AR268" s="150" t="s">
        <v>233</v>
      </c>
      <c r="AT268" s="150" t="s">
        <v>214</v>
      </c>
      <c r="AU268" s="150" t="s">
        <v>88</v>
      </c>
      <c r="AY268" s="17" t="s">
        <v>205</v>
      </c>
      <c r="BE268" s="151">
        <f t="shared" si="64"/>
        <v>0</v>
      </c>
      <c r="BF268" s="151">
        <f t="shared" si="65"/>
        <v>0</v>
      </c>
      <c r="BG268" s="151">
        <f t="shared" si="66"/>
        <v>0</v>
      </c>
      <c r="BH268" s="151">
        <f t="shared" si="67"/>
        <v>0</v>
      </c>
      <c r="BI268" s="151">
        <f t="shared" si="68"/>
        <v>0</v>
      </c>
      <c r="BJ268" s="17" t="s">
        <v>88</v>
      </c>
      <c r="BK268" s="151">
        <f t="shared" si="69"/>
        <v>0</v>
      </c>
      <c r="BL268" s="17" t="s">
        <v>233</v>
      </c>
      <c r="BM268" s="150" t="s">
        <v>1214</v>
      </c>
    </row>
    <row r="269" spans="2:65" s="11" customFormat="1" ht="22.9" customHeight="1">
      <c r="B269" s="126"/>
      <c r="D269" s="127" t="s">
        <v>74</v>
      </c>
      <c r="E269" s="152" t="s">
        <v>1180</v>
      </c>
      <c r="F269" s="152" t="s">
        <v>1181</v>
      </c>
      <c r="I269" s="129"/>
      <c r="J269" s="153">
        <f>BK269</f>
        <v>0</v>
      </c>
      <c r="L269" s="126"/>
      <c r="M269" s="131"/>
      <c r="P269" s="132">
        <f>SUM(P270:P277)</f>
        <v>0</v>
      </c>
      <c r="R269" s="132">
        <f>SUM(R270:R277)</f>
        <v>0</v>
      </c>
      <c r="T269" s="133">
        <f>SUM(T270:T277)</f>
        <v>0</v>
      </c>
      <c r="AR269" s="127" t="s">
        <v>82</v>
      </c>
      <c r="AT269" s="134" t="s">
        <v>74</v>
      </c>
      <c r="AU269" s="134" t="s">
        <v>82</v>
      </c>
      <c r="AY269" s="127" t="s">
        <v>205</v>
      </c>
      <c r="BK269" s="135">
        <f>SUM(BK270:BK277)</f>
        <v>0</v>
      </c>
    </row>
    <row r="270" spans="2:65" s="1" customFormat="1" ht="66.75" customHeight="1">
      <c r="B270" s="136"/>
      <c r="C270" s="137" t="s">
        <v>1215</v>
      </c>
      <c r="D270" s="137" t="s">
        <v>206</v>
      </c>
      <c r="E270" s="138" t="s">
        <v>1183</v>
      </c>
      <c r="F270" s="139" t="s">
        <v>1216</v>
      </c>
      <c r="G270" s="140" t="s">
        <v>592</v>
      </c>
      <c r="H270" s="141">
        <v>9</v>
      </c>
      <c r="I270" s="142"/>
      <c r="J270" s="143">
        <f t="shared" ref="J270:J277" si="70">ROUND(I270*H270,2)</f>
        <v>0</v>
      </c>
      <c r="K270" s="144"/>
      <c r="L270" s="145"/>
      <c r="M270" s="146" t="s">
        <v>1</v>
      </c>
      <c r="N270" s="147" t="s">
        <v>41</v>
      </c>
      <c r="P270" s="148">
        <f t="shared" ref="P270:P277" si="71">O270*H270</f>
        <v>0</v>
      </c>
      <c r="Q270" s="148">
        <v>0</v>
      </c>
      <c r="R270" s="148">
        <f t="shared" ref="R270:R277" si="72">Q270*H270</f>
        <v>0</v>
      </c>
      <c r="S270" s="148">
        <v>0</v>
      </c>
      <c r="T270" s="149">
        <f t="shared" ref="T270:T277" si="73">S270*H270</f>
        <v>0</v>
      </c>
      <c r="AR270" s="150" t="s">
        <v>1012</v>
      </c>
      <c r="AT270" s="150" t="s">
        <v>206</v>
      </c>
      <c r="AU270" s="150" t="s">
        <v>88</v>
      </c>
      <c r="AY270" s="17" t="s">
        <v>205</v>
      </c>
      <c r="BE270" s="151">
        <f t="shared" ref="BE270:BE277" si="74">IF(N270="základná",J270,0)</f>
        <v>0</v>
      </c>
      <c r="BF270" s="151">
        <f t="shared" ref="BF270:BF277" si="75">IF(N270="znížená",J270,0)</f>
        <v>0</v>
      </c>
      <c r="BG270" s="151">
        <f t="shared" ref="BG270:BG277" si="76">IF(N270="zákl. prenesená",J270,0)</f>
        <v>0</v>
      </c>
      <c r="BH270" s="151">
        <f t="shared" ref="BH270:BH277" si="77">IF(N270="zníž. prenesená",J270,0)</f>
        <v>0</v>
      </c>
      <c r="BI270" s="151">
        <f t="shared" ref="BI270:BI277" si="78">IF(N270="nulová",J270,0)</f>
        <v>0</v>
      </c>
      <c r="BJ270" s="17" t="s">
        <v>88</v>
      </c>
      <c r="BK270" s="151">
        <f t="shared" ref="BK270:BK277" si="79">ROUND(I270*H270,2)</f>
        <v>0</v>
      </c>
      <c r="BL270" s="17" t="s">
        <v>1012</v>
      </c>
      <c r="BM270" s="150" t="s">
        <v>1217</v>
      </c>
    </row>
    <row r="271" spans="2:65" s="1" customFormat="1" ht="66.75" customHeight="1">
      <c r="B271" s="136"/>
      <c r="C271" s="137" t="s">
        <v>169</v>
      </c>
      <c r="D271" s="137" t="s">
        <v>206</v>
      </c>
      <c r="E271" s="138" t="s">
        <v>1187</v>
      </c>
      <c r="F271" s="139" t="s">
        <v>1218</v>
      </c>
      <c r="G271" s="140" t="s">
        <v>592</v>
      </c>
      <c r="H271" s="141">
        <v>36</v>
      </c>
      <c r="I271" s="142"/>
      <c r="J271" s="143">
        <f t="shared" si="70"/>
        <v>0</v>
      </c>
      <c r="K271" s="144"/>
      <c r="L271" s="145"/>
      <c r="M271" s="146" t="s">
        <v>1</v>
      </c>
      <c r="N271" s="147" t="s">
        <v>41</v>
      </c>
      <c r="P271" s="148">
        <f t="shared" si="71"/>
        <v>0</v>
      </c>
      <c r="Q271" s="148">
        <v>0</v>
      </c>
      <c r="R271" s="148">
        <f t="shared" si="72"/>
        <v>0</v>
      </c>
      <c r="S271" s="148">
        <v>0</v>
      </c>
      <c r="T271" s="149">
        <f t="shared" si="73"/>
        <v>0</v>
      </c>
      <c r="AR271" s="150" t="s">
        <v>1012</v>
      </c>
      <c r="AT271" s="150" t="s">
        <v>206</v>
      </c>
      <c r="AU271" s="150" t="s">
        <v>88</v>
      </c>
      <c r="AY271" s="17" t="s">
        <v>205</v>
      </c>
      <c r="BE271" s="151">
        <f t="shared" si="74"/>
        <v>0</v>
      </c>
      <c r="BF271" s="151">
        <f t="shared" si="75"/>
        <v>0</v>
      </c>
      <c r="BG271" s="151">
        <f t="shared" si="76"/>
        <v>0</v>
      </c>
      <c r="BH271" s="151">
        <f t="shared" si="77"/>
        <v>0</v>
      </c>
      <c r="BI271" s="151">
        <f t="shared" si="78"/>
        <v>0</v>
      </c>
      <c r="BJ271" s="17" t="s">
        <v>88</v>
      </c>
      <c r="BK271" s="151">
        <f t="shared" si="79"/>
        <v>0</v>
      </c>
      <c r="BL271" s="17" t="s">
        <v>1012</v>
      </c>
      <c r="BM271" s="150" t="s">
        <v>1219</v>
      </c>
    </row>
    <row r="272" spans="2:65" s="1" customFormat="1" ht="37.9" customHeight="1">
      <c r="B272" s="136"/>
      <c r="C272" s="137" t="s">
        <v>1220</v>
      </c>
      <c r="D272" s="137" t="s">
        <v>206</v>
      </c>
      <c r="E272" s="138" t="s">
        <v>1191</v>
      </c>
      <c r="F272" s="139" t="s">
        <v>1192</v>
      </c>
      <c r="G272" s="140" t="s">
        <v>982</v>
      </c>
      <c r="H272" s="141">
        <v>450</v>
      </c>
      <c r="I272" s="142"/>
      <c r="J272" s="143">
        <f t="shared" si="70"/>
        <v>0</v>
      </c>
      <c r="K272" s="144"/>
      <c r="L272" s="145"/>
      <c r="M272" s="146" t="s">
        <v>1</v>
      </c>
      <c r="N272" s="147" t="s">
        <v>41</v>
      </c>
      <c r="P272" s="148">
        <f t="shared" si="71"/>
        <v>0</v>
      </c>
      <c r="Q272" s="148">
        <v>0</v>
      </c>
      <c r="R272" s="148">
        <f t="shared" si="72"/>
        <v>0</v>
      </c>
      <c r="S272" s="148">
        <v>0</v>
      </c>
      <c r="T272" s="149">
        <f t="shared" si="73"/>
        <v>0</v>
      </c>
      <c r="AR272" s="150" t="s">
        <v>1012</v>
      </c>
      <c r="AT272" s="150" t="s">
        <v>206</v>
      </c>
      <c r="AU272" s="150" t="s">
        <v>88</v>
      </c>
      <c r="AY272" s="17" t="s">
        <v>205</v>
      </c>
      <c r="BE272" s="151">
        <f t="shared" si="74"/>
        <v>0</v>
      </c>
      <c r="BF272" s="151">
        <f t="shared" si="75"/>
        <v>0</v>
      </c>
      <c r="BG272" s="151">
        <f t="shared" si="76"/>
        <v>0</v>
      </c>
      <c r="BH272" s="151">
        <f t="shared" si="77"/>
        <v>0</v>
      </c>
      <c r="BI272" s="151">
        <f t="shared" si="78"/>
        <v>0</v>
      </c>
      <c r="BJ272" s="17" t="s">
        <v>88</v>
      </c>
      <c r="BK272" s="151">
        <f t="shared" si="79"/>
        <v>0</v>
      </c>
      <c r="BL272" s="17" t="s">
        <v>1012</v>
      </c>
      <c r="BM272" s="150" t="s">
        <v>1221</v>
      </c>
    </row>
    <row r="273" spans="2:65" s="1" customFormat="1" ht="24.2" customHeight="1">
      <c r="B273" s="136"/>
      <c r="C273" s="137" t="s">
        <v>1222</v>
      </c>
      <c r="D273" s="137" t="s">
        <v>206</v>
      </c>
      <c r="E273" s="138" t="s">
        <v>1195</v>
      </c>
      <c r="F273" s="139" t="s">
        <v>1196</v>
      </c>
      <c r="G273" s="140" t="s">
        <v>982</v>
      </c>
      <c r="H273" s="141">
        <v>55</v>
      </c>
      <c r="I273" s="142"/>
      <c r="J273" s="143">
        <f t="shared" si="70"/>
        <v>0</v>
      </c>
      <c r="K273" s="144"/>
      <c r="L273" s="145"/>
      <c r="M273" s="146" t="s">
        <v>1</v>
      </c>
      <c r="N273" s="147" t="s">
        <v>41</v>
      </c>
      <c r="P273" s="148">
        <f t="shared" si="71"/>
        <v>0</v>
      </c>
      <c r="Q273" s="148">
        <v>0</v>
      </c>
      <c r="R273" s="148">
        <f t="shared" si="72"/>
        <v>0</v>
      </c>
      <c r="S273" s="148">
        <v>0</v>
      </c>
      <c r="T273" s="149">
        <f t="shared" si="73"/>
        <v>0</v>
      </c>
      <c r="AR273" s="150" t="s">
        <v>1012</v>
      </c>
      <c r="AT273" s="150" t="s">
        <v>206</v>
      </c>
      <c r="AU273" s="150" t="s">
        <v>88</v>
      </c>
      <c r="AY273" s="17" t="s">
        <v>205</v>
      </c>
      <c r="BE273" s="151">
        <f t="shared" si="74"/>
        <v>0</v>
      </c>
      <c r="BF273" s="151">
        <f t="shared" si="75"/>
        <v>0</v>
      </c>
      <c r="BG273" s="151">
        <f t="shared" si="76"/>
        <v>0</v>
      </c>
      <c r="BH273" s="151">
        <f t="shared" si="77"/>
        <v>0</v>
      </c>
      <c r="BI273" s="151">
        <f t="shared" si="78"/>
        <v>0</v>
      </c>
      <c r="BJ273" s="17" t="s">
        <v>88</v>
      </c>
      <c r="BK273" s="151">
        <f t="shared" si="79"/>
        <v>0</v>
      </c>
      <c r="BL273" s="17" t="s">
        <v>1012</v>
      </c>
      <c r="BM273" s="150" t="s">
        <v>1223</v>
      </c>
    </row>
    <row r="274" spans="2:65" s="1" customFormat="1" ht="16.5" customHeight="1">
      <c r="B274" s="136"/>
      <c r="C274" s="137" t="s">
        <v>1224</v>
      </c>
      <c r="D274" s="137" t="s">
        <v>206</v>
      </c>
      <c r="E274" s="138" t="s">
        <v>1198</v>
      </c>
      <c r="F274" s="139" t="s">
        <v>1199</v>
      </c>
      <c r="G274" s="140" t="s">
        <v>982</v>
      </c>
      <c r="H274" s="141">
        <v>90</v>
      </c>
      <c r="I274" s="142"/>
      <c r="J274" s="143">
        <f t="shared" si="70"/>
        <v>0</v>
      </c>
      <c r="K274" s="144"/>
      <c r="L274" s="145"/>
      <c r="M274" s="146" t="s">
        <v>1</v>
      </c>
      <c r="N274" s="147" t="s">
        <v>41</v>
      </c>
      <c r="P274" s="148">
        <f t="shared" si="71"/>
        <v>0</v>
      </c>
      <c r="Q274" s="148">
        <v>0</v>
      </c>
      <c r="R274" s="148">
        <f t="shared" si="72"/>
        <v>0</v>
      </c>
      <c r="S274" s="148">
        <v>0</v>
      </c>
      <c r="T274" s="149">
        <f t="shared" si="73"/>
        <v>0</v>
      </c>
      <c r="AR274" s="150" t="s">
        <v>1012</v>
      </c>
      <c r="AT274" s="150" t="s">
        <v>206</v>
      </c>
      <c r="AU274" s="150" t="s">
        <v>88</v>
      </c>
      <c r="AY274" s="17" t="s">
        <v>205</v>
      </c>
      <c r="BE274" s="151">
        <f t="shared" si="74"/>
        <v>0</v>
      </c>
      <c r="BF274" s="151">
        <f t="shared" si="75"/>
        <v>0</v>
      </c>
      <c r="BG274" s="151">
        <f t="shared" si="76"/>
        <v>0</v>
      </c>
      <c r="BH274" s="151">
        <f t="shared" si="77"/>
        <v>0</v>
      </c>
      <c r="BI274" s="151">
        <f t="shared" si="78"/>
        <v>0</v>
      </c>
      <c r="BJ274" s="17" t="s">
        <v>88</v>
      </c>
      <c r="BK274" s="151">
        <f t="shared" si="79"/>
        <v>0</v>
      </c>
      <c r="BL274" s="17" t="s">
        <v>1012</v>
      </c>
      <c r="BM274" s="150" t="s">
        <v>1225</v>
      </c>
    </row>
    <row r="275" spans="2:65" s="1" customFormat="1" ht="24.2" customHeight="1">
      <c r="B275" s="136"/>
      <c r="C275" s="137" t="s">
        <v>1226</v>
      </c>
      <c r="D275" s="137" t="s">
        <v>206</v>
      </c>
      <c r="E275" s="138" t="s">
        <v>1202</v>
      </c>
      <c r="F275" s="139" t="s">
        <v>1000</v>
      </c>
      <c r="G275" s="140" t="s">
        <v>982</v>
      </c>
      <c r="H275" s="141">
        <v>220</v>
      </c>
      <c r="I275" s="142"/>
      <c r="J275" s="143">
        <f t="shared" si="70"/>
        <v>0</v>
      </c>
      <c r="K275" s="144"/>
      <c r="L275" s="145"/>
      <c r="M275" s="146" t="s">
        <v>1</v>
      </c>
      <c r="N275" s="147" t="s">
        <v>41</v>
      </c>
      <c r="P275" s="148">
        <f t="shared" si="71"/>
        <v>0</v>
      </c>
      <c r="Q275" s="148">
        <v>0</v>
      </c>
      <c r="R275" s="148">
        <f t="shared" si="72"/>
        <v>0</v>
      </c>
      <c r="S275" s="148">
        <v>0</v>
      </c>
      <c r="T275" s="149">
        <f t="shared" si="73"/>
        <v>0</v>
      </c>
      <c r="AR275" s="150" t="s">
        <v>1012</v>
      </c>
      <c r="AT275" s="150" t="s">
        <v>206</v>
      </c>
      <c r="AU275" s="150" t="s">
        <v>88</v>
      </c>
      <c r="AY275" s="17" t="s">
        <v>205</v>
      </c>
      <c r="BE275" s="151">
        <f t="shared" si="74"/>
        <v>0</v>
      </c>
      <c r="BF275" s="151">
        <f t="shared" si="75"/>
        <v>0</v>
      </c>
      <c r="BG275" s="151">
        <f t="shared" si="76"/>
        <v>0</v>
      </c>
      <c r="BH275" s="151">
        <f t="shared" si="77"/>
        <v>0</v>
      </c>
      <c r="BI275" s="151">
        <f t="shared" si="78"/>
        <v>0</v>
      </c>
      <c r="BJ275" s="17" t="s">
        <v>88</v>
      </c>
      <c r="BK275" s="151">
        <f t="shared" si="79"/>
        <v>0</v>
      </c>
      <c r="BL275" s="17" t="s">
        <v>1012</v>
      </c>
      <c r="BM275" s="150" t="s">
        <v>1227</v>
      </c>
    </row>
    <row r="276" spans="2:65" s="1" customFormat="1" ht="37.9" customHeight="1">
      <c r="B276" s="136"/>
      <c r="C276" s="137" t="s">
        <v>478</v>
      </c>
      <c r="D276" s="137" t="s">
        <v>206</v>
      </c>
      <c r="E276" s="138" t="s">
        <v>1205</v>
      </c>
      <c r="F276" s="139" t="s">
        <v>1206</v>
      </c>
      <c r="G276" s="140" t="s">
        <v>592</v>
      </c>
      <c r="H276" s="141">
        <v>9</v>
      </c>
      <c r="I276" s="142"/>
      <c r="J276" s="143">
        <f t="shared" si="70"/>
        <v>0</v>
      </c>
      <c r="K276" s="144"/>
      <c r="L276" s="145"/>
      <c r="M276" s="146" t="s">
        <v>1</v>
      </c>
      <c r="N276" s="147" t="s">
        <v>41</v>
      </c>
      <c r="P276" s="148">
        <f t="shared" si="71"/>
        <v>0</v>
      </c>
      <c r="Q276" s="148">
        <v>0</v>
      </c>
      <c r="R276" s="148">
        <f t="shared" si="72"/>
        <v>0</v>
      </c>
      <c r="S276" s="148">
        <v>0</v>
      </c>
      <c r="T276" s="149">
        <f t="shared" si="73"/>
        <v>0</v>
      </c>
      <c r="AR276" s="150" t="s">
        <v>1012</v>
      </c>
      <c r="AT276" s="150" t="s">
        <v>206</v>
      </c>
      <c r="AU276" s="150" t="s">
        <v>88</v>
      </c>
      <c r="AY276" s="17" t="s">
        <v>205</v>
      </c>
      <c r="BE276" s="151">
        <f t="shared" si="74"/>
        <v>0</v>
      </c>
      <c r="BF276" s="151">
        <f t="shared" si="75"/>
        <v>0</v>
      </c>
      <c r="BG276" s="151">
        <f t="shared" si="76"/>
        <v>0</v>
      </c>
      <c r="BH276" s="151">
        <f t="shared" si="77"/>
        <v>0</v>
      </c>
      <c r="BI276" s="151">
        <f t="shared" si="78"/>
        <v>0</v>
      </c>
      <c r="BJ276" s="17" t="s">
        <v>88</v>
      </c>
      <c r="BK276" s="151">
        <f t="shared" si="79"/>
        <v>0</v>
      </c>
      <c r="BL276" s="17" t="s">
        <v>1012</v>
      </c>
      <c r="BM276" s="150" t="s">
        <v>1228</v>
      </c>
    </row>
    <row r="277" spans="2:65" s="1" customFormat="1" ht="16.5" customHeight="1">
      <c r="B277" s="136"/>
      <c r="C277" s="137" t="s">
        <v>1229</v>
      </c>
      <c r="D277" s="137" t="s">
        <v>206</v>
      </c>
      <c r="E277" s="138" t="s">
        <v>1230</v>
      </c>
      <c r="F277" s="139" t="s">
        <v>1033</v>
      </c>
      <c r="G277" s="140" t="s">
        <v>520</v>
      </c>
      <c r="H277" s="141">
        <v>40</v>
      </c>
      <c r="I277" s="142"/>
      <c r="J277" s="143">
        <f t="shared" si="70"/>
        <v>0</v>
      </c>
      <c r="K277" s="144"/>
      <c r="L277" s="145"/>
      <c r="M277" s="146" t="s">
        <v>1</v>
      </c>
      <c r="N277" s="147" t="s">
        <v>41</v>
      </c>
      <c r="P277" s="148">
        <f t="shared" si="71"/>
        <v>0</v>
      </c>
      <c r="Q277" s="148">
        <v>0</v>
      </c>
      <c r="R277" s="148">
        <f t="shared" si="72"/>
        <v>0</v>
      </c>
      <c r="S277" s="148">
        <v>0</v>
      </c>
      <c r="T277" s="149">
        <f t="shared" si="73"/>
        <v>0</v>
      </c>
      <c r="AR277" s="150" t="s">
        <v>1012</v>
      </c>
      <c r="AT277" s="150" t="s">
        <v>206</v>
      </c>
      <c r="AU277" s="150" t="s">
        <v>88</v>
      </c>
      <c r="AY277" s="17" t="s">
        <v>205</v>
      </c>
      <c r="BE277" s="151">
        <f t="shared" si="74"/>
        <v>0</v>
      </c>
      <c r="BF277" s="151">
        <f t="shared" si="75"/>
        <v>0</v>
      </c>
      <c r="BG277" s="151">
        <f t="shared" si="76"/>
        <v>0</v>
      </c>
      <c r="BH277" s="151">
        <f t="shared" si="77"/>
        <v>0</v>
      </c>
      <c r="BI277" s="151">
        <f t="shared" si="78"/>
        <v>0</v>
      </c>
      <c r="BJ277" s="17" t="s">
        <v>88</v>
      </c>
      <c r="BK277" s="151">
        <f t="shared" si="79"/>
        <v>0</v>
      </c>
      <c r="BL277" s="17" t="s">
        <v>1012</v>
      </c>
      <c r="BM277" s="150" t="s">
        <v>1231</v>
      </c>
    </row>
    <row r="278" spans="2:65" s="11" customFormat="1" ht="22.9" customHeight="1">
      <c r="B278" s="126"/>
      <c r="D278" s="127" t="s">
        <v>74</v>
      </c>
      <c r="E278" s="152" t="s">
        <v>1232</v>
      </c>
      <c r="F278" s="152" t="s">
        <v>1233</v>
      </c>
      <c r="I278" s="129"/>
      <c r="J278" s="153">
        <f>BK278</f>
        <v>0</v>
      </c>
      <c r="L278" s="126"/>
      <c r="M278" s="131"/>
      <c r="P278" s="132">
        <f>SUM(P279:P286)</f>
        <v>0</v>
      </c>
      <c r="R278" s="132">
        <f>SUM(R279:R286)</f>
        <v>0</v>
      </c>
      <c r="T278" s="133">
        <f>SUM(T279:T286)</f>
        <v>0</v>
      </c>
      <c r="AR278" s="127" t="s">
        <v>82</v>
      </c>
      <c r="AT278" s="134" t="s">
        <v>74</v>
      </c>
      <c r="AU278" s="134" t="s">
        <v>82</v>
      </c>
      <c r="AY278" s="127" t="s">
        <v>205</v>
      </c>
      <c r="BK278" s="135">
        <f>SUM(BK279:BK286)</f>
        <v>0</v>
      </c>
    </row>
    <row r="279" spans="2:65" s="1" customFormat="1" ht="55.5" customHeight="1">
      <c r="B279" s="136"/>
      <c r="C279" s="154" t="s">
        <v>1234</v>
      </c>
      <c r="D279" s="154" t="s">
        <v>214</v>
      </c>
      <c r="E279" s="155" t="s">
        <v>1235</v>
      </c>
      <c r="F279" s="156" t="s">
        <v>1236</v>
      </c>
      <c r="G279" s="157" t="s">
        <v>592</v>
      </c>
      <c r="H279" s="158">
        <v>3</v>
      </c>
      <c r="I279" s="159"/>
      <c r="J279" s="160">
        <f t="shared" ref="J279:J286" si="80">ROUND(I279*H279,2)</f>
        <v>0</v>
      </c>
      <c r="K279" s="161"/>
      <c r="L279" s="32"/>
      <c r="M279" s="162" t="s">
        <v>1</v>
      </c>
      <c r="N279" s="163" t="s">
        <v>41</v>
      </c>
      <c r="P279" s="148">
        <f t="shared" ref="P279:P286" si="81">O279*H279</f>
        <v>0</v>
      </c>
      <c r="Q279" s="148">
        <v>0</v>
      </c>
      <c r="R279" s="148">
        <f t="shared" ref="R279:R286" si="82">Q279*H279</f>
        <v>0</v>
      </c>
      <c r="S279" s="148">
        <v>0</v>
      </c>
      <c r="T279" s="149">
        <f t="shared" ref="T279:T286" si="83">S279*H279</f>
        <v>0</v>
      </c>
      <c r="AR279" s="150" t="s">
        <v>233</v>
      </c>
      <c r="AT279" s="150" t="s">
        <v>214</v>
      </c>
      <c r="AU279" s="150" t="s">
        <v>88</v>
      </c>
      <c r="AY279" s="17" t="s">
        <v>205</v>
      </c>
      <c r="BE279" s="151">
        <f t="shared" ref="BE279:BE286" si="84">IF(N279="základná",J279,0)</f>
        <v>0</v>
      </c>
      <c r="BF279" s="151">
        <f t="shared" ref="BF279:BF286" si="85">IF(N279="znížená",J279,0)</f>
        <v>0</v>
      </c>
      <c r="BG279" s="151">
        <f t="shared" ref="BG279:BG286" si="86">IF(N279="zákl. prenesená",J279,0)</f>
        <v>0</v>
      </c>
      <c r="BH279" s="151">
        <f t="shared" ref="BH279:BH286" si="87">IF(N279="zníž. prenesená",J279,0)</f>
        <v>0</v>
      </c>
      <c r="BI279" s="151">
        <f t="shared" ref="BI279:BI286" si="88">IF(N279="nulová",J279,0)</f>
        <v>0</v>
      </c>
      <c r="BJ279" s="17" t="s">
        <v>88</v>
      </c>
      <c r="BK279" s="151">
        <f t="shared" ref="BK279:BK286" si="89">ROUND(I279*H279,2)</f>
        <v>0</v>
      </c>
      <c r="BL279" s="17" t="s">
        <v>233</v>
      </c>
      <c r="BM279" s="150" t="s">
        <v>1237</v>
      </c>
    </row>
    <row r="280" spans="2:65" s="1" customFormat="1" ht="66.75" customHeight="1">
      <c r="B280" s="136"/>
      <c r="C280" s="154" t="s">
        <v>1238</v>
      </c>
      <c r="D280" s="154" t="s">
        <v>214</v>
      </c>
      <c r="E280" s="155" t="s">
        <v>1239</v>
      </c>
      <c r="F280" s="156" t="s">
        <v>1240</v>
      </c>
      <c r="G280" s="157" t="s">
        <v>592</v>
      </c>
      <c r="H280" s="158">
        <v>3</v>
      </c>
      <c r="I280" s="159"/>
      <c r="J280" s="160">
        <f t="shared" si="80"/>
        <v>0</v>
      </c>
      <c r="K280" s="161"/>
      <c r="L280" s="32"/>
      <c r="M280" s="162" t="s">
        <v>1</v>
      </c>
      <c r="N280" s="163" t="s">
        <v>41</v>
      </c>
      <c r="P280" s="148">
        <f t="shared" si="81"/>
        <v>0</v>
      </c>
      <c r="Q280" s="148">
        <v>0</v>
      </c>
      <c r="R280" s="148">
        <f t="shared" si="82"/>
        <v>0</v>
      </c>
      <c r="S280" s="148">
        <v>0</v>
      </c>
      <c r="T280" s="149">
        <f t="shared" si="83"/>
        <v>0</v>
      </c>
      <c r="AR280" s="150" t="s">
        <v>233</v>
      </c>
      <c r="AT280" s="150" t="s">
        <v>214</v>
      </c>
      <c r="AU280" s="150" t="s">
        <v>88</v>
      </c>
      <c r="AY280" s="17" t="s">
        <v>205</v>
      </c>
      <c r="BE280" s="151">
        <f t="shared" si="84"/>
        <v>0</v>
      </c>
      <c r="BF280" s="151">
        <f t="shared" si="85"/>
        <v>0</v>
      </c>
      <c r="BG280" s="151">
        <f t="shared" si="86"/>
        <v>0</v>
      </c>
      <c r="BH280" s="151">
        <f t="shared" si="87"/>
        <v>0</v>
      </c>
      <c r="BI280" s="151">
        <f t="shared" si="88"/>
        <v>0</v>
      </c>
      <c r="BJ280" s="17" t="s">
        <v>88</v>
      </c>
      <c r="BK280" s="151">
        <f t="shared" si="89"/>
        <v>0</v>
      </c>
      <c r="BL280" s="17" t="s">
        <v>233</v>
      </c>
      <c r="BM280" s="150" t="s">
        <v>1241</v>
      </c>
    </row>
    <row r="281" spans="2:65" s="1" customFormat="1" ht="37.9" customHeight="1">
      <c r="B281" s="136"/>
      <c r="C281" s="154" t="s">
        <v>1242</v>
      </c>
      <c r="D281" s="154" t="s">
        <v>214</v>
      </c>
      <c r="E281" s="155" t="s">
        <v>1243</v>
      </c>
      <c r="F281" s="156" t="s">
        <v>1244</v>
      </c>
      <c r="G281" s="157" t="s">
        <v>982</v>
      </c>
      <c r="H281" s="158">
        <v>71</v>
      </c>
      <c r="I281" s="159"/>
      <c r="J281" s="160">
        <f t="shared" si="80"/>
        <v>0</v>
      </c>
      <c r="K281" s="161"/>
      <c r="L281" s="32"/>
      <c r="M281" s="162" t="s">
        <v>1</v>
      </c>
      <c r="N281" s="163" t="s">
        <v>41</v>
      </c>
      <c r="P281" s="148">
        <f t="shared" si="81"/>
        <v>0</v>
      </c>
      <c r="Q281" s="148">
        <v>0</v>
      </c>
      <c r="R281" s="148">
        <f t="shared" si="82"/>
        <v>0</v>
      </c>
      <c r="S281" s="148">
        <v>0</v>
      </c>
      <c r="T281" s="149">
        <f t="shared" si="83"/>
        <v>0</v>
      </c>
      <c r="AR281" s="150" t="s">
        <v>233</v>
      </c>
      <c r="AT281" s="150" t="s">
        <v>214</v>
      </c>
      <c r="AU281" s="150" t="s">
        <v>88</v>
      </c>
      <c r="AY281" s="17" t="s">
        <v>205</v>
      </c>
      <c r="BE281" s="151">
        <f t="shared" si="84"/>
        <v>0</v>
      </c>
      <c r="BF281" s="151">
        <f t="shared" si="85"/>
        <v>0</v>
      </c>
      <c r="BG281" s="151">
        <f t="shared" si="86"/>
        <v>0</v>
      </c>
      <c r="BH281" s="151">
        <f t="shared" si="87"/>
        <v>0</v>
      </c>
      <c r="BI281" s="151">
        <f t="shared" si="88"/>
        <v>0</v>
      </c>
      <c r="BJ281" s="17" t="s">
        <v>88</v>
      </c>
      <c r="BK281" s="151">
        <f t="shared" si="89"/>
        <v>0</v>
      </c>
      <c r="BL281" s="17" t="s">
        <v>233</v>
      </c>
      <c r="BM281" s="150" t="s">
        <v>1245</v>
      </c>
    </row>
    <row r="282" spans="2:65" s="1" customFormat="1" ht="24.2" customHeight="1">
      <c r="B282" s="136"/>
      <c r="C282" s="154" t="s">
        <v>1246</v>
      </c>
      <c r="D282" s="154" t="s">
        <v>214</v>
      </c>
      <c r="E282" s="155" t="s">
        <v>1247</v>
      </c>
      <c r="F282" s="156" t="s">
        <v>1196</v>
      </c>
      <c r="G282" s="157" t="s">
        <v>982</v>
      </c>
      <c r="H282" s="158">
        <v>5</v>
      </c>
      <c r="I282" s="159"/>
      <c r="J282" s="160">
        <f t="shared" si="80"/>
        <v>0</v>
      </c>
      <c r="K282" s="161"/>
      <c r="L282" s="32"/>
      <c r="M282" s="162" t="s">
        <v>1</v>
      </c>
      <c r="N282" s="163" t="s">
        <v>41</v>
      </c>
      <c r="P282" s="148">
        <f t="shared" si="81"/>
        <v>0</v>
      </c>
      <c r="Q282" s="148">
        <v>0</v>
      </c>
      <c r="R282" s="148">
        <f t="shared" si="82"/>
        <v>0</v>
      </c>
      <c r="S282" s="148">
        <v>0</v>
      </c>
      <c r="T282" s="149">
        <f t="shared" si="83"/>
        <v>0</v>
      </c>
      <c r="AR282" s="150" t="s">
        <v>233</v>
      </c>
      <c r="AT282" s="150" t="s">
        <v>214</v>
      </c>
      <c r="AU282" s="150" t="s">
        <v>88</v>
      </c>
      <c r="AY282" s="17" t="s">
        <v>205</v>
      </c>
      <c r="BE282" s="151">
        <f t="shared" si="84"/>
        <v>0</v>
      </c>
      <c r="BF282" s="151">
        <f t="shared" si="85"/>
        <v>0</v>
      </c>
      <c r="BG282" s="151">
        <f t="shared" si="86"/>
        <v>0</v>
      </c>
      <c r="BH282" s="151">
        <f t="shared" si="87"/>
        <v>0</v>
      </c>
      <c r="BI282" s="151">
        <f t="shared" si="88"/>
        <v>0</v>
      </c>
      <c r="BJ282" s="17" t="s">
        <v>88</v>
      </c>
      <c r="BK282" s="151">
        <f t="shared" si="89"/>
        <v>0</v>
      </c>
      <c r="BL282" s="17" t="s">
        <v>233</v>
      </c>
      <c r="BM282" s="150" t="s">
        <v>1248</v>
      </c>
    </row>
    <row r="283" spans="2:65" s="1" customFormat="1" ht="16.5" customHeight="1">
      <c r="B283" s="136"/>
      <c r="C283" s="154" t="s">
        <v>1249</v>
      </c>
      <c r="D283" s="154" t="s">
        <v>214</v>
      </c>
      <c r="E283" s="155" t="s">
        <v>1250</v>
      </c>
      <c r="F283" s="156" t="s">
        <v>1199</v>
      </c>
      <c r="G283" s="157" t="s">
        <v>982</v>
      </c>
      <c r="H283" s="158">
        <v>65</v>
      </c>
      <c r="I283" s="159"/>
      <c r="J283" s="160">
        <f t="shared" si="80"/>
        <v>0</v>
      </c>
      <c r="K283" s="161"/>
      <c r="L283" s="32"/>
      <c r="M283" s="162" t="s">
        <v>1</v>
      </c>
      <c r="N283" s="163" t="s">
        <v>41</v>
      </c>
      <c r="P283" s="148">
        <f t="shared" si="81"/>
        <v>0</v>
      </c>
      <c r="Q283" s="148">
        <v>0</v>
      </c>
      <c r="R283" s="148">
        <f t="shared" si="82"/>
        <v>0</v>
      </c>
      <c r="S283" s="148">
        <v>0</v>
      </c>
      <c r="T283" s="149">
        <f t="shared" si="83"/>
        <v>0</v>
      </c>
      <c r="AR283" s="150" t="s">
        <v>233</v>
      </c>
      <c r="AT283" s="150" t="s">
        <v>214</v>
      </c>
      <c r="AU283" s="150" t="s">
        <v>88</v>
      </c>
      <c r="AY283" s="17" t="s">
        <v>205</v>
      </c>
      <c r="BE283" s="151">
        <f t="shared" si="84"/>
        <v>0</v>
      </c>
      <c r="BF283" s="151">
        <f t="shared" si="85"/>
        <v>0</v>
      </c>
      <c r="BG283" s="151">
        <f t="shared" si="86"/>
        <v>0</v>
      </c>
      <c r="BH283" s="151">
        <f t="shared" si="87"/>
        <v>0</v>
      </c>
      <c r="BI283" s="151">
        <f t="shared" si="88"/>
        <v>0</v>
      </c>
      <c r="BJ283" s="17" t="s">
        <v>88</v>
      </c>
      <c r="BK283" s="151">
        <f t="shared" si="89"/>
        <v>0</v>
      </c>
      <c r="BL283" s="17" t="s">
        <v>233</v>
      </c>
      <c r="BM283" s="150" t="s">
        <v>1251</v>
      </c>
    </row>
    <row r="284" spans="2:65" s="1" customFormat="1" ht="33" customHeight="1">
      <c r="B284" s="136"/>
      <c r="C284" s="154" t="s">
        <v>1252</v>
      </c>
      <c r="D284" s="154" t="s">
        <v>214</v>
      </c>
      <c r="E284" s="155" t="s">
        <v>1253</v>
      </c>
      <c r="F284" s="156" t="s">
        <v>1254</v>
      </c>
      <c r="G284" s="157" t="s">
        <v>982</v>
      </c>
      <c r="H284" s="158">
        <v>15</v>
      </c>
      <c r="I284" s="159"/>
      <c r="J284" s="160">
        <f t="shared" si="80"/>
        <v>0</v>
      </c>
      <c r="K284" s="161"/>
      <c r="L284" s="32"/>
      <c r="M284" s="162" t="s">
        <v>1</v>
      </c>
      <c r="N284" s="163" t="s">
        <v>41</v>
      </c>
      <c r="P284" s="148">
        <f t="shared" si="81"/>
        <v>0</v>
      </c>
      <c r="Q284" s="148">
        <v>0</v>
      </c>
      <c r="R284" s="148">
        <f t="shared" si="82"/>
        <v>0</v>
      </c>
      <c r="S284" s="148">
        <v>0</v>
      </c>
      <c r="T284" s="149">
        <f t="shared" si="83"/>
        <v>0</v>
      </c>
      <c r="AR284" s="150" t="s">
        <v>233</v>
      </c>
      <c r="AT284" s="150" t="s">
        <v>214</v>
      </c>
      <c r="AU284" s="150" t="s">
        <v>88</v>
      </c>
      <c r="AY284" s="17" t="s">
        <v>205</v>
      </c>
      <c r="BE284" s="151">
        <f t="shared" si="84"/>
        <v>0</v>
      </c>
      <c r="BF284" s="151">
        <f t="shared" si="85"/>
        <v>0</v>
      </c>
      <c r="BG284" s="151">
        <f t="shared" si="86"/>
        <v>0</v>
      </c>
      <c r="BH284" s="151">
        <f t="shared" si="87"/>
        <v>0</v>
      </c>
      <c r="BI284" s="151">
        <f t="shared" si="88"/>
        <v>0</v>
      </c>
      <c r="BJ284" s="17" t="s">
        <v>88</v>
      </c>
      <c r="BK284" s="151">
        <f t="shared" si="89"/>
        <v>0</v>
      </c>
      <c r="BL284" s="17" t="s">
        <v>233</v>
      </c>
      <c r="BM284" s="150" t="s">
        <v>1255</v>
      </c>
    </row>
    <row r="285" spans="2:65" s="1" customFormat="1" ht="16.5" customHeight="1">
      <c r="B285" s="136"/>
      <c r="C285" s="154" t="s">
        <v>1256</v>
      </c>
      <c r="D285" s="154" t="s">
        <v>214</v>
      </c>
      <c r="E285" s="155" t="s">
        <v>1257</v>
      </c>
      <c r="F285" s="156" t="s">
        <v>1009</v>
      </c>
      <c r="G285" s="157" t="s">
        <v>930</v>
      </c>
      <c r="H285" s="158">
        <v>6</v>
      </c>
      <c r="I285" s="159"/>
      <c r="J285" s="160">
        <f t="shared" si="80"/>
        <v>0</v>
      </c>
      <c r="K285" s="161"/>
      <c r="L285" s="32"/>
      <c r="M285" s="162" t="s">
        <v>1</v>
      </c>
      <c r="N285" s="163" t="s">
        <v>41</v>
      </c>
      <c r="P285" s="148">
        <f t="shared" si="81"/>
        <v>0</v>
      </c>
      <c r="Q285" s="148">
        <v>0</v>
      </c>
      <c r="R285" s="148">
        <f t="shared" si="82"/>
        <v>0</v>
      </c>
      <c r="S285" s="148">
        <v>0</v>
      </c>
      <c r="T285" s="149">
        <f t="shared" si="83"/>
        <v>0</v>
      </c>
      <c r="AR285" s="150" t="s">
        <v>233</v>
      </c>
      <c r="AT285" s="150" t="s">
        <v>214</v>
      </c>
      <c r="AU285" s="150" t="s">
        <v>88</v>
      </c>
      <c r="AY285" s="17" t="s">
        <v>205</v>
      </c>
      <c r="BE285" s="151">
        <f t="shared" si="84"/>
        <v>0</v>
      </c>
      <c r="BF285" s="151">
        <f t="shared" si="85"/>
        <v>0</v>
      </c>
      <c r="BG285" s="151">
        <f t="shared" si="86"/>
        <v>0</v>
      </c>
      <c r="BH285" s="151">
        <f t="shared" si="87"/>
        <v>0</v>
      </c>
      <c r="BI285" s="151">
        <f t="shared" si="88"/>
        <v>0</v>
      </c>
      <c r="BJ285" s="17" t="s">
        <v>88</v>
      </c>
      <c r="BK285" s="151">
        <f t="shared" si="89"/>
        <v>0</v>
      </c>
      <c r="BL285" s="17" t="s">
        <v>233</v>
      </c>
      <c r="BM285" s="150" t="s">
        <v>1258</v>
      </c>
    </row>
    <row r="286" spans="2:65" s="1" customFormat="1" ht="16.5" customHeight="1">
      <c r="B286" s="136"/>
      <c r="C286" s="154" t="s">
        <v>1259</v>
      </c>
      <c r="D286" s="154" t="s">
        <v>214</v>
      </c>
      <c r="E286" s="155" t="s">
        <v>1260</v>
      </c>
      <c r="F286" s="156" t="s">
        <v>1213</v>
      </c>
      <c r="G286" s="157" t="s">
        <v>930</v>
      </c>
      <c r="H286" s="158">
        <v>1</v>
      </c>
      <c r="I286" s="159"/>
      <c r="J286" s="160">
        <f t="shared" si="80"/>
        <v>0</v>
      </c>
      <c r="K286" s="161"/>
      <c r="L286" s="32"/>
      <c r="M286" s="162" t="s">
        <v>1</v>
      </c>
      <c r="N286" s="163" t="s">
        <v>41</v>
      </c>
      <c r="P286" s="148">
        <f t="shared" si="81"/>
        <v>0</v>
      </c>
      <c r="Q286" s="148">
        <v>0</v>
      </c>
      <c r="R286" s="148">
        <f t="shared" si="82"/>
        <v>0</v>
      </c>
      <c r="S286" s="148">
        <v>0</v>
      </c>
      <c r="T286" s="149">
        <f t="shared" si="83"/>
        <v>0</v>
      </c>
      <c r="AR286" s="150" t="s">
        <v>233</v>
      </c>
      <c r="AT286" s="150" t="s">
        <v>214</v>
      </c>
      <c r="AU286" s="150" t="s">
        <v>88</v>
      </c>
      <c r="AY286" s="17" t="s">
        <v>205</v>
      </c>
      <c r="BE286" s="151">
        <f t="shared" si="84"/>
        <v>0</v>
      </c>
      <c r="BF286" s="151">
        <f t="shared" si="85"/>
        <v>0</v>
      </c>
      <c r="BG286" s="151">
        <f t="shared" si="86"/>
        <v>0</v>
      </c>
      <c r="BH286" s="151">
        <f t="shared" si="87"/>
        <v>0</v>
      </c>
      <c r="BI286" s="151">
        <f t="shared" si="88"/>
        <v>0</v>
      </c>
      <c r="BJ286" s="17" t="s">
        <v>88</v>
      </c>
      <c r="BK286" s="151">
        <f t="shared" si="89"/>
        <v>0</v>
      </c>
      <c r="BL286" s="17" t="s">
        <v>233</v>
      </c>
      <c r="BM286" s="150" t="s">
        <v>1261</v>
      </c>
    </row>
    <row r="287" spans="2:65" s="11" customFormat="1" ht="22.9" customHeight="1">
      <c r="B287" s="126"/>
      <c r="D287" s="127" t="s">
        <v>74</v>
      </c>
      <c r="E287" s="152" t="s">
        <v>1232</v>
      </c>
      <c r="F287" s="152" t="s">
        <v>1233</v>
      </c>
      <c r="I287" s="129"/>
      <c r="J287" s="153">
        <f>BK287</f>
        <v>0</v>
      </c>
      <c r="L287" s="126"/>
      <c r="M287" s="131"/>
      <c r="P287" s="132">
        <f>SUM(P288:P299)</f>
        <v>0</v>
      </c>
      <c r="R287" s="132">
        <f>SUM(R288:R299)</f>
        <v>0</v>
      </c>
      <c r="T287" s="133">
        <f>SUM(T288:T299)</f>
        <v>0</v>
      </c>
      <c r="AR287" s="127" t="s">
        <v>82</v>
      </c>
      <c r="AT287" s="134" t="s">
        <v>74</v>
      </c>
      <c r="AU287" s="134" t="s">
        <v>82</v>
      </c>
      <c r="AY287" s="127" t="s">
        <v>205</v>
      </c>
      <c r="BK287" s="135">
        <f>SUM(BK288:BK299)</f>
        <v>0</v>
      </c>
    </row>
    <row r="288" spans="2:65" s="1" customFormat="1" ht="66.75" customHeight="1">
      <c r="B288" s="136"/>
      <c r="C288" s="137" t="s">
        <v>1262</v>
      </c>
      <c r="D288" s="137" t="s">
        <v>206</v>
      </c>
      <c r="E288" s="138" t="s">
        <v>1235</v>
      </c>
      <c r="F288" s="139" t="s">
        <v>1263</v>
      </c>
      <c r="G288" s="140" t="s">
        <v>592</v>
      </c>
      <c r="H288" s="141">
        <v>3</v>
      </c>
      <c r="I288" s="142"/>
      <c r="J288" s="143">
        <f>ROUND(I288*H288,2)</f>
        <v>0</v>
      </c>
      <c r="K288" s="144"/>
      <c r="L288" s="145"/>
      <c r="M288" s="146" t="s">
        <v>1</v>
      </c>
      <c r="N288" s="147" t="s">
        <v>41</v>
      </c>
      <c r="P288" s="148">
        <f>O288*H288</f>
        <v>0</v>
      </c>
      <c r="Q288" s="148">
        <v>0</v>
      </c>
      <c r="R288" s="148">
        <f>Q288*H288</f>
        <v>0</v>
      </c>
      <c r="S288" s="148">
        <v>0</v>
      </c>
      <c r="T288" s="149">
        <f>S288*H288</f>
        <v>0</v>
      </c>
      <c r="AR288" s="150" t="s">
        <v>1012</v>
      </c>
      <c r="AT288" s="150" t="s">
        <v>206</v>
      </c>
      <c r="AU288" s="150" t="s">
        <v>88</v>
      </c>
      <c r="AY288" s="17" t="s">
        <v>205</v>
      </c>
      <c r="BE288" s="151">
        <f>IF(N288="základná",J288,0)</f>
        <v>0</v>
      </c>
      <c r="BF288" s="151">
        <f>IF(N288="znížená",J288,0)</f>
        <v>0</v>
      </c>
      <c r="BG288" s="151">
        <f>IF(N288="zákl. prenesená",J288,0)</f>
        <v>0</v>
      </c>
      <c r="BH288" s="151">
        <f>IF(N288="zníž. prenesená",J288,0)</f>
        <v>0</v>
      </c>
      <c r="BI288" s="151">
        <f>IF(N288="nulová",J288,0)</f>
        <v>0</v>
      </c>
      <c r="BJ288" s="17" t="s">
        <v>88</v>
      </c>
      <c r="BK288" s="151">
        <f>ROUND(I288*H288,2)</f>
        <v>0</v>
      </c>
      <c r="BL288" s="17" t="s">
        <v>1012</v>
      </c>
      <c r="BM288" s="150" t="s">
        <v>1264</v>
      </c>
    </row>
    <row r="289" spans="2:65" s="1" customFormat="1" ht="66.75" customHeight="1">
      <c r="B289" s="136"/>
      <c r="C289" s="137" t="s">
        <v>1265</v>
      </c>
      <c r="D289" s="137" t="s">
        <v>206</v>
      </c>
      <c r="E289" s="138" t="s">
        <v>1239</v>
      </c>
      <c r="F289" s="139" t="s">
        <v>1240</v>
      </c>
      <c r="G289" s="140" t="s">
        <v>592</v>
      </c>
      <c r="H289" s="141">
        <v>3</v>
      </c>
      <c r="I289" s="142"/>
      <c r="J289" s="143">
        <f>ROUND(I289*H289,2)</f>
        <v>0</v>
      </c>
      <c r="K289" s="144"/>
      <c r="L289" s="145"/>
      <c r="M289" s="146" t="s">
        <v>1</v>
      </c>
      <c r="N289" s="147" t="s">
        <v>41</v>
      </c>
      <c r="P289" s="148">
        <f>O289*H289</f>
        <v>0</v>
      </c>
      <c r="Q289" s="148">
        <v>0</v>
      </c>
      <c r="R289" s="148">
        <f>Q289*H289</f>
        <v>0</v>
      </c>
      <c r="S289" s="148">
        <v>0</v>
      </c>
      <c r="T289" s="149">
        <f>S289*H289</f>
        <v>0</v>
      </c>
      <c r="AR289" s="150" t="s">
        <v>1012</v>
      </c>
      <c r="AT289" s="150" t="s">
        <v>206</v>
      </c>
      <c r="AU289" s="150" t="s">
        <v>88</v>
      </c>
      <c r="AY289" s="17" t="s">
        <v>205</v>
      </c>
      <c r="BE289" s="151">
        <f>IF(N289="základná",J289,0)</f>
        <v>0</v>
      </c>
      <c r="BF289" s="151">
        <f>IF(N289="znížená",J289,0)</f>
        <v>0</v>
      </c>
      <c r="BG289" s="151">
        <f>IF(N289="zákl. prenesená",J289,0)</f>
        <v>0</v>
      </c>
      <c r="BH289" s="151">
        <f>IF(N289="zníž. prenesená",J289,0)</f>
        <v>0</v>
      </c>
      <c r="BI289" s="151">
        <f>IF(N289="nulová",J289,0)</f>
        <v>0</v>
      </c>
      <c r="BJ289" s="17" t="s">
        <v>88</v>
      </c>
      <c r="BK289" s="151">
        <f>ROUND(I289*H289,2)</f>
        <v>0</v>
      </c>
      <c r="BL289" s="17" t="s">
        <v>1012</v>
      </c>
      <c r="BM289" s="150" t="s">
        <v>1266</v>
      </c>
    </row>
    <row r="290" spans="2:65" s="12" customFormat="1">
      <c r="B290" s="164"/>
      <c r="D290" s="165" t="s">
        <v>219</v>
      </c>
      <c r="E290" s="166" t="s">
        <v>1</v>
      </c>
      <c r="F290" s="167" t="s">
        <v>222</v>
      </c>
      <c r="H290" s="168">
        <v>3</v>
      </c>
      <c r="I290" s="169"/>
      <c r="L290" s="164"/>
      <c r="M290" s="170"/>
      <c r="T290" s="171"/>
      <c r="AT290" s="166" t="s">
        <v>219</v>
      </c>
      <c r="AU290" s="166" t="s">
        <v>88</v>
      </c>
      <c r="AV290" s="12" t="s">
        <v>88</v>
      </c>
      <c r="AW290" s="12" t="s">
        <v>31</v>
      </c>
      <c r="AX290" s="12" t="s">
        <v>75</v>
      </c>
      <c r="AY290" s="166" t="s">
        <v>205</v>
      </c>
    </row>
    <row r="291" spans="2:65" s="14" customFormat="1" ht="33.75">
      <c r="B291" s="179"/>
      <c r="D291" s="165" t="s">
        <v>219</v>
      </c>
      <c r="E291" s="180" t="s">
        <v>1</v>
      </c>
      <c r="F291" s="181" t="s">
        <v>1267</v>
      </c>
      <c r="H291" s="180" t="s">
        <v>1</v>
      </c>
      <c r="I291" s="182"/>
      <c r="L291" s="179"/>
      <c r="M291" s="183"/>
      <c r="T291" s="184"/>
      <c r="AT291" s="180" t="s">
        <v>219</v>
      </c>
      <c r="AU291" s="180" t="s">
        <v>88</v>
      </c>
      <c r="AV291" s="14" t="s">
        <v>82</v>
      </c>
      <c r="AW291" s="14" t="s">
        <v>31</v>
      </c>
      <c r="AX291" s="14" t="s">
        <v>75</v>
      </c>
      <c r="AY291" s="180" t="s">
        <v>205</v>
      </c>
    </row>
    <row r="292" spans="2:65" s="14" customFormat="1" ht="33.75">
      <c r="B292" s="179"/>
      <c r="D292" s="165" t="s">
        <v>219</v>
      </c>
      <c r="E292" s="180" t="s">
        <v>1</v>
      </c>
      <c r="F292" s="181" t="s">
        <v>1268</v>
      </c>
      <c r="H292" s="180" t="s">
        <v>1</v>
      </c>
      <c r="I292" s="182"/>
      <c r="L292" s="179"/>
      <c r="M292" s="183"/>
      <c r="T292" s="184"/>
      <c r="AT292" s="180" t="s">
        <v>219</v>
      </c>
      <c r="AU292" s="180" t="s">
        <v>88</v>
      </c>
      <c r="AV292" s="14" t="s">
        <v>82</v>
      </c>
      <c r="AW292" s="14" t="s">
        <v>31</v>
      </c>
      <c r="AX292" s="14" t="s">
        <v>75</v>
      </c>
      <c r="AY292" s="180" t="s">
        <v>205</v>
      </c>
    </row>
    <row r="293" spans="2:65" s="14" customFormat="1">
      <c r="B293" s="179"/>
      <c r="D293" s="165" t="s">
        <v>219</v>
      </c>
      <c r="E293" s="180" t="s">
        <v>1</v>
      </c>
      <c r="F293" s="181" t="s">
        <v>1269</v>
      </c>
      <c r="H293" s="180" t="s">
        <v>1</v>
      </c>
      <c r="I293" s="182"/>
      <c r="L293" s="179"/>
      <c r="M293" s="183"/>
      <c r="T293" s="184"/>
      <c r="AT293" s="180" t="s">
        <v>219</v>
      </c>
      <c r="AU293" s="180" t="s">
        <v>88</v>
      </c>
      <c r="AV293" s="14" t="s">
        <v>82</v>
      </c>
      <c r="AW293" s="14" t="s">
        <v>31</v>
      </c>
      <c r="AX293" s="14" t="s">
        <v>75</v>
      </c>
      <c r="AY293" s="180" t="s">
        <v>205</v>
      </c>
    </row>
    <row r="294" spans="2:65" s="13" customFormat="1">
      <c r="B294" s="172"/>
      <c r="D294" s="165" t="s">
        <v>219</v>
      </c>
      <c r="E294" s="173" t="s">
        <v>1</v>
      </c>
      <c r="F294" s="174" t="s">
        <v>221</v>
      </c>
      <c r="H294" s="175">
        <v>3</v>
      </c>
      <c r="I294" s="176"/>
      <c r="L294" s="172"/>
      <c r="M294" s="177"/>
      <c r="T294" s="178"/>
      <c r="AT294" s="173" t="s">
        <v>219</v>
      </c>
      <c r="AU294" s="173" t="s">
        <v>88</v>
      </c>
      <c r="AV294" s="13" t="s">
        <v>210</v>
      </c>
      <c r="AW294" s="13" t="s">
        <v>31</v>
      </c>
      <c r="AX294" s="13" t="s">
        <v>82</v>
      </c>
      <c r="AY294" s="173" t="s">
        <v>205</v>
      </c>
    </row>
    <row r="295" spans="2:65" s="1" customFormat="1" ht="37.9" customHeight="1">
      <c r="B295" s="136"/>
      <c r="C295" s="137" t="s">
        <v>1270</v>
      </c>
      <c r="D295" s="137" t="s">
        <v>206</v>
      </c>
      <c r="E295" s="138" t="s">
        <v>1243</v>
      </c>
      <c r="F295" s="139" t="s">
        <v>1244</v>
      </c>
      <c r="G295" s="140" t="s">
        <v>982</v>
      </c>
      <c r="H295" s="141">
        <v>71</v>
      </c>
      <c r="I295" s="142"/>
      <c r="J295" s="143">
        <f>ROUND(I295*H295,2)</f>
        <v>0</v>
      </c>
      <c r="K295" s="144"/>
      <c r="L295" s="145"/>
      <c r="M295" s="146" t="s">
        <v>1</v>
      </c>
      <c r="N295" s="147" t="s">
        <v>41</v>
      </c>
      <c r="P295" s="148">
        <f>O295*H295</f>
        <v>0</v>
      </c>
      <c r="Q295" s="148">
        <v>0</v>
      </c>
      <c r="R295" s="148">
        <f>Q295*H295</f>
        <v>0</v>
      </c>
      <c r="S295" s="148">
        <v>0</v>
      </c>
      <c r="T295" s="149">
        <f>S295*H295</f>
        <v>0</v>
      </c>
      <c r="AR295" s="150" t="s">
        <v>1012</v>
      </c>
      <c r="AT295" s="150" t="s">
        <v>206</v>
      </c>
      <c r="AU295" s="150" t="s">
        <v>88</v>
      </c>
      <c r="AY295" s="17" t="s">
        <v>205</v>
      </c>
      <c r="BE295" s="151">
        <f>IF(N295="základná",J295,0)</f>
        <v>0</v>
      </c>
      <c r="BF295" s="151">
        <f>IF(N295="znížená",J295,0)</f>
        <v>0</v>
      </c>
      <c r="BG295" s="151">
        <f>IF(N295="zákl. prenesená",J295,0)</f>
        <v>0</v>
      </c>
      <c r="BH295" s="151">
        <f>IF(N295="zníž. prenesená",J295,0)</f>
        <v>0</v>
      </c>
      <c r="BI295" s="151">
        <f>IF(N295="nulová",J295,0)</f>
        <v>0</v>
      </c>
      <c r="BJ295" s="17" t="s">
        <v>88</v>
      </c>
      <c r="BK295" s="151">
        <f>ROUND(I295*H295,2)</f>
        <v>0</v>
      </c>
      <c r="BL295" s="17" t="s">
        <v>1012</v>
      </c>
      <c r="BM295" s="150" t="s">
        <v>1271</v>
      </c>
    </row>
    <row r="296" spans="2:65" s="1" customFormat="1" ht="24.2" customHeight="1">
      <c r="B296" s="136"/>
      <c r="C296" s="137" t="s">
        <v>1272</v>
      </c>
      <c r="D296" s="137" t="s">
        <v>206</v>
      </c>
      <c r="E296" s="138" t="s">
        <v>1247</v>
      </c>
      <c r="F296" s="139" t="s">
        <v>1196</v>
      </c>
      <c r="G296" s="140" t="s">
        <v>982</v>
      </c>
      <c r="H296" s="141">
        <v>5</v>
      </c>
      <c r="I296" s="142"/>
      <c r="J296" s="143">
        <f>ROUND(I296*H296,2)</f>
        <v>0</v>
      </c>
      <c r="K296" s="144"/>
      <c r="L296" s="145"/>
      <c r="M296" s="146" t="s">
        <v>1</v>
      </c>
      <c r="N296" s="147" t="s">
        <v>41</v>
      </c>
      <c r="P296" s="148">
        <f>O296*H296</f>
        <v>0</v>
      </c>
      <c r="Q296" s="148">
        <v>0</v>
      </c>
      <c r="R296" s="148">
        <f>Q296*H296</f>
        <v>0</v>
      </c>
      <c r="S296" s="148">
        <v>0</v>
      </c>
      <c r="T296" s="149">
        <f>S296*H296</f>
        <v>0</v>
      </c>
      <c r="AR296" s="150" t="s">
        <v>1012</v>
      </c>
      <c r="AT296" s="150" t="s">
        <v>206</v>
      </c>
      <c r="AU296" s="150" t="s">
        <v>88</v>
      </c>
      <c r="AY296" s="17" t="s">
        <v>205</v>
      </c>
      <c r="BE296" s="151">
        <f>IF(N296="základná",J296,0)</f>
        <v>0</v>
      </c>
      <c r="BF296" s="151">
        <f>IF(N296="znížená",J296,0)</f>
        <v>0</v>
      </c>
      <c r="BG296" s="151">
        <f>IF(N296="zákl. prenesená",J296,0)</f>
        <v>0</v>
      </c>
      <c r="BH296" s="151">
        <f>IF(N296="zníž. prenesená",J296,0)</f>
        <v>0</v>
      </c>
      <c r="BI296" s="151">
        <f>IF(N296="nulová",J296,0)</f>
        <v>0</v>
      </c>
      <c r="BJ296" s="17" t="s">
        <v>88</v>
      </c>
      <c r="BK296" s="151">
        <f>ROUND(I296*H296,2)</f>
        <v>0</v>
      </c>
      <c r="BL296" s="17" t="s">
        <v>1012</v>
      </c>
      <c r="BM296" s="150" t="s">
        <v>1273</v>
      </c>
    </row>
    <row r="297" spans="2:65" s="1" customFormat="1" ht="16.5" customHeight="1">
      <c r="B297" s="136"/>
      <c r="C297" s="137" t="s">
        <v>1274</v>
      </c>
      <c r="D297" s="137" t="s">
        <v>206</v>
      </c>
      <c r="E297" s="138" t="s">
        <v>1250</v>
      </c>
      <c r="F297" s="139" t="s">
        <v>1199</v>
      </c>
      <c r="G297" s="140" t="s">
        <v>982</v>
      </c>
      <c r="H297" s="141">
        <v>65</v>
      </c>
      <c r="I297" s="142"/>
      <c r="J297" s="143">
        <f>ROUND(I297*H297,2)</f>
        <v>0</v>
      </c>
      <c r="K297" s="144"/>
      <c r="L297" s="145"/>
      <c r="M297" s="146" t="s">
        <v>1</v>
      </c>
      <c r="N297" s="147" t="s">
        <v>41</v>
      </c>
      <c r="P297" s="148">
        <f>O297*H297</f>
        <v>0</v>
      </c>
      <c r="Q297" s="148">
        <v>0</v>
      </c>
      <c r="R297" s="148">
        <f>Q297*H297</f>
        <v>0</v>
      </c>
      <c r="S297" s="148">
        <v>0</v>
      </c>
      <c r="T297" s="149">
        <f>S297*H297</f>
        <v>0</v>
      </c>
      <c r="AR297" s="150" t="s">
        <v>1012</v>
      </c>
      <c r="AT297" s="150" t="s">
        <v>206</v>
      </c>
      <c r="AU297" s="150" t="s">
        <v>88</v>
      </c>
      <c r="AY297" s="17" t="s">
        <v>205</v>
      </c>
      <c r="BE297" s="151">
        <f>IF(N297="základná",J297,0)</f>
        <v>0</v>
      </c>
      <c r="BF297" s="151">
        <f>IF(N297="znížená",J297,0)</f>
        <v>0</v>
      </c>
      <c r="BG297" s="151">
        <f>IF(N297="zákl. prenesená",J297,0)</f>
        <v>0</v>
      </c>
      <c r="BH297" s="151">
        <f>IF(N297="zníž. prenesená",J297,0)</f>
        <v>0</v>
      </c>
      <c r="BI297" s="151">
        <f>IF(N297="nulová",J297,0)</f>
        <v>0</v>
      </c>
      <c r="BJ297" s="17" t="s">
        <v>88</v>
      </c>
      <c r="BK297" s="151">
        <f>ROUND(I297*H297,2)</f>
        <v>0</v>
      </c>
      <c r="BL297" s="17" t="s">
        <v>1012</v>
      </c>
      <c r="BM297" s="150" t="s">
        <v>1275</v>
      </c>
    </row>
    <row r="298" spans="2:65" s="1" customFormat="1" ht="33" customHeight="1">
      <c r="B298" s="136"/>
      <c r="C298" s="137" t="s">
        <v>1276</v>
      </c>
      <c r="D298" s="137" t="s">
        <v>206</v>
      </c>
      <c r="E298" s="138" t="s">
        <v>1253</v>
      </c>
      <c r="F298" s="139" t="s">
        <v>1254</v>
      </c>
      <c r="G298" s="140" t="s">
        <v>982</v>
      </c>
      <c r="H298" s="141">
        <v>15</v>
      </c>
      <c r="I298" s="142"/>
      <c r="J298" s="143">
        <f>ROUND(I298*H298,2)</f>
        <v>0</v>
      </c>
      <c r="K298" s="144"/>
      <c r="L298" s="145"/>
      <c r="M298" s="146" t="s">
        <v>1</v>
      </c>
      <c r="N298" s="147" t="s">
        <v>41</v>
      </c>
      <c r="P298" s="148">
        <f>O298*H298</f>
        <v>0</v>
      </c>
      <c r="Q298" s="148">
        <v>0</v>
      </c>
      <c r="R298" s="148">
        <f>Q298*H298</f>
        <v>0</v>
      </c>
      <c r="S298" s="148">
        <v>0</v>
      </c>
      <c r="T298" s="149">
        <f>S298*H298</f>
        <v>0</v>
      </c>
      <c r="AR298" s="150" t="s">
        <v>1012</v>
      </c>
      <c r="AT298" s="150" t="s">
        <v>206</v>
      </c>
      <c r="AU298" s="150" t="s">
        <v>88</v>
      </c>
      <c r="AY298" s="17" t="s">
        <v>205</v>
      </c>
      <c r="BE298" s="151">
        <f>IF(N298="základná",J298,0)</f>
        <v>0</v>
      </c>
      <c r="BF298" s="151">
        <f>IF(N298="znížená",J298,0)</f>
        <v>0</v>
      </c>
      <c r="BG298" s="151">
        <f>IF(N298="zákl. prenesená",J298,0)</f>
        <v>0</v>
      </c>
      <c r="BH298" s="151">
        <f>IF(N298="zníž. prenesená",J298,0)</f>
        <v>0</v>
      </c>
      <c r="BI298" s="151">
        <f>IF(N298="nulová",J298,0)</f>
        <v>0</v>
      </c>
      <c r="BJ298" s="17" t="s">
        <v>88</v>
      </c>
      <c r="BK298" s="151">
        <f>ROUND(I298*H298,2)</f>
        <v>0</v>
      </c>
      <c r="BL298" s="17" t="s">
        <v>1012</v>
      </c>
      <c r="BM298" s="150" t="s">
        <v>1277</v>
      </c>
    </row>
    <row r="299" spans="2:65" s="1" customFormat="1" ht="16.5" customHeight="1">
      <c r="B299" s="136"/>
      <c r="C299" s="137" t="s">
        <v>1278</v>
      </c>
      <c r="D299" s="137" t="s">
        <v>206</v>
      </c>
      <c r="E299" s="138" t="s">
        <v>1279</v>
      </c>
      <c r="F299" s="139" t="s">
        <v>1033</v>
      </c>
      <c r="G299" s="140" t="s">
        <v>520</v>
      </c>
      <c r="H299" s="141">
        <v>3</v>
      </c>
      <c r="I299" s="142"/>
      <c r="J299" s="143">
        <f>ROUND(I299*H299,2)</f>
        <v>0</v>
      </c>
      <c r="K299" s="144"/>
      <c r="L299" s="145"/>
      <c r="M299" s="146" t="s">
        <v>1</v>
      </c>
      <c r="N299" s="147" t="s">
        <v>41</v>
      </c>
      <c r="P299" s="148">
        <f>O299*H299</f>
        <v>0</v>
      </c>
      <c r="Q299" s="148">
        <v>0</v>
      </c>
      <c r="R299" s="148">
        <f>Q299*H299</f>
        <v>0</v>
      </c>
      <c r="S299" s="148">
        <v>0</v>
      </c>
      <c r="T299" s="149">
        <f>S299*H299</f>
        <v>0</v>
      </c>
      <c r="AR299" s="150" t="s">
        <v>1012</v>
      </c>
      <c r="AT299" s="150" t="s">
        <v>206</v>
      </c>
      <c r="AU299" s="150" t="s">
        <v>88</v>
      </c>
      <c r="AY299" s="17" t="s">
        <v>205</v>
      </c>
      <c r="BE299" s="151">
        <f>IF(N299="základná",J299,0)</f>
        <v>0</v>
      </c>
      <c r="BF299" s="151">
        <f>IF(N299="znížená",J299,0)</f>
        <v>0</v>
      </c>
      <c r="BG299" s="151">
        <f>IF(N299="zákl. prenesená",J299,0)</f>
        <v>0</v>
      </c>
      <c r="BH299" s="151">
        <f>IF(N299="zníž. prenesená",J299,0)</f>
        <v>0</v>
      </c>
      <c r="BI299" s="151">
        <f>IF(N299="nulová",J299,0)</f>
        <v>0</v>
      </c>
      <c r="BJ299" s="17" t="s">
        <v>88</v>
      </c>
      <c r="BK299" s="151">
        <f>ROUND(I299*H299,2)</f>
        <v>0</v>
      </c>
      <c r="BL299" s="17" t="s">
        <v>1012</v>
      </c>
      <c r="BM299" s="150" t="s">
        <v>1280</v>
      </c>
    </row>
    <row r="300" spans="2:65" s="11" customFormat="1" ht="22.9" customHeight="1">
      <c r="B300" s="126"/>
      <c r="D300" s="127" t="s">
        <v>74</v>
      </c>
      <c r="E300" s="152" t="s">
        <v>1281</v>
      </c>
      <c r="F300" s="152" t="s">
        <v>1282</v>
      </c>
      <c r="I300" s="129"/>
      <c r="J300" s="153">
        <f>BK300</f>
        <v>0</v>
      </c>
      <c r="L300" s="126"/>
      <c r="M300" s="131"/>
      <c r="P300" s="132">
        <f>SUM(P301:P308)</f>
        <v>0</v>
      </c>
      <c r="R300" s="132">
        <f>SUM(R301:R308)</f>
        <v>0</v>
      </c>
      <c r="T300" s="133">
        <f>SUM(T301:T308)</f>
        <v>0</v>
      </c>
      <c r="AR300" s="127" t="s">
        <v>82</v>
      </c>
      <c r="AT300" s="134" t="s">
        <v>74</v>
      </c>
      <c r="AU300" s="134" t="s">
        <v>82</v>
      </c>
      <c r="AY300" s="127" t="s">
        <v>205</v>
      </c>
      <c r="BK300" s="135">
        <f>SUM(BK301:BK308)</f>
        <v>0</v>
      </c>
    </row>
    <row r="301" spans="2:65" s="1" customFormat="1" ht="55.5" customHeight="1">
      <c r="B301" s="136"/>
      <c r="C301" s="154" t="s">
        <v>1283</v>
      </c>
      <c r="D301" s="154" t="s">
        <v>214</v>
      </c>
      <c r="E301" s="155" t="s">
        <v>1284</v>
      </c>
      <c r="F301" s="156" t="s">
        <v>1285</v>
      </c>
      <c r="G301" s="157" t="s">
        <v>592</v>
      </c>
      <c r="H301" s="158">
        <v>1</v>
      </c>
      <c r="I301" s="159"/>
      <c r="J301" s="160">
        <f t="shared" ref="J301:J308" si="90">ROUND(I301*H301,2)</f>
        <v>0</v>
      </c>
      <c r="K301" s="161"/>
      <c r="L301" s="32"/>
      <c r="M301" s="162" t="s">
        <v>1</v>
      </c>
      <c r="N301" s="163" t="s">
        <v>41</v>
      </c>
      <c r="P301" s="148">
        <f t="shared" ref="P301:P308" si="91">O301*H301</f>
        <v>0</v>
      </c>
      <c r="Q301" s="148">
        <v>0</v>
      </c>
      <c r="R301" s="148">
        <f t="shared" ref="R301:R308" si="92">Q301*H301</f>
        <v>0</v>
      </c>
      <c r="S301" s="148">
        <v>0</v>
      </c>
      <c r="T301" s="149">
        <f t="shared" ref="T301:T308" si="93">S301*H301</f>
        <v>0</v>
      </c>
      <c r="AR301" s="150" t="s">
        <v>233</v>
      </c>
      <c r="AT301" s="150" t="s">
        <v>214</v>
      </c>
      <c r="AU301" s="150" t="s">
        <v>88</v>
      </c>
      <c r="AY301" s="17" t="s">
        <v>205</v>
      </c>
      <c r="BE301" s="151">
        <f t="shared" ref="BE301:BE308" si="94">IF(N301="základná",J301,0)</f>
        <v>0</v>
      </c>
      <c r="BF301" s="151">
        <f t="shared" ref="BF301:BF308" si="95">IF(N301="znížená",J301,0)</f>
        <v>0</v>
      </c>
      <c r="BG301" s="151">
        <f t="shared" ref="BG301:BG308" si="96">IF(N301="zákl. prenesená",J301,0)</f>
        <v>0</v>
      </c>
      <c r="BH301" s="151">
        <f t="shared" ref="BH301:BH308" si="97">IF(N301="zníž. prenesená",J301,0)</f>
        <v>0</v>
      </c>
      <c r="BI301" s="151">
        <f t="shared" ref="BI301:BI308" si="98">IF(N301="nulová",J301,0)</f>
        <v>0</v>
      </c>
      <c r="BJ301" s="17" t="s">
        <v>88</v>
      </c>
      <c r="BK301" s="151">
        <f t="shared" ref="BK301:BK308" si="99">ROUND(I301*H301,2)</f>
        <v>0</v>
      </c>
      <c r="BL301" s="17" t="s">
        <v>233</v>
      </c>
      <c r="BM301" s="150" t="s">
        <v>1286</v>
      </c>
    </row>
    <row r="302" spans="2:65" s="1" customFormat="1" ht="66.75" customHeight="1">
      <c r="B302" s="136"/>
      <c r="C302" s="154" t="s">
        <v>1287</v>
      </c>
      <c r="D302" s="154" t="s">
        <v>214</v>
      </c>
      <c r="E302" s="155" t="s">
        <v>1288</v>
      </c>
      <c r="F302" s="156" t="s">
        <v>1289</v>
      </c>
      <c r="G302" s="157" t="s">
        <v>592</v>
      </c>
      <c r="H302" s="158">
        <v>1</v>
      </c>
      <c r="I302" s="159"/>
      <c r="J302" s="160">
        <f t="shared" si="90"/>
        <v>0</v>
      </c>
      <c r="K302" s="161"/>
      <c r="L302" s="32"/>
      <c r="M302" s="162" t="s">
        <v>1</v>
      </c>
      <c r="N302" s="163" t="s">
        <v>41</v>
      </c>
      <c r="P302" s="148">
        <f t="shared" si="91"/>
        <v>0</v>
      </c>
      <c r="Q302" s="148">
        <v>0</v>
      </c>
      <c r="R302" s="148">
        <f t="shared" si="92"/>
        <v>0</v>
      </c>
      <c r="S302" s="148">
        <v>0</v>
      </c>
      <c r="T302" s="149">
        <f t="shared" si="93"/>
        <v>0</v>
      </c>
      <c r="AR302" s="150" t="s">
        <v>233</v>
      </c>
      <c r="AT302" s="150" t="s">
        <v>214</v>
      </c>
      <c r="AU302" s="150" t="s">
        <v>88</v>
      </c>
      <c r="AY302" s="17" t="s">
        <v>205</v>
      </c>
      <c r="BE302" s="151">
        <f t="shared" si="94"/>
        <v>0</v>
      </c>
      <c r="BF302" s="151">
        <f t="shared" si="95"/>
        <v>0</v>
      </c>
      <c r="BG302" s="151">
        <f t="shared" si="96"/>
        <v>0</v>
      </c>
      <c r="BH302" s="151">
        <f t="shared" si="97"/>
        <v>0</v>
      </c>
      <c r="BI302" s="151">
        <f t="shared" si="98"/>
        <v>0</v>
      </c>
      <c r="BJ302" s="17" t="s">
        <v>88</v>
      </c>
      <c r="BK302" s="151">
        <f t="shared" si="99"/>
        <v>0</v>
      </c>
      <c r="BL302" s="17" t="s">
        <v>233</v>
      </c>
      <c r="BM302" s="150" t="s">
        <v>1290</v>
      </c>
    </row>
    <row r="303" spans="2:65" s="1" customFormat="1" ht="37.9" customHeight="1">
      <c r="B303" s="136"/>
      <c r="C303" s="154" t="s">
        <v>1291</v>
      </c>
      <c r="D303" s="154" t="s">
        <v>214</v>
      </c>
      <c r="E303" s="155" t="s">
        <v>1292</v>
      </c>
      <c r="F303" s="156" t="s">
        <v>1244</v>
      </c>
      <c r="G303" s="157" t="s">
        <v>982</v>
      </c>
      <c r="H303" s="158">
        <v>12</v>
      </c>
      <c r="I303" s="159"/>
      <c r="J303" s="160">
        <f t="shared" si="90"/>
        <v>0</v>
      </c>
      <c r="K303" s="161"/>
      <c r="L303" s="32"/>
      <c r="M303" s="162" t="s">
        <v>1</v>
      </c>
      <c r="N303" s="163" t="s">
        <v>41</v>
      </c>
      <c r="P303" s="148">
        <f t="shared" si="91"/>
        <v>0</v>
      </c>
      <c r="Q303" s="148">
        <v>0</v>
      </c>
      <c r="R303" s="148">
        <f t="shared" si="92"/>
        <v>0</v>
      </c>
      <c r="S303" s="148">
        <v>0</v>
      </c>
      <c r="T303" s="149">
        <f t="shared" si="93"/>
        <v>0</v>
      </c>
      <c r="AR303" s="150" t="s">
        <v>233</v>
      </c>
      <c r="AT303" s="150" t="s">
        <v>214</v>
      </c>
      <c r="AU303" s="150" t="s">
        <v>88</v>
      </c>
      <c r="AY303" s="17" t="s">
        <v>205</v>
      </c>
      <c r="BE303" s="151">
        <f t="shared" si="94"/>
        <v>0</v>
      </c>
      <c r="BF303" s="151">
        <f t="shared" si="95"/>
        <v>0</v>
      </c>
      <c r="BG303" s="151">
        <f t="shared" si="96"/>
        <v>0</v>
      </c>
      <c r="BH303" s="151">
        <f t="shared" si="97"/>
        <v>0</v>
      </c>
      <c r="BI303" s="151">
        <f t="shared" si="98"/>
        <v>0</v>
      </c>
      <c r="BJ303" s="17" t="s">
        <v>88</v>
      </c>
      <c r="BK303" s="151">
        <f t="shared" si="99"/>
        <v>0</v>
      </c>
      <c r="BL303" s="17" t="s">
        <v>233</v>
      </c>
      <c r="BM303" s="150" t="s">
        <v>1293</v>
      </c>
    </row>
    <row r="304" spans="2:65" s="1" customFormat="1" ht="24.2" customHeight="1">
      <c r="B304" s="136"/>
      <c r="C304" s="154" t="s">
        <v>1294</v>
      </c>
      <c r="D304" s="154" t="s">
        <v>214</v>
      </c>
      <c r="E304" s="155" t="s">
        <v>1295</v>
      </c>
      <c r="F304" s="156" t="s">
        <v>1196</v>
      </c>
      <c r="G304" s="157" t="s">
        <v>982</v>
      </c>
      <c r="H304" s="158">
        <v>1</v>
      </c>
      <c r="I304" s="159"/>
      <c r="J304" s="160">
        <f t="shared" si="90"/>
        <v>0</v>
      </c>
      <c r="K304" s="161"/>
      <c r="L304" s="32"/>
      <c r="M304" s="162" t="s">
        <v>1</v>
      </c>
      <c r="N304" s="163" t="s">
        <v>41</v>
      </c>
      <c r="P304" s="148">
        <f t="shared" si="91"/>
        <v>0</v>
      </c>
      <c r="Q304" s="148">
        <v>0</v>
      </c>
      <c r="R304" s="148">
        <f t="shared" si="92"/>
        <v>0</v>
      </c>
      <c r="S304" s="148">
        <v>0</v>
      </c>
      <c r="T304" s="149">
        <f t="shared" si="93"/>
        <v>0</v>
      </c>
      <c r="AR304" s="150" t="s">
        <v>233</v>
      </c>
      <c r="AT304" s="150" t="s">
        <v>214</v>
      </c>
      <c r="AU304" s="150" t="s">
        <v>88</v>
      </c>
      <c r="AY304" s="17" t="s">
        <v>205</v>
      </c>
      <c r="BE304" s="151">
        <f t="shared" si="94"/>
        <v>0</v>
      </c>
      <c r="BF304" s="151">
        <f t="shared" si="95"/>
        <v>0</v>
      </c>
      <c r="BG304" s="151">
        <f t="shared" si="96"/>
        <v>0</v>
      </c>
      <c r="BH304" s="151">
        <f t="shared" si="97"/>
        <v>0</v>
      </c>
      <c r="BI304" s="151">
        <f t="shared" si="98"/>
        <v>0</v>
      </c>
      <c r="BJ304" s="17" t="s">
        <v>88</v>
      </c>
      <c r="BK304" s="151">
        <f t="shared" si="99"/>
        <v>0</v>
      </c>
      <c r="BL304" s="17" t="s">
        <v>233</v>
      </c>
      <c r="BM304" s="150" t="s">
        <v>1296</v>
      </c>
    </row>
    <row r="305" spans="2:65" s="1" customFormat="1" ht="16.5" customHeight="1">
      <c r="B305" s="136"/>
      <c r="C305" s="154" t="s">
        <v>1297</v>
      </c>
      <c r="D305" s="154" t="s">
        <v>214</v>
      </c>
      <c r="E305" s="155" t="s">
        <v>1298</v>
      </c>
      <c r="F305" s="156" t="s">
        <v>1199</v>
      </c>
      <c r="G305" s="157" t="s">
        <v>982</v>
      </c>
      <c r="H305" s="158">
        <v>11</v>
      </c>
      <c r="I305" s="159"/>
      <c r="J305" s="160">
        <f t="shared" si="90"/>
        <v>0</v>
      </c>
      <c r="K305" s="161"/>
      <c r="L305" s="32"/>
      <c r="M305" s="162" t="s">
        <v>1</v>
      </c>
      <c r="N305" s="163" t="s">
        <v>41</v>
      </c>
      <c r="P305" s="148">
        <f t="shared" si="91"/>
        <v>0</v>
      </c>
      <c r="Q305" s="148">
        <v>0</v>
      </c>
      <c r="R305" s="148">
        <f t="shared" si="92"/>
        <v>0</v>
      </c>
      <c r="S305" s="148">
        <v>0</v>
      </c>
      <c r="T305" s="149">
        <f t="shared" si="93"/>
        <v>0</v>
      </c>
      <c r="AR305" s="150" t="s">
        <v>233</v>
      </c>
      <c r="AT305" s="150" t="s">
        <v>214</v>
      </c>
      <c r="AU305" s="150" t="s">
        <v>88</v>
      </c>
      <c r="AY305" s="17" t="s">
        <v>205</v>
      </c>
      <c r="BE305" s="151">
        <f t="shared" si="94"/>
        <v>0</v>
      </c>
      <c r="BF305" s="151">
        <f t="shared" si="95"/>
        <v>0</v>
      </c>
      <c r="BG305" s="151">
        <f t="shared" si="96"/>
        <v>0</v>
      </c>
      <c r="BH305" s="151">
        <f t="shared" si="97"/>
        <v>0</v>
      </c>
      <c r="BI305" s="151">
        <f t="shared" si="98"/>
        <v>0</v>
      </c>
      <c r="BJ305" s="17" t="s">
        <v>88</v>
      </c>
      <c r="BK305" s="151">
        <f t="shared" si="99"/>
        <v>0</v>
      </c>
      <c r="BL305" s="17" t="s">
        <v>233</v>
      </c>
      <c r="BM305" s="150" t="s">
        <v>1299</v>
      </c>
    </row>
    <row r="306" spans="2:65" s="1" customFormat="1" ht="24.2" customHeight="1">
      <c r="B306" s="136"/>
      <c r="C306" s="154" t="s">
        <v>1300</v>
      </c>
      <c r="D306" s="154" t="s">
        <v>214</v>
      </c>
      <c r="E306" s="155" t="s">
        <v>1301</v>
      </c>
      <c r="F306" s="156" t="s">
        <v>1302</v>
      </c>
      <c r="G306" s="157" t="s">
        <v>592</v>
      </c>
      <c r="H306" s="158">
        <v>1</v>
      </c>
      <c r="I306" s="159"/>
      <c r="J306" s="160">
        <f t="shared" si="90"/>
        <v>0</v>
      </c>
      <c r="K306" s="161"/>
      <c r="L306" s="32"/>
      <c r="M306" s="162" t="s">
        <v>1</v>
      </c>
      <c r="N306" s="163" t="s">
        <v>41</v>
      </c>
      <c r="P306" s="148">
        <f t="shared" si="91"/>
        <v>0</v>
      </c>
      <c r="Q306" s="148">
        <v>0</v>
      </c>
      <c r="R306" s="148">
        <f t="shared" si="92"/>
        <v>0</v>
      </c>
      <c r="S306" s="148">
        <v>0</v>
      </c>
      <c r="T306" s="149">
        <f t="shared" si="93"/>
        <v>0</v>
      </c>
      <c r="AR306" s="150" t="s">
        <v>233</v>
      </c>
      <c r="AT306" s="150" t="s">
        <v>214</v>
      </c>
      <c r="AU306" s="150" t="s">
        <v>88</v>
      </c>
      <c r="AY306" s="17" t="s">
        <v>205</v>
      </c>
      <c r="BE306" s="151">
        <f t="shared" si="94"/>
        <v>0</v>
      </c>
      <c r="BF306" s="151">
        <f t="shared" si="95"/>
        <v>0</v>
      </c>
      <c r="BG306" s="151">
        <f t="shared" si="96"/>
        <v>0</v>
      </c>
      <c r="BH306" s="151">
        <f t="shared" si="97"/>
        <v>0</v>
      </c>
      <c r="BI306" s="151">
        <f t="shared" si="98"/>
        <v>0</v>
      </c>
      <c r="BJ306" s="17" t="s">
        <v>88</v>
      </c>
      <c r="BK306" s="151">
        <f t="shared" si="99"/>
        <v>0</v>
      </c>
      <c r="BL306" s="17" t="s">
        <v>233</v>
      </c>
      <c r="BM306" s="150" t="s">
        <v>1303</v>
      </c>
    </row>
    <row r="307" spans="2:65" s="1" customFormat="1" ht="33" customHeight="1">
      <c r="B307" s="136"/>
      <c r="C307" s="154" t="s">
        <v>1304</v>
      </c>
      <c r="D307" s="154" t="s">
        <v>214</v>
      </c>
      <c r="E307" s="155" t="s">
        <v>1305</v>
      </c>
      <c r="F307" s="156" t="s">
        <v>1254</v>
      </c>
      <c r="G307" s="157" t="s">
        <v>982</v>
      </c>
      <c r="H307" s="158">
        <v>12</v>
      </c>
      <c r="I307" s="159"/>
      <c r="J307" s="160">
        <f t="shared" si="90"/>
        <v>0</v>
      </c>
      <c r="K307" s="161"/>
      <c r="L307" s="32"/>
      <c r="M307" s="162" t="s">
        <v>1</v>
      </c>
      <c r="N307" s="163" t="s">
        <v>41</v>
      </c>
      <c r="P307" s="148">
        <f t="shared" si="91"/>
        <v>0</v>
      </c>
      <c r="Q307" s="148">
        <v>0</v>
      </c>
      <c r="R307" s="148">
        <f t="shared" si="92"/>
        <v>0</v>
      </c>
      <c r="S307" s="148">
        <v>0</v>
      </c>
      <c r="T307" s="149">
        <f t="shared" si="93"/>
        <v>0</v>
      </c>
      <c r="AR307" s="150" t="s">
        <v>233</v>
      </c>
      <c r="AT307" s="150" t="s">
        <v>214</v>
      </c>
      <c r="AU307" s="150" t="s">
        <v>88</v>
      </c>
      <c r="AY307" s="17" t="s">
        <v>205</v>
      </c>
      <c r="BE307" s="151">
        <f t="shared" si="94"/>
        <v>0</v>
      </c>
      <c r="BF307" s="151">
        <f t="shared" si="95"/>
        <v>0</v>
      </c>
      <c r="BG307" s="151">
        <f t="shared" si="96"/>
        <v>0</v>
      </c>
      <c r="BH307" s="151">
        <f t="shared" si="97"/>
        <v>0</v>
      </c>
      <c r="BI307" s="151">
        <f t="shared" si="98"/>
        <v>0</v>
      </c>
      <c r="BJ307" s="17" t="s">
        <v>88</v>
      </c>
      <c r="BK307" s="151">
        <f t="shared" si="99"/>
        <v>0</v>
      </c>
      <c r="BL307" s="17" t="s">
        <v>233</v>
      </c>
      <c r="BM307" s="150" t="s">
        <v>1306</v>
      </c>
    </row>
    <row r="308" spans="2:65" s="1" customFormat="1" ht="16.5" customHeight="1">
      <c r="B308" s="136"/>
      <c r="C308" s="154" t="s">
        <v>1307</v>
      </c>
      <c r="D308" s="154" t="s">
        <v>214</v>
      </c>
      <c r="E308" s="155" t="s">
        <v>1308</v>
      </c>
      <c r="F308" s="156" t="s">
        <v>1009</v>
      </c>
      <c r="G308" s="157" t="s">
        <v>930</v>
      </c>
      <c r="H308" s="158">
        <v>1</v>
      </c>
      <c r="I308" s="159"/>
      <c r="J308" s="160">
        <f t="shared" si="90"/>
        <v>0</v>
      </c>
      <c r="K308" s="161"/>
      <c r="L308" s="32"/>
      <c r="M308" s="162" t="s">
        <v>1</v>
      </c>
      <c r="N308" s="163" t="s">
        <v>41</v>
      </c>
      <c r="P308" s="148">
        <f t="shared" si="91"/>
        <v>0</v>
      </c>
      <c r="Q308" s="148">
        <v>0</v>
      </c>
      <c r="R308" s="148">
        <f t="shared" si="92"/>
        <v>0</v>
      </c>
      <c r="S308" s="148">
        <v>0</v>
      </c>
      <c r="T308" s="149">
        <f t="shared" si="93"/>
        <v>0</v>
      </c>
      <c r="AR308" s="150" t="s">
        <v>233</v>
      </c>
      <c r="AT308" s="150" t="s">
        <v>214</v>
      </c>
      <c r="AU308" s="150" t="s">
        <v>88</v>
      </c>
      <c r="AY308" s="17" t="s">
        <v>205</v>
      </c>
      <c r="BE308" s="151">
        <f t="shared" si="94"/>
        <v>0</v>
      </c>
      <c r="BF308" s="151">
        <f t="shared" si="95"/>
        <v>0</v>
      </c>
      <c r="BG308" s="151">
        <f t="shared" si="96"/>
        <v>0</v>
      </c>
      <c r="BH308" s="151">
        <f t="shared" si="97"/>
        <v>0</v>
      </c>
      <c r="BI308" s="151">
        <f t="shared" si="98"/>
        <v>0</v>
      </c>
      <c r="BJ308" s="17" t="s">
        <v>88</v>
      </c>
      <c r="BK308" s="151">
        <f t="shared" si="99"/>
        <v>0</v>
      </c>
      <c r="BL308" s="17" t="s">
        <v>233</v>
      </c>
      <c r="BM308" s="150" t="s">
        <v>1309</v>
      </c>
    </row>
    <row r="309" spans="2:65" s="11" customFormat="1" ht="22.9" customHeight="1">
      <c r="B309" s="126"/>
      <c r="D309" s="127" t="s">
        <v>74</v>
      </c>
      <c r="E309" s="152" t="s">
        <v>1281</v>
      </c>
      <c r="F309" s="152" t="s">
        <v>1282</v>
      </c>
      <c r="I309" s="129"/>
      <c r="J309" s="153">
        <f>BK309</f>
        <v>0</v>
      </c>
      <c r="L309" s="126"/>
      <c r="M309" s="131"/>
      <c r="P309" s="132">
        <f>SUM(P310:P322)</f>
        <v>0</v>
      </c>
      <c r="R309" s="132">
        <f>SUM(R310:R322)</f>
        <v>0</v>
      </c>
      <c r="T309" s="133">
        <f>SUM(T310:T322)</f>
        <v>0</v>
      </c>
      <c r="AR309" s="127" t="s">
        <v>82</v>
      </c>
      <c r="AT309" s="134" t="s">
        <v>74</v>
      </c>
      <c r="AU309" s="134" t="s">
        <v>82</v>
      </c>
      <c r="AY309" s="127" t="s">
        <v>205</v>
      </c>
      <c r="BK309" s="135">
        <f>SUM(BK310:BK322)</f>
        <v>0</v>
      </c>
    </row>
    <row r="310" spans="2:65" s="1" customFormat="1" ht="66.75" customHeight="1">
      <c r="B310" s="136"/>
      <c r="C310" s="137" t="s">
        <v>1310</v>
      </c>
      <c r="D310" s="137" t="s">
        <v>206</v>
      </c>
      <c r="E310" s="138" t="s">
        <v>1284</v>
      </c>
      <c r="F310" s="139" t="s">
        <v>1311</v>
      </c>
      <c r="G310" s="140" t="s">
        <v>592</v>
      </c>
      <c r="H310" s="141">
        <v>1</v>
      </c>
      <c r="I310" s="142"/>
      <c r="J310" s="143">
        <f>ROUND(I310*H310,2)</f>
        <v>0</v>
      </c>
      <c r="K310" s="144"/>
      <c r="L310" s="145"/>
      <c r="M310" s="146" t="s">
        <v>1</v>
      </c>
      <c r="N310" s="147" t="s">
        <v>41</v>
      </c>
      <c r="P310" s="148">
        <f>O310*H310</f>
        <v>0</v>
      </c>
      <c r="Q310" s="148">
        <v>0</v>
      </c>
      <c r="R310" s="148">
        <f>Q310*H310</f>
        <v>0</v>
      </c>
      <c r="S310" s="148">
        <v>0</v>
      </c>
      <c r="T310" s="149">
        <f>S310*H310</f>
        <v>0</v>
      </c>
      <c r="AR310" s="150" t="s">
        <v>1012</v>
      </c>
      <c r="AT310" s="150" t="s">
        <v>206</v>
      </c>
      <c r="AU310" s="150" t="s">
        <v>88</v>
      </c>
      <c r="AY310" s="17" t="s">
        <v>205</v>
      </c>
      <c r="BE310" s="151">
        <f>IF(N310="základná",J310,0)</f>
        <v>0</v>
      </c>
      <c r="BF310" s="151">
        <f>IF(N310="znížená",J310,0)</f>
        <v>0</v>
      </c>
      <c r="BG310" s="151">
        <f>IF(N310="zákl. prenesená",J310,0)</f>
        <v>0</v>
      </c>
      <c r="BH310" s="151">
        <f>IF(N310="zníž. prenesená",J310,0)</f>
        <v>0</v>
      </c>
      <c r="BI310" s="151">
        <f>IF(N310="nulová",J310,0)</f>
        <v>0</v>
      </c>
      <c r="BJ310" s="17" t="s">
        <v>88</v>
      </c>
      <c r="BK310" s="151">
        <f>ROUND(I310*H310,2)</f>
        <v>0</v>
      </c>
      <c r="BL310" s="17" t="s">
        <v>1012</v>
      </c>
      <c r="BM310" s="150" t="s">
        <v>1312</v>
      </c>
    </row>
    <row r="311" spans="2:65" s="1" customFormat="1" ht="66.75" customHeight="1">
      <c r="B311" s="136"/>
      <c r="C311" s="137" t="s">
        <v>1313</v>
      </c>
      <c r="D311" s="137" t="s">
        <v>206</v>
      </c>
      <c r="E311" s="138" t="s">
        <v>1288</v>
      </c>
      <c r="F311" s="139" t="s">
        <v>1289</v>
      </c>
      <c r="G311" s="140" t="s">
        <v>592</v>
      </c>
      <c r="H311" s="141">
        <v>1</v>
      </c>
      <c r="I311" s="142"/>
      <c r="J311" s="143">
        <f>ROUND(I311*H311,2)</f>
        <v>0</v>
      </c>
      <c r="K311" s="144"/>
      <c r="L311" s="145"/>
      <c r="M311" s="146" t="s">
        <v>1</v>
      </c>
      <c r="N311" s="147" t="s">
        <v>41</v>
      </c>
      <c r="P311" s="148">
        <f>O311*H311</f>
        <v>0</v>
      </c>
      <c r="Q311" s="148">
        <v>0</v>
      </c>
      <c r="R311" s="148">
        <f>Q311*H311</f>
        <v>0</v>
      </c>
      <c r="S311" s="148">
        <v>0</v>
      </c>
      <c r="T311" s="149">
        <f>S311*H311</f>
        <v>0</v>
      </c>
      <c r="AR311" s="150" t="s">
        <v>1012</v>
      </c>
      <c r="AT311" s="150" t="s">
        <v>206</v>
      </c>
      <c r="AU311" s="150" t="s">
        <v>88</v>
      </c>
      <c r="AY311" s="17" t="s">
        <v>205</v>
      </c>
      <c r="BE311" s="151">
        <f>IF(N311="základná",J311,0)</f>
        <v>0</v>
      </c>
      <c r="BF311" s="151">
        <f>IF(N311="znížená",J311,0)</f>
        <v>0</v>
      </c>
      <c r="BG311" s="151">
        <f>IF(N311="zákl. prenesená",J311,0)</f>
        <v>0</v>
      </c>
      <c r="BH311" s="151">
        <f>IF(N311="zníž. prenesená",J311,0)</f>
        <v>0</v>
      </c>
      <c r="BI311" s="151">
        <f>IF(N311="nulová",J311,0)</f>
        <v>0</v>
      </c>
      <c r="BJ311" s="17" t="s">
        <v>88</v>
      </c>
      <c r="BK311" s="151">
        <f>ROUND(I311*H311,2)</f>
        <v>0</v>
      </c>
      <c r="BL311" s="17" t="s">
        <v>1012</v>
      </c>
      <c r="BM311" s="150" t="s">
        <v>1314</v>
      </c>
    </row>
    <row r="312" spans="2:65" s="12" customFormat="1">
      <c r="B312" s="164"/>
      <c r="D312" s="165" t="s">
        <v>219</v>
      </c>
      <c r="E312" s="166" t="s">
        <v>1</v>
      </c>
      <c r="F312" s="167" t="s">
        <v>82</v>
      </c>
      <c r="H312" s="168">
        <v>1</v>
      </c>
      <c r="I312" s="169"/>
      <c r="L312" s="164"/>
      <c r="M312" s="170"/>
      <c r="T312" s="171"/>
      <c r="AT312" s="166" t="s">
        <v>219</v>
      </c>
      <c r="AU312" s="166" t="s">
        <v>88</v>
      </c>
      <c r="AV312" s="12" t="s">
        <v>88</v>
      </c>
      <c r="AW312" s="12" t="s">
        <v>31</v>
      </c>
      <c r="AX312" s="12" t="s">
        <v>75</v>
      </c>
      <c r="AY312" s="166" t="s">
        <v>205</v>
      </c>
    </row>
    <row r="313" spans="2:65" s="14" customFormat="1" ht="33.75">
      <c r="B313" s="179"/>
      <c r="D313" s="165" t="s">
        <v>219</v>
      </c>
      <c r="E313" s="180" t="s">
        <v>1</v>
      </c>
      <c r="F313" s="181" t="s">
        <v>1315</v>
      </c>
      <c r="H313" s="180" t="s">
        <v>1</v>
      </c>
      <c r="I313" s="182"/>
      <c r="L313" s="179"/>
      <c r="M313" s="183"/>
      <c r="T313" s="184"/>
      <c r="AT313" s="180" t="s">
        <v>219</v>
      </c>
      <c r="AU313" s="180" t="s">
        <v>88</v>
      </c>
      <c r="AV313" s="14" t="s">
        <v>82</v>
      </c>
      <c r="AW313" s="14" t="s">
        <v>31</v>
      </c>
      <c r="AX313" s="14" t="s">
        <v>75</v>
      </c>
      <c r="AY313" s="180" t="s">
        <v>205</v>
      </c>
    </row>
    <row r="314" spans="2:65" s="14" customFormat="1" ht="33.75">
      <c r="B314" s="179"/>
      <c r="D314" s="165" t="s">
        <v>219</v>
      </c>
      <c r="E314" s="180" t="s">
        <v>1</v>
      </c>
      <c r="F314" s="181" t="s">
        <v>1316</v>
      </c>
      <c r="H314" s="180" t="s">
        <v>1</v>
      </c>
      <c r="I314" s="182"/>
      <c r="L314" s="179"/>
      <c r="M314" s="183"/>
      <c r="T314" s="184"/>
      <c r="AT314" s="180" t="s">
        <v>219</v>
      </c>
      <c r="AU314" s="180" t="s">
        <v>88</v>
      </c>
      <c r="AV314" s="14" t="s">
        <v>82</v>
      </c>
      <c r="AW314" s="14" t="s">
        <v>31</v>
      </c>
      <c r="AX314" s="14" t="s">
        <v>75</v>
      </c>
      <c r="AY314" s="180" t="s">
        <v>205</v>
      </c>
    </row>
    <row r="315" spans="2:65" s="14" customFormat="1">
      <c r="B315" s="179"/>
      <c r="D315" s="165" t="s">
        <v>219</v>
      </c>
      <c r="E315" s="180" t="s">
        <v>1</v>
      </c>
      <c r="F315" s="181" t="s">
        <v>1317</v>
      </c>
      <c r="H315" s="180" t="s">
        <v>1</v>
      </c>
      <c r="I315" s="182"/>
      <c r="L315" s="179"/>
      <c r="M315" s="183"/>
      <c r="T315" s="184"/>
      <c r="AT315" s="180" t="s">
        <v>219</v>
      </c>
      <c r="AU315" s="180" t="s">
        <v>88</v>
      </c>
      <c r="AV315" s="14" t="s">
        <v>82</v>
      </c>
      <c r="AW315" s="14" t="s">
        <v>31</v>
      </c>
      <c r="AX315" s="14" t="s">
        <v>75</v>
      </c>
      <c r="AY315" s="180" t="s">
        <v>205</v>
      </c>
    </row>
    <row r="316" spans="2:65" s="13" customFormat="1">
      <c r="B316" s="172"/>
      <c r="D316" s="165" t="s">
        <v>219</v>
      </c>
      <c r="E316" s="173" t="s">
        <v>1</v>
      </c>
      <c r="F316" s="174" t="s">
        <v>221</v>
      </c>
      <c r="H316" s="175">
        <v>1</v>
      </c>
      <c r="I316" s="176"/>
      <c r="L316" s="172"/>
      <c r="M316" s="177"/>
      <c r="T316" s="178"/>
      <c r="AT316" s="173" t="s">
        <v>219</v>
      </c>
      <c r="AU316" s="173" t="s">
        <v>88</v>
      </c>
      <c r="AV316" s="13" t="s">
        <v>210</v>
      </c>
      <c r="AW316" s="13" t="s">
        <v>31</v>
      </c>
      <c r="AX316" s="13" t="s">
        <v>82</v>
      </c>
      <c r="AY316" s="173" t="s">
        <v>205</v>
      </c>
    </row>
    <row r="317" spans="2:65" s="1" customFormat="1" ht="37.9" customHeight="1">
      <c r="B317" s="136"/>
      <c r="C317" s="137" t="s">
        <v>1318</v>
      </c>
      <c r="D317" s="137" t="s">
        <v>206</v>
      </c>
      <c r="E317" s="138" t="s">
        <v>1292</v>
      </c>
      <c r="F317" s="139" t="s">
        <v>1244</v>
      </c>
      <c r="G317" s="140" t="s">
        <v>982</v>
      </c>
      <c r="H317" s="141">
        <v>12</v>
      </c>
      <c r="I317" s="142"/>
      <c r="J317" s="143">
        <f t="shared" ref="J317:J322" si="100">ROUND(I317*H317,2)</f>
        <v>0</v>
      </c>
      <c r="K317" s="144"/>
      <c r="L317" s="145"/>
      <c r="M317" s="146" t="s">
        <v>1</v>
      </c>
      <c r="N317" s="147" t="s">
        <v>41</v>
      </c>
      <c r="P317" s="148">
        <f t="shared" ref="P317:P322" si="101">O317*H317</f>
        <v>0</v>
      </c>
      <c r="Q317" s="148">
        <v>0</v>
      </c>
      <c r="R317" s="148">
        <f t="shared" ref="R317:R322" si="102">Q317*H317</f>
        <v>0</v>
      </c>
      <c r="S317" s="148">
        <v>0</v>
      </c>
      <c r="T317" s="149">
        <f t="shared" ref="T317:T322" si="103">S317*H317</f>
        <v>0</v>
      </c>
      <c r="AR317" s="150" t="s">
        <v>1012</v>
      </c>
      <c r="AT317" s="150" t="s">
        <v>206</v>
      </c>
      <c r="AU317" s="150" t="s">
        <v>88</v>
      </c>
      <c r="AY317" s="17" t="s">
        <v>205</v>
      </c>
      <c r="BE317" s="151">
        <f t="shared" ref="BE317:BE322" si="104">IF(N317="základná",J317,0)</f>
        <v>0</v>
      </c>
      <c r="BF317" s="151">
        <f t="shared" ref="BF317:BF322" si="105">IF(N317="znížená",J317,0)</f>
        <v>0</v>
      </c>
      <c r="BG317" s="151">
        <f t="shared" ref="BG317:BG322" si="106">IF(N317="zákl. prenesená",J317,0)</f>
        <v>0</v>
      </c>
      <c r="BH317" s="151">
        <f t="shared" ref="BH317:BH322" si="107">IF(N317="zníž. prenesená",J317,0)</f>
        <v>0</v>
      </c>
      <c r="BI317" s="151">
        <f t="shared" ref="BI317:BI322" si="108">IF(N317="nulová",J317,0)</f>
        <v>0</v>
      </c>
      <c r="BJ317" s="17" t="s">
        <v>88</v>
      </c>
      <c r="BK317" s="151">
        <f t="shared" ref="BK317:BK322" si="109">ROUND(I317*H317,2)</f>
        <v>0</v>
      </c>
      <c r="BL317" s="17" t="s">
        <v>1012</v>
      </c>
      <c r="BM317" s="150" t="s">
        <v>1319</v>
      </c>
    </row>
    <row r="318" spans="2:65" s="1" customFormat="1" ht="24.2" customHeight="1">
      <c r="B318" s="136"/>
      <c r="C318" s="137" t="s">
        <v>1320</v>
      </c>
      <c r="D318" s="137" t="s">
        <v>206</v>
      </c>
      <c r="E318" s="138" t="s">
        <v>1295</v>
      </c>
      <c r="F318" s="139" t="s">
        <v>1196</v>
      </c>
      <c r="G318" s="140" t="s">
        <v>982</v>
      </c>
      <c r="H318" s="141">
        <v>1</v>
      </c>
      <c r="I318" s="142"/>
      <c r="J318" s="143">
        <f t="shared" si="100"/>
        <v>0</v>
      </c>
      <c r="K318" s="144"/>
      <c r="L318" s="145"/>
      <c r="M318" s="146" t="s">
        <v>1</v>
      </c>
      <c r="N318" s="147" t="s">
        <v>41</v>
      </c>
      <c r="P318" s="148">
        <f t="shared" si="101"/>
        <v>0</v>
      </c>
      <c r="Q318" s="148">
        <v>0</v>
      </c>
      <c r="R318" s="148">
        <f t="shared" si="102"/>
        <v>0</v>
      </c>
      <c r="S318" s="148">
        <v>0</v>
      </c>
      <c r="T318" s="149">
        <f t="shared" si="103"/>
        <v>0</v>
      </c>
      <c r="AR318" s="150" t="s">
        <v>1012</v>
      </c>
      <c r="AT318" s="150" t="s">
        <v>206</v>
      </c>
      <c r="AU318" s="150" t="s">
        <v>88</v>
      </c>
      <c r="AY318" s="17" t="s">
        <v>205</v>
      </c>
      <c r="BE318" s="151">
        <f t="shared" si="104"/>
        <v>0</v>
      </c>
      <c r="BF318" s="151">
        <f t="shared" si="105"/>
        <v>0</v>
      </c>
      <c r="BG318" s="151">
        <f t="shared" si="106"/>
        <v>0</v>
      </c>
      <c r="BH318" s="151">
        <f t="shared" si="107"/>
        <v>0</v>
      </c>
      <c r="BI318" s="151">
        <f t="shared" si="108"/>
        <v>0</v>
      </c>
      <c r="BJ318" s="17" t="s">
        <v>88</v>
      </c>
      <c r="BK318" s="151">
        <f t="shared" si="109"/>
        <v>0</v>
      </c>
      <c r="BL318" s="17" t="s">
        <v>1012</v>
      </c>
      <c r="BM318" s="150" t="s">
        <v>1321</v>
      </c>
    </row>
    <row r="319" spans="2:65" s="1" customFormat="1" ht="16.5" customHeight="1">
      <c r="B319" s="136"/>
      <c r="C319" s="137" t="s">
        <v>1012</v>
      </c>
      <c r="D319" s="137" t="s">
        <v>206</v>
      </c>
      <c r="E319" s="138" t="s">
        <v>1298</v>
      </c>
      <c r="F319" s="139" t="s">
        <v>1199</v>
      </c>
      <c r="G319" s="140" t="s">
        <v>982</v>
      </c>
      <c r="H319" s="141">
        <v>11</v>
      </c>
      <c r="I319" s="142"/>
      <c r="J319" s="143">
        <f t="shared" si="100"/>
        <v>0</v>
      </c>
      <c r="K319" s="144"/>
      <c r="L319" s="145"/>
      <c r="M319" s="146" t="s">
        <v>1</v>
      </c>
      <c r="N319" s="147" t="s">
        <v>41</v>
      </c>
      <c r="P319" s="148">
        <f t="shared" si="101"/>
        <v>0</v>
      </c>
      <c r="Q319" s="148">
        <v>0</v>
      </c>
      <c r="R319" s="148">
        <f t="shared" si="102"/>
        <v>0</v>
      </c>
      <c r="S319" s="148">
        <v>0</v>
      </c>
      <c r="T319" s="149">
        <f t="shared" si="103"/>
        <v>0</v>
      </c>
      <c r="AR319" s="150" t="s">
        <v>1012</v>
      </c>
      <c r="AT319" s="150" t="s">
        <v>206</v>
      </c>
      <c r="AU319" s="150" t="s">
        <v>88</v>
      </c>
      <c r="AY319" s="17" t="s">
        <v>205</v>
      </c>
      <c r="BE319" s="151">
        <f t="shared" si="104"/>
        <v>0</v>
      </c>
      <c r="BF319" s="151">
        <f t="shared" si="105"/>
        <v>0</v>
      </c>
      <c r="BG319" s="151">
        <f t="shared" si="106"/>
        <v>0</v>
      </c>
      <c r="BH319" s="151">
        <f t="shared" si="107"/>
        <v>0</v>
      </c>
      <c r="BI319" s="151">
        <f t="shared" si="108"/>
        <v>0</v>
      </c>
      <c r="BJ319" s="17" t="s">
        <v>88</v>
      </c>
      <c r="BK319" s="151">
        <f t="shared" si="109"/>
        <v>0</v>
      </c>
      <c r="BL319" s="17" t="s">
        <v>1012</v>
      </c>
      <c r="BM319" s="150" t="s">
        <v>1322</v>
      </c>
    </row>
    <row r="320" spans="2:65" s="1" customFormat="1" ht="24.2" customHeight="1">
      <c r="B320" s="136"/>
      <c r="C320" s="137" t="s">
        <v>1323</v>
      </c>
      <c r="D320" s="137" t="s">
        <v>206</v>
      </c>
      <c r="E320" s="138" t="s">
        <v>1301</v>
      </c>
      <c r="F320" s="139" t="s">
        <v>1302</v>
      </c>
      <c r="G320" s="140" t="s">
        <v>592</v>
      </c>
      <c r="H320" s="141">
        <v>1</v>
      </c>
      <c r="I320" s="142"/>
      <c r="J320" s="143">
        <f t="shared" si="100"/>
        <v>0</v>
      </c>
      <c r="K320" s="144"/>
      <c r="L320" s="145"/>
      <c r="M320" s="146" t="s">
        <v>1</v>
      </c>
      <c r="N320" s="147" t="s">
        <v>41</v>
      </c>
      <c r="P320" s="148">
        <f t="shared" si="101"/>
        <v>0</v>
      </c>
      <c r="Q320" s="148">
        <v>0</v>
      </c>
      <c r="R320" s="148">
        <f t="shared" si="102"/>
        <v>0</v>
      </c>
      <c r="S320" s="148">
        <v>0</v>
      </c>
      <c r="T320" s="149">
        <f t="shared" si="103"/>
        <v>0</v>
      </c>
      <c r="AR320" s="150" t="s">
        <v>1012</v>
      </c>
      <c r="AT320" s="150" t="s">
        <v>206</v>
      </c>
      <c r="AU320" s="150" t="s">
        <v>88</v>
      </c>
      <c r="AY320" s="17" t="s">
        <v>205</v>
      </c>
      <c r="BE320" s="151">
        <f t="shared" si="104"/>
        <v>0</v>
      </c>
      <c r="BF320" s="151">
        <f t="shared" si="105"/>
        <v>0</v>
      </c>
      <c r="BG320" s="151">
        <f t="shared" si="106"/>
        <v>0</v>
      </c>
      <c r="BH320" s="151">
        <f t="shared" si="107"/>
        <v>0</v>
      </c>
      <c r="BI320" s="151">
        <f t="shared" si="108"/>
        <v>0</v>
      </c>
      <c r="BJ320" s="17" t="s">
        <v>88</v>
      </c>
      <c r="BK320" s="151">
        <f t="shared" si="109"/>
        <v>0</v>
      </c>
      <c r="BL320" s="17" t="s">
        <v>1012</v>
      </c>
      <c r="BM320" s="150" t="s">
        <v>1324</v>
      </c>
    </row>
    <row r="321" spans="2:65" s="1" customFormat="1" ht="33" customHeight="1">
      <c r="B321" s="136"/>
      <c r="C321" s="137" t="s">
        <v>1325</v>
      </c>
      <c r="D321" s="137" t="s">
        <v>206</v>
      </c>
      <c r="E321" s="138" t="s">
        <v>1305</v>
      </c>
      <c r="F321" s="139" t="s">
        <v>1254</v>
      </c>
      <c r="G321" s="140" t="s">
        <v>982</v>
      </c>
      <c r="H321" s="141">
        <v>12</v>
      </c>
      <c r="I321" s="142"/>
      <c r="J321" s="143">
        <f t="shared" si="100"/>
        <v>0</v>
      </c>
      <c r="K321" s="144"/>
      <c r="L321" s="145"/>
      <c r="M321" s="146" t="s">
        <v>1</v>
      </c>
      <c r="N321" s="147" t="s">
        <v>41</v>
      </c>
      <c r="P321" s="148">
        <f t="shared" si="101"/>
        <v>0</v>
      </c>
      <c r="Q321" s="148">
        <v>0</v>
      </c>
      <c r="R321" s="148">
        <f t="shared" si="102"/>
        <v>0</v>
      </c>
      <c r="S321" s="148">
        <v>0</v>
      </c>
      <c r="T321" s="149">
        <f t="shared" si="103"/>
        <v>0</v>
      </c>
      <c r="AR321" s="150" t="s">
        <v>1012</v>
      </c>
      <c r="AT321" s="150" t="s">
        <v>206</v>
      </c>
      <c r="AU321" s="150" t="s">
        <v>88</v>
      </c>
      <c r="AY321" s="17" t="s">
        <v>205</v>
      </c>
      <c r="BE321" s="151">
        <f t="shared" si="104"/>
        <v>0</v>
      </c>
      <c r="BF321" s="151">
        <f t="shared" si="105"/>
        <v>0</v>
      </c>
      <c r="BG321" s="151">
        <f t="shared" si="106"/>
        <v>0</v>
      </c>
      <c r="BH321" s="151">
        <f t="shared" si="107"/>
        <v>0</v>
      </c>
      <c r="BI321" s="151">
        <f t="shared" si="108"/>
        <v>0</v>
      </c>
      <c r="BJ321" s="17" t="s">
        <v>88</v>
      </c>
      <c r="BK321" s="151">
        <f t="shared" si="109"/>
        <v>0</v>
      </c>
      <c r="BL321" s="17" t="s">
        <v>1012</v>
      </c>
      <c r="BM321" s="150" t="s">
        <v>1326</v>
      </c>
    </row>
    <row r="322" spans="2:65" s="1" customFormat="1" ht="16.5" customHeight="1">
      <c r="B322" s="136"/>
      <c r="C322" s="137" t="s">
        <v>1327</v>
      </c>
      <c r="D322" s="137" t="s">
        <v>206</v>
      </c>
      <c r="E322" s="138" t="s">
        <v>1328</v>
      </c>
      <c r="F322" s="139" t="s">
        <v>1033</v>
      </c>
      <c r="G322" s="140" t="s">
        <v>520</v>
      </c>
      <c r="H322" s="141">
        <v>2</v>
      </c>
      <c r="I322" s="142"/>
      <c r="J322" s="143">
        <f t="shared" si="100"/>
        <v>0</v>
      </c>
      <c r="K322" s="144"/>
      <c r="L322" s="145"/>
      <c r="M322" s="146" t="s">
        <v>1</v>
      </c>
      <c r="N322" s="147" t="s">
        <v>41</v>
      </c>
      <c r="P322" s="148">
        <f t="shared" si="101"/>
        <v>0</v>
      </c>
      <c r="Q322" s="148">
        <v>0</v>
      </c>
      <c r="R322" s="148">
        <f t="shared" si="102"/>
        <v>0</v>
      </c>
      <c r="S322" s="148">
        <v>0</v>
      </c>
      <c r="T322" s="149">
        <f t="shared" si="103"/>
        <v>0</v>
      </c>
      <c r="AR322" s="150" t="s">
        <v>1012</v>
      </c>
      <c r="AT322" s="150" t="s">
        <v>206</v>
      </c>
      <c r="AU322" s="150" t="s">
        <v>88</v>
      </c>
      <c r="AY322" s="17" t="s">
        <v>205</v>
      </c>
      <c r="BE322" s="151">
        <f t="shared" si="104"/>
        <v>0</v>
      </c>
      <c r="BF322" s="151">
        <f t="shared" si="105"/>
        <v>0</v>
      </c>
      <c r="BG322" s="151">
        <f t="shared" si="106"/>
        <v>0</v>
      </c>
      <c r="BH322" s="151">
        <f t="shared" si="107"/>
        <v>0</v>
      </c>
      <c r="BI322" s="151">
        <f t="shared" si="108"/>
        <v>0</v>
      </c>
      <c r="BJ322" s="17" t="s">
        <v>88</v>
      </c>
      <c r="BK322" s="151">
        <f t="shared" si="109"/>
        <v>0</v>
      </c>
      <c r="BL322" s="17" t="s">
        <v>1012</v>
      </c>
      <c r="BM322" s="150" t="s">
        <v>1329</v>
      </c>
    </row>
    <row r="323" spans="2:65" s="11" customFormat="1" ht="25.9" customHeight="1">
      <c r="B323" s="126"/>
      <c r="D323" s="127" t="s">
        <v>74</v>
      </c>
      <c r="E323" s="128" t="s">
        <v>1330</v>
      </c>
      <c r="F323" s="128" t="s">
        <v>1331</v>
      </c>
      <c r="I323" s="129"/>
      <c r="J323" s="130">
        <f>BK323</f>
        <v>0</v>
      </c>
      <c r="L323" s="126"/>
      <c r="M323" s="131"/>
      <c r="P323" s="132">
        <f>P324+P329+P343+P359</f>
        <v>0</v>
      </c>
      <c r="R323" s="132">
        <f>R324+R329+R343+R359</f>
        <v>0</v>
      </c>
      <c r="T323" s="133">
        <f>T324+T329+T343+T359</f>
        <v>0</v>
      </c>
      <c r="AR323" s="127" t="s">
        <v>82</v>
      </c>
      <c r="AT323" s="134" t="s">
        <v>74</v>
      </c>
      <c r="AU323" s="134" t="s">
        <v>75</v>
      </c>
      <c r="AY323" s="127" t="s">
        <v>205</v>
      </c>
      <c r="BK323" s="135">
        <f>BK324+BK329+BK343+BK359</f>
        <v>0</v>
      </c>
    </row>
    <row r="324" spans="2:65" s="11" customFormat="1" ht="22.9" customHeight="1">
      <c r="B324" s="126"/>
      <c r="D324" s="127" t="s">
        <v>74</v>
      </c>
      <c r="E324" s="152" t="s">
        <v>1332</v>
      </c>
      <c r="F324" s="152" t="s">
        <v>1036</v>
      </c>
      <c r="I324" s="129"/>
      <c r="J324" s="153">
        <f>BK324</f>
        <v>0</v>
      </c>
      <c r="L324" s="126"/>
      <c r="M324" s="131"/>
      <c r="P324" s="132">
        <f>SUM(P325:P328)</f>
        <v>0</v>
      </c>
      <c r="R324" s="132">
        <f>SUM(R325:R328)</f>
        <v>0</v>
      </c>
      <c r="T324" s="133">
        <f>SUM(T325:T328)</f>
        <v>0</v>
      </c>
      <c r="AR324" s="127" t="s">
        <v>82</v>
      </c>
      <c r="AT324" s="134" t="s">
        <v>74</v>
      </c>
      <c r="AU324" s="134" t="s">
        <v>82</v>
      </c>
      <c r="AY324" s="127" t="s">
        <v>205</v>
      </c>
      <c r="BK324" s="135">
        <f>SUM(BK325:BK328)</f>
        <v>0</v>
      </c>
    </row>
    <row r="325" spans="2:65" s="1" customFormat="1" ht="62.65" customHeight="1">
      <c r="B325" s="136"/>
      <c r="C325" s="154" t="s">
        <v>1333</v>
      </c>
      <c r="D325" s="154" t="s">
        <v>214</v>
      </c>
      <c r="E325" s="155" t="s">
        <v>1334</v>
      </c>
      <c r="F325" s="156" t="s">
        <v>1335</v>
      </c>
      <c r="G325" s="157" t="s">
        <v>592</v>
      </c>
      <c r="H325" s="158">
        <v>164</v>
      </c>
      <c r="I325" s="159"/>
      <c r="J325" s="160">
        <f>ROUND(I325*H325,2)</f>
        <v>0</v>
      </c>
      <c r="K325" s="161"/>
      <c r="L325" s="32"/>
      <c r="M325" s="162" t="s">
        <v>1</v>
      </c>
      <c r="N325" s="163" t="s">
        <v>41</v>
      </c>
      <c r="P325" s="148">
        <f>O325*H325</f>
        <v>0</v>
      </c>
      <c r="Q325" s="148">
        <v>0</v>
      </c>
      <c r="R325" s="148">
        <f>Q325*H325</f>
        <v>0</v>
      </c>
      <c r="S325" s="148">
        <v>0</v>
      </c>
      <c r="T325" s="149">
        <f>S325*H325</f>
        <v>0</v>
      </c>
      <c r="AR325" s="150" t="s">
        <v>233</v>
      </c>
      <c r="AT325" s="150" t="s">
        <v>214</v>
      </c>
      <c r="AU325" s="150" t="s">
        <v>88</v>
      </c>
      <c r="AY325" s="17" t="s">
        <v>205</v>
      </c>
      <c r="BE325" s="151">
        <f>IF(N325="základná",J325,0)</f>
        <v>0</v>
      </c>
      <c r="BF325" s="151">
        <f>IF(N325="znížená",J325,0)</f>
        <v>0</v>
      </c>
      <c r="BG325" s="151">
        <f>IF(N325="zákl. prenesená",J325,0)</f>
        <v>0</v>
      </c>
      <c r="BH325" s="151">
        <f>IF(N325="zníž. prenesená",J325,0)</f>
        <v>0</v>
      </c>
      <c r="BI325" s="151">
        <f>IF(N325="nulová",J325,0)</f>
        <v>0</v>
      </c>
      <c r="BJ325" s="17" t="s">
        <v>88</v>
      </c>
      <c r="BK325" s="151">
        <f>ROUND(I325*H325,2)</f>
        <v>0</v>
      </c>
      <c r="BL325" s="17" t="s">
        <v>233</v>
      </c>
      <c r="BM325" s="150" t="s">
        <v>1336</v>
      </c>
    </row>
    <row r="326" spans="2:65" s="1" customFormat="1" ht="44.25" customHeight="1">
      <c r="B326" s="136"/>
      <c r="C326" s="154" t="s">
        <v>1337</v>
      </c>
      <c r="D326" s="154" t="s">
        <v>214</v>
      </c>
      <c r="E326" s="155" t="s">
        <v>1338</v>
      </c>
      <c r="F326" s="156" t="s">
        <v>1042</v>
      </c>
      <c r="G326" s="157" t="s">
        <v>592</v>
      </c>
      <c r="H326" s="158">
        <v>164</v>
      </c>
      <c r="I326" s="159"/>
      <c r="J326" s="160">
        <f>ROUND(I326*H326,2)</f>
        <v>0</v>
      </c>
      <c r="K326" s="161"/>
      <c r="L326" s="32"/>
      <c r="M326" s="162" t="s">
        <v>1</v>
      </c>
      <c r="N326" s="163" t="s">
        <v>41</v>
      </c>
      <c r="P326" s="148">
        <f>O326*H326</f>
        <v>0</v>
      </c>
      <c r="Q326" s="148">
        <v>0</v>
      </c>
      <c r="R326" s="148">
        <f>Q326*H326</f>
        <v>0</v>
      </c>
      <c r="S326" s="148">
        <v>0</v>
      </c>
      <c r="T326" s="149">
        <f>S326*H326</f>
        <v>0</v>
      </c>
      <c r="AR326" s="150" t="s">
        <v>233</v>
      </c>
      <c r="AT326" s="150" t="s">
        <v>214</v>
      </c>
      <c r="AU326" s="150" t="s">
        <v>88</v>
      </c>
      <c r="AY326" s="17" t="s">
        <v>205</v>
      </c>
      <c r="BE326" s="151">
        <f>IF(N326="základná",J326,0)</f>
        <v>0</v>
      </c>
      <c r="BF326" s="151">
        <f>IF(N326="znížená",J326,0)</f>
        <v>0</v>
      </c>
      <c r="BG326" s="151">
        <f>IF(N326="zákl. prenesená",J326,0)</f>
        <v>0</v>
      </c>
      <c r="BH326" s="151">
        <f>IF(N326="zníž. prenesená",J326,0)</f>
        <v>0</v>
      </c>
      <c r="BI326" s="151">
        <f>IF(N326="nulová",J326,0)</f>
        <v>0</v>
      </c>
      <c r="BJ326" s="17" t="s">
        <v>88</v>
      </c>
      <c r="BK326" s="151">
        <f>ROUND(I326*H326,2)</f>
        <v>0</v>
      </c>
      <c r="BL326" s="17" t="s">
        <v>233</v>
      </c>
      <c r="BM326" s="150" t="s">
        <v>1339</v>
      </c>
    </row>
    <row r="327" spans="2:65" s="1" customFormat="1" ht="16.5" customHeight="1">
      <c r="B327" s="136"/>
      <c r="C327" s="154" t="s">
        <v>1340</v>
      </c>
      <c r="D327" s="154" t="s">
        <v>214</v>
      </c>
      <c r="E327" s="155" t="s">
        <v>1341</v>
      </c>
      <c r="F327" s="156" t="s">
        <v>1009</v>
      </c>
      <c r="G327" s="157" t="s">
        <v>930</v>
      </c>
      <c r="H327" s="158">
        <v>51</v>
      </c>
      <c r="I327" s="159"/>
      <c r="J327" s="160">
        <f>ROUND(I327*H327,2)</f>
        <v>0</v>
      </c>
      <c r="K327" s="161"/>
      <c r="L327" s="32"/>
      <c r="M327" s="162" t="s">
        <v>1</v>
      </c>
      <c r="N327" s="163" t="s">
        <v>41</v>
      </c>
      <c r="P327" s="148">
        <f>O327*H327</f>
        <v>0</v>
      </c>
      <c r="Q327" s="148">
        <v>0</v>
      </c>
      <c r="R327" s="148">
        <f>Q327*H327</f>
        <v>0</v>
      </c>
      <c r="S327" s="148">
        <v>0</v>
      </c>
      <c r="T327" s="149">
        <f>S327*H327</f>
        <v>0</v>
      </c>
      <c r="AR327" s="150" t="s">
        <v>233</v>
      </c>
      <c r="AT327" s="150" t="s">
        <v>214</v>
      </c>
      <c r="AU327" s="150" t="s">
        <v>88</v>
      </c>
      <c r="AY327" s="17" t="s">
        <v>205</v>
      </c>
      <c r="BE327" s="151">
        <f>IF(N327="základná",J327,0)</f>
        <v>0</v>
      </c>
      <c r="BF327" s="151">
        <f>IF(N327="znížená",J327,0)</f>
        <v>0</v>
      </c>
      <c r="BG327" s="151">
        <f>IF(N327="zákl. prenesená",J327,0)</f>
        <v>0</v>
      </c>
      <c r="BH327" s="151">
        <f>IF(N327="zníž. prenesená",J327,0)</f>
        <v>0</v>
      </c>
      <c r="BI327" s="151">
        <f>IF(N327="nulová",J327,0)</f>
        <v>0</v>
      </c>
      <c r="BJ327" s="17" t="s">
        <v>88</v>
      </c>
      <c r="BK327" s="151">
        <f>ROUND(I327*H327,2)</f>
        <v>0</v>
      </c>
      <c r="BL327" s="17" t="s">
        <v>233</v>
      </c>
      <c r="BM327" s="150" t="s">
        <v>1342</v>
      </c>
    </row>
    <row r="328" spans="2:65" s="1" customFormat="1" ht="16.5" customHeight="1">
      <c r="B328" s="136"/>
      <c r="C328" s="154" t="s">
        <v>1343</v>
      </c>
      <c r="D328" s="154" t="s">
        <v>214</v>
      </c>
      <c r="E328" s="155" t="s">
        <v>1344</v>
      </c>
      <c r="F328" s="156" t="s">
        <v>1047</v>
      </c>
      <c r="G328" s="157" t="s">
        <v>930</v>
      </c>
      <c r="H328" s="158">
        <v>81</v>
      </c>
      <c r="I328" s="159"/>
      <c r="J328" s="160">
        <f>ROUND(I328*H328,2)</f>
        <v>0</v>
      </c>
      <c r="K328" s="161"/>
      <c r="L328" s="32"/>
      <c r="M328" s="162" t="s">
        <v>1</v>
      </c>
      <c r="N328" s="163" t="s">
        <v>41</v>
      </c>
      <c r="P328" s="148">
        <f>O328*H328</f>
        <v>0</v>
      </c>
      <c r="Q328" s="148">
        <v>0</v>
      </c>
      <c r="R328" s="148">
        <f>Q328*H328</f>
        <v>0</v>
      </c>
      <c r="S328" s="148">
        <v>0</v>
      </c>
      <c r="T328" s="149">
        <f>S328*H328</f>
        <v>0</v>
      </c>
      <c r="AR328" s="150" t="s">
        <v>233</v>
      </c>
      <c r="AT328" s="150" t="s">
        <v>214</v>
      </c>
      <c r="AU328" s="150" t="s">
        <v>88</v>
      </c>
      <c r="AY328" s="17" t="s">
        <v>205</v>
      </c>
      <c r="BE328" s="151">
        <f>IF(N328="základná",J328,0)</f>
        <v>0</v>
      </c>
      <c r="BF328" s="151">
        <f>IF(N328="znížená",J328,0)</f>
        <v>0</v>
      </c>
      <c r="BG328" s="151">
        <f>IF(N328="zákl. prenesená",J328,0)</f>
        <v>0</v>
      </c>
      <c r="BH328" s="151">
        <f>IF(N328="zníž. prenesená",J328,0)</f>
        <v>0</v>
      </c>
      <c r="BI328" s="151">
        <f>IF(N328="nulová",J328,0)</f>
        <v>0</v>
      </c>
      <c r="BJ328" s="17" t="s">
        <v>88</v>
      </c>
      <c r="BK328" s="151">
        <f>ROUND(I328*H328,2)</f>
        <v>0</v>
      </c>
      <c r="BL328" s="17" t="s">
        <v>233</v>
      </c>
      <c r="BM328" s="150" t="s">
        <v>1345</v>
      </c>
    </row>
    <row r="329" spans="2:65" s="11" customFormat="1" ht="22.9" customHeight="1">
      <c r="B329" s="126"/>
      <c r="D329" s="127" t="s">
        <v>74</v>
      </c>
      <c r="E329" s="152" t="s">
        <v>1332</v>
      </c>
      <c r="F329" s="152" t="s">
        <v>1036</v>
      </c>
      <c r="I329" s="129"/>
      <c r="J329" s="153">
        <f>BK329</f>
        <v>0</v>
      </c>
      <c r="L329" s="126"/>
      <c r="M329" s="131"/>
      <c r="P329" s="132">
        <f>SUM(P330:P342)</f>
        <v>0</v>
      </c>
      <c r="R329" s="132">
        <f>SUM(R330:R342)</f>
        <v>0</v>
      </c>
      <c r="T329" s="133">
        <f>SUM(T330:T342)</f>
        <v>0</v>
      </c>
      <c r="AR329" s="127" t="s">
        <v>82</v>
      </c>
      <c r="AT329" s="134" t="s">
        <v>74</v>
      </c>
      <c r="AU329" s="134" t="s">
        <v>82</v>
      </c>
      <c r="AY329" s="127" t="s">
        <v>205</v>
      </c>
      <c r="BK329" s="135">
        <f>SUM(BK330:BK342)</f>
        <v>0</v>
      </c>
    </row>
    <row r="330" spans="2:65" s="1" customFormat="1" ht="76.349999999999994" customHeight="1">
      <c r="B330" s="136"/>
      <c r="C330" s="137" t="s">
        <v>1346</v>
      </c>
      <c r="D330" s="137" t="s">
        <v>206</v>
      </c>
      <c r="E330" s="138" t="s">
        <v>1334</v>
      </c>
      <c r="F330" s="139" t="s">
        <v>1347</v>
      </c>
      <c r="G330" s="140" t="s">
        <v>592</v>
      </c>
      <c r="H330" s="141">
        <v>164</v>
      </c>
      <c r="I330" s="142"/>
      <c r="J330" s="143">
        <f>ROUND(I330*H330,2)</f>
        <v>0</v>
      </c>
      <c r="K330" s="144"/>
      <c r="L330" s="145"/>
      <c r="M330" s="146" t="s">
        <v>1</v>
      </c>
      <c r="N330" s="147" t="s">
        <v>41</v>
      </c>
      <c r="P330" s="148">
        <f>O330*H330</f>
        <v>0</v>
      </c>
      <c r="Q330" s="148">
        <v>0</v>
      </c>
      <c r="R330" s="148">
        <f>Q330*H330</f>
        <v>0</v>
      </c>
      <c r="S330" s="148">
        <v>0</v>
      </c>
      <c r="T330" s="149">
        <f>S330*H330</f>
        <v>0</v>
      </c>
      <c r="AR330" s="150" t="s">
        <v>1012</v>
      </c>
      <c r="AT330" s="150" t="s">
        <v>206</v>
      </c>
      <c r="AU330" s="150" t="s">
        <v>88</v>
      </c>
      <c r="AY330" s="17" t="s">
        <v>205</v>
      </c>
      <c r="BE330" s="151">
        <f>IF(N330="základná",J330,0)</f>
        <v>0</v>
      </c>
      <c r="BF330" s="151">
        <f>IF(N330="znížená",J330,0)</f>
        <v>0</v>
      </c>
      <c r="BG330" s="151">
        <f>IF(N330="zákl. prenesená",J330,0)</f>
        <v>0</v>
      </c>
      <c r="BH330" s="151">
        <f>IF(N330="zníž. prenesená",J330,0)</f>
        <v>0</v>
      </c>
      <c r="BI330" s="151">
        <f>IF(N330="nulová",J330,0)</f>
        <v>0</v>
      </c>
      <c r="BJ330" s="17" t="s">
        <v>88</v>
      </c>
      <c r="BK330" s="151">
        <f>ROUND(I330*H330,2)</f>
        <v>0</v>
      </c>
      <c r="BL330" s="17" t="s">
        <v>1012</v>
      </c>
      <c r="BM330" s="150" t="s">
        <v>1348</v>
      </c>
    </row>
    <row r="331" spans="2:65" s="12" customFormat="1">
      <c r="B331" s="164"/>
      <c r="D331" s="165" t="s">
        <v>219</v>
      </c>
      <c r="E331" s="166" t="s">
        <v>1</v>
      </c>
      <c r="F331" s="167" t="s">
        <v>1349</v>
      </c>
      <c r="H331" s="168">
        <v>164</v>
      </c>
      <c r="I331" s="169"/>
      <c r="L331" s="164"/>
      <c r="M331" s="170"/>
      <c r="T331" s="171"/>
      <c r="AT331" s="166" t="s">
        <v>219</v>
      </c>
      <c r="AU331" s="166" t="s">
        <v>88</v>
      </c>
      <c r="AV331" s="12" t="s">
        <v>88</v>
      </c>
      <c r="AW331" s="12" t="s">
        <v>31</v>
      </c>
      <c r="AX331" s="12" t="s">
        <v>75</v>
      </c>
      <c r="AY331" s="166" t="s">
        <v>205</v>
      </c>
    </row>
    <row r="332" spans="2:65" s="14" customFormat="1" ht="33.75">
      <c r="B332" s="179"/>
      <c r="D332" s="165" t="s">
        <v>219</v>
      </c>
      <c r="E332" s="180" t="s">
        <v>1</v>
      </c>
      <c r="F332" s="181" t="s">
        <v>1350</v>
      </c>
      <c r="H332" s="180" t="s">
        <v>1</v>
      </c>
      <c r="I332" s="182"/>
      <c r="L332" s="179"/>
      <c r="M332" s="183"/>
      <c r="T332" s="184"/>
      <c r="AT332" s="180" t="s">
        <v>219</v>
      </c>
      <c r="AU332" s="180" t="s">
        <v>88</v>
      </c>
      <c r="AV332" s="14" t="s">
        <v>82</v>
      </c>
      <c r="AW332" s="14" t="s">
        <v>31</v>
      </c>
      <c r="AX332" s="14" t="s">
        <v>75</v>
      </c>
      <c r="AY332" s="180" t="s">
        <v>205</v>
      </c>
    </row>
    <row r="333" spans="2:65" s="14" customFormat="1" ht="33.75">
      <c r="B333" s="179"/>
      <c r="D333" s="165" t="s">
        <v>219</v>
      </c>
      <c r="E333" s="180" t="s">
        <v>1</v>
      </c>
      <c r="F333" s="181" t="s">
        <v>1351</v>
      </c>
      <c r="H333" s="180" t="s">
        <v>1</v>
      </c>
      <c r="I333" s="182"/>
      <c r="L333" s="179"/>
      <c r="M333" s="183"/>
      <c r="T333" s="184"/>
      <c r="AT333" s="180" t="s">
        <v>219</v>
      </c>
      <c r="AU333" s="180" t="s">
        <v>88</v>
      </c>
      <c r="AV333" s="14" t="s">
        <v>82</v>
      </c>
      <c r="AW333" s="14" t="s">
        <v>31</v>
      </c>
      <c r="AX333" s="14" t="s">
        <v>75</v>
      </c>
      <c r="AY333" s="180" t="s">
        <v>205</v>
      </c>
    </row>
    <row r="334" spans="2:65" s="14" customFormat="1" ht="22.5">
      <c r="B334" s="179"/>
      <c r="D334" s="165" t="s">
        <v>219</v>
      </c>
      <c r="E334" s="180" t="s">
        <v>1</v>
      </c>
      <c r="F334" s="181" t="s">
        <v>1352</v>
      </c>
      <c r="H334" s="180" t="s">
        <v>1</v>
      </c>
      <c r="I334" s="182"/>
      <c r="L334" s="179"/>
      <c r="M334" s="183"/>
      <c r="T334" s="184"/>
      <c r="AT334" s="180" t="s">
        <v>219</v>
      </c>
      <c r="AU334" s="180" t="s">
        <v>88</v>
      </c>
      <c r="AV334" s="14" t="s">
        <v>82</v>
      </c>
      <c r="AW334" s="14" t="s">
        <v>31</v>
      </c>
      <c r="AX334" s="14" t="s">
        <v>75</v>
      </c>
      <c r="AY334" s="180" t="s">
        <v>205</v>
      </c>
    </row>
    <row r="335" spans="2:65" s="14" customFormat="1" ht="33.75">
      <c r="B335" s="179"/>
      <c r="D335" s="165" t="s">
        <v>219</v>
      </c>
      <c r="E335" s="180" t="s">
        <v>1</v>
      </c>
      <c r="F335" s="181" t="s">
        <v>1353</v>
      </c>
      <c r="H335" s="180" t="s">
        <v>1</v>
      </c>
      <c r="I335" s="182"/>
      <c r="L335" s="179"/>
      <c r="M335" s="183"/>
      <c r="T335" s="184"/>
      <c r="AT335" s="180" t="s">
        <v>219</v>
      </c>
      <c r="AU335" s="180" t="s">
        <v>88</v>
      </c>
      <c r="AV335" s="14" t="s">
        <v>82</v>
      </c>
      <c r="AW335" s="14" t="s">
        <v>31</v>
      </c>
      <c r="AX335" s="14" t="s">
        <v>75</v>
      </c>
      <c r="AY335" s="180" t="s">
        <v>205</v>
      </c>
    </row>
    <row r="336" spans="2:65" s="14" customFormat="1" ht="22.5">
      <c r="B336" s="179"/>
      <c r="D336" s="165" t="s">
        <v>219</v>
      </c>
      <c r="E336" s="180" t="s">
        <v>1</v>
      </c>
      <c r="F336" s="181" t="s">
        <v>1354</v>
      </c>
      <c r="H336" s="180" t="s">
        <v>1</v>
      </c>
      <c r="I336" s="182"/>
      <c r="L336" s="179"/>
      <c r="M336" s="183"/>
      <c r="T336" s="184"/>
      <c r="AT336" s="180" t="s">
        <v>219</v>
      </c>
      <c r="AU336" s="180" t="s">
        <v>88</v>
      </c>
      <c r="AV336" s="14" t="s">
        <v>82</v>
      </c>
      <c r="AW336" s="14" t="s">
        <v>31</v>
      </c>
      <c r="AX336" s="14" t="s">
        <v>75</v>
      </c>
      <c r="AY336" s="180" t="s">
        <v>205</v>
      </c>
    </row>
    <row r="337" spans="2:65" s="14" customFormat="1" ht="22.5">
      <c r="B337" s="179"/>
      <c r="D337" s="165" t="s">
        <v>219</v>
      </c>
      <c r="E337" s="180" t="s">
        <v>1</v>
      </c>
      <c r="F337" s="181" t="s">
        <v>1355</v>
      </c>
      <c r="H337" s="180" t="s">
        <v>1</v>
      </c>
      <c r="I337" s="182"/>
      <c r="L337" s="179"/>
      <c r="M337" s="183"/>
      <c r="T337" s="184"/>
      <c r="AT337" s="180" t="s">
        <v>219</v>
      </c>
      <c r="AU337" s="180" t="s">
        <v>88</v>
      </c>
      <c r="AV337" s="14" t="s">
        <v>82</v>
      </c>
      <c r="AW337" s="14" t="s">
        <v>31</v>
      </c>
      <c r="AX337" s="14" t="s">
        <v>75</v>
      </c>
      <c r="AY337" s="180" t="s">
        <v>205</v>
      </c>
    </row>
    <row r="338" spans="2:65" s="13" customFormat="1">
      <c r="B338" s="172"/>
      <c r="D338" s="165" t="s">
        <v>219</v>
      </c>
      <c r="E338" s="173" t="s">
        <v>1</v>
      </c>
      <c r="F338" s="174" t="s">
        <v>221</v>
      </c>
      <c r="H338" s="175">
        <v>164</v>
      </c>
      <c r="I338" s="176"/>
      <c r="L338" s="172"/>
      <c r="M338" s="177"/>
      <c r="T338" s="178"/>
      <c r="AT338" s="173" t="s">
        <v>219</v>
      </c>
      <c r="AU338" s="173" t="s">
        <v>88</v>
      </c>
      <c r="AV338" s="13" t="s">
        <v>210</v>
      </c>
      <c r="AW338" s="13" t="s">
        <v>31</v>
      </c>
      <c r="AX338" s="13" t="s">
        <v>82</v>
      </c>
      <c r="AY338" s="173" t="s">
        <v>205</v>
      </c>
    </row>
    <row r="339" spans="2:65" s="1" customFormat="1" ht="44.25" customHeight="1">
      <c r="B339" s="136"/>
      <c r="C339" s="137" t="s">
        <v>1356</v>
      </c>
      <c r="D339" s="137" t="s">
        <v>206</v>
      </c>
      <c r="E339" s="138" t="s">
        <v>1338</v>
      </c>
      <c r="F339" s="139" t="s">
        <v>1357</v>
      </c>
      <c r="G339" s="140" t="s">
        <v>592</v>
      </c>
      <c r="H339" s="141">
        <v>164</v>
      </c>
      <c r="I339" s="142"/>
      <c r="J339" s="143">
        <f>ROUND(I339*H339,2)</f>
        <v>0</v>
      </c>
      <c r="K339" s="144"/>
      <c r="L339" s="145"/>
      <c r="M339" s="146" t="s">
        <v>1</v>
      </c>
      <c r="N339" s="147" t="s">
        <v>41</v>
      </c>
      <c r="P339" s="148">
        <f>O339*H339</f>
        <v>0</v>
      </c>
      <c r="Q339" s="148">
        <v>0</v>
      </c>
      <c r="R339" s="148">
        <f>Q339*H339</f>
        <v>0</v>
      </c>
      <c r="S339" s="148">
        <v>0</v>
      </c>
      <c r="T339" s="149">
        <f>S339*H339</f>
        <v>0</v>
      </c>
      <c r="AR339" s="150" t="s">
        <v>1012</v>
      </c>
      <c r="AT339" s="150" t="s">
        <v>206</v>
      </c>
      <c r="AU339" s="150" t="s">
        <v>88</v>
      </c>
      <c r="AY339" s="17" t="s">
        <v>205</v>
      </c>
      <c r="BE339" s="151">
        <f>IF(N339="základná",J339,0)</f>
        <v>0</v>
      </c>
      <c r="BF339" s="151">
        <f>IF(N339="znížená",J339,0)</f>
        <v>0</v>
      </c>
      <c r="BG339" s="151">
        <f>IF(N339="zákl. prenesená",J339,0)</f>
        <v>0</v>
      </c>
      <c r="BH339" s="151">
        <f>IF(N339="zníž. prenesená",J339,0)</f>
        <v>0</v>
      </c>
      <c r="BI339" s="151">
        <f>IF(N339="nulová",J339,0)</f>
        <v>0</v>
      </c>
      <c r="BJ339" s="17" t="s">
        <v>88</v>
      </c>
      <c r="BK339" s="151">
        <f>ROUND(I339*H339,2)</f>
        <v>0</v>
      </c>
      <c r="BL339" s="17" t="s">
        <v>1012</v>
      </c>
      <c r="BM339" s="150" t="s">
        <v>1358</v>
      </c>
    </row>
    <row r="340" spans="2:65" s="12" customFormat="1">
      <c r="B340" s="164"/>
      <c r="D340" s="165" t="s">
        <v>219</v>
      </c>
      <c r="E340" s="166" t="s">
        <v>1</v>
      </c>
      <c r="F340" s="167" t="s">
        <v>1349</v>
      </c>
      <c r="H340" s="168">
        <v>164</v>
      </c>
      <c r="I340" s="169"/>
      <c r="L340" s="164"/>
      <c r="M340" s="170"/>
      <c r="T340" s="171"/>
      <c r="AT340" s="166" t="s">
        <v>219</v>
      </c>
      <c r="AU340" s="166" t="s">
        <v>88</v>
      </c>
      <c r="AV340" s="12" t="s">
        <v>88</v>
      </c>
      <c r="AW340" s="12" t="s">
        <v>31</v>
      </c>
      <c r="AX340" s="12" t="s">
        <v>75</v>
      </c>
      <c r="AY340" s="166" t="s">
        <v>205</v>
      </c>
    </row>
    <row r="341" spans="2:65" s="13" customFormat="1">
      <c r="B341" s="172"/>
      <c r="D341" s="165" t="s">
        <v>219</v>
      </c>
      <c r="E341" s="173" t="s">
        <v>1</v>
      </c>
      <c r="F341" s="174" t="s">
        <v>221</v>
      </c>
      <c r="H341" s="175">
        <v>164</v>
      </c>
      <c r="I341" s="176"/>
      <c r="L341" s="172"/>
      <c r="M341" s="177"/>
      <c r="T341" s="178"/>
      <c r="AT341" s="173" t="s">
        <v>219</v>
      </c>
      <c r="AU341" s="173" t="s">
        <v>88</v>
      </c>
      <c r="AV341" s="13" t="s">
        <v>210</v>
      </c>
      <c r="AW341" s="13" t="s">
        <v>31</v>
      </c>
      <c r="AX341" s="13" t="s">
        <v>82</v>
      </c>
      <c r="AY341" s="173" t="s">
        <v>205</v>
      </c>
    </row>
    <row r="342" spans="2:65" s="1" customFormat="1" ht="16.5" customHeight="1">
      <c r="B342" s="136"/>
      <c r="C342" s="137" t="s">
        <v>1359</v>
      </c>
      <c r="D342" s="137" t="s">
        <v>206</v>
      </c>
      <c r="E342" s="138" t="s">
        <v>1360</v>
      </c>
      <c r="F342" s="139" t="s">
        <v>1033</v>
      </c>
      <c r="G342" s="140" t="s">
        <v>520</v>
      </c>
      <c r="H342" s="141">
        <v>51</v>
      </c>
      <c r="I342" s="142"/>
      <c r="J342" s="143">
        <f>ROUND(I342*H342,2)</f>
        <v>0</v>
      </c>
      <c r="K342" s="144"/>
      <c r="L342" s="145"/>
      <c r="M342" s="146" t="s">
        <v>1</v>
      </c>
      <c r="N342" s="147" t="s">
        <v>41</v>
      </c>
      <c r="P342" s="148">
        <f>O342*H342</f>
        <v>0</v>
      </c>
      <c r="Q342" s="148">
        <v>0</v>
      </c>
      <c r="R342" s="148">
        <f>Q342*H342</f>
        <v>0</v>
      </c>
      <c r="S342" s="148">
        <v>0</v>
      </c>
      <c r="T342" s="149">
        <f>S342*H342</f>
        <v>0</v>
      </c>
      <c r="AR342" s="150" t="s">
        <v>1012</v>
      </c>
      <c r="AT342" s="150" t="s">
        <v>206</v>
      </c>
      <c r="AU342" s="150" t="s">
        <v>88</v>
      </c>
      <c r="AY342" s="17" t="s">
        <v>205</v>
      </c>
      <c r="BE342" s="151">
        <f>IF(N342="základná",J342,0)</f>
        <v>0</v>
      </c>
      <c r="BF342" s="151">
        <f>IF(N342="znížená",J342,0)</f>
        <v>0</v>
      </c>
      <c r="BG342" s="151">
        <f>IF(N342="zákl. prenesená",J342,0)</f>
        <v>0</v>
      </c>
      <c r="BH342" s="151">
        <f>IF(N342="zníž. prenesená",J342,0)</f>
        <v>0</v>
      </c>
      <c r="BI342" s="151">
        <f>IF(N342="nulová",J342,0)</f>
        <v>0</v>
      </c>
      <c r="BJ342" s="17" t="s">
        <v>88</v>
      </c>
      <c r="BK342" s="151">
        <f>ROUND(I342*H342,2)</f>
        <v>0</v>
      </c>
      <c r="BL342" s="17" t="s">
        <v>1012</v>
      </c>
      <c r="BM342" s="150" t="s">
        <v>1361</v>
      </c>
    </row>
    <row r="343" spans="2:65" s="11" customFormat="1" ht="22.9" customHeight="1">
      <c r="B343" s="126"/>
      <c r="D343" s="127" t="s">
        <v>74</v>
      </c>
      <c r="E343" s="152" t="s">
        <v>1362</v>
      </c>
      <c r="F343" s="152" t="s">
        <v>1060</v>
      </c>
      <c r="I343" s="129"/>
      <c r="J343" s="153">
        <f>BK343</f>
        <v>0</v>
      </c>
      <c r="L343" s="126"/>
      <c r="M343" s="131"/>
      <c r="P343" s="132">
        <f>SUM(P344:P358)</f>
        <v>0</v>
      </c>
      <c r="R343" s="132">
        <f>SUM(R344:R358)</f>
        <v>0</v>
      </c>
      <c r="T343" s="133">
        <f>SUM(T344:T358)</f>
        <v>0</v>
      </c>
      <c r="AR343" s="127" t="s">
        <v>82</v>
      </c>
      <c r="AT343" s="134" t="s">
        <v>74</v>
      </c>
      <c r="AU343" s="134" t="s">
        <v>82</v>
      </c>
      <c r="AY343" s="127" t="s">
        <v>205</v>
      </c>
      <c r="BK343" s="135">
        <f>SUM(BK344:BK358)</f>
        <v>0</v>
      </c>
    </row>
    <row r="344" spans="2:65" s="1" customFormat="1" ht="66.75" customHeight="1">
      <c r="B344" s="136"/>
      <c r="C344" s="154" t="s">
        <v>1363</v>
      </c>
      <c r="D344" s="154" t="s">
        <v>214</v>
      </c>
      <c r="E344" s="155" t="s">
        <v>1364</v>
      </c>
      <c r="F344" s="156" t="s">
        <v>1365</v>
      </c>
      <c r="G344" s="157" t="s">
        <v>592</v>
      </c>
      <c r="H344" s="158">
        <v>16</v>
      </c>
      <c r="I344" s="159"/>
      <c r="J344" s="160">
        <f>ROUND(I344*H344,2)</f>
        <v>0</v>
      </c>
      <c r="K344" s="161"/>
      <c r="L344" s="32"/>
      <c r="M344" s="162" t="s">
        <v>1</v>
      </c>
      <c r="N344" s="163" t="s">
        <v>41</v>
      </c>
      <c r="P344" s="148">
        <f>O344*H344</f>
        <v>0</v>
      </c>
      <c r="Q344" s="148">
        <v>0</v>
      </c>
      <c r="R344" s="148">
        <f>Q344*H344</f>
        <v>0</v>
      </c>
      <c r="S344" s="148">
        <v>0</v>
      </c>
      <c r="T344" s="149">
        <f>S344*H344</f>
        <v>0</v>
      </c>
      <c r="AR344" s="150" t="s">
        <v>233</v>
      </c>
      <c r="AT344" s="150" t="s">
        <v>214</v>
      </c>
      <c r="AU344" s="150" t="s">
        <v>88</v>
      </c>
      <c r="AY344" s="17" t="s">
        <v>205</v>
      </c>
      <c r="BE344" s="151">
        <f>IF(N344="základná",J344,0)</f>
        <v>0</v>
      </c>
      <c r="BF344" s="151">
        <f>IF(N344="znížená",J344,0)</f>
        <v>0</v>
      </c>
      <c r="BG344" s="151">
        <f>IF(N344="zákl. prenesená",J344,0)</f>
        <v>0</v>
      </c>
      <c r="BH344" s="151">
        <f>IF(N344="zníž. prenesená",J344,0)</f>
        <v>0</v>
      </c>
      <c r="BI344" s="151">
        <f>IF(N344="nulová",J344,0)</f>
        <v>0</v>
      </c>
      <c r="BJ344" s="17" t="s">
        <v>88</v>
      </c>
      <c r="BK344" s="151">
        <f>ROUND(I344*H344,2)</f>
        <v>0</v>
      </c>
      <c r="BL344" s="17" t="s">
        <v>233</v>
      </c>
      <c r="BM344" s="150" t="s">
        <v>1366</v>
      </c>
    </row>
    <row r="345" spans="2:65" s="12" customFormat="1">
      <c r="B345" s="164"/>
      <c r="D345" s="165" t="s">
        <v>219</v>
      </c>
      <c r="E345" s="166" t="s">
        <v>1</v>
      </c>
      <c r="F345" s="167" t="s">
        <v>233</v>
      </c>
      <c r="H345" s="168">
        <v>16</v>
      </c>
      <c r="I345" s="169"/>
      <c r="L345" s="164"/>
      <c r="M345" s="170"/>
      <c r="T345" s="171"/>
      <c r="AT345" s="166" t="s">
        <v>219</v>
      </c>
      <c r="AU345" s="166" t="s">
        <v>88</v>
      </c>
      <c r="AV345" s="12" t="s">
        <v>88</v>
      </c>
      <c r="AW345" s="12" t="s">
        <v>31</v>
      </c>
      <c r="AX345" s="12" t="s">
        <v>75</v>
      </c>
      <c r="AY345" s="166" t="s">
        <v>205</v>
      </c>
    </row>
    <row r="346" spans="2:65" s="13" customFormat="1">
      <c r="B346" s="172"/>
      <c r="D346" s="165" t="s">
        <v>219</v>
      </c>
      <c r="E346" s="173" t="s">
        <v>1</v>
      </c>
      <c r="F346" s="174" t="s">
        <v>221</v>
      </c>
      <c r="H346" s="175">
        <v>16</v>
      </c>
      <c r="I346" s="176"/>
      <c r="L346" s="172"/>
      <c r="M346" s="177"/>
      <c r="T346" s="178"/>
      <c r="AT346" s="173" t="s">
        <v>219</v>
      </c>
      <c r="AU346" s="173" t="s">
        <v>88</v>
      </c>
      <c r="AV346" s="13" t="s">
        <v>210</v>
      </c>
      <c r="AW346" s="13" t="s">
        <v>31</v>
      </c>
      <c r="AX346" s="13" t="s">
        <v>82</v>
      </c>
      <c r="AY346" s="173" t="s">
        <v>205</v>
      </c>
    </row>
    <row r="347" spans="2:65" s="1" customFormat="1" ht="16.5" customHeight="1">
      <c r="B347" s="136"/>
      <c r="C347" s="154" t="s">
        <v>1367</v>
      </c>
      <c r="D347" s="154" t="s">
        <v>214</v>
      </c>
      <c r="E347" s="155" t="s">
        <v>1368</v>
      </c>
      <c r="F347" s="156" t="s">
        <v>1369</v>
      </c>
      <c r="G347" s="157" t="s">
        <v>520</v>
      </c>
      <c r="H347" s="158">
        <v>32</v>
      </c>
      <c r="I347" s="159"/>
      <c r="J347" s="160">
        <f t="shared" ref="J347:J358" si="110">ROUND(I347*H347,2)</f>
        <v>0</v>
      </c>
      <c r="K347" s="161"/>
      <c r="L347" s="32"/>
      <c r="M347" s="162" t="s">
        <v>1</v>
      </c>
      <c r="N347" s="163" t="s">
        <v>41</v>
      </c>
      <c r="P347" s="148">
        <f t="shared" ref="P347:P358" si="111">O347*H347</f>
        <v>0</v>
      </c>
      <c r="Q347" s="148">
        <v>0</v>
      </c>
      <c r="R347" s="148">
        <f t="shared" ref="R347:R358" si="112">Q347*H347</f>
        <v>0</v>
      </c>
      <c r="S347" s="148">
        <v>0</v>
      </c>
      <c r="T347" s="149">
        <f t="shared" ref="T347:T358" si="113">S347*H347</f>
        <v>0</v>
      </c>
      <c r="AR347" s="150" t="s">
        <v>233</v>
      </c>
      <c r="AT347" s="150" t="s">
        <v>214</v>
      </c>
      <c r="AU347" s="150" t="s">
        <v>88</v>
      </c>
      <c r="AY347" s="17" t="s">
        <v>205</v>
      </c>
      <c r="BE347" s="151">
        <f t="shared" ref="BE347:BE358" si="114">IF(N347="základná",J347,0)</f>
        <v>0</v>
      </c>
      <c r="BF347" s="151">
        <f t="shared" ref="BF347:BF358" si="115">IF(N347="znížená",J347,0)</f>
        <v>0</v>
      </c>
      <c r="BG347" s="151">
        <f t="shared" ref="BG347:BG358" si="116">IF(N347="zákl. prenesená",J347,0)</f>
        <v>0</v>
      </c>
      <c r="BH347" s="151">
        <f t="shared" ref="BH347:BH358" si="117">IF(N347="zníž. prenesená",J347,0)</f>
        <v>0</v>
      </c>
      <c r="BI347" s="151">
        <f t="shared" ref="BI347:BI358" si="118">IF(N347="nulová",J347,0)</f>
        <v>0</v>
      </c>
      <c r="BJ347" s="17" t="s">
        <v>88</v>
      </c>
      <c r="BK347" s="151">
        <f t="shared" ref="BK347:BK358" si="119">ROUND(I347*H347,2)</f>
        <v>0</v>
      </c>
      <c r="BL347" s="17" t="s">
        <v>233</v>
      </c>
      <c r="BM347" s="150" t="s">
        <v>1370</v>
      </c>
    </row>
    <row r="348" spans="2:65" s="1" customFormat="1" ht="16.5" customHeight="1">
      <c r="B348" s="136"/>
      <c r="C348" s="154" t="s">
        <v>1371</v>
      </c>
      <c r="D348" s="154" t="s">
        <v>214</v>
      </c>
      <c r="E348" s="155" t="s">
        <v>1372</v>
      </c>
      <c r="F348" s="156" t="s">
        <v>975</v>
      </c>
      <c r="G348" s="157" t="s">
        <v>592</v>
      </c>
      <c r="H348" s="158">
        <v>16</v>
      </c>
      <c r="I348" s="159"/>
      <c r="J348" s="160">
        <f t="shared" si="110"/>
        <v>0</v>
      </c>
      <c r="K348" s="161"/>
      <c r="L348" s="32"/>
      <c r="M348" s="162" t="s">
        <v>1</v>
      </c>
      <c r="N348" s="163" t="s">
        <v>41</v>
      </c>
      <c r="P348" s="148">
        <f t="shared" si="111"/>
        <v>0</v>
      </c>
      <c r="Q348" s="148">
        <v>0</v>
      </c>
      <c r="R348" s="148">
        <f t="shared" si="112"/>
        <v>0</v>
      </c>
      <c r="S348" s="148">
        <v>0</v>
      </c>
      <c r="T348" s="149">
        <f t="shared" si="113"/>
        <v>0</v>
      </c>
      <c r="AR348" s="150" t="s">
        <v>233</v>
      </c>
      <c r="AT348" s="150" t="s">
        <v>214</v>
      </c>
      <c r="AU348" s="150" t="s">
        <v>88</v>
      </c>
      <c r="AY348" s="17" t="s">
        <v>205</v>
      </c>
      <c r="BE348" s="151">
        <f t="shared" si="114"/>
        <v>0</v>
      </c>
      <c r="BF348" s="151">
        <f t="shared" si="115"/>
        <v>0</v>
      </c>
      <c r="BG348" s="151">
        <f t="shared" si="116"/>
        <v>0</v>
      </c>
      <c r="BH348" s="151">
        <f t="shared" si="117"/>
        <v>0</v>
      </c>
      <c r="BI348" s="151">
        <f t="shared" si="118"/>
        <v>0</v>
      </c>
      <c r="BJ348" s="17" t="s">
        <v>88</v>
      </c>
      <c r="BK348" s="151">
        <f t="shared" si="119"/>
        <v>0</v>
      </c>
      <c r="BL348" s="17" t="s">
        <v>233</v>
      </c>
      <c r="BM348" s="150" t="s">
        <v>1373</v>
      </c>
    </row>
    <row r="349" spans="2:65" s="1" customFormat="1" ht="24.2" customHeight="1">
      <c r="B349" s="136"/>
      <c r="C349" s="154" t="s">
        <v>1374</v>
      </c>
      <c r="D349" s="154" t="s">
        <v>214</v>
      </c>
      <c r="E349" s="155" t="s">
        <v>1375</v>
      </c>
      <c r="F349" s="156" t="s">
        <v>978</v>
      </c>
      <c r="G349" s="157" t="s">
        <v>592</v>
      </c>
      <c r="H349" s="158">
        <v>16</v>
      </c>
      <c r="I349" s="159"/>
      <c r="J349" s="160">
        <f t="shared" si="110"/>
        <v>0</v>
      </c>
      <c r="K349" s="161"/>
      <c r="L349" s="32"/>
      <c r="M349" s="162" t="s">
        <v>1</v>
      </c>
      <c r="N349" s="163" t="s">
        <v>41</v>
      </c>
      <c r="P349" s="148">
        <f t="shared" si="111"/>
        <v>0</v>
      </c>
      <c r="Q349" s="148">
        <v>0</v>
      </c>
      <c r="R349" s="148">
        <f t="shared" si="112"/>
        <v>0</v>
      </c>
      <c r="S349" s="148">
        <v>0</v>
      </c>
      <c r="T349" s="149">
        <f t="shared" si="113"/>
        <v>0</v>
      </c>
      <c r="AR349" s="150" t="s">
        <v>233</v>
      </c>
      <c r="AT349" s="150" t="s">
        <v>214</v>
      </c>
      <c r="AU349" s="150" t="s">
        <v>88</v>
      </c>
      <c r="AY349" s="17" t="s">
        <v>205</v>
      </c>
      <c r="BE349" s="151">
        <f t="shared" si="114"/>
        <v>0</v>
      </c>
      <c r="BF349" s="151">
        <f t="shared" si="115"/>
        <v>0</v>
      </c>
      <c r="BG349" s="151">
        <f t="shared" si="116"/>
        <v>0</v>
      </c>
      <c r="BH349" s="151">
        <f t="shared" si="117"/>
        <v>0</v>
      </c>
      <c r="BI349" s="151">
        <f t="shared" si="118"/>
        <v>0</v>
      </c>
      <c r="BJ349" s="17" t="s">
        <v>88</v>
      </c>
      <c r="BK349" s="151">
        <f t="shared" si="119"/>
        <v>0</v>
      </c>
      <c r="BL349" s="17" t="s">
        <v>233</v>
      </c>
      <c r="BM349" s="150" t="s">
        <v>1376</v>
      </c>
    </row>
    <row r="350" spans="2:65" s="1" customFormat="1" ht="24.2" customHeight="1">
      <c r="B350" s="136"/>
      <c r="C350" s="154" t="s">
        <v>1377</v>
      </c>
      <c r="D350" s="154" t="s">
        <v>214</v>
      </c>
      <c r="E350" s="155" t="s">
        <v>1378</v>
      </c>
      <c r="F350" s="156" t="s">
        <v>1071</v>
      </c>
      <c r="G350" s="157" t="s">
        <v>592</v>
      </c>
      <c r="H350" s="158">
        <v>2</v>
      </c>
      <c r="I350" s="159"/>
      <c r="J350" s="160">
        <f t="shared" si="110"/>
        <v>0</v>
      </c>
      <c r="K350" s="161"/>
      <c r="L350" s="32"/>
      <c r="M350" s="162" t="s">
        <v>1</v>
      </c>
      <c r="N350" s="163" t="s">
        <v>41</v>
      </c>
      <c r="P350" s="148">
        <f t="shared" si="111"/>
        <v>0</v>
      </c>
      <c r="Q350" s="148">
        <v>0</v>
      </c>
      <c r="R350" s="148">
        <f t="shared" si="112"/>
        <v>0</v>
      </c>
      <c r="S350" s="148">
        <v>0</v>
      </c>
      <c r="T350" s="149">
        <f t="shared" si="113"/>
        <v>0</v>
      </c>
      <c r="AR350" s="150" t="s">
        <v>233</v>
      </c>
      <c r="AT350" s="150" t="s">
        <v>214</v>
      </c>
      <c r="AU350" s="150" t="s">
        <v>88</v>
      </c>
      <c r="AY350" s="17" t="s">
        <v>205</v>
      </c>
      <c r="BE350" s="151">
        <f t="shared" si="114"/>
        <v>0</v>
      </c>
      <c r="BF350" s="151">
        <f t="shared" si="115"/>
        <v>0</v>
      </c>
      <c r="BG350" s="151">
        <f t="shared" si="116"/>
        <v>0</v>
      </c>
      <c r="BH350" s="151">
        <f t="shared" si="117"/>
        <v>0</v>
      </c>
      <c r="BI350" s="151">
        <f t="shared" si="118"/>
        <v>0</v>
      </c>
      <c r="BJ350" s="17" t="s">
        <v>88</v>
      </c>
      <c r="BK350" s="151">
        <f t="shared" si="119"/>
        <v>0</v>
      </c>
      <c r="BL350" s="17" t="s">
        <v>233</v>
      </c>
      <c r="BM350" s="150" t="s">
        <v>1379</v>
      </c>
    </row>
    <row r="351" spans="2:65" s="1" customFormat="1" ht="24.2" customHeight="1">
      <c r="B351" s="136"/>
      <c r="C351" s="154" t="s">
        <v>1380</v>
      </c>
      <c r="D351" s="154" t="s">
        <v>214</v>
      </c>
      <c r="E351" s="155" t="s">
        <v>1381</v>
      </c>
      <c r="F351" s="156" t="s">
        <v>1074</v>
      </c>
      <c r="G351" s="157" t="s">
        <v>592</v>
      </c>
      <c r="H351" s="158">
        <v>2</v>
      </c>
      <c r="I351" s="159"/>
      <c r="J351" s="160">
        <f t="shared" si="110"/>
        <v>0</v>
      </c>
      <c r="K351" s="161"/>
      <c r="L351" s="32"/>
      <c r="M351" s="162" t="s">
        <v>1</v>
      </c>
      <c r="N351" s="163" t="s">
        <v>41</v>
      </c>
      <c r="P351" s="148">
        <f t="shared" si="111"/>
        <v>0</v>
      </c>
      <c r="Q351" s="148">
        <v>0</v>
      </c>
      <c r="R351" s="148">
        <f t="shared" si="112"/>
        <v>0</v>
      </c>
      <c r="S351" s="148">
        <v>0</v>
      </c>
      <c r="T351" s="149">
        <f t="shared" si="113"/>
        <v>0</v>
      </c>
      <c r="AR351" s="150" t="s">
        <v>233</v>
      </c>
      <c r="AT351" s="150" t="s">
        <v>214</v>
      </c>
      <c r="AU351" s="150" t="s">
        <v>88</v>
      </c>
      <c r="AY351" s="17" t="s">
        <v>205</v>
      </c>
      <c r="BE351" s="151">
        <f t="shared" si="114"/>
        <v>0</v>
      </c>
      <c r="BF351" s="151">
        <f t="shared" si="115"/>
        <v>0</v>
      </c>
      <c r="BG351" s="151">
        <f t="shared" si="116"/>
        <v>0</v>
      </c>
      <c r="BH351" s="151">
        <f t="shared" si="117"/>
        <v>0</v>
      </c>
      <c r="BI351" s="151">
        <f t="shared" si="118"/>
        <v>0</v>
      </c>
      <c r="BJ351" s="17" t="s">
        <v>88</v>
      </c>
      <c r="BK351" s="151">
        <f t="shared" si="119"/>
        <v>0</v>
      </c>
      <c r="BL351" s="17" t="s">
        <v>233</v>
      </c>
      <c r="BM351" s="150" t="s">
        <v>1382</v>
      </c>
    </row>
    <row r="352" spans="2:65" s="1" customFormat="1" ht="24.2" customHeight="1">
      <c r="B352" s="136"/>
      <c r="C352" s="154" t="s">
        <v>1383</v>
      </c>
      <c r="D352" s="154" t="s">
        <v>214</v>
      </c>
      <c r="E352" s="155" t="s">
        <v>1384</v>
      </c>
      <c r="F352" s="156" t="s">
        <v>988</v>
      </c>
      <c r="G352" s="157" t="s">
        <v>982</v>
      </c>
      <c r="H352" s="158">
        <v>18</v>
      </c>
      <c r="I352" s="159"/>
      <c r="J352" s="160">
        <f t="shared" si="110"/>
        <v>0</v>
      </c>
      <c r="K352" s="161"/>
      <c r="L352" s="32"/>
      <c r="M352" s="162" t="s">
        <v>1</v>
      </c>
      <c r="N352" s="163" t="s">
        <v>41</v>
      </c>
      <c r="P352" s="148">
        <f t="shared" si="111"/>
        <v>0</v>
      </c>
      <c r="Q352" s="148">
        <v>0</v>
      </c>
      <c r="R352" s="148">
        <f t="shared" si="112"/>
        <v>0</v>
      </c>
      <c r="S352" s="148">
        <v>0</v>
      </c>
      <c r="T352" s="149">
        <f t="shared" si="113"/>
        <v>0</v>
      </c>
      <c r="AR352" s="150" t="s">
        <v>233</v>
      </c>
      <c r="AT352" s="150" t="s">
        <v>214</v>
      </c>
      <c r="AU352" s="150" t="s">
        <v>88</v>
      </c>
      <c r="AY352" s="17" t="s">
        <v>205</v>
      </c>
      <c r="BE352" s="151">
        <f t="shared" si="114"/>
        <v>0</v>
      </c>
      <c r="BF352" s="151">
        <f t="shared" si="115"/>
        <v>0</v>
      </c>
      <c r="BG352" s="151">
        <f t="shared" si="116"/>
        <v>0</v>
      </c>
      <c r="BH352" s="151">
        <f t="shared" si="117"/>
        <v>0</v>
      </c>
      <c r="BI352" s="151">
        <f t="shared" si="118"/>
        <v>0</v>
      </c>
      <c r="BJ352" s="17" t="s">
        <v>88</v>
      </c>
      <c r="BK352" s="151">
        <f t="shared" si="119"/>
        <v>0</v>
      </c>
      <c r="BL352" s="17" t="s">
        <v>233</v>
      </c>
      <c r="BM352" s="150" t="s">
        <v>1385</v>
      </c>
    </row>
    <row r="353" spans="2:65" s="1" customFormat="1" ht="24.2" customHeight="1">
      <c r="B353" s="136"/>
      <c r="C353" s="154" t="s">
        <v>1386</v>
      </c>
      <c r="D353" s="154" t="s">
        <v>214</v>
      </c>
      <c r="E353" s="155" t="s">
        <v>1387</v>
      </c>
      <c r="F353" s="156" t="s">
        <v>1079</v>
      </c>
      <c r="G353" s="157" t="s">
        <v>982</v>
      </c>
      <c r="H353" s="158">
        <v>45</v>
      </c>
      <c r="I353" s="159"/>
      <c r="J353" s="160">
        <f t="shared" si="110"/>
        <v>0</v>
      </c>
      <c r="K353" s="161"/>
      <c r="L353" s="32"/>
      <c r="M353" s="162" t="s">
        <v>1</v>
      </c>
      <c r="N353" s="163" t="s">
        <v>41</v>
      </c>
      <c r="P353" s="148">
        <f t="shared" si="111"/>
        <v>0</v>
      </c>
      <c r="Q353" s="148">
        <v>0</v>
      </c>
      <c r="R353" s="148">
        <f t="shared" si="112"/>
        <v>0</v>
      </c>
      <c r="S353" s="148">
        <v>0</v>
      </c>
      <c r="T353" s="149">
        <f t="shared" si="113"/>
        <v>0</v>
      </c>
      <c r="AR353" s="150" t="s">
        <v>233</v>
      </c>
      <c r="AT353" s="150" t="s">
        <v>214</v>
      </c>
      <c r="AU353" s="150" t="s">
        <v>88</v>
      </c>
      <c r="AY353" s="17" t="s">
        <v>205</v>
      </c>
      <c r="BE353" s="151">
        <f t="shared" si="114"/>
        <v>0</v>
      </c>
      <c r="BF353" s="151">
        <f t="shared" si="115"/>
        <v>0</v>
      </c>
      <c r="BG353" s="151">
        <f t="shared" si="116"/>
        <v>0</v>
      </c>
      <c r="BH353" s="151">
        <f t="shared" si="117"/>
        <v>0</v>
      </c>
      <c r="BI353" s="151">
        <f t="shared" si="118"/>
        <v>0</v>
      </c>
      <c r="BJ353" s="17" t="s">
        <v>88</v>
      </c>
      <c r="BK353" s="151">
        <f t="shared" si="119"/>
        <v>0</v>
      </c>
      <c r="BL353" s="17" t="s">
        <v>233</v>
      </c>
      <c r="BM353" s="150" t="s">
        <v>1388</v>
      </c>
    </row>
    <row r="354" spans="2:65" s="1" customFormat="1" ht="24.2" customHeight="1">
      <c r="B354" s="136"/>
      <c r="C354" s="154" t="s">
        <v>1389</v>
      </c>
      <c r="D354" s="154" t="s">
        <v>214</v>
      </c>
      <c r="E354" s="155" t="s">
        <v>1390</v>
      </c>
      <c r="F354" s="156" t="s">
        <v>994</v>
      </c>
      <c r="G354" s="157" t="s">
        <v>165</v>
      </c>
      <c r="H354" s="158">
        <v>4</v>
      </c>
      <c r="I354" s="159"/>
      <c r="J354" s="160">
        <f t="shared" si="110"/>
        <v>0</v>
      </c>
      <c r="K354" s="161"/>
      <c r="L354" s="32"/>
      <c r="M354" s="162" t="s">
        <v>1</v>
      </c>
      <c r="N354" s="163" t="s">
        <v>41</v>
      </c>
      <c r="P354" s="148">
        <f t="shared" si="111"/>
        <v>0</v>
      </c>
      <c r="Q354" s="148">
        <v>0</v>
      </c>
      <c r="R354" s="148">
        <f t="shared" si="112"/>
        <v>0</v>
      </c>
      <c r="S354" s="148">
        <v>0</v>
      </c>
      <c r="T354" s="149">
        <f t="shared" si="113"/>
        <v>0</v>
      </c>
      <c r="AR354" s="150" t="s">
        <v>233</v>
      </c>
      <c r="AT354" s="150" t="s">
        <v>214</v>
      </c>
      <c r="AU354" s="150" t="s">
        <v>88</v>
      </c>
      <c r="AY354" s="17" t="s">
        <v>205</v>
      </c>
      <c r="BE354" s="151">
        <f t="shared" si="114"/>
        <v>0</v>
      </c>
      <c r="BF354" s="151">
        <f t="shared" si="115"/>
        <v>0</v>
      </c>
      <c r="BG354" s="151">
        <f t="shared" si="116"/>
        <v>0</v>
      </c>
      <c r="BH354" s="151">
        <f t="shared" si="117"/>
        <v>0</v>
      </c>
      <c r="BI354" s="151">
        <f t="shared" si="118"/>
        <v>0</v>
      </c>
      <c r="BJ354" s="17" t="s">
        <v>88</v>
      </c>
      <c r="BK354" s="151">
        <f t="shared" si="119"/>
        <v>0</v>
      </c>
      <c r="BL354" s="17" t="s">
        <v>233</v>
      </c>
      <c r="BM354" s="150" t="s">
        <v>1391</v>
      </c>
    </row>
    <row r="355" spans="2:65" s="1" customFormat="1" ht="24.2" customHeight="1">
      <c r="B355" s="136"/>
      <c r="C355" s="154" t="s">
        <v>1392</v>
      </c>
      <c r="D355" s="154" t="s">
        <v>214</v>
      </c>
      <c r="E355" s="155" t="s">
        <v>1393</v>
      </c>
      <c r="F355" s="156" t="s">
        <v>997</v>
      </c>
      <c r="G355" s="157" t="s">
        <v>165</v>
      </c>
      <c r="H355" s="158">
        <v>4</v>
      </c>
      <c r="I355" s="159"/>
      <c r="J355" s="160">
        <f t="shared" si="110"/>
        <v>0</v>
      </c>
      <c r="K355" s="161"/>
      <c r="L355" s="32"/>
      <c r="M355" s="162" t="s">
        <v>1</v>
      </c>
      <c r="N355" s="163" t="s">
        <v>41</v>
      </c>
      <c r="P355" s="148">
        <f t="shared" si="111"/>
        <v>0</v>
      </c>
      <c r="Q355" s="148">
        <v>0</v>
      </c>
      <c r="R355" s="148">
        <f t="shared" si="112"/>
        <v>0</v>
      </c>
      <c r="S355" s="148">
        <v>0</v>
      </c>
      <c r="T355" s="149">
        <f t="shared" si="113"/>
        <v>0</v>
      </c>
      <c r="AR355" s="150" t="s">
        <v>233</v>
      </c>
      <c r="AT355" s="150" t="s">
        <v>214</v>
      </c>
      <c r="AU355" s="150" t="s">
        <v>88</v>
      </c>
      <c r="AY355" s="17" t="s">
        <v>205</v>
      </c>
      <c r="BE355" s="151">
        <f t="shared" si="114"/>
        <v>0</v>
      </c>
      <c r="BF355" s="151">
        <f t="shared" si="115"/>
        <v>0</v>
      </c>
      <c r="BG355" s="151">
        <f t="shared" si="116"/>
        <v>0</v>
      </c>
      <c r="BH355" s="151">
        <f t="shared" si="117"/>
        <v>0</v>
      </c>
      <c r="BI355" s="151">
        <f t="shared" si="118"/>
        <v>0</v>
      </c>
      <c r="BJ355" s="17" t="s">
        <v>88</v>
      </c>
      <c r="BK355" s="151">
        <f t="shared" si="119"/>
        <v>0</v>
      </c>
      <c r="BL355" s="17" t="s">
        <v>233</v>
      </c>
      <c r="BM355" s="150" t="s">
        <v>1394</v>
      </c>
    </row>
    <row r="356" spans="2:65" s="1" customFormat="1" ht="24.2" customHeight="1">
      <c r="B356" s="136"/>
      <c r="C356" s="154" t="s">
        <v>1395</v>
      </c>
      <c r="D356" s="154" t="s">
        <v>214</v>
      </c>
      <c r="E356" s="155" t="s">
        <v>1396</v>
      </c>
      <c r="F356" s="156" t="s">
        <v>1000</v>
      </c>
      <c r="G356" s="157" t="s">
        <v>982</v>
      </c>
      <c r="H356" s="158">
        <v>5</v>
      </c>
      <c r="I356" s="159"/>
      <c r="J356" s="160">
        <f t="shared" si="110"/>
        <v>0</v>
      </c>
      <c r="K356" s="161"/>
      <c r="L356" s="32"/>
      <c r="M356" s="162" t="s">
        <v>1</v>
      </c>
      <c r="N356" s="163" t="s">
        <v>41</v>
      </c>
      <c r="P356" s="148">
        <f t="shared" si="111"/>
        <v>0</v>
      </c>
      <c r="Q356" s="148">
        <v>0</v>
      </c>
      <c r="R356" s="148">
        <f t="shared" si="112"/>
        <v>0</v>
      </c>
      <c r="S356" s="148">
        <v>0</v>
      </c>
      <c r="T356" s="149">
        <f t="shared" si="113"/>
        <v>0</v>
      </c>
      <c r="AR356" s="150" t="s">
        <v>233</v>
      </c>
      <c r="AT356" s="150" t="s">
        <v>214</v>
      </c>
      <c r="AU356" s="150" t="s">
        <v>88</v>
      </c>
      <c r="AY356" s="17" t="s">
        <v>205</v>
      </c>
      <c r="BE356" s="151">
        <f t="shared" si="114"/>
        <v>0</v>
      </c>
      <c r="BF356" s="151">
        <f t="shared" si="115"/>
        <v>0</v>
      </c>
      <c r="BG356" s="151">
        <f t="shared" si="116"/>
        <v>0</v>
      </c>
      <c r="BH356" s="151">
        <f t="shared" si="117"/>
        <v>0</v>
      </c>
      <c r="BI356" s="151">
        <f t="shared" si="118"/>
        <v>0</v>
      </c>
      <c r="BJ356" s="17" t="s">
        <v>88</v>
      </c>
      <c r="BK356" s="151">
        <f t="shared" si="119"/>
        <v>0</v>
      </c>
      <c r="BL356" s="17" t="s">
        <v>233</v>
      </c>
      <c r="BM356" s="150" t="s">
        <v>1397</v>
      </c>
    </row>
    <row r="357" spans="2:65" s="1" customFormat="1" ht="24.2" customHeight="1">
      <c r="B357" s="136"/>
      <c r="C357" s="154" t="s">
        <v>1398</v>
      </c>
      <c r="D357" s="154" t="s">
        <v>214</v>
      </c>
      <c r="E357" s="155" t="s">
        <v>1399</v>
      </c>
      <c r="F357" s="156" t="s">
        <v>1091</v>
      </c>
      <c r="G357" s="157" t="s">
        <v>592</v>
      </c>
      <c r="H357" s="158">
        <v>2</v>
      </c>
      <c r="I357" s="159"/>
      <c r="J357" s="160">
        <f t="shared" si="110"/>
        <v>0</v>
      </c>
      <c r="K357" s="161"/>
      <c r="L357" s="32"/>
      <c r="M357" s="162" t="s">
        <v>1</v>
      </c>
      <c r="N357" s="163" t="s">
        <v>41</v>
      </c>
      <c r="P357" s="148">
        <f t="shared" si="111"/>
        <v>0</v>
      </c>
      <c r="Q357" s="148">
        <v>0</v>
      </c>
      <c r="R357" s="148">
        <f t="shared" si="112"/>
        <v>0</v>
      </c>
      <c r="S357" s="148">
        <v>0</v>
      </c>
      <c r="T357" s="149">
        <f t="shared" si="113"/>
        <v>0</v>
      </c>
      <c r="AR357" s="150" t="s">
        <v>233</v>
      </c>
      <c r="AT357" s="150" t="s">
        <v>214</v>
      </c>
      <c r="AU357" s="150" t="s">
        <v>88</v>
      </c>
      <c r="AY357" s="17" t="s">
        <v>205</v>
      </c>
      <c r="BE357" s="151">
        <f t="shared" si="114"/>
        <v>0</v>
      </c>
      <c r="BF357" s="151">
        <f t="shared" si="115"/>
        <v>0</v>
      </c>
      <c r="BG357" s="151">
        <f t="shared" si="116"/>
        <v>0</v>
      </c>
      <c r="BH357" s="151">
        <f t="shared" si="117"/>
        <v>0</v>
      </c>
      <c r="BI357" s="151">
        <f t="shared" si="118"/>
        <v>0</v>
      </c>
      <c r="BJ357" s="17" t="s">
        <v>88</v>
      </c>
      <c r="BK357" s="151">
        <f t="shared" si="119"/>
        <v>0</v>
      </c>
      <c r="BL357" s="17" t="s">
        <v>233</v>
      </c>
      <c r="BM357" s="150" t="s">
        <v>1400</v>
      </c>
    </row>
    <row r="358" spans="2:65" s="1" customFormat="1" ht="16.5" customHeight="1">
      <c r="B358" s="136"/>
      <c r="C358" s="154" t="s">
        <v>1401</v>
      </c>
      <c r="D358" s="154" t="s">
        <v>214</v>
      </c>
      <c r="E358" s="155" t="s">
        <v>1402</v>
      </c>
      <c r="F358" s="156" t="s">
        <v>1009</v>
      </c>
      <c r="G358" s="157" t="s">
        <v>930</v>
      </c>
      <c r="H358" s="158">
        <v>14</v>
      </c>
      <c r="I358" s="159"/>
      <c r="J358" s="160">
        <f t="shared" si="110"/>
        <v>0</v>
      </c>
      <c r="K358" s="161"/>
      <c r="L358" s="32"/>
      <c r="M358" s="162" t="s">
        <v>1</v>
      </c>
      <c r="N358" s="163" t="s">
        <v>41</v>
      </c>
      <c r="P358" s="148">
        <f t="shared" si="111"/>
        <v>0</v>
      </c>
      <c r="Q358" s="148">
        <v>0</v>
      </c>
      <c r="R358" s="148">
        <f t="shared" si="112"/>
        <v>0</v>
      </c>
      <c r="S358" s="148">
        <v>0</v>
      </c>
      <c r="T358" s="149">
        <f t="shared" si="113"/>
        <v>0</v>
      </c>
      <c r="AR358" s="150" t="s">
        <v>233</v>
      </c>
      <c r="AT358" s="150" t="s">
        <v>214</v>
      </c>
      <c r="AU358" s="150" t="s">
        <v>88</v>
      </c>
      <c r="AY358" s="17" t="s">
        <v>205</v>
      </c>
      <c r="BE358" s="151">
        <f t="shared" si="114"/>
        <v>0</v>
      </c>
      <c r="BF358" s="151">
        <f t="shared" si="115"/>
        <v>0</v>
      </c>
      <c r="BG358" s="151">
        <f t="shared" si="116"/>
        <v>0</v>
      </c>
      <c r="BH358" s="151">
        <f t="shared" si="117"/>
        <v>0</v>
      </c>
      <c r="BI358" s="151">
        <f t="shared" si="118"/>
        <v>0</v>
      </c>
      <c r="BJ358" s="17" t="s">
        <v>88</v>
      </c>
      <c r="BK358" s="151">
        <f t="shared" si="119"/>
        <v>0</v>
      </c>
      <c r="BL358" s="17" t="s">
        <v>233</v>
      </c>
      <c r="BM358" s="150" t="s">
        <v>1403</v>
      </c>
    </row>
    <row r="359" spans="2:65" s="11" customFormat="1" ht="22.9" customHeight="1">
      <c r="B359" s="126"/>
      <c r="D359" s="127" t="s">
        <v>74</v>
      </c>
      <c r="E359" s="152" t="s">
        <v>1362</v>
      </c>
      <c r="F359" s="152" t="s">
        <v>1060</v>
      </c>
      <c r="I359" s="129"/>
      <c r="J359" s="153">
        <f>BK359</f>
        <v>0</v>
      </c>
      <c r="L359" s="126"/>
      <c r="M359" s="131"/>
      <c r="P359" s="132">
        <f>SUM(P360:P372)</f>
        <v>0</v>
      </c>
      <c r="R359" s="132">
        <f>SUM(R360:R372)</f>
        <v>0</v>
      </c>
      <c r="T359" s="133">
        <f>SUM(T360:T372)</f>
        <v>0</v>
      </c>
      <c r="AR359" s="127" t="s">
        <v>82</v>
      </c>
      <c r="AT359" s="134" t="s">
        <v>74</v>
      </c>
      <c r="AU359" s="134" t="s">
        <v>82</v>
      </c>
      <c r="AY359" s="127" t="s">
        <v>205</v>
      </c>
      <c r="BK359" s="135">
        <f>SUM(BK360:BK372)</f>
        <v>0</v>
      </c>
    </row>
    <row r="360" spans="2:65" s="1" customFormat="1" ht="66.75" customHeight="1">
      <c r="B360" s="136"/>
      <c r="C360" s="137" t="s">
        <v>1404</v>
      </c>
      <c r="D360" s="137" t="s">
        <v>206</v>
      </c>
      <c r="E360" s="138" t="s">
        <v>1364</v>
      </c>
      <c r="F360" s="139" t="s">
        <v>1097</v>
      </c>
      <c r="G360" s="140" t="s">
        <v>592</v>
      </c>
      <c r="H360" s="141">
        <v>16</v>
      </c>
      <c r="I360" s="142"/>
      <c r="J360" s="143">
        <f t="shared" ref="J360:J372" si="120">ROUND(I360*H360,2)</f>
        <v>0</v>
      </c>
      <c r="K360" s="144"/>
      <c r="L360" s="145"/>
      <c r="M360" s="146" t="s">
        <v>1</v>
      </c>
      <c r="N360" s="147" t="s">
        <v>41</v>
      </c>
      <c r="P360" s="148">
        <f t="shared" ref="P360:P372" si="121">O360*H360</f>
        <v>0</v>
      </c>
      <c r="Q360" s="148">
        <v>0</v>
      </c>
      <c r="R360" s="148">
        <f t="shared" ref="R360:R372" si="122">Q360*H360</f>
        <v>0</v>
      </c>
      <c r="S360" s="148">
        <v>0</v>
      </c>
      <c r="T360" s="149">
        <f t="shared" ref="T360:T372" si="123">S360*H360</f>
        <v>0</v>
      </c>
      <c r="AR360" s="150" t="s">
        <v>1012</v>
      </c>
      <c r="AT360" s="150" t="s">
        <v>206</v>
      </c>
      <c r="AU360" s="150" t="s">
        <v>88</v>
      </c>
      <c r="AY360" s="17" t="s">
        <v>205</v>
      </c>
      <c r="BE360" s="151">
        <f t="shared" ref="BE360:BE372" si="124">IF(N360="základná",J360,0)</f>
        <v>0</v>
      </c>
      <c r="BF360" s="151">
        <f t="shared" ref="BF360:BF372" si="125">IF(N360="znížená",J360,0)</f>
        <v>0</v>
      </c>
      <c r="BG360" s="151">
        <f t="shared" ref="BG360:BG372" si="126">IF(N360="zákl. prenesená",J360,0)</f>
        <v>0</v>
      </c>
      <c r="BH360" s="151">
        <f t="shared" ref="BH360:BH372" si="127">IF(N360="zníž. prenesená",J360,0)</f>
        <v>0</v>
      </c>
      <c r="BI360" s="151">
        <f t="shared" ref="BI360:BI372" si="128">IF(N360="nulová",J360,0)</f>
        <v>0</v>
      </c>
      <c r="BJ360" s="17" t="s">
        <v>88</v>
      </c>
      <c r="BK360" s="151">
        <f t="shared" ref="BK360:BK372" si="129">ROUND(I360*H360,2)</f>
        <v>0</v>
      </c>
      <c r="BL360" s="17" t="s">
        <v>1012</v>
      </c>
      <c r="BM360" s="150" t="s">
        <v>1405</v>
      </c>
    </row>
    <row r="361" spans="2:65" s="1" customFormat="1" ht="16.5" customHeight="1">
      <c r="B361" s="136"/>
      <c r="C361" s="137" t="s">
        <v>1406</v>
      </c>
      <c r="D361" s="137" t="s">
        <v>206</v>
      </c>
      <c r="E361" s="138" t="s">
        <v>1368</v>
      </c>
      <c r="F361" s="139" t="s">
        <v>972</v>
      </c>
      <c r="G361" s="140" t="s">
        <v>592</v>
      </c>
      <c r="H361" s="141">
        <v>32</v>
      </c>
      <c r="I361" s="142"/>
      <c r="J361" s="143">
        <f t="shared" si="120"/>
        <v>0</v>
      </c>
      <c r="K361" s="144"/>
      <c r="L361" s="145"/>
      <c r="M361" s="146" t="s">
        <v>1</v>
      </c>
      <c r="N361" s="147" t="s">
        <v>41</v>
      </c>
      <c r="P361" s="148">
        <f t="shared" si="121"/>
        <v>0</v>
      </c>
      <c r="Q361" s="148">
        <v>0</v>
      </c>
      <c r="R361" s="148">
        <f t="shared" si="122"/>
        <v>0</v>
      </c>
      <c r="S361" s="148">
        <v>0</v>
      </c>
      <c r="T361" s="149">
        <f t="shared" si="123"/>
        <v>0</v>
      </c>
      <c r="AR361" s="150" t="s">
        <v>1012</v>
      </c>
      <c r="AT361" s="150" t="s">
        <v>206</v>
      </c>
      <c r="AU361" s="150" t="s">
        <v>88</v>
      </c>
      <c r="AY361" s="17" t="s">
        <v>205</v>
      </c>
      <c r="BE361" s="151">
        <f t="shared" si="124"/>
        <v>0</v>
      </c>
      <c r="BF361" s="151">
        <f t="shared" si="125"/>
        <v>0</v>
      </c>
      <c r="BG361" s="151">
        <f t="shared" si="126"/>
        <v>0</v>
      </c>
      <c r="BH361" s="151">
        <f t="shared" si="127"/>
        <v>0</v>
      </c>
      <c r="BI361" s="151">
        <f t="shared" si="128"/>
        <v>0</v>
      </c>
      <c r="BJ361" s="17" t="s">
        <v>88</v>
      </c>
      <c r="BK361" s="151">
        <f t="shared" si="129"/>
        <v>0</v>
      </c>
      <c r="BL361" s="17" t="s">
        <v>1012</v>
      </c>
      <c r="BM361" s="150" t="s">
        <v>1407</v>
      </c>
    </row>
    <row r="362" spans="2:65" s="1" customFormat="1" ht="16.5" customHeight="1">
      <c r="B362" s="136"/>
      <c r="C362" s="137" t="s">
        <v>1408</v>
      </c>
      <c r="D362" s="137" t="s">
        <v>206</v>
      </c>
      <c r="E362" s="138" t="s">
        <v>1372</v>
      </c>
      <c r="F362" s="139" t="s">
        <v>975</v>
      </c>
      <c r="G362" s="140" t="s">
        <v>592</v>
      </c>
      <c r="H362" s="141">
        <v>16</v>
      </c>
      <c r="I362" s="142"/>
      <c r="J362" s="143">
        <f t="shared" si="120"/>
        <v>0</v>
      </c>
      <c r="K362" s="144"/>
      <c r="L362" s="145"/>
      <c r="M362" s="146" t="s">
        <v>1</v>
      </c>
      <c r="N362" s="147" t="s">
        <v>41</v>
      </c>
      <c r="P362" s="148">
        <f t="shared" si="121"/>
        <v>0</v>
      </c>
      <c r="Q362" s="148">
        <v>0</v>
      </c>
      <c r="R362" s="148">
        <f t="shared" si="122"/>
        <v>0</v>
      </c>
      <c r="S362" s="148">
        <v>0</v>
      </c>
      <c r="T362" s="149">
        <f t="shared" si="123"/>
        <v>0</v>
      </c>
      <c r="AR362" s="150" t="s">
        <v>1012</v>
      </c>
      <c r="AT362" s="150" t="s">
        <v>206</v>
      </c>
      <c r="AU362" s="150" t="s">
        <v>88</v>
      </c>
      <c r="AY362" s="17" t="s">
        <v>205</v>
      </c>
      <c r="BE362" s="151">
        <f t="shared" si="124"/>
        <v>0</v>
      </c>
      <c r="BF362" s="151">
        <f t="shared" si="125"/>
        <v>0</v>
      </c>
      <c r="BG362" s="151">
        <f t="shared" si="126"/>
        <v>0</v>
      </c>
      <c r="BH362" s="151">
        <f t="shared" si="127"/>
        <v>0</v>
      </c>
      <c r="BI362" s="151">
        <f t="shared" si="128"/>
        <v>0</v>
      </c>
      <c r="BJ362" s="17" t="s">
        <v>88</v>
      </c>
      <c r="BK362" s="151">
        <f t="shared" si="129"/>
        <v>0</v>
      </c>
      <c r="BL362" s="17" t="s">
        <v>1012</v>
      </c>
      <c r="BM362" s="150" t="s">
        <v>1409</v>
      </c>
    </row>
    <row r="363" spans="2:65" s="1" customFormat="1" ht="24.2" customHeight="1">
      <c r="B363" s="136"/>
      <c r="C363" s="137" t="s">
        <v>1040</v>
      </c>
      <c r="D363" s="137" t="s">
        <v>206</v>
      </c>
      <c r="E363" s="138" t="s">
        <v>1375</v>
      </c>
      <c r="F363" s="139" t="s">
        <v>978</v>
      </c>
      <c r="G363" s="140" t="s">
        <v>592</v>
      </c>
      <c r="H363" s="141">
        <v>16</v>
      </c>
      <c r="I363" s="142"/>
      <c r="J363" s="143">
        <f t="shared" si="120"/>
        <v>0</v>
      </c>
      <c r="K363" s="144"/>
      <c r="L363" s="145"/>
      <c r="M363" s="146" t="s">
        <v>1</v>
      </c>
      <c r="N363" s="147" t="s">
        <v>41</v>
      </c>
      <c r="P363" s="148">
        <f t="shared" si="121"/>
        <v>0</v>
      </c>
      <c r="Q363" s="148">
        <v>0</v>
      </c>
      <c r="R363" s="148">
        <f t="shared" si="122"/>
        <v>0</v>
      </c>
      <c r="S363" s="148">
        <v>0</v>
      </c>
      <c r="T363" s="149">
        <f t="shared" si="123"/>
        <v>0</v>
      </c>
      <c r="AR363" s="150" t="s">
        <v>1012</v>
      </c>
      <c r="AT363" s="150" t="s">
        <v>206</v>
      </c>
      <c r="AU363" s="150" t="s">
        <v>88</v>
      </c>
      <c r="AY363" s="17" t="s">
        <v>205</v>
      </c>
      <c r="BE363" s="151">
        <f t="shared" si="124"/>
        <v>0</v>
      </c>
      <c r="BF363" s="151">
        <f t="shared" si="125"/>
        <v>0</v>
      </c>
      <c r="BG363" s="151">
        <f t="shared" si="126"/>
        <v>0</v>
      </c>
      <c r="BH363" s="151">
        <f t="shared" si="127"/>
        <v>0</v>
      </c>
      <c r="BI363" s="151">
        <f t="shared" si="128"/>
        <v>0</v>
      </c>
      <c r="BJ363" s="17" t="s">
        <v>88</v>
      </c>
      <c r="BK363" s="151">
        <f t="shared" si="129"/>
        <v>0</v>
      </c>
      <c r="BL363" s="17" t="s">
        <v>1012</v>
      </c>
      <c r="BM363" s="150" t="s">
        <v>1410</v>
      </c>
    </row>
    <row r="364" spans="2:65" s="1" customFormat="1" ht="24.2" customHeight="1">
      <c r="B364" s="136"/>
      <c r="C364" s="137" t="s">
        <v>1411</v>
      </c>
      <c r="D364" s="137" t="s">
        <v>206</v>
      </c>
      <c r="E364" s="138" t="s">
        <v>1378</v>
      </c>
      <c r="F364" s="139" t="s">
        <v>1071</v>
      </c>
      <c r="G364" s="140" t="s">
        <v>592</v>
      </c>
      <c r="H364" s="141">
        <v>2</v>
      </c>
      <c r="I364" s="142"/>
      <c r="J364" s="143">
        <f t="shared" si="120"/>
        <v>0</v>
      </c>
      <c r="K364" s="144"/>
      <c r="L364" s="145"/>
      <c r="M364" s="146" t="s">
        <v>1</v>
      </c>
      <c r="N364" s="147" t="s">
        <v>41</v>
      </c>
      <c r="P364" s="148">
        <f t="shared" si="121"/>
        <v>0</v>
      </c>
      <c r="Q364" s="148">
        <v>0</v>
      </c>
      <c r="R364" s="148">
        <f t="shared" si="122"/>
        <v>0</v>
      </c>
      <c r="S364" s="148">
        <v>0</v>
      </c>
      <c r="T364" s="149">
        <f t="shared" si="123"/>
        <v>0</v>
      </c>
      <c r="AR364" s="150" t="s">
        <v>1012</v>
      </c>
      <c r="AT364" s="150" t="s">
        <v>206</v>
      </c>
      <c r="AU364" s="150" t="s">
        <v>88</v>
      </c>
      <c r="AY364" s="17" t="s">
        <v>205</v>
      </c>
      <c r="BE364" s="151">
        <f t="shared" si="124"/>
        <v>0</v>
      </c>
      <c r="BF364" s="151">
        <f t="shared" si="125"/>
        <v>0</v>
      </c>
      <c r="BG364" s="151">
        <f t="shared" si="126"/>
        <v>0</v>
      </c>
      <c r="BH364" s="151">
        <f t="shared" si="127"/>
        <v>0</v>
      </c>
      <c r="BI364" s="151">
        <f t="shared" si="128"/>
        <v>0</v>
      </c>
      <c r="BJ364" s="17" t="s">
        <v>88</v>
      </c>
      <c r="BK364" s="151">
        <f t="shared" si="129"/>
        <v>0</v>
      </c>
      <c r="BL364" s="17" t="s">
        <v>1012</v>
      </c>
      <c r="BM364" s="150" t="s">
        <v>1412</v>
      </c>
    </row>
    <row r="365" spans="2:65" s="1" customFormat="1" ht="24.2" customHeight="1">
      <c r="B365" s="136"/>
      <c r="C365" s="137" t="s">
        <v>1413</v>
      </c>
      <c r="D365" s="137" t="s">
        <v>206</v>
      </c>
      <c r="E365" s="138" t="s">
        <v>1381</v>
      </c>
      <c r="F365" s="139" t="s">
        <v>1074</v>
      </c>
      <c r="G365" s="140" t="s">
        <v>592</v>
      </c>
      <c r="H365" s="141">
        <v>2</v>
      </c>
      <c r="I365" s="142"/>
      <c r="J365" s="143">
        <f t="shared" si="120"/>
        <v>0</v>
      </c>
      <c r="K365" s="144"/>
      <c r="L365" s="145"/>
      <c r="M365" s="146" t="s">
        <v>1</v>
      </c>
      <c r="N365" s="147" t="s">
        <v>41</v>
      </c>
      <c r="P365" s="148">
        <f t="shared" si="121"/>
        <v>0</v>
      </c>
      <c r="Q365" s="148">
        <v>0</v>
      </c>
      <c r="R365" s="148">
        <f t="shared" si="122"/>
        <v>0</v>
      </c>
      <c r="S365" s="148">
        <v>0</v>
      </c>
      <c r="T365" s="149">
        <f t="shared" si="123"/>
        <v>0</v>
      </c>
      <c r="AR365" s="150" t="s">
        <v>1012</v>
      </c>
      <c r="AT365" s="150" t="s">
        <v>206</v>
      </c>
      <c r="AU365" s="150" t="s">
        <v>88</v>
      </c>
      <c r="AY365" s="17" t="s">
        <v>205</v>
      </c>
      <c r="BE365" s="151">
        <f t="shared" si="124"/>
        <v>0</v>
      </c>
      <c r="BF365" s="151">
        <f t="shared" si="125"/>
        <v>0</v>
      </c>
      <c r="BG365" s="151">
        <f t="shared" si="126"/>
        <v>0</v>
      </c>
      <c r="BH365" s="151">
        <f t="shared" si="127"/>
        <v>0</v>
      </c>
      <c r="BI365" s="151">
        <f t="shared" si="128"/>
        <v>0</v>
      </c>
      <c r="BJ365" s="17" t="s">
        <v>88</v>
      </c>
      <c r="BK365" s="151">
        <f t="shared" si="129"/>
        <v>0</v>
      </c>
      <c r="BL365" s="17" t="s">
        <v>1012</v>
      </c>
      <c r="BM365" s="150" t="s">
        <v>1414</v>
      </c>
    </row>
    <row r="366" spans="2:65" s="1" customFormat="1" ht="24.2" customHeight="1">
      <c r="B366" s="136"/>
      <c r="C366" s="137" t="s">
        <v>1415</v>
      </c>
      <c r="D366" s="137" t="s">
        <v>206</v>
      </c>
      <c r="E366" s="138" t="s">
        <v>1384</v>
      </c>
      <c r="F366" s="139" t="s">
        <v>988</v>
      </c>
      <c r="G366" s="140" t="s">
        <v>982</v>
      </c>
      <c r="H366" s="141">
        <v>18</v>
      </c>
      <c r="I366" s="142"/>
      <c r="J366" s="143">
        <f t="shared" si="120"/>
        <v>0</v>
      </c>
      <c r="K366" s="144"/>
      <c r="L366" s="145"/>
      <c r="M366" s="146" t="s">
        <v>1</v>
      </c>
      <c r="N366" s="147" t="s">
        <v>41</v>
      </c>
      <c r="P366" s="148">
        <f t="shared" si="121"/>
        <v>0</v>
      </c>
      <c r="Q366" s="148">
        <v>0</v>
      </c>
      <c r="R366" s="148">
        <f t="shared" si="122"/>
        <v>0</v>
      </c>
      <c r="S366" s="148">
        <v>0</v>
      </c>
      <c r="T366" s="149">
        <f t="shared" si="123"/>
        <v>0</v>
      </c>
      <c r="AR366" s="150" t="s">
        <v>1012</v>
      </c>
      <c r="AT366" s="150" t="s">
        <v>206</v>
      </c>
      <c r="AU366" s="150" t="s">
        <v>88</v>
      </c>
      <c r="AY366" s="17" t="s">
        <v>205</v>
      </c>
      <c r="BE366" s="151">
        <f t="shared" si="124"/>
        <v>0</v>
      </c>
      <c r="BF366" s="151">
        <f t="shared" si="125"/>
        <v>0</v>
      </c>
      <c r="BG366" s="151">
        <f t="shared" si="126"/>
        <v>0</v>
      </c>
      <c r="BH366" s="151">
        <f t="shared" si="127"/>
        <v>0</v>
      </c>
      <c r="BI366" s="151">
        <f t="shared" si="128"/>
        <v>0</v>
      </c>
      <c r="BJ366" s="17" t="s">
        <v>88</v>
      </c>
      <c r="BK366" s="151">
        <f t="shared" si="129"/>
        <v>0</v>
      </c>
      <c r="BL366" s="17" t="s">
        <v>1012</v>
      </c>
      <c r="BM366" s="150" t="s">
        <v>1416</v>
      </c>
    </row>
    <row r="367" spans="2:65" s="1" customFormat="1" ht="24.2" customHeight="1">
      <c r="B367" s="136"/>
      <c r="C367" s="137" t="s">
        <v>1417</v>
      </c>
      <c r="D367" s="137" t="s">
        <v>206</v>
      </c>
      <c r="E367" s="138" t="s">
        <v>1387</v>
      </c>
      <c r="F367" s="139" t="s">
        <v>1079</v>
      </c>
      <c r="G367" s="140" t="s">
        <v>982</v>
      </c>
      <c r="H367" s="141">
        <v>45</v>
      </c>
      <c r="I367" s="142"/>
      <c r="J367" s="143">
        <f t="shared" si="120"/>
        <v>0</v>
      </c>
      <c r="K367" s="144"/>
      <c r="L367" s="145"/>
      <c r="M367" s="146" t="s">
        <v>1</v>
      </c>
      <c r="N367" s="147" t="s">
        <v>41</v>
      </c>
      <c r="P367" s="148">
        <f t="shared" si="121"/>
        <v>0</v>
      </c>
      <c r="Q367" s="148">
        <v>0</v>
      </c>
      <c r="R367" s="148">
        <f t="shared" si="122"/>
        <v>0</v>
      </c>
      <c r="S367" s="148">
        <v>0</v>
      </c>
      <c r="T367" s="149">
        <f t="shared" si="123"/>
        <v>0</v>
      </c>
      <c r="AR367" s="150" t="s">
        <v>1012</v>
      </c>
      <c r="AT367" s="150" t="s">
        <v>206</v>
      </c>
      <c r="AU367" s="150" t="s">
        <v>88</v>
      </c>
      <c r="AY367" s="17" t="s">
        <v>205</v>
      </c>
      <c r="BE367" s="151">
        <f t="shared" si="124"/>
        <v>0</v>
      </c>
      <c r="BF367" s="151">
        <f t="shared" si="125"/>
        <v>0</v>
      </c>
      <c r="BG367" s="151">
        <f t="shared" si="126"/>
        <v>0</v>
      </c>
      <c r="BH367" s="151">
        <f t="shared" si="127"/>
        <v>0</v>
      </c>
      <c r="BI367" s="151">
        <f t="shared" si="128"/>
        <v>0</v>
      </c>
      <c r="BJ367" s="17" t="s">
        <v>88</v>
      </c>
      <c r="BK367" s="151">
        <f t="shared" si="129"/>
        <v>0</v>
      </c>
      <c r="BL367" s="17" t="s">
        <v>1012</v>
      </c>
      <c r="BM367" s="150" t="s">
        <v>1418</v>
      </c>
    </row>
    <row r="368" spans="2:65" s="1" customFormat="1" ht="24.2" customHeight="1">
      <c r="B368" s="136"/>
      <c r="C368" s="137" t="s">
        <v>1419</v>
      </c>
      <c r="D368" s="137" t="s">
        <v>206</v>
      </c>
      <c r="E368" s="138" t="s">
        <v>1390</v>
      </c>
      <c r="F368" s="139" t="s">
        <v>994</v>
      </c>
      <c r="G368" s="140" t="s">
        <v>165</v>
      </c>
      <c r="H368" s="141">
        <v>4</v>
      </c>
      <c r="I368" s="142"/>
      <c r="J368" s="143">
        <f t="shared" si="120"/>
        <v>0</v>
      </c>
      <c r="K368" s="144"/>
      <c r="L368" s="145"/>
      <c r="M368" s="146" t="s">
        <v>1</v>
      </c>
      <c r="N368" s="147" t="s">
        <v>41</v>
      </c>
      <c r="P368" s="148">
        <f t="shared" si="121"/>
        <v>0</v>
      </c>
      <c r="Q368" s="148">
        <v>0</v>
      </c>
      <c r="R368" s="148">
        <f t="shared" si="122"/>
        <v>0</v>
      </c>
      <c r="S368" s="148">
        <v>0</v>
      </c>
      <c r="T368" s="149">
        <f t="shared" si="123"/>
        <v>0</v>
      </c>
      <c r="AR368" s="150" t="s">
        <v>1012</v>
      </c>
      <c r="AT368" s="150" t="s">
        <v>206</v>
      </c>
      <c r="AU368" s="150" t="s">
        <v>88</v>
      </c>
      <c r="AY368" s="17" t="s">
        <v>205</v>
      </c>
      <c r="BE368" s="151">
        <f t="shared" si="124"/>
        <v>0</v>
      </c>
      <c r="BF368" s="151">
        <f t="shared" si="125"/>
        <v>0</v>
      </c>
      <c r="BG368" s="151">
        <f t="shared" si="126"/>
        <v>0</v>
      </c>
      <c r="BH368" s="151">
        <f t="shared" si="127"/>
        <v>0</v>
      </c>
      <c r="BI368" s="151">
        <f t="shared" si="128"/>
        <v>0</v>
      </c>
      <c r="BJ368" s="17" t="s">
        <v>88</v>
      </c>
      <c r="BK368" s="151">
        <f t="shared" si="129"/>
        <v>0</v>
      </c>
      <c r="BL368" s="17" t="s">
        <v>1012</v>
      </c>
      <c r="BM368" s="150" t="s">
        <v>1420</v>
      </c>
    </row>
    <row r="369" spans="2:65" s="1" customFormat="1" ht="24.2" customHeight="1">
      <c r="B369" s="136"/>
      <c r="C369" s="137" t="s">
        <v>1421</v>
      </c>
      <c r="D369" s="137" t="s">
        <v>206</v>
      </c>
      <c r="E369" s="138" t="s">
        <v>1393</v>
      </c>
      <c r="F369" s="139" t="s">
        <v>997</v>
      </c>
      <c r="G369" s="140" t="s">
        <v>165</v>
      </c>
      <c r="H369" s="141">
        <v>4</v>
      </c>
      <c r="I369" s="142"/>
      <c r="J369" s="143">
        <f t="shared" si="120"/>
        <v>0</v>
      </c>
      <c r="K369" s="144"/>
      <c r="L369" s="145"/>
      <c r="M369" s="146" t="s">
        <v>1</v>
      </c>
      <c r="N369" s="147" t="s">
        <v>41</v>
      </c>
      <c r="P369" s="148">
        <f t="shared" si="121"/>
        <v>0</v>
      </c>
      <c r="Q369" s="148">
        <v>0</v>
      </c>
      <c r="R369" s="148">
        <f t="shared" si="122"/>
        <v>0</v>
      </c>
      <c r="S369" s="148">
        <v>0</v>
      </c>
      <c r="T369" s="149">
        <f t="shared" si="123"/>
        <v>0</v>
      </c>
      <c r="AR369" s="150" t="s">
        <v>1012</v>
      </c>
      <c r="AT369" s="150" t="s">
        <v>206</v>
      </c>
      <c r="AU369" s="150" t="s">
        <v>88</v>
      </c>
      <c r="AY369" s="17" t="s">
        <v>205</v>
      </c>
      <c r="BE369" s="151">
        <f t="shared" si="124"/>
        <v>0</v>
      </c>
      <c r="BF369" s="151">
        <f t="shared" si="125"/>
        <v>0</v>
      </c>
      <c r="BG369" s="151">
        <f t="shared" si="126"/>
        <v>0</v>
      </c>
      <c r="BH369" s="151">
        <f t="shared" si="127"/>
        <v>0</v>
      </c>
      <c r="BI369" s="151">
        <f t="shared" si="128"/>
        <v>0</v>
      </c>
      <c r="BJ369" s="17" t="s">
        <v>88</v>
      </c>
      <c r="BK369" s="151">
        <f t="shared" si="129"/>
        <v>0</v>
      </c>
      <c r="BL369" s="17" t="s">
        <v>1012</v>
      </c>
      <c r="BM369" s="150" t="s">
        <v>1422</v>
      </c>
    </row>
    <row r="370" spans="2:65" s="1" customFormat="1" ht="24.2" customHeight="1">
      <c r="B370" s="136"/>
      <c r="C370" s="137" t="s">
        <v>1423</v>
      </c>
      <c r="D370" s="137" t="s">
        <v>206</v>
      </c>
      <c r="E370" s="138" t="s">
        <v>1396</v>
      </c>
      <c r="F370" s="139" t="s">
        <v>1000</v>
      </c>
      <c r="G370" s="140" t="s">
        <v>982</v>
      </c>
      <c r="H370" s="141">
        <v>5</v>
      </c>
      <c r="I370" s="142"/>
      <c r="J370" s="143">
        <f t="shared" si="120"/>
        <v>0</v>
      </c>
      <c r="K370" s="144"/>
      <c r="L370" s="145"/>
      <c r="M370" s="146" t="s">
        <v>1</v>
      </c>
      <c r="N370" s="147" t="s">
        <v>41</v>
      </c>
      <c r="P370" s="148">
        <f t="shared" si="121"/>
        <v>0</v>
      </c>
      <c r="Q370" s="148">
        <v>0</v>
      </c>
      <c r="R370" s="148">
        <f t="shared" si="122"/>
        <v>0</v>
      </c>
      <c r="S370" s="148">
        <v>0</v>
      </c>
      <c r="T370" s="149">
        <f t="shared" si="123"/>
        <v>0</v>
      </c>
      <c r="AR370" s="150" t="s">
        <v>1012</v>
      </c>
      <c r="AT370" s="150" t="s">
        <v>206</v>
      </c>
      <c r="AU370" s="150" t="s">
        <v>88</v>
      </c>
      <c r="AY370" s="17" t="s">
        <v>205</v>
      </c>
      <c r="BE370" s="151">
        <f t="shared" si="124"/>
        <v>0</v>
      </c>
      <c r="BF370" s="151">
        <f t="shared" si="125"/>
        <v>0</v>
      </c>
      <c r="BG370" s="151">
        <f t="shared" si="126"/>
        <v>0</v>
      </c>
      <c r="BH370" s="151">
        <f t="shared" si="127"/>
        <v>0</v>
      </c>
      <c r="BI370" s="151">
        <f t="shared" si="128"/>
        <v>0</v>
      </c>
      <c r="BJ370" s="17" t="s">
        <v>88</v>
      </c>
      <c r="BK370" s="151">
        <f t="shared" si="129"/>
        <v>0</v>
      </c>
      <c r="BL370" s="17" t="s">
        <v>1012</v>
      </c>
      <c r="BM370" s="150" t="s">
        <v>1424</v>
      </c>
    </row>
    <row r="371" spans="2:65" s="1" customFormat="1" ht="24.2" customHeight="1">
      <c r="B371" s="136"/>
      <c r="C371" s="137" t="s">
        <v>1425</v>
      </c>
      <c r="D371" s="137" t="s">
        <v>206</v>
      </c>
      <c r="E371" s="138" t="s">
        <v>1399</v>
      </c>
      <c r="F371" s="139" t="s">
        <v>1091</v>
      </c>
      <c r="G371" s="140" t="s">
        <v>592</v>
      </c>
      <c r="H371" s="141">
        <v>2</v>
      </c>
      <c r="I371" s="142"/>
      <c r="J371" s="143">
        <f t="shared" si="120"/>
        <v>0</v>
      </c>
      <c r="K371" s="144"/>
      <c r="L371" s="145"/>
      <c r="M371" s="146" t="s">
        <v>1</v>
      </c>
      <c r="N371" s="147" t="s">
        <v>41</v>
      </c>
      <c r="P371" s="148">
        <f t="shared" si="121"/>
        <v>0</v>
      </c>
      <c r="Q371" s="148">
        <v>0</v>
      </c>
      <c r="R371" s="148">
        <f t="shared" si="122"/>
        <v>0</v>
      </c>
      <c r="S371" s="148">
        <v>0</v>
      </c>
      <c r="T371" s="149">
        <f t="shared" si="123"/>
        <v>0</v>
      </c>
      <c r="AR371" s="150" t="s">
        <v>1012</v>
      </c>
      <c r="AT371" s="150" t="s">
        <v>206</v>
      </c>
      <c r="AU371" s="150" t="s">
        <v>88</v>
      </c>
      <c r="AY371" s="17" t="s">
        <v>205</v>
      </c>
      <c r="BE371" s="151">
        <f t="shared" si="124"/>
        <v>0</v>
      </c>
      <c r="BF371" s="151">
        <f t="shared" si="125"/>
        <v>0</v>
      </c>
      <c r="BG371" s="151">
        <f t="shared" si="126"/>
        <v>0</v>
      </c>
      <c r="BH371" s="151">
        <f t="shared" si="127"/>
        <v>0</v>
      </c>
      <c r="BI371" s="151">
        <f t="shared" si="128"/>
        <v>0</v>
      </c>
      <c r="BJ371" s="17" t="s">
        <v>88</v>
      </c>
      <c r="BK371" s="151">
        <f t="shared" si="129"/>
        <v>0</v>
      </c>
      <c r="BL371" s="17" t="s">
        <v>1012</v>
      </c>
      <c r="BM371" s="150" t="s">
        <v>1426</v>
      </c>
    </row>
    <row r="372" spans="2:65" s="1" customFormat="1" ht="16.5" customHeight="1">
      <c r="B372" s="136"/>
      <c r="C372" s="137" t="s">
        <v>1349</v>
      </c>
      <c r="D372" s="137" t="s">
        <v>206</v>
      </c>
      <c r="E372" s="138" t="s">
        <v>1427</v>
      </c>
      <c r="F372" s="139" t="s">
        <v>1033</v>
      </c>
      <c r="G372" s="140" t="s">
        <v>520</v>
      </c>
      <c r="H372" s="141">
        <v>7</v>
      </c>
      <c r="I372" s="142"/>
      <c r="J372" s="143">
        <f t="shared" si="120"/>
        <v>0</v>
      </c>
      <c r="K372" s="144"/>
      <c r="L372" s="145"/>
      <c r="M372" s="200" t="s">
        <v>1</v>
      </c>
      <c r="N372" s="201" t="s">
        <v>41</v>
      </c>
      <c r="O372" s="194"/>
      <c r="P372" s="195">
        <f t="shared" si="121"/>
        <v>0</v>
      </c>
      <c r="Q372" s="195">
        <v>0</v>
      </c>
      <c r="R372" s="195">
        <f t="shared" si="122"/>
        <v>0</v>
      </c>
      <c r="S372" s="195">
        <v>0</v>
      </c>
      <c r="T372" s="196">
        <f t="shared" si="123"/>
        <v>0</v>
      </c>
      <c r="AR372" s="150" t="s">
        <v>1012</v>
      </c>
      <c r="AT372" s="150" t="s">
        <v>206</v>
      </c>
      <c r="AU372" s="150" t="s">
        <v>88</v>
      </c>
      <c r="AY372" s="17" t="s">
        <v>205</v>
      </c>
      <c r="BE372" s="151">
        <f t="shared" si="124"/>
        <v>0</v>
      </c>
      <c r="BF372" s="151">
        <f t="shared" si="125"/>
        <v>0</v>
      </c>
      <c r="BG372" s="151">
        <f t="shared" si="126"/>
        <v>0</v>
      </c>
      <c r="BH372" s="151">
        <f t="shared" si="127"/>
        <v>0</v>
      </c>
      <c r="BI372" s="151">
        <f t="shared" si="128"/>
        <v>0</v>
      </c>
      <c r="BJ372" s="17" t="s">
        <v>88</v>
      </c>
      <c r="BK372" s="151">
        <f t="shared" si="129"/>
        <v>0</v>
      </c>
      <c r="BL372" s="17" t="s">
        <v>1012</v>
      </c>
      <c r="BM372" s="150" t="s">
        <v>1428</v>
      </c>
    </row>
    <row r="373" spans="2:65" s="1" customFormat="1" ht="6.95" customHeight="1"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32"/>
    </row>
  </sheetData>
  <autoFilter ref="C140:K372" xr:uid="{00000000-0009-0000-0000-000006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390"/>
  <sheetViews>
    <sheetView showGridLines="0" topLeftCell="A351" workbookViewId="0">
      <selection activeCell="Y382" sqref="Y38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172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16.5" customHeight="1">
      <c r="B11" s="32"/>
      <c r="E11" s="225" t="s">
        <v>6351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1429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ROUND((SUM(BE128:BE389)),  2)</f>
        <v>0</v>
      </c>
      <c r="G35" s="95"/>
      <c r="H35" s="95"/>
      <c r="I35" s="96">
        <v>0.2</v>
      </c>
      <c r="J35" s="94">
        <f>ROUND(((SUM(BE128:BE389))*I35),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ROUND((SUM(BF128:BF389)),  2)</f>
        <v>0</v>
      </c>
      <c r="G36" s="95"/>
      <c r="H36" s="95"/>
      <c r="I36" s="96">
        <v>0.2</v>
      </c>
      <c r="J36" s="94">
        <f>ROUND(((SUM(BF128:BF389))*I36),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ROUND((SUM(BG128:BG389)),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ROUND((SUM(BH128:BH389)),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ROUND((SUM(BI128:BI389)),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172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16.5" customHeight="1">
      <c r="B89" s="32"/>
      <c r="E89" s="225" t="str">
        <f>E11</f>
        <v>E1.7Z - E1.7Z 7.Elektroinštalácia  A,A,B,C +Systém kontroly vstupu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Ing.I.Belák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>
        <f>J128</f>
        <v>0</v>
      </c>
      <c r="L98" s="32"/>
      <c r="AU98" s="17" t="s">
        <v>183</v>
      </c>
    </row>
    <row r="99" spans="2:47" s="8" customFormat="1" ht="24.95" customHeight="1">
      <c r="B99" s="109"/>
      <c r="D99" s="110" t="s">
        <v>487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47" s="9" customFormat="1" ht="19.899999999999999" customHeight="1">
      <c r="B100" s="113"/>
      <c r="D100" s="114" t="s">
        <v>1430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47" s="9" customFormat="1" ht="19.899999999999999" customHeight="1">
      <c r="B101" s="113"/>
      <c r="D101" s="114" t="s">
        <v>1431</v>
      </c>
      <c r="E101" s="115"/>
      <c r="F101" s="115"/>
      <c r="G101" s="115"/>
      <c r="H101" s="115"/>
      <c r="I101" s="115"/>
      <c r="J101" s="116">
        <f>J206</f>
        <v>0</v>
      </c>
      <c r="L101" s="113"/>
    </row>
    <row r="102" spans="2:47" s="9" customFormat="1" ht="19.899999999999999" customHeight="1">
      <c r="B102" s="113"/>
      <c r="D102" s="114" t="s">
        <v>1432</v>
      </c>
      <c r="E102" s="115"/>
      <c r="F102" s="115"/>
      <c r="G102" s="115"/>
      <c r="H102" s="115"/>
      <c r="I102" s="115"/>
      <c r="J102" s="116">
        <f>J294</f>
        <v>0</v>
      </c>
      <c r="L102" s="113"/>
    </row>
    <row r="103" spans="2:47" s="9" customFormat="1" ht="19.899999999999999" customHeight="1">
      <c r="B103" s="113"/>
      <c r="D103" s="114" t="s">
        <v>1433</v>
      </c>
      <c r="E103" s="115"/>
      <c r="F103" s="115"/>
      <c r="G103" s="115"/>
      <c r="H103" s="115"/>
      <c r="I103" s="115"/>
      <c r="J103" s="116">
        <f>J328</f>
        <v>0</v>
      </c>
      <c r="L103" s="113"/>
    </row>
    <row r="104" spans="2:47" s="9" customFormat="1" ht="19.899999999999999" customHeight="1">
      <c r="B104" s="113"/>
      <c r="D104" s="114" t="s">
        <v>1434</v>
      </c>
      <c r="E104" s="115"/>
      <c r="F104" s="115"/>
      <c r="G104" s="115"/>
      <c r="H104" s="115"/>
      <c r="I104" s="115"/>
      <c r="J104" s="116">
        <f>J364</f>
        <v>0</v>
      </c>
      <c r="L104" s="113"/>
    </row>
    <row r="105" spans="2:47" s="9" customFormat="1" ht="19.899999999999999" customHeight="1">
      <c r="B105" s="113"/>
      <c r="D105" s="114" t="s">
        <v>1435</v>
      </c>
      <c r="E105" s="115"/>
      <c r="F105" s="115"/>
      <c r="G105" s="115"/>
      <c r="H105" s="115"/>
      <c r="I105" s="115"/>
      <c r="J105" s="116">
        <f>J377</f>
        <v>0</v>
      </c>
      <c r="L105" s="113"/>
    </row>
    <row r="106" spans="2:47" s="9" customFormat="1" ht="19.899999999999999" customHeight="1">
      <c r="B106" s="113"/>
      <c r="D106" s="114" t="s">
        <v>1436</v>
      </c>
      <c r="E106" s="115"/>
      <c r="F106" s="115"/>
      <c r="G106" s="115"/>
      <c r="H106" s="115"/>
      <c r="I106" s="115"/>
      <c r="J106" s="116">
        <f>J388</f>
        <v>0</v>
      </c>
      <c r="L106" s="113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191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26.25" customHeight="1">
      <c r="B116" s="32"/>
      <c r="E116" s="270" t="str">
        <f>E7</f>
        <v>PD PRE MODERNIZÁCIU A STAVEBNÉ ÚPRAVY-  ŠD NOVÁ DOBA  PRI SPU V NITRE</v>
      </c>
      <c r="F116" s="271"/>
      <c r="G116" s="271"/>
      <c r="H116" s="271"/>
      <c r="L116" s="32"/>
    </row>
    <row r="117" spans="2:63" ht="12" customHeight="1">
      <c r="B117" s="20"/>
      <c r="C117" s="27" t="s">
        <v>171</v>
      </c>
      <c r="L117" s="20"/>
    </row>
    <row r="118" spans="2:63" s="1" customFormat="1" ht="16.5" customHeight="1">
      <c r="B118" s="32"/>
      <c r="E118" s="270" t="s">
        <v>172</v>
      </c>
      <c r="F118" s="269"/>
      <c r="G118" s="269"/>
      <c r="H118" s="269"/>
      <c r="L118" s="32"/>
    </row>
    <row r="119" spans="2:63" s="1" customFormat="1" ht="12" customHeight="1">
      <c r="B119" s="32"/>
      <c r="C119" s="27" t="s">
        <v>173</v>
      </c>
      <c r="L119" s="32"/>
    </row>
    <row r="120" spans="2:63" s="1" customFormat="1" ht="16.5" customHeight="1">
      <c r="B120" s="32"/>
      <c r="E120" s="225" t="str">
        <f>E11</f>
        <v>E1.7Z - E1.7Z 7.Elektroinštalácia  A,A,B,C +Systém kontroly vstupu</v>
      </c>
      <c r="F120" s="269"/>
      <c r="G120" s="269"/>
      <c r="H120" s="269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Nitra</v>
      </c>
      <c r="I122" s="27" t="s">
        <v>21</v>
      </c>
      <c r="J122" s="55" t="str">
        <f>IF(J14="","",J14)</f>
        <v>6. 6. 2024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23</v>
      </c>
      <c r="F124" s="25" t="str">
        <f>E17</f>
        <v>SPU v NITRE , A.Hlinku č.2 , 94901 NITRA</v>
      </c>
      <c r="I124" s="27" t="s">
        <v>29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>Ing.I.Belák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7"/>
      <c r="C127" s="118" t="s">
        <v>192</v>
      </c>
      <c r="D127" s="119" t="s">
        <v>60</v>
      </c>
      <c r="E127" s="119" t="s">
        <v>56</v>
      </c>
      <c r="F127" s="119" t="s">
        <v>57</v>
      </c>
      <c r="G127" s="119" t="s">
        <v>193</v>
      </c>
      <c r="H127" s="119" t="s">
        <v>194</v>
      </c>
      <c r="I127" s="119" t="s">
        <v>195</v>
      </c>
      <c r="J127" s="120" t="s">
        <v>181</v>
      </c>
      <c r="K127" s="121" t="s">
        <v>196</v>
      </c>
      <c r="L127" s="117"/>
      <c r="M127" s="62" t="s">
        <v>1</v>
      </c>
      <c r="N127" s="63" t="s">
        <v>39</v>
      </c>
      <c r="O127" s="63" t="s">
        <v>197</v>
      </c>
      <c r="P127" s="63" t="s">
        <v>198</v>
      </c>
      <c r="Q127" s="63" t="s">
        <v>199</v>
      </c>
      <c r="R127" s="63" t="s">
        <v>200</v>
      </c>
      <c r="S127" s="63" t="s">
        <v>201</v>
      </c>
      <c r="T127" s="64" t="s">
        <v>202</v>
      </c>
    </row>
    <row r="128" spans="2:63" s="1" customFormat="1" ht="22.9" customHeight="1">
      <c r="B128" s="32"/>
      <c r="C128" s="67" t="s">
        <v>182</v>
      </c>
      <c r="J128" s="122">
        <f>BK128</f>
        <v>0</v>
      </c>
      <c r="L128" s="32"/>
      <c r="M128" s="65"/>
      <c r="N128" s="56"/>
      <c r="O128" s="56"/>
      <c r="P128" s="123">
        <f>P129</f>
        <v>0</v>
      </c>
      <c r="Q128" s="56"/>
      <c r="R128" s="123">
        <f>R129</f>
        <v>0</v>
      </c>
      <c r="S128" s="56"/>
      <c r="T128" s="124">
        <f>T129</f>
        <v>0</v>
      </c>
      <c r="AT128" s="17" t="s">
        <v>74</v>
      </c>
      <c r="AU128" s="17" t="s">
        <v>183</v>
      </c>
      <c r="BK128" s="125">
        <f>BK129</f>
        <v>0</v>
      </c>
    </row>
    <row r="129" spans="2:65" s="11" customFormat="1" ht="25.9" customHeight="1">
      <c r="B129" s="126"/>
      <c r="D129" s="127" t="s">
        <v>74</v>
      </c>
      <c r="E129" s="128" t="s">
        <v>206</v>
      </c>
      <c r="F129" s="128" t="s">
        <v>616</v>
      </c>
      <c r="I129" s="129"/>
      <c r="J129" s="130">
        <f>BK129</f>
        <v>0</v>
      </c>
      <c r="L129" s="126"/>
      <c r="M129" s="131"/>
      <c r="P129" s="132">
        <f>P130+P206+P294+P328+P364+P377+P388</f>
        <v>0</v>
      </c>
      <c r="R129" s="132">
        <f>R130+R206+R294+R328+R364+R377+R388</f>
        <v>0</v>
      </c>
      <c r="T129" s="133">
        <f>T130+T206+T294+T328+T364+T377+T388</f>
        <v>0</v>
      </c>
      <c r="AR129" s="127" t="s">
        <v>222</v>
      </c>
      <c r="AT129" s="134" t="s">
        <v>74</v>
      </c>
      <c r="AU129" s="134" t="s">
        <v>75</v>
      </c>
      <c r="AY129" s="127" t="s">
        <v>205</v>
      </c>
      <c r="BK129" s="135">
        <f>BK130+BK206+BK294+BK328+BK364+BK377+BK388</f>
        <v>0</v>
      </c>
    </row>
    <row r="130" spans="2:65" s="11" customFormat="1" ht="22.9" customHeight="1">
      <c r="B130" s="126"/>
      <c r="D130" s="127" t="s">
        <v>74</v>
      </c>
      <c r="E130" s="152" t="s">
        <v>1437</v>
      </c>
      <c r="F130" s="152" t="s">
        <v>1438</v>
      </c>
      <c r="I130" s="129"/>
      <c r="J130" s="153">
        <f>BK130</f>
        <v>0</v>
      </c>
      <c r="L130" s="126"/>
      <c r="M130" s="131"/>
      <c r="P130" s="132">
        <f>SUM(P131:P205)</f>
        <v>0</v>
      </c>
      <c r="R130" s="132">
        <f>SUM(R131:R205)</f>
        <v>0</v>
      </c>
      <c r="T130" s="133">
        <f>SUM(T131:T205)</f>
        <v>0</v>
      </c>
      <c r="AR130" s="127" t="s">
        <v>222</v>
      </c>
      <c r="AT130" s="134" t="s">
        <v>74</v>
      </c>
      <c r="AU130" s="134" t="s">
        <v>82</v>
      </c>
      <c r="AY130" s="127" t="s">
        <v>205</v>
      </c>
      <c r="BK130" s="135">
        <f>SUM(BK131:BK205)</f>
        <v>0</v>
      </c>
    </row>
    <row r="131" spans="2:65" s="1" customFormat="1" ht="16.5" customHeight="1">
      <c r="B131" s="136"/>
      <c r="C131" s="154" t="s">
        <v>82</v>
      </c>
      <c r="D131" s="154" t="s">
        <v>214</v>
      </c>
      <c r="E131" s="155" t="s">
        <v>1439</v>
      </c>
      <c r="F131" s="156" t="s">
        <v>1440</v>
      </c>
      <c r="G131" s="157" t="s">
        <v>592</v>
      </c>
      <c r="H131" s="158">
        <v>2150</v>
      </c>
      <c r="I131" s="159"/>
      <c r="J131" s="160">
        <f t="shared" ref="J131:J162" si="0">ROUND(I131*H131,2)</f>
        <v>0</v>
      </c>
      <c r="K131" s="161"/>
      <c r="L131" s="32"/>
      <c r="M131" s="162" t="s">
        <v>1</v>
      </c>
      <c r="N131" s="163" t="s">
        <v>41</v>
      </c>
      <c r="P131" s="148">
        <f t="shared" ref="P131:P162" si="1">O131*H131</f>
        <v>0</v>
      </c>
      <c r="Q131" s="148">
        <v>0</v>
      </c>
      <c r="R131" s="148">
        <f t="shared" ref="R131:R162" si="2">Q131*H131</f>
        <v>0</v>
      </c>
      <c r="S131" s="148">
        <v>0</v>
      </c>
      <c r="T131" s="149">
        <f t="shared" ref="T131:T162" si="3">S131*H131</f>
        <v>0</v>
      </c>
      <c r="AR131" s="150" t="s">
        <v>508</v>
      </c>
      <c r="AT131" s="150" t="s">
        <v>214</v>
      </c>
      <c r="AU131" s="150" t="s">
        <v>88</v>
      </c>
      <c r="AY131" s="17" t="s">
        <v>205</v>
      </c>
      <c r="BE131" s="151">
        <f t="shared" ref="BE131:BE162" si="4">IF(N131="základná",J131,0)</f>
        <v>0</v>
      </c>
      <c r="BF131" s="151">
        <f t="shared" ref="BF131:BF162" si="5">IF(N131="znížená",J131,0)</f>
        <v>0</v>
      </c>
      <c r="BG131" s="151">
        <f t="shared" ref="BG131:BG162" si="6">IF(N131="zákl. prenesená",J131,0)</f>
        <v>0</v>
      </c>
      <c r="BH131" s="151">
        <f t="shared" ref="BH131:BH162" si="7">IF(N131="zníž. prenesená",J131,0)</f>
        <v>0</v>
      </c>
      <c r="BI131" s="151">
        <f t="shared" ref="BI131:BI162" si="8">IF(N131="nulová",J131,0)</f>
        <v>0</v>
      </c>
      <c r="BJ131" s="17" t="s">
        <v>88</v>
      </c>
      <c r="BK131" s="151">
        <f t="shared" ref="BK131:BK162" si="9">ROUND(I131*H131,2)</f>
        <v>0</v>
      </c>
      <c r="BL131" s="17" t="s">
        <v>508</v>
      </c>
      <c r="BM131" s="150" t="s">
        <v>88</v>
      </c>
    </row>
    <row r="132" spans="2:65" s="1" customFormat="1" ht="16.5" customHeight="1">
      <c r="B132" s="136"/>
      <c r="C132" s="154" t="s">
        <v>88</v>
      </c>
      <c r="D132" s="154" t="s">
        <v>214</v>
      </c>
      <c r="E132" s="155" t="s">
        <v>1441</v>
      </c>
      <c r="F132" s="156" t="s">
        <v>1442</v>
      </c>
      <c r="G132" s="157" t="s">
        <v>592</v>
      </c>
      <c r="H132" s="158">
        <v>550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41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508</v>
      </c>
      <c r="AT132" s="150" t="s">
        <v>214</v>
      </c>
      <c r="AU132" s="150" t="s">
        <v>88</v>
      </c>
      <c r="AY132" s="17" t="s">
        <v>205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88</v>
      </c>
      <c r="BK132" s="151">
        <f t="shared" si="9"/>
        <v>0</v>
      </c>
      <c r="BL132" s="17" t="s">
        <v>508</v>
      </c>
      <c r="BM132" s="150" t="s">
        <v>210</v>
      </c>
    </row>
    <row r="133" spans="2:65" s="1" customFormat="1" ht="24.2" customHeight="1">
      <c r="B133" s="136"/>
      <c r="C133" s="154" t="s">
        <v>222</v>
      </c>
      <c r="D133" s="154" t="s">
        <v>214</v>
      </c>
      <c r="E133" s="155" t="s">
        <v>1443</v>
      </c>
      <c r="F133" s="156" t="s">
        <v>1444</v>
      </c>
      <c r="G133" s="157" t="s">
        <v>592</v>
      </c>
      <c r="H133" s="158">
        <v>147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41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508</v>
      </c>
      <c r="AT133" s="150" t="s">
        <v>214</v>
      </c>
      <c r="AU133" s="150" t="s">
        <v>88</v>
      </c>
      <c r="AY133" s="17" t="s">
        <v>205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88</v>
      </c>
      <c r="BK133" s="151">
        <f t="shared" si="9"/>
        <v>0</v>
      </c>
      <c r="BL133" s="17" t="s">
        <v>508</v>
      </c>
      <c r="BM133" s="150" t="s">
        <v>260</v>
      </c>
    </row>
    <row r="134" spans="2:65" s="1" customFormat="1" ht="16.5" customHeight="1">
      <c r="B134" s="136"/>
      <c r="C134" s="154" t="s">
        <v>210</v>
      </c>
      <c r="D134" s="154" t="s">
        <v>214</v>
      </c>
      <c r="E134" s="155" t="s">
        <v>1445</v>
      </c>
      <c r="F134" s="156" t="s">
        <v>1446</v>
      </c>
      <c r="G134" s="157" t="s">
        <v>370</v>
      </c>
      <c r="H134" s="158">
        <v>45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41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508</v>
      </c>
      <c r="AT134" s="150" t="s">
        <v>214</v>
      </c>
      <c r="AU134" s="150" t="s">
        <v>88</v>
      </c>
      <c r="AY134" s="17" t="s">
        <v>205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88</v>
      </c>
      <c r="BK134" s="151">
        <f t="shared" si="9"/>
        <v>0</v>
      </c>
      <c r="BL134" s="17" t="s">
        <v>508</v>
      </c>
      <c r="BM134" s="150" t="s">
        <v>209</v>
      </c>
    </row>
    <row r="135" spans="2:65" s="1" customFormat="1" ht="16.5" customHeight="1">
      <c r="B135" s="136"/>
      <c r="C135" s="154" t="s">
        <v>220</v>
      </c>
      <c r="D135" s="154" t="s">
        <v>214</v>
      </c>
      <c r="E135" s="155" t="s">
        <v>1447</v>
      </c>
      <c r="F135" s="156" t="s">
        <v>1448</v>
      </c>
      <c r="G135" s="157" t="s">
        <v>592</v>
      </c>
      <c r="H135" s="158">
        <v>570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41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508</v>
      </c>
      <c r="AT135" s="150" t="s">
        <v>214</v>
      </c>
      <c r="AU135" s="150" t="s">
        <v>88</v>
      </c>
      <c r="AY135" s="17" t="s">
        <v>205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88</v>
      </c>
      <c r="BK135" s="151">
        <f t="shared" si="9"/>
        <v>0</v>
      </c>
      <c r="BL135" s="17" t="s">
        <v>508</v>
      </c>
      <c r="BM135" s="150" t="s">
        <v>309</v>
      </c>
    </row>
    <row r="136" spans="2:65" s="1" customFormat="1" ht="24.2" customHeight="1">
      <c r="B136" s="136"/>
      <c r="C136" s="154" t="s">
        <v>260</v>
      </c>
      <c r="D136" s="154" t="s">
        <v>214</v>
      </c>
      <c r="E136" s="155" t="s">
        <v>1449</v>
      </c>
      <c r="F136" s="156" t="s">
        <v>1450</v>
      </c>
      <c r="G136" s="157" t="s">
        <v>592</v>
      </c>
      <c r="H136" s="158">
        <v>630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41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508</v>
      </c>
      <c r="AT136" s="150" t="s">
        <v>214</v>
      </c>
      <c r="AU136" s="150" t="s">
        <v>88</v>
      </c>
      <c r="AY136" s="17" t="s">
        <v>205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88</v>
      </c>
      <c r="BK136" s="151">
        <f t="shared" si="9"/>
        <v>0</v>
      </c>
      <c r="BL136" s="17" t="s">
        <v>508</v>
      </c>
      <c r="BM136" s="150" t="s">
        <v>317</v>
      </c>
    </row>
    <row r="137" spans="2:65" s="1" customFormat="1" ht="16.5" customHeight="1">
      <c r="B137" s="136"/>
      <c r="C137" s="154" t="s">
        <v>267</v>
      </c>
      <c r="D137" s="154" t="s">
        <v>214</v>
      </c>
      <c r="E137" s="155" t="s">
        <v>1451</v>
      </c>
      <c r="F137" s="156" t="s">
        <v>1452</v>
      </c>
      <c r="G137" s="157" t="s">
        <v>592</v>
      </c>
      <c r="H137" s="158">
        <v>270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41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508</v>
      </c>
      <c r="AT137" s="150" t="s">
        <v>214</v>
      </c>
      <c r="AU137" s="150" t="s">
        <v>88</v>
      </c>
      <c r="AY137" s="17" t="s">
        <v>205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88</v>
      </c>
      <c r="BK137" s="151">
        <f t="shared" si="9"/>
        <v>0</v>
      </c>
      <c r="BL137" s="17" t="s">
        <v>508</v>
      </c>
      <c r="BM137" s="150" t="s">
        <v>326</v>
      </c>
    </row>
    <row r="138" spans="2:65" s="1" customFormat="1" ht="24.2" customHeight="1">
      <c r="B138" s="136"/>
      <c r="C138" s="154" t="s">
        <v>209</v>
      </c>
      <c r="D138" s="154" t="s">
        <v>214</v>
      </c>
      <c r="E138" s="155" t="s">
        <v>1453</v>
      </c>
      <c r="F138" s="156" t="s">
        <v>1454</v>
      </c>
      <c r="G138" s="157" t="s">
        <v>370</v>
      </c>
      <c r="H138" s="158">
        <v>30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41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508</v>
      </c>
      <c r="AT138" s="150" t="s">
        <v>214</v>
      </c>
      <c r="AU138" s="150" t="s">
        <v>88</v>
      </c>
      <c r="AY138" s="17" t="s">
        <v>205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88</v>
      </c>
      <c r="BK138" s="151">
        <f t="shared" si="9"/>
        <v>0</v>
      </c>
      <c r="BL138" s="17" t="s">
        <v>508</v>
      </c>
      <c r="BM138" s="150" t="s">
        <v>233</v>
      </c>
    </row>
    <row r="139" spans="2:65" s="1" customFormat="1" ht="16.5" customHeight="1">
      <c r="B139" s="136"/>
      <c r="C139" s="154" t="s">
        <v>277</v>
      </c>
      <c r="D139" s="154" t="s">
        <v>214</v>
      </c>
      <c r="E139" s="155" t="s">
        <v>1455</v>
      </c>
      <c r="F139" s="156" t="s">
        <v>1456</v>
      </c>
      <c r="G139" s="157" t="s">
        <v>370</v>
      </c>
      <c r="H139" s="158">
        <v>30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41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508</v>
      </c>
      <c r="AT139" s="150" t="s">
        <v>214</v>
      </c>
      <c r="AU139" s="150" t="s">
        <v>88</v>
      </c>
      <c r="AY139" s="17" t="s">
        <v>205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88</v>
      </c>
      <c r="BK139" s="151">
        <f t="shared" si="9"/>
        <v>0</v>
      </c>
      <c r="BL139" s="17" t="s">
        <v>508</v>
      </c>
      <c r="BM139" s="150" t="s">
        <v>344</v>
      </c>
    </row>
    <row r="140" spans="2:65" s="1" customFormat="1" ht="16.5" customHeight="1">
      <c r="B140" s="136"/>
      <c r="C140" s="154" t="s">
        <v>309</v>
      </c>
      <c r="D140" s="154" t="s">
        <v>214</v>
      </c>
      <c r="E140" s="155" t="s">
        <v>1457</v>
      </c>
      <c r="F140" s="156" t="s">
        <v>1458</v>
      </c>
      <c r="G140" s="157" t="s">
        <v>370</v>
      </c>
      <c r="H140" s="158">
        <v>40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41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508</v>
      </c>
      <c r="AT140" s="150" t="s">
        <v>214</v>
      </c>
      <c r="AU140" s="150" t="s">
        <v>88</v>
      </c>
      <c r="AY140" s="17" t="s">
        <v>205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88</v>
      </c>
      <c r="BK140" s="151">
        <f t="shared" si="9"/>
        <v>0</v>
      </c>
      <c r="BL140" s="17" t="s">
        <v>508</v>
      </c>
      <c r="BM140" s="150" t="s">
        <v>7</v>
      </c>
    </row>
    <row r="141" spans="2:65" s="1" customFormat="1" ht="16.5" customHeight="1">
      <c r="B141" s="136"/>
      <c r="C141" s="154" t="s">
        <v>313</v>
      </c>
      <c r="D141" s="154" t="s">
        <v>214</v>
      </c>
      <c r="E141" s="155" t="s">
        <v>1459</v>
      </c>
      <c r="F141" s="156" t="s">
        <v>1460</v>
      </c>
      <c r="G141" s="157" t="s">
        <v>370</v>
      </c>
      <c r="H141" s="158">
        <v>27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41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508</v>
      </c>
      <c r="AT141" s="150" t="s">
        <v>214</v>
      </c>
      <c r="AU141" s="150" t="s">
        <v>88</v>
      </c>
      <c r="AY141" s="17" t="s">
        <v>205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88</v>
      </c>
      <c r="BK141" s="151">
        <f t="shared" si="9"/>
        <v>0</v>
      </c>
      <c r="BL141" s="17" t="s">
        <v>508</v>
      </c>
      <c r="BM141" s="150" t="s">
        <v>364</v>
      </c>
    </row>
    <row r="142" spans="2:65" s="1" customFormat="1" ht="16.5" customHeight="1">
      <c r="B142" s="136"/>
      <c r="C142" s="154" t="s">
        <v>317</v>
      </c>
      <c r="D142" s="154" t="s">
        <v>214</v>
      </c>
      <c r="E142" s="155" t="s">
        <v>1461</v>
      </c>
      <c r="F142" s="156" t="s">
        <v>1462</v>
      </c>
      <c r="G142" s="157" t="s">
        <v>370</v>
      </c>
      <c r="H142" s="158">
        <v>72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41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508</v>
      </c>
      <c r="AT142" s="150" t="s">
        <v>214</v>
      </c>
      <c r="AU142" s="150" t="s">
        <v>88</v>
      </c>
      <c r="AY142" s="17" t="s">
        <v>205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88</v>
      </c>
      <c r="BK142" s="151">
        <f t="shared" si="9"/>
        <v>0</v>
      </c>
      <c r="BL142" s="17" t="s">
        <v>508</v>
      </c>
      <c r="BM142" s="150" t="s">
        <v>374</v>
      </c>
    </row>
    <row r="143" spans="2:65" s="1" customFormat="1" ht="24.2" customHeight="1">
      <c r="B143" s="136"/>
      <c r="C143" s="154" t="s">
        <v>322</v>
      </c>
      <c r="D143" s="154" t="s">
        <v>214</v>
      </c>
      <c r="E143" s="155" t="s">
        <v>1463</v>
      </c>
      <c r="F143" s="156" t="s">
        <v>1464</v>
      </c>
      <c r="G143" s="157" t="s">
        <v>370</v>
      </c>
      <c r="H143" s="158">
        <v>36</v>
      </c>
      <c r="I143" s="159"/>
      <c r="J143" s="160">
        <f t="shared" si="0"/>
        <v>0</v>
      </c>
      <c r="K143" s="161"/>
      <c r="L143" s="32"/>
      <c r="M143" s="162" t="s">
        <v>1</v>
      </c>
      <c r="N143" s="163" t="s">
        <v>41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AR143" s="150" t="s">
        <v>508</v>
      </c>
      <c r="AT143" s="150" t="s">
        <v>214</v>
      </c>
      <c r="AU143" s="150" t="s">
        <v>88</v>
      </c>
      <c r="AY143" s="17" t="s">
        <v>205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88</v>
      </c>
      <c r="BK143" s="151">
        <f t="shared" si="9"/>
        <v>0</v>
      </c>
      <c r="BL143" s="17" t="s">
        <v>508</v>
      </c>
      <c r="BM143" s="150" t="s">
        <v>382</v>
      </c>
    </row>
    <row r="144" spans="2:65" s="1" customFormat="1" ht="16.5" customHeight="1">
      <c r="B144" s="136"/>
      <c r="C144" s="154" t="s">
        <v>326</v>
      </c>
      <c r="D144" s="154" t="s">
        <v>214</v>
      </c>
      <c r="E144" s="155" t="s">
        <v>1465</v>
      </c>
      <c r="F144" s="156" t="s">
        <v>1466</v>
      </c>
      <c r="G144" s="157" t="s">
        <v>370</v>
      </c>
      <c r="H144" s="158">
        <v>1000</v>
      </c>
      <c r="I144" s="159"/>
      <c r="J144" s="160">
        <f t="shared" si="0"/>
        <v>0</v>
      </c>
      <c r="K144" s="161"/>
      <c r="L144" s="32"/>
      <c r="M144" s="162" t="s">
        <v>1</v>
      </c>
      <c r="N144" s="163" t="s">
        <v>41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AR144" s="150" t="s">
        <v>508</v>
      </c>
      <c r="AT144" s="150" t="s">
        <v>214</v>
      </c>
      <c r="AU144" s="150" t="s">
        <v>88</v>
      </c>
      <c r="AY144" s="17" t="s">
        <v>205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88</v>
      </c>
      <c r="BK144" s="151">
        <f t="shared" si="9"/>
        <v>0</v>
      </c>
      <c r="BL144" s="17" t="s">
        <v>508</v>
      </c>
      <c r="BM144" s="150" t="s">
        <v>391</v>
      </c>
    </row>
    <row r="145" spans="2:65" s="1" customFormat="1" ht="24.2" customHeight="1">
      <c r="B145" s="136"/>
      <c r="C145" s="154" t="s">
        <v>330</v>
      </c>
      <c r="D145" s="154" t="s">
        <v>214</v>
      </c>
      <c r="E145" s="155" t="s">
        <v>1467</v>
      </c>
      <c r="F145" s="156" t="s">
        <v>1468</v>
      </c>
      <c r="G145" s="157" t="s">
        <v>592</v>
      </c>
      <c r="H145" s="158">
        <v>1610</v>
      </c>
      <c r="I145" s="159"/>
      <c r="J145" s="160">
        <f t="shared" si="0"/>
        <v>0</v>
      </c>
      <c r="K145" s="161"/>
      <c r="L145" s="32"/>
      <c r="M145" s="162" t="s">
        <v>1</v>
      </c>
      <c r="N145" s="163" t="s">
        <v>41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508</v>
      </c>
      <c r="AT145" s="150" t="s">
        <v>214</v>
      </c>
      <c r="AU145" s="150" t="s">
        <v>88</v>
      </c>
      <c r="AY145" s="17" t="s">
        <v>205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88</v>
      </c>
      <c r="BK145" s="151">
        <f t="shared" si="9"/>
        <v>0</v>
      </c>
      <c r="BL145" s="17" t="s">
        <v>508</v>
      </c>
      <c r="BM145" s="150" t="s">
        <v>405</v>
      </c>
    </row>
    <row r="146" spans="2:65" s="1" customFormat="1" ht="24.2" customHeight="1">
      <c r="B146" s="136"/>
      <c r="C146" s="154" t="s">
        <v>233</v>
      </c>
      <c r="D146" s="154" t="s">
        <v>214</v>
      </c>
      <c r="E146" s="155" t="s">
        <v>1469</v>
      </c>
      <c r="F146" s="156" t="s">
        <v>1470</v>
      </c>
      <c r="G146" s="157" t="s">
        <v>592</v>
      </c>
      <c r="H146" s="158">
        <v>245</v>
      </c>
      <c r="I146" s="159"/>
      <c r="J146" s="160">
        <f t="shared" si="0"/>
        <v>0</v>
      </c>
      <c r="K146" s="161"/>
      <c r="L146" s="32"/>
      <c r="M146" s="162" t="s">
        <v>1</v>
      </c>
      <c r="N146" s="163" t="s">
        <v>41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508</v>
      </c>
      <c r="AT146" s="150" t="s">
        <v>214</v>
      </c>
      <c r="AU146" s="150" t="s">
        <v>88</v>
      </c>
      <c r="AY146" s="17" t="s">
        <v>205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88</v>
      </c>
      <c r="BK146" s="151">
        <f t="shared" si="9"/>
        <v>0</v>
      </c>
      <c r="BL146" s="17" t="s">
        <v>508</v>
      </c>
      <c r="BM146" s="150" t="s">
        <v>258</v>
      </c>
    </row>
    <row r="147" spans="2:65" s="1" customFormat="1" ht="24.2" customHeight="1">
      <c r="B147" s="136"/>
      <c r="C147" s="154" t="s">
        <v>340</v>
      </c>
      <c r="D147" s="154" t="s">
        <v>214</v>
      </c>
      <c r="E147" s="155" t="s">
        <v>1471</v>
      </c>
      <c r="F147" s="156" t="s">
        <v>1472</v>
      </c>
      <c r="G147" s="157" t="s">
        <v>592</v>
      </c>
      <c r="H147" s="158">
        <v>60</v>
      </c>
      <c r="I147" s="159"/>
      <c r="J147" s="160">
        <f t="shared" si="0"/>
        <v>0</v>
      </c>
      <c r="K147" s="161"/>
      <c r="L147" s="32"/>
      <c r="M147" s="162" t="s">
        <v>1</v>
      </c>
      <c r="N147" s="163" t="s">
        <v>41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508</v>
      </c>
      <c r="AT147" s="150" t="s">
        <v>214</v>
      </c>
      <c r="AU147" s="150" t="s">
        <v>88</v>
      </c>
      <c r="AY147" s="17" t="s">
        <v>205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88</v>
      </c>
      <c r="BK147" s="151">
        <f t="shared" si="9"/>
        <v>0</v>
      </c>
      <c r="BL147" s="17" t="s">
        <v>508</v>
      </c>
      <c r="BM147" s="150" t="s">
        <v>624</v>
      </c>
    </row>
    <row r="148" spans="2:65" s="1" customFormat="1" ht="16.5" customHeight="1">
      <c r="B148" s="136"/>
      <c r="C148" s="154" t="s">
        <v>344</v>
      </c>
      <c r="D148" s="154" t="s">
        <v>214</v>
      </c>
      <c r="E148" s="155" t="s">
        <v>1473</v>
      </c>
      <c r="F148" s="156" t="s">
        <v>1474</v>
      </c>
      <c r="G148" s="157" t="s">
        <v>592</v>
      </c>
      <c r="H148" s="158">
        <v>1131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41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508</v>
      </c>
      <c r="AT148" s="150" t="s">
        <v>214</v>
      </c>
      <c r="AU148" s="150" t="s">
        <v>88</v>
      </c>
      <c r="AY148" s="17" t="s">
        <v>205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88</v>
      </c>
      <c r="BK148" s="151">
        <f t="shared" si="9"/>
        <v>0</v>
      </c>
      <c r="BL148" s="17" t="s">
        <v>508</v>
      </c>
      <c r="BM148" s="150" t="s">
        <v>874</v>
      </c>
    </row>
    <row r="149" spans="2:65" s="1" customFormat="1" ht="16.5" customHeight="1">
      <c r="B149" s="136"/>
      <c r="C149" s="154" t="s">
        <v>348</v>
      </c>
      <c r="D149" s="154" t="s">
        <v>214</v>
      </c>
      <c r="E149" s="155" t="s">
        <v>1475</v>
      </c>
      <c r="F149" s="156" t="s">
        <v>1476</v>
      </c>
      <c r="G149" s="157" t="s">
        <v>370</v>
      </c>
      <c r="H149" s="158">
        <v>150</v>
      </c>
      <c r="I149" s="159"/>
      <c r="J149" s="160">
        <f t="shared" si="0"/>
        <v>0</v>
      </c>
      <c r="K149" s="161"/>
      <c r="L149" s="32"/>
      <c r="M149" s="162" t="s">
        <v>1</v>
      </c>
      <c r="N149" s="163" t="s">
        <v>41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508</v>
      </c>
      <c r="AT149" s="150" t="s">
        <v>214</v>
      </c>
      <c r="AU149" s="150" t="s">
        <v>88</v>
      </c>
      <c r="AY149" s="17" t="s">
        <v>205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88</v>
      </c>
      <c r="BK149" s="151">
        <f t="shared" si="9"/>
        <v>0</v>
      </c>
      <c r="BL149" s="17" t="s">
        <v>508</v>
      </c>
      <c r="BM149" s="150" t="s">
        <v>879</v>
      </c>
    </row>
    <row r="150" spans="2:65" s="1" customFormat="1" ht="16.5" customHeight="1">
      <c r="B150" s="136"/>
      <c r="C150" s="154" t="s">
        <v>7</v>
      </c>
      <c r="D150" s="154" t="s">
        <v>214</v>
      </c>
      <c r="E150" s="155" t="s">
        <v>1477</v>
      </c>
      <c r="F150" s="156" t="s">
        <v>1478</v>
      </c>
      <c r="G150" s="157" t="s">
        <v>592</v>
      </c>
      <c r="H150" s="158">
        <v>1</v>
      </c>
      <c r="I150" s="159"/>
      <c r="J150" s="160">
        <f t="shared" si="0"/>
        <v>0</v>
      </c>
      <c r="K150" s="161"/>
      <c r="L150" s="32"/>
      <c r="M150" s="162" t="s">
        <v>1</v>
      </c>
      <c r="N150" s="163" t="s">
        <v>41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508</v>
      </c>
      <c r="AT150" s="150" t="s">
        <v>214</v>
      </c>
      <c r="AU150" s="150" t="s">
        <v>88</v>
      </c>
      <c r="AY150" s="17" t="s">
        <v>205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88</v>
      </c>
      <c r="BK150" s="151">
        <f t="shared" si="9"/>
        <v>0</v>
      </c>
      <c r="BL150" s="17" t="s">
        <v>508</v>
      </c>
      <c r="BM150" s="150" t="s">
        <v>887</v>
      </c>
    </row>
    <row r="151" spans="2:65" s="1" customFormat="1" ht="16.5" customHeight="1">
      <c r="B151" s="136"/>
      <c r="C151" s="154" t="s">
        <v>362</v>
      </c>
      <c r="D151" s="154" t="s">
        <v>214</v>
      </c>
      <c r="E151" s="155" t="s">
        <v>1479</v>
      </c>
      <c r="F151" s="156" t="s">
        <v>1480</v>
      </c>
      <c r="G151" s="157" t="s">
        <v>592</v>
      </c>
      <c r="H151" s="158">
        <v>1</v>
      </c>
      <c r="I151" s="159"/>
      <c r="J151" s="160">
        <f t="shared" si="0"/>
        <v>0</v>
      </c>
      <c r="K151" s="161"/>
      <c r="L151" s="32"/>
      <c r="M151" s="162" t="s">
        <v>1</v>
      </c>
      <c r="N151" s="163" t="s">
        <v>41</v>
      </c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AR151" s="150" t="s">
        <v>508</v>
      </c>
      <c r="AT151" s="150" t="s">
        <v>214</v>
      </c>
      <c r="AU151" s="150" t="s">
        <v>88</v>
      </c>
      <c r="AY151" s="17" t="s">
        <v>205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88</v>
      </c>
      <c r="BK151" s="151">
        <f t="shared" si="9"/>
        <v>0</v>
      </c>
      <c r="BL151" s="17" t="s">
        <v>508</v>
      </c>
      <c r="BM151" s="150" t="s">
        <v>897</v>
      </c>
    </row>
    <row r="152" spans="2:65" s="1" customFormat="1" ht="16.5" customHeight="1">
      <c r="B152" s="136"/>
      <c r="C152" s="154" t="s">
        <v>364</v>
      </c>
      <c r="D152" s="154" t="s">
        <v>214</v>
      </c>
      <c r="E152" s="155" t="s">
        <v>1481</v>
      </c>
      <c r="F152" s="156" t="s">
        <v>1482</v>
      </c>
      <c r="G152" s="157" t="s">
        <v>592</v>
      </c>
      <c r="H152" s="158">
        <v>260</v>
      </c>
      <c r="I152" s="159"/>
      <c r="J152" s="160">
        <f t="shared" si="0"/>
        <v>0</v>
      </c>
      <c r="K152" s="161"/>
      <c r="L152" s="32"/>
      <c r="M152" s="162" t="s">
        <v>1</v>
      </c>
      <c r="N152" s="163" t="s">
        <v>41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508</v>
      </c>
      <c r="AT152" s="150" t="s">
        <v>214</v>
      </c>
      <c r="AU152" s="150" t="s">
        <v>88</v>
      </c>
      <c r="AY152" s="17" t="s">
        <v>205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88</v>
      </c>
      <c r="BK152" s="151">
        <f t="shared" si="9"/>
        <v>0</v>
      </c>
      <c r="BL152" s="17" t="s">
        <v>508</v>
      </c>
      <c r="BM152" s="150" t="s">
        <v>905</v>
      </c>
    </row>
    <row r="153" spans="2:65" s="1" customFormat="1" ht="16.5" customHeight="1">
      <c r="B153" s="136"/>
      <c r="C153" s="154" t="s">
        <v>367</v>
      </c>
      <c r="D153" s="154" t="s">
        <v>214</v>
      </c>
      <c r="E153" s="155" t="s">
        <v>1483</v>
      </c>
      <c r="F153" s="156" t="s">
        <v>1484</v>
      </c>
      <c r="G153" s="157" t="s">
        <v>592</v>
      </c>
      <c r="H153" s="158">
        <v>116</v>
      </c>
      <c r="I153" s="159"/>
      <c r="J153" s="160">
        <f t="shared" si="0"/>
        <v>0</v>
      </c>
      <c r="K153" s="161"/>
      <c r="L153" s="32"/>
      <c r="M153" s="162" t="s">
        <v>1</v>
      </c>
      <c r="N153" s="163" t="s">
        <v>41</v>
      </c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AR153" s="150" t="s">
        <v>508</v>
      </c>
      <c r="AT153" s="150" t="s">
        <v>214</v>
      </c>
      <c r="AU153" s="150" t="s">
        <v>88</v>
      </c>
      <c r="AY153" s="17" t="s">
        <v>205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88</v>
      </c>
      <c r="BK153" s="151">
        <f t="shared" si="9"/>
        <v>0</v>
      </c>
      <c r="BL153" s="17" t="s">
        <v>508</v>
      </c>
      <c r="BM153" s="150" t="s">
        <v>913</v>
      </c>
    </row>
    <row r="154" spans="2:65" s="1" customFormat="1" ht="16.5" customHeight="1">
      <c r="B154" s="136"/>
      <c r="C154" s="154" t="s">
        <v>374</v>
      </c>
      <c r="D154" s="154" t="s">
        <v>214</v>
      </c>
      <c r="E154" s="155" t="s">
        <v>1485</v>
      </c>
      <c r="F154" s="156" t="s">
        <v>1486</v>
      </c>
      <c r="G154" s="157" t="s">
        <v>592</v>
      </c>
      <c r="H154" s="158">
        <v>178</v>
      </c>
      <c r="I154" s="159"/>
      <c r="J154" s="160">
        <f t="shared" si="0"/>
        <v>0</v>
      </c>
      <c r="K154" s="161"/>
      <c r="L154" s="32"/>
      <c r="M154" s="162" t="s">
        <v>1</v>
      </c>
      <c r="N154" s="163" t="s">
        <v>41</v>
      </c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AR154" s="150" t="s">
        <v>508</v>
      </c>
      <c r="AT154" s="150" t="s">
        <v>214</v>
      </c>
      <c r="AU154" s="150" t="s">
        <v>88</v>
      </c>
      <c r="AY154" s="17" t="s">
        <v>205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88</v>
      </c>
      <c r="BK154" s="151">
        <f t="shared" si="9"/>
        <v>0</v>
      </c>
      <c r="BL154" s="17" t="s">
        <v>508</v>
      </c>
      <c r="BM154" s="150" t="s">
        <v>921</v>
      </c>
    </row>
    <row r="155" spans="2:65" s="1" customFormat="1" ht="16.5" customHeight="1">
      <c r="B155" s="136"/>
      <c r="C155" s="154" t="s">
        <v>380</v>
      </c>
      <c r="D155" s="154" t="s">
        <v>214</v>
      </c>
      <c r="E155" s="155" t="s">
        <v>1487</v>
      </c>
      <c r="F155" s="156" t="s">
        <v>1488</v>
      </c>
      <c r="G155" s="157" t="s">
        <v>592</v>
      </c>
      <c r="H155" s="158">
        <v>101</v>
      </c>
      <c r="I155" s="159"/>
      <c r="J155" s="160">
        <f t="shared" si="0"/>
        <v>0</v>
      </c>
      <c r="K155" s="161"/>
      <c r="L155" s="32"/>
      <c r="M155" s="162" t="s">
        <v>1</v>
      </c>
      <c r="N155" s="163" t="s">
        <v>41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508</v>
      </c>
      <c r="AT155" s="150" t="s">
        <v>214</v>
      </c>
      <c r="AU155" s="150" t="s">
        <v>88</v>
      </c>
      <c r="AY155" s="17" t="s">
        <v>205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88</v>
      </c>
      <c r="BK155" s="151">
        <f t="shared" si="9"/>
        <v>0</v>
      </c>
      <c r="BL155" s="17" t="s">
        <v>508</v>
      </c>
      <c r="BM155" s="150" t="s">
        <v>932</v>
      </c>
    </row>
    <row r="156" spans="2:65" s="1" customFormat="1" ht="16.5" customHeight="1">
      <c r="B156" s="136"/>
      <c r="C156" s="154" t="s">
        <v>382</v>
      </c>
      <c r="D156" s="154" t="s">
        <v>214</v>
      </c>
      <c r="E156" s="155" t="s">
        <v>1489</v>
      </c>
      <c r="F156" s="156" t="s">
        <v>1490</v>
      </c>
      <c r="G156" s="157" t="s">
        <v>592</v>
      </c>
      <c r="H156" s="158">
        <v>508</v>
      </c>
      <c r="I156" s="159"/>
      <c r="J156" s="160">
        <f t="shared" si="0"/>
        <v>0</v>
      </c>
      <c r="K156" s="161"/>
      <c r="L156" s="32"/>
      <c r="M156" s="162" t="s">
        <v>1</v>
      </c>
      <c r="N156" s="163" t="s">
        <v>41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508</v>
      </c>
      <c r="AT156" s="150" t="s">
        <v>214</v>
      </c>
      <c r="AU156" s="150" t="s">
        <v>88</v>
      </c>
      <c r="AY156" s="17" t="s">
        <v>205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88</v>
      </c>
      <c r="BK156" s="151">
        <f t="shared" si="9"/>
        <v>0</v>
      </c>
      <c r="BL156" s="17" t="s">
        <v>508</v>
      </c>
      <c r="BM156" s="150" t="s">
        <v>1083</v>
      </c>
    </row>
    <row r="157" spans="2:65" s="1" customFormat="1" ht="16.5" customHeight="1">
      <c r="B157" s="136"/>
      <c r="C157" s="154" t="s">
        <v>386</v>
      </c>
      <c r="D157" s="154" t="s">
        <v>214</v>
      </c>
      <c r="E157" s="155" t="s">
        <v>1491</v>
      </c>
      <c r="F157" s="156" t="s">
        <v>1492</v>
      </c>
      <c r="G157" s="157" t="s">
        <v>592</v>
      </c>
      <c r="H157" s="158">
        <v>903</v>
      </c>
      <c r="I157" s="159"/>
      <c r="J157" s="160">
        <f t="shared" si="0"/>
        <v>0</v>
      </c>
      <c r="K157" s="161"/>
      <c r="L157" s="32"/>
      <c r="M157" s="162" t="s">
        <v>1</v>
      </c>
      <c r="N157" s="163" t="s">
        <v>41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508</v>
      </c>
      <c r="AT157" s="150" t="s">
        <v>214</v>
      </c>
      <c r="AU157" s="150" t="s">
        <v>88</v>
      </c>
      <c r="AY157" s="17" t="s">
        <v>205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88</v>
      </c>
      <c r="BK157" s="151">
        <f t="shared" si="9"/>
        <v>0</v>
      </c>
      <c r="BL157" s="17" t="s">
        <v>508</v>
      </c>
      <c r="BM157" s="150" t="s">
        <v>1089</v>
      </c>
    </row>
    <row r="158" spans="2:65" s="1" customFormat="1" ht="16.5" customHeight="1">
      <c r="B158" s="136"/>
      <c r="C158" s="154" t="s">
        <v>391</v>
      </c>
      <c r="D158" s="154" t="s">
        <v>214</v>
      </c>
      <c r="E158" s="155" t="s">
        <v>1493</v>
      </c>
      <c r="F158" s="156" t="s">
        <v>1494</v>
      </c>
      <c r="G158" s="157" t="s">
        <v>592</v>
      </c>
      <c r="H158" s="158">
        <v>3</v>
      </c>
      <c r="I158" s="159"/>
      <c r="J158" s="160">
        <f t="shared" si="0"/>
        <v>0</v>
      </c>
      <c r="K158" s="161"/>
      <c r="L158" s="32"/>
      <c r="M158" s="162" t="s">
        <v>1</v>
      </c>
      <c r="N158" s="163" t="s">
        <v>41</v>
      </c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AR158" s="150" t="s">
        <v>508</v>
      </c>
      <c r="AT158" s="150" t="s">
        <v>214</v>
      </c>
      <c r="AU158" s="150" t="s">
        <v>88</v>
      </c>
      <c r="AY158" s="17" t="s">
        <v>205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88</v>
      </c>
      <c r="BK158" s="151">
        <f t="shared" si="9"/>
        <v>0</v>
      </c>
      <c r="BL158" s="17" t="s">
        <v>508</v>
      </c>
      <c r="BM158" s="150" t="s">
        <v>1096</v>
      </c>
    </row>
    <row r="159" spans="2:65" s="1" customFormat="1" ht="16.5" customHeight="1">
      <c r="B159" s="136"/>
      <c r="C159" s="154" t="s">
        <v>398</v>
      </c>
      <c r="D159" s="154" t="s">
        <v>214</v>
      </c>
      <c r="E159" s="155" t="s">
        <v>1495</v>
      </c>
      <c r="F159" s="156" t="s">
        <v>1496</v>
      </c>
      <c r="G159" s="157" t="s">
        <v>592</v>
      </c>
      <c r="H159" s="158">
        <v>2</v>
      </c>
      <c r="I159" s="159"/>
      <c r="J159" s="160">
        <f t="shared" si="0"/>
        <v>0</v>
      </c>
      <c r="K159" s="161"/>
      <c r="L159" s="32"/>
      <c r="M159" s="162" t="s">
        <v>1</v>
      </c>
      <c r="N159" s="163" t="s">
        <v>41</v>
      </c>
      <c r="P159" s="148">
        <f t="shared" si="1"/>
        <v>0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AR159" s="150" t="s">
        <v>508</v>
      </c>
      <c r="AT159" s="150" t="s">
        <v>214</v>
      </c>
      <c r="AU159" s="150" t="s">
        <v>88</v>
      </c>
      <c r="AY159" s="17" t="s">
        <v>205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7" t="s">
        <v>88</v>
      </c>
      <c r="BK159" s="151">
        <f t="shared" si="9"/>
        <v>0</v>
      </c>
      <c r="BL159" s="17" t="s">
        <v>508</v>
      </c>
      <c r="BM159" s="150" t="s">
        <v>1101</v>
      </c>
    </row>
    <row r="160" spans="2:65" s="1" customFormat="1" ht="16.5" customHeight="1">
      <c r="B160" s="136"/>
      <c r="C160" s="154" t="s">
        <v>405</v>
      </c>
      <c r="D160" s="154" t="s">
        <v>214</v>
      </c>
      <c r="E160" s="155" t="s">
        <v>1497</v>
      </c>
      <c r="F160" s="156" t="s">
        <v>1498</v>
      </c>
      <c r="G160" s="157" t="s">
        <v>370</v>
      </c>
      <c r="H160" s="158">
        <v>1225</v>
      </c>
      <c r="I160" s="159"/>
      <c r="J160" s="160">
        <f t="shared" si="0"/>
        <v>0</v>
      </c>
      <c r="K160" s="161"/>
      <c r="L160" s="32"/>
      <c r="M160" s="162" t="s">
        <v>1</v>
      </c>
      <c r="N160" s="163" t="s">
        <v>41</v>
      </c>
      <c r="P160" s="148">
        <f t="shared" si="1"/>
        <v>0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AR160" s="150" t="s">
        <v>508</v>
      </c>
      <c r="AT160" s="150" t="s">
        <v>214</v>
      </c>
      <c r="AU160" s="150" t="s">
        <v>88</v>
      </c>
      <c r="AY160" s="17" t="s">
        <v>205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7" t="s">
        <v>88</v>
      </c>
      <c r="BK160" s="151">
        <f t="shared" si="9"/>
        <v>0</v>
      </c>
      <c r="BL160" s="17" t="s">
        <v>508</v>
      </c>
      <c r="BM160" s="150" t="s">
        <v>1105</v>
      </c>
    </row>
    <row r="161" spans="2:65" s="1" customFormat="1" ht="16.5" customHeight="1">
      <c r="B161" s="136"/>
      <c r="C161" s="154" t="s">
        <v>409</v>
      </c>
      <c r="D161" s="154" t="s">
        <v>214</v>
      </c>
      <c r="E161" s="155" t="s">
        <v>1499</v>
      </c>
      <c r="F161" s="156" t="s">
        <v>1500</v>
      </c>
      <c r="G161" s="157" t="s">
        <v>370</v>
      </c>
      <c r="H161" s="158">
        <v>110</v>
      </c>
      <c r="I161" s="159"/>
      <c r="J161" s="160">
        <f t="shared" si="0"/>
        <v>0</v>
      </c>
      <c r="K161" s="161"/>
      <c r="L161" s="32"/>
      <c r="M161" s="162" t="s">
        <v>1</v>
      </c>
      <c r="N161" s="163" t="s">
        <v>41</v>
      </c>
      <c r="P161" s="148">
        <f t="shared" si="1"/>
        <v>0</v>
      </c>
      <c r="Q161" s="148">
        <v>0</v>
      </c>
      <c r="R161" s="148">
        <f t="shared" si="2"/>
        <v>0</v>
      </c>
      <c r="S161" s="148">
        <v>0</v>
      </c>
      <c r="T161" s="149">
        <f t="shared" si="3"/>
        <v>0</v>
      </c>
      <c r="AR161" s="150" t="s">
        <v>508</v>
      </c>
      <c r="AT161" s="150" t="s">
        <v>214</v>
      </c>
      <c r="AU161" s="150" t="s">
        <v>88</v>
      </c>
      <c r="AY161" s="17" t="s">
        <v>205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7" t="s">
        <v>88</v>
      </c>
      <c r="BK161" s="151">
        <f t="shared" si="9"/>
        <v>0</v>
      </c>
      <c r="BL161" s="17" t="s">
        <v>508</v>
      </c>
      <c r="BM161" s="150" t="s">
        <v>1109</v>
      </c>
    </row>
    <row r="162" spans="2:65" s="1" customFormat="1" ht="16.5" customHeight="1">
      <c r="B162" s="136"/>
      <c r="C162" s="154" t="s">
        <v>258</v>
      </c>
      <c r="D162" s="154" t="s">
        <v>214</v>
      </c>
      <c r="E162" s="155" t="s">
        <v>1501</v>
      </c>
      <c r="F162" s="156" t="s">
        <v>1502</v>
      </c>
      <c r="G162" s="157" t="s">
        <v>370</v>
      </c>
      <c r="H162" s="158">
        <v>495</v>
      </c>
      <c r="I162" s="159"/>
      <c r="J162" s="160">
        <f t="shared" si="0"/>
        <v>0</v>
      </c>
      <c r="K162" s="161"/>
      <c r="L162" s="32"/>
      <c r="M162" s="162" t="s">
        <v>1</v>
      </c>
      <c r="N162" s="163" t="s">
        <v>41</v>
      </c>
      <c r="P162" s="148">
        <f t="shared" si="1"/>
        <v>0</v>
      </c>
      <c r="Q162" s="148">
        <v>0</v>
      </c>
      <c r="R162" s="148">
        <f t="shared" si="2"/>
        <v>0</v>
      </c>
      <c r="S162" s="148">
        <v>0</v>
      </c>
      <c r="T162" s="149">
        <f t="shared" si="3"/>
        <v>0</v>
      </c>
      <c r="AR162" s="150" t="s">
        <v>508</v>
      </c>
      <c r="AT162" s="150" t="s">
        <v>214</v>
      </c>
      <c r="AU162" s="150" t="s">
        <v>88</v>
      </c>
      <c r="AY162" s="17" t="s">
        <v>205</v>
      </c>
      <c r="BE162" s="151">
        <f t="shared" si="4"/>
        <v>0</v>
      </c>
      <c r="BF162" s="151">
        <f t="shared" si="5"/>
        <v>0</v>
      </c>
      <c r="BG162" s="151">
        <f t="shared" si="6"/>
        <v>0</v>
      </c>
      <c r="BH162" s="151">
        <f t="shared" si="7"/>
        <v>0</v>
      </c>
      <c r="BI162" s="151">
        <f t="shared" si="8"/>
        <v>0</v>
      </c>
      <c r="BJ162" s="17" t="s">
        <v>88</v>
      </c>
      <c r="BK162" s="151">
        <f t="shared" si="9"/>
        <v>0</v>
      </c>
      <c r="BL162" s="17" t="s">
        <v>508</v>
      </c>
      <c r="BM162" s="150" t="s">
        <v>508</v>
      </c>
    </row>
    <row r="163" spans="2:65" s="1" customFormat="1" ht="16.5" customHeight="1">
      <c r="B163" s="136"/>
      <c r="C163" s="154" t="s">
        <v>619</v>
      </c>
      <c r="D163" s="154" t="s">
        <v>214</v>
      </c>
      <c r="E163" s="155" t="s">
        <v>1503</v>
      </c>
      <c r="F163" s="156" t="s">
        <v>1504</v>
      </c>
      <c r="G163" s="157" t="s">
        <v>370</v>
      </c>
      <c r="H163" s="158">
        <v>789</v>
      </c>
      <c r="I163" s="159"/>
      <c r="J163" s="160">
        <f t="shared" ref="J163:J194" si="10">ROUND(I163*H163,2)</f>
        <v>0</v>
      </c>
      <c r="K163" s="161"/>
      <c r="L163" s="32"/>
      <c r="M163" s="162" t="s">
        <v>1</v>
      </c>
      <c r="N163" s="163" t="s">
        <v>41</v>
      </c>
      <c r="P163" s="148">
        <f t="shared" ref="P163:P194" si="11">O163*H163</f>
        <v>0</v>
      </c>
      <c r="Q163" s="148">
        <v>0</v>
      </c>
      <c r="R163" s="148">
        <f t="shared" ref="R163:R194" si="12">Q163*H163</f>
        <v>0</v>
      </c>
      <c r="S163" s="148">
        <v>0</v>
      </c>
      <c r="T163" s="149">
        <f t="shared" ref="T163:T194" si="13">S163*H163</f>
        <v>0</v>
      </c>
      <c r="AR163" s="150" t="s">
        <v>508</v>
      </c>
      <c r="AT163" s="150" t="s">
        <v>214</v>
      </c>
      <c r="AU163" s="150" t="s">
        <v>88</v>
      </c>
      <c r="AY163" s="17" t="s">
        <v>205</v>
      </c>
      <c r="BE163" s="151">
        <f t="shared" ref="BE163:BE194" si="14">IF(N163="základná",J163,0)</f>
        <v>0</v>
      </c>
      <c r="BF163" s="151">
        <f t="shared" ref="BF163:BF194" si="15">IF(N163="znížená",J163,0)</f>
        <v>0</v>
      </c>
      <c r="BG163" s="151">
        <f t="shared" ref="BG163:BG194" si="16">IF(N163="zákl. prenesená",J163,0)</f>
        <v>0</v>
      </c>
      <c r="BH163" s="151">
        <f t="shared" ref="BH163:BH194" si="17">IF(N163="zníž. prenesená",J163,0)</f>
        <v>0</v>
      </c>
      <c r="BI163" s="151">
        <f t="shared" ref="BI163:BI194" si="18">IF(N163="nulová",J163,0)</f>
        <v>0</v>
      </c>
      <c r="BJ163" s="17" t="s">
        <v>88</v>
      </c>
      <c r="BK163" s="151">
        <f t="shared" ref="BK163:BK194" si="19">ROUND(I163*H163,2)</f>
        <v>0</v>
      </c>
      <c r="BL163" s="17" t="s">
        <v>508</v>
      </c>
      <c r="BM163" s="150" t="s">
        <v>1116</v>
      </c>
    </row>
    <row r="164" spans="2:65" s="1" customFormat="1" ht="16.5" customHeight="1">
      <c r="B164" s="136"/>
      <c r="C164" s="154" t="s">
        <v>624</v>
      </c>
      <c r="D164" s="154" t="s">
        <v>214</v>
      </c>
      <c r="E164" s="155" t="s">
        <v>1505</v>
      </c>
      <c r="F164" s="156" t="s">
        <v>1506</v>
      </c>
      <c r="G164" s="157" t="s">
        <v>370</v>
      </c>
      <c r="H164" s="158">
        <v>150</v>
      </c>
      <c r="I164" s="159"/>
      <c r="J164" s="160">
        <f t="shared" si="10"/>
        <v>0</v>
      </c>
      <c r="K164" s="161"/>
      <c r="L164" s="32"/>
      <c r="M164" s="162" t="s">
        <v>1</v>
      </c>
      <c r="N164" s="163" t="s">
        <v>41</v>
      </c>
      <c r="P164" s="148">
        <f t="shared" si="11"/>
        <v>0</v>
      </c>
      <c r="Q164" s="148">
        <v>0</v>
      </c>
      <c r="R164" s="148">
        <f t="shared" si="12"/>
        <v>0</v>
      </c>
      <c r="S164" s="148">
        <v>0</v>
      </c>
      <c r="T164" s="149">
        <f t="shared" si="13"/>
        <v>0</v>
      </c>
      <c r="AR164" s="150" t="s">
        <v>508</v>
      </c>
      <c r="AT164" s="150" t="s">
        <v>214</v>
      </c>
      <c r="AU164" s="150" t="s">
        <v>88</v>
      </c>
      <c r="AY164" s="17" t="s">
        <v>205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88</v>
      </c>
      <c r="BK164" s="151">
        <f t="shared" si="19"/>
        <v>0</v>
      </c>
      <c r="BL164" s="17" t="s">
        <v>508</v>
      </c>
      <c r="BM164" s="150" t="s">
        <v>1120</v>
      </c>
    </row>
    <row r="165" spans="2:65" s="1" customFormat="1" ht="16.5" customHeight="1">
      <c r="B165" s="136"/>
      <c r="C165" s="154" t="s">
        <v>870</v>
      </c>
      <c r="D165" s="154" t="s">
        <v>214</v>
      </c>
      <c r="E165" s="155" t="s">
        <v>1507</v>
      </c>
      <c r="F165" s="156" t="s">
        <v>1508</v>
      </c>
      <c r="G165" s="157" t="s">
        <v>370</v>
      </c>
      <c r="H165" s="158">
        <v>305</v>
      </c>
      <c r="I165" s="159"/>
      <c r="J165" s="160">
        <f t="shared" si="10"/>
        <v>0</v>
      </c>
      <c r="K165" s="161"/>
      <c r="L165" s="32"/>
      <c r="M165" s="162" t="s">
        <v>1</v>
      </c>
      <c r="N165" s="163" t="s">
        <v>41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508</v>
      </c>
      <c r="AT165" s="150" t="s">
        <v>214</v>
      </c>
      <c r="AU165" s="150" t="s">
        <v>88</v>
      </c>
      <c r="AY165" s="17" t="s">
        <v>205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88</v>
      </c>
      <c r="BK165" s="151">
        <f t="shared" si="19"/>
        <v>0</v>
      </c>
      <c r="BL165" s="17" t="s">
        <v>508</v>
      </c>
      <c r="BM165" s="150" t="s">
        <v>1129</v>
      </c>
    </row>
    <row r="166" spans="2:65" s="1" customFormat="1" ht="16.5" customHeight="1">
      <c r="B166" s="136"/>
      <c r="C166" s="154" t="s">
        <v>874</v>
      </c>
      <c r="D166" s="154" t="s">
        <v>214</v>
      </c>
      <c r="E166" s="155" t="s">
        <v>1509</v>
      </c>
      <c r="F166" s="156" t="s">
        <v>1510</v>
      </c>
      <c r="G166" s="157" t="s">
        <v>370</v>
      </c>
      <c r="H166" s="158">
        <v>13087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41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508</v>
      </c>
      <c r="AT166" s="150" t="s">
        <v>214</v>
      </c>
      <c r="AU166" s="150" t="s">
        <v>88</v>
      </c>
      <c r="AY166" s="17" t="s">
        <v>205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88</v>
      </c>
      <c r="BK166" s="151">
        <f t="shared" si="19"/>
        <v>0</v>
      </c>
      <c r="BL166" s="17" t="s">
        <v>508</v>
      </c>
      <c r="BM166" s="150" t="s">
        <v>1137</v>
      </c>
    </row>
    <row r="167" spans="2:65" s="1" customFormat="1" ht="16.5" customHeight="1">
      <c r="B167" s="136"/>
      <c r="C167" s="154" t="s">
        <v>876</v>
      </c>
      <c r="D167" s="154" t="s">
        <v>214</v>
      </c>
      <c r="E167" s="155" t="s">
        <v>1511</v>
      </c>
      <c r="F167" s="156" t="s">
        <v>1512</v>
      </c>
      <c r="G167" s="157" t="s">
        <v>370</v>
      </c>
      <c r="H167" s="158">
        <v>12990</v>
      </c>
      <c r="I167" s="159"/>
      <c r="J167" s="160">
        <f t="shared" si="10"/>
        <v>0</v>
      </c>
      <c r="K167" s="161"/>
      <c r="L167" s="32"/>
      <c r="M167" s="162" t="s">
        <v>1</v>
      </c>
      <c r="N167" s="163" t="s">
        <v>41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508</v>
      </c>
      <c r="AT167" s="150" t="s">
        <v>214</v>
      </c>
      <c r="AU167" s="150" t="s">
        <v>88</v>
      </c>
      <c r="AY167" s="17" t="s">
        <v>205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88</v>
      </c>
      <c r="BK167" s="151">
        <f t="shared" si="19"/>
        <v>0</v>
      </c>
      <c r="BL167" s="17" t="s">
        <v>508</v>
      </c>
      <c r="BM167" s="150" t="s">
        <v>1145</v>
      </c>
    </row>
    <row r="168" spans="2:65" s="1" customFormat="1" ht="21.75" customHeight="1">
      <c r="B168" s="136"/>
      <c r="C168" s="154" t="s">
        <v>879</v>
      </c>
      <c r="D168" s="154" t="s">
        <v>214</v>
      </c>
      <c r="E168" s="155" t="s">
        <v>1513</v>
      </c>
      <c r="F168" s="156" t="s">
        <v>1514</v>
      </c>
      <c r="G168" s="157" t="s">
        <v>370</v>
      </c>
      <c r="H168" s="158">
        <v>85</v>
      </c>
      <c r="I168" s="159"/>
      <c r="J168" s="160">
        <f t="shared" si="10"/>
        <v>0</v>
      </c>
      <c r="K168" s="161"/>
      <c r="L168" s="32"/>
      <c r="M168" s="162" t="s">
        <v>1</v>
      </c>
      <c r="N168" s="163" t="s">
        <v>41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508</v>
      </c>
      <c r="AT168" s="150" t="s">
        <v>214</v>
      </c>
      <c r="AU168" s="150" t="s">
        <v>88</v>
      </c>
      <c r="AY168" s="17" t="s">
        <v>205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88</v>
      </c>
      <c r="BK168" s="151">
        <f t="shared" si="19"/>
        <v>0</v>
      </c>
      <c r="BL168" s="17" t="s">
        <v>508</v>
      </c>
      <c r="BM168" s="150" t="s">
        <v>1152</v>
      </c>
    </row>
    <row r="169" spans="2:65" s="1" customFormat="1" ht="21.75" customHeight="1">
      <c r="B169" s="136"/>
      <c r="C169" s="154" t="s">
        <v>883</v>
      </c>
      <c r="D169" s="154" t="s">
        <v>214</v>
      </c>
      <c r="E169" s="155" t="s">
        <v>1515</v>
      </c>
      <c r="F169" s="156" t="s">
        <v>1516</v>
      </c>
      <c r="G169" s="157" t="s">
        <v>370</v>
      </c>
      <c r="H169" s="158">
        <v>295</v>
      </c>
      <c r="I169" s="159"/>
      <c r="J169" s="160">
        <f t="shared" si="10"/>
        <v>0</v>
      </c>
      <c r="K169" s="161"/>
      <c r="L169" s="32"/>
      <c r="M169" s="162" t="s">
        <v>1</v>
      </c>
      <c r="N169" s="163" t="s">
        <v>41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508</v>
      </c>
      <c r="AT169" s="150" t="s">
        <v>214</v>
      </c>
      <c r="AU169" s="150" t="s">
        <v>88</v>
      </c>
      <c r="AY169" s="17" t="s">
        <v>205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88</v>
      </c>
      <c r="BK169" s="151">
        <f t="shared" si="19"/>
        <v>0</v>
      </c>
      <c r="BL169" s="17" t="s">
        <v>508</v>
      </c>
      <c r="BM169" s="150" t="s">
        <v>1167</v>
      </c>
    </row>
    <row r="170" spans="2:65" s="1" customFormat="1" ht="21.75" customHeight="1">
      <c r="B170" s="136"/>
      <c r="C170" s="154" t="s">
        <v>887</v>
      </c>
      <c r="D170" s="154" t="s">
        <v>214</v>
      </c>
      <c r="E170" s="155" t="s">
        <v>1517</v>
      </c>
      <c r="F170" s="156" t="s">
        <v>1518</v>
      </c>
      <c r="G170" s="157" t="s">
        <v>370</v>
      </c>
      <c r="H170" s="158">
        <v>2140</v>
      </c>
      <c r="I170" s="159"/>
      <c r="J170" s="160">
        <f t="shared" si="10"/>
        <v>0</v>
      </c>
      <c r="K170" s="161"/>
      <c r="L170" s="32"/>
      <c r="M170" s="162" t="s">
        <v>1</v>
      </c>
      <c r="N170" s="163" t="s">
        <v>41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508</v>
      </c>
      <c r="AT170" s="150" t="s">
        <v>214</v>
      </c>
      <c r="AU170" s="150" t="s">
        <v>88</v>
      </c>
      <c r="AY170" s="17" t="s">
        <v>205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88</v>
      </c>
      <c r="BK170" s="151">
        <f t="shared" si="19"/>
        <v>0</v>
      </c>
      <c r="BL170" s="17" t="s">
        <v>508</v>
      </c>
      <c r="BM170" s="150" t="s">
        <v>1171</v>
      </c>
    </row>
    <row r="171" spans="2:65" s="1" customFormat="1" ht="16.5" customHeight="1">
      <c r="B171" s="136"/>
      <c r="C171" s="154" t="s">
        <v>893</v>
      </c>
      <c r="D171" s="154" t="s">
        <v>214</v>
      </c>
      <c r="E171" s="155" t="s">
        <v>1519</v>
      </c>
      <c r="F171" s="156" t="s">
        <v>1520</v>
      </c>
      <c r="G171" s="157" t="s">
        <v>370</v>
      </c>
      <c r="H171" s="158">
        <v>850</v>
      </c>
      <c r="I171" s="159"/>
      <c r="J171" s="160">
        <f t="shared" si="10"/>
        <v>0</v>
      </c>
      <c r="K171" s="161"/>
      <c r="L171" s="32"/>
      <c r="M171" s="162" t="s">
        <v>1</v>
      </c>
      <c r="N171" s="163" t="s">
        <v>41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508</v>
      </c>
      <c r="AT171" s="150" t="s">
        <v>214</v>
      </c>
      <c r="AU171" s="150" t="s">
        <v>88</v>
      </c>
      <c r="AY171" s="17" t="s">
        <v>205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88</v>
      </c>
      <c r="BK171" s="151">
        <f t="shared" si="19"/>
        <v>0</v>
      </c>
      <c r="BL171" s="17" t="s">
        <v>508</v>
      </c>
      <c r="BM171" s="150" t="s">
        <v>1175</v>
      </c>
    </row>
    <row r="172" spans="2:65" s="1" customFormat="1" ht="16.5" customHeight="1">
      <c r="B172" s="136"/>
      <c r="C172" s="154" t="s">
        <v>897</v>
      </c>
      <c r="D172" s="154" t="s">
        <v>214</v>
      </c>
      <c r="E172" s="155" t="s">
        <v>1521</v>
      </c>
      <c r="F172" s="156" t="s">
        <v>1522</v>
      </c>
      <c r="G172" s="157" t="s">
        <v>370</v>
      </c>
      <c r="H172" s="158">
        <v>655</v>
      </c>
      <c r="I172" s="159"/>
      <c r="J172" s="160">
        <f t="shared" si="10"/>
        <v>0</v>
      </c>
      <c r="K172" s="161"/>
      <c r="L172" s="32"/>
      <c r="M172" s="162" t="s">
        <v>1</v>
      </c>
      <c r="N172" s="163" t="s">
        <v>41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508</v>
      </c>
      <c r="AT172" s="150" t="s">
        <v>214</v>
      </c>
      <c r="AU172" s="150" t="s">
        <v>88</v>
      </c>
      <c r="AY172" s="17" t="s">
        <v>205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88</v>
      </c>
      <c r="BK172" s="151">
        <f t="shared" si="19"/>
        <v>0</v>
      </c>
      <c r="BL172" s="17" t="s">
        <v>508</v>
      </c>
      <c r="BM172" s="150" t="s">
        <v>1182</v>
      </c>
    </row>
    <row r="173" spans="2:65" s="1" customFormat="1" ht="16.5" customHeight="1">
      <c r="B173" s="136"/>
      <c r="C173" s="154" t="s">
        <v>901</v>
      </c>
      <c r="D173" s="154" t="s">
        <v>214</v>
      </c>
      <c r="E173" s="155" t="s">
        <v>1523</v>
      </c>
      <c r="F173" s="156" t="s">
        <v>1524</v>
      </c>
      <c r="G173" s="157" t="s">
        <v>370</v>
      </c>
      <c r="H173" s="158">
        <v>725</v>
      </c>
      <c r="I173" s="159"/>
      <c r="J173" s="160">
        <f t="shared" si="10"/>
        <v>0</v>
      </c>
      <c r="K173" s="161"/>
      <c r="L173" s="32"/>
      <c r="M173" s="162" t="s">
        <v>1</v>
      </c>
      <c r="N173" s="163" t="s">
        <v>41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508</v>
      </c>
      <c r="AT173" s="150" t="s">
        <v>214</v>
      </c>
      <c r="AU173" s="150" t="s">
        <v>88</v>
      </c>
      <c r="AY173" s="17" t="s">
        <v>205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88</v>
      </c>
      <c r="BK173" s="151">
        <f t="shared" si="19"/>
        <v>0</v>
      </c>
      <c r="BL173" s="17" t="s">
        <v>508</v>
      </c>
      <c r="BM173" s="150" t="s">
        <v>1190</v>
      </c>
    </row>
    <row r="174" spans="2:65" s="1" customFormat="1" ht="16.5" customHeight="1">
      <c r="B174" s="136"/>
      <c r="C174" s="154" t="s">
        <v>905</v>
      </c>
      <c r="D174" s="154" t="s">
        <v>214</v>
      </c>
      <c r="E174" s="155" t="s">
        <v>1525</v>
      </c>
      <c r="F174" s="156" t="s">
        <v>1526</v>
      </c>
      <c r="G174" s="157" t="s">
        <v>370</v>
      </c>
      <c r="H174" s="158">
        <v>150</v>
      </c>
      <c r="I174" s="159"/>
      <c r="J174" s="160">
        <f t="shared" si="10"/>
        <v>0</v>
      </c>
      <c r="K174" s="161"/>
      <c r="L174" s="32"/>
      <c r="M174" s="162" t="s">
        <v>1</v>
      </c>
      <c r="N174" s="163" t="s">
        <v>41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508</v>
      </c>
      <c r="AT174" s="150" t="s">
        <v>214</v>
      </c>
      <c r="AU174" s="150" t="s">
        <v>88</v>
      </c>
      <c r="AY174" s="17" t="s">
        <v>205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88</v>
      </c>
      <c r="BK174" s="151">
        <f t="shared" si="19"/>
        <v>0</v>
      </c>
      <c r="BL174" s="17" t="s">
        <v>508</v>
      </c>
      <c r="BM174" s="150" t="s">
        <v>1014</v>
      </c>
    </row>
    <row r="175" spans="2:65" s="1" customFormat="1" ht="21.75" customHeight="1">
      <c r="B175" s="136"/>
      <c r="C175" s="154" t="s">
        <v>909</v>
      </c>
      <c r="D175" s="154" t="s">
        <v>214</v>
      </c>
      <c r="E175" s="155" t="s">
        <v>1527</v>
      </c>
      <c r="F175" s="156" t="s">
        <v>1528</v>
      </c>
      <c r="G175" s="157" t="s">
        <v>370</v>
      </c>
      <c r="H175" s="158">
        <v>60</v>
      </c>
      <c r="I175" s="159"/>
      <c r="J175" s="160">
        <f t="shared" si="10"/>
        <v>0</v>
      </c>
      <c r="K175" s="161"/>
      <c r="L175" s="32"/>
      <c r="M175" s="162" t="s">
        <v>1</v>
      </c>
      <c r="N175" s="163" t="s">
        <v>41</v>
      </c>
      <c r="P175" s="148">
        <f t="shared" si="11"/>
        <v>0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AR175" s="150" t="s">
        <v>508</v>
      </c>
      <c r="AT175" s="150" t="s">
        <v>214</v>
      </c>
      <c r="AU175" s="150" t="s">
        <v>88</v>
      </c>
      <c r="AY175" s="17" t="s">
        <v>205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88</v>
      </c>
      <c r="BK175" s="151">
        <f t="shared" si="19"/>
        <v>0</v>
      </c>
      <c r="BL175" s="17" t="s">
        <v>508</v>
      </c>
      <c r="BM175" s="150" t="s">
        <v>1204</v>
      </c>
    </row>
    <row r="176" spans="2:65" s="1" customFormat="1" ht="16.5" customHeight="1">
      <c r="B176" s="136"/>
      <c r="C176" s="154" t="s">
        <v>913</v>
      </c>
      <c r="D176" s="154" t="s">
        <v>214</v>
      </c>
      <c r="E176" s="155" t="s">
        <v>1529</v>
      </c>
      <c r="F176" s="156" t="s">
        <v>1530</v>
      </c>
      <c r="G176" s="157" t="s">
        <v>370</v>
      </c>
      <c r="H176" s="158">
        <v>15075</v>
      </c>
      <c r="I176" s="159"/>
      <c r="J176" s="160">
        <f t="shared" si="10"/>
        <v>0</v>
      </c>
      <c r="K176" s="161"/>
      <c r="L176" s="32"/>
      <c r="M176" s="162" t="s">
        <v>1</v>
      </c>
      <c r="N176" s="163" t="s">
        <v>41</v>
      </c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AR176" s="150" t="s">
        <v>508</v>
      </c>
      <c r="AT176" s="150" t="s">
        <v>214</v>
      </c>
      <c r="AU176" s="150" t="s">
        <v>88</v>
      </c>
      <c r="AY176" s="17" t="s">
        <v>205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88</v>
      </c>
      <c r="BK176" s="151">
        <f t="shared" si="19"/>
        <v>0</v>
      </c>
      <c r="BL176" s="17" t="s">
        <v>508</v>
      </c>
      <c r="BM176" s="150" t="s">
        <v>1211</v>
      </c>
    </row>
    <row r="177" spans="2:65" s="1" customFormat="1" ht="24.2" customHeight="1">
      <c r="B177" s="136"/>
      <c r="C177" s="154" t="s">
        <v>917</v>
      </c>
      <c r="D177" s="154" t="s">
        <v>214</v>
      </c>
      <c r="E177" s="155" t="s">
        <v>1531</v>
      </c>
      <c r="F177" s="156" t="s">
        <v>1532</v>
      </c>
      <c r="G177" s="157" t="s">
        <v>592</v>
      </c>
      <c r="H177" s="158">
        <v>65</v>
      </c>
      <c r="I177" s="159"/>
      <c r="J177" s="160">
        <f t="shared" si="10"/>
        <v>0</v>
      </c>
      <c r="K177" s="161"/>
      <c r="L177" s="32"/>
      <c r="M177" s="162" t="s">
        <v>1</v>
      </c>
      <c r="N177" s="163" t="s">
        <v>41</v>
      </c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AR177" s="150" t="s">
        <v>508</v>
      </c>
      <c r="AT177" s="150" t="s">
        <v>214</v>
      </c>
      <c r="AU177" s="150" t="s">
        <v>88</v>
      </c>
      <c r="AY177" s="17" t="s">
        <v>205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88</v>
      </c>
      <c r="BK177" s="151">
        <f t="shared" si="19"/>
        <v>0</v>
      </c>
      <c r="BL177" s="17" t="s">
        <v>508</v>
      </c>
      <c r="BM177" s="150" t="s">
        <v>169</v>
      </c>
    </row>
    <row r="178" spans="2:65" s="1" customFormat="1" ht="16.5" customHeight="1">
      <c r="B178" s="136"/>
      <c r="C178" s="154" t="s">
        <v>921</v>
      </c>
      <c r="D178" s="154" t="s">
        <v>214</v>
      </c>
      <c r="E178" s="155" t="s">
        <v>1533</v>
      </c>
      <c r="F178" s="156" t="s">
        <v>1534</v>
      </c>
      <c r="G178" s="157" t="s">
        <v>592</v>
      </c>
      <c r="H178" s="158">
        <v>135</v>
      </c>
      <c r="I178" s="159"/>
      <c r="J178" s="160">
        <f t="shared" si="10"/>
        <v>0</v>
      </c>
      <c r="K178" s="161"/>
      <c r="L178" s="32"/>
      <c r="M178" s="162" t="s">
        <v>1</v>
      </c>
      <c r="N178" s="163" t="s">
        <v>41</v>
      </c>
      <c r="P178" s="148">
        <f t="shared" si="11"/>
        <v>0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AR178" s="150" t="s">
        <v>508</v>
      </c>
      <c r="AT178" s="150" t="s">
        <v>214</v>
      </c>
      <c r="AU178" s="150" t="s">
        <v>88</v>
      </c>
      <c r="AY178" s="17" t="s">
        <v>205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7" t="s">
        <v>88</v>
      </c>
      <c r="BK178" s="151">
        <f t="shared" si="19"/>
        <v>0</v>
      </c>
      <c r="BL178" s="17" t="s">
        <v>508</v>
      </c>
      <c r="BM178" s="150" t="s">
        <v>1222</v>
      </c>
    </row>
    <row r="179" spans="2:65" s="1" customFormat="1" ht="16.5" customHeight="1">
      <c r="B179" s="136"/>
      <c r="C179" s="154" t="s">
        <v>927</v>
      </c>
      <c r="D179" s="154" t="s">
        <v>214</v>
      </c>
      <c r="E179" s="155" t="s">
        <v>1535</v>
      </c>
      <c r="F179" s="156" t="s">
        <v>1536</v>
      </c>
      <c r="G179" s="157" t="s">
        <v>592</v>
      </c>
      <c r="H179" s="158">
        <v>4</v>
      </c>
      <c r="I179" s="159"/>
      <c r="J179" s="160">
        <f t="shared" si="10"/>
        <v>0</v>
      </c>
      <c r="K179" s="161"/>
      <c r="L179" s="32"/>
      <c r="M179" s="162" t="s">
        <v>1</v>
      </c>
      <c r="N179" s="163" t="s">
        <v>41</v>
      </c>
      <c r="P179" s="148">
        <f t="shared" si="11"/>
        <v>0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AR179" s="150" t="s">
        <v>508</v>
      </c>
      <c r="AT179" s="150" t="s">
        <v>214</v>
      </c>
      <c r="AU179" s="150" t="s">
        <v>88</v>
      </c>
      <c r="AY179" s="17" t="s">
        <v>205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7" t="s">
        <v>88</v>
      </c>
      <c r="BK179" s="151">
        <f t="shared" si="19"/>
        <v>0</v>
      </c>
      <c r="BL179" s="17" t="s">
        <v>508</v>
      </c>
      <c r="BM179" s="150" t="s">
        <v>1226</v>
      </c>
    </row>
    <row r="180" spans="2:65" s="1" customFormat="1" ht="16.5" customHeight="1">
      <c r="B180" s="136"/>
      <c r="C180" s="154" t="s">
        <v>932</v>
      </c>
      <c r="D180" s="154" t="s">
        <v>214</v>
      </c>
      <c r="E180" s="155" t="s">
        <v>1537</v>
      </c>
      <c r="F180" s="156" t="s">
        <v>1538</v>
      </c>
      <c r="G180" s="157" t="s">
        <v>592</v>
      </c>
      <c r="H180" s="158">
        <v>1</v>
      </c>
      <c r="I180" s="159"/>
      <c r="J180" s="160">
        <f t="shared" si="10"/>
        <v>0</v>
      </c>
      <c r="K180" s="161"/>
      <c r="L180" s="32"/>
      <c r="M180" s="162" t="s">
        <v>1</v>
      </c>
      <c r="N180" s="163" t="s">
        <v>41</v>
      </c>
      <c r="P180" s="148">
        <f t="shared" si="11"/>
        <v>0</v>
      </c>
      <c r="Q180" s="148">
        <v>0</v>
      </c>
      <c r="R180" s="148">
        <f t="shared" si="12"/>
        <v>0</v>
      </c>
      <c r="S180" s="148">
        <v>0</v>
      </c>
      <c r="T180" s="149">
        <f t="shared" si="13"/>
        <v>0</v>
      </c>
      <c r="AR180" s="150" t="s">
        <v>508</v>
      </c>
      <c r="AT180" s="150" t="s">
        <v>214</v>
      </c>
      <c r="AU180" s="150" t="s">
        <v>88</v>
      </c>
      <c r="AY180" s="17" t="s">
        <v>205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7" t="s">
        <v>88</v>
      </c>
      <c r="BK180" s="151">
        <f t="shared" si="19"/>
        <v>0</v>
      </c>
      <c r="BL180" s="17" t="s">
        <v>508</v>
      </c>
      <c r="BM180" s="150" t="s">
        <v>1229</v>
      </c>
    </row>
    <row r="181" spans="2:65" s="1" customFormat="1" ht="16.5" customHeight="1">
      <c r="B181" s="136"/>
      <c r="C181" s="154" t="s">
        <v>936</v>
      </c>
      <c r="D181" s="154" t="s">
        <v>214</v>
      </c>
      <c r="E181" s="155" t="s">
        <v>1539</v>
      </c>
      <c r="F181" s="156" t="s">
        <v>1540</v>
      </c>
      <c r="G181" s="157" t="s">
        <v>592</v>
      </c>
      <c r="H181" s="158">
        <v>1</v>
      </c>
      <c r="I181" s="159"/>
      <c r="J181" s="160">
        <f t="shared" si="10"/>
        <v>0</v>
      </c>
      <c r="K181" s="161"/>
      <c r="L181" s="32"/>
      <c r="M181" s="162" t="s">
        <v>1</v>
      </c>
      <c r="N181" s="163" t="s">
        <v>41</v>
      </c>
      <c r="P181" s="148">
        <f t="shared" si="11"/>
        <v>0</v>
      </c>
      <c r="Q181" s="148">
        <v>0</v>
      </c>
      <c r="R181" s="148">
        <f t="shared" si="12"/>
        <v>0</v>
      </c>
      <c r="S181" s="148">
        <v>0</v>
      </c>
      <c r="T181" s="149">
        <f t="shared" si="13"/>
        <v>0</v>
      </c>
      <c r="AR181" s="150" t="s">
        <v>508</v>
      </c>
      <c r="AT181" s="150" t="s">
        <v>214</v>
      </c>
      <c r="AU181" s="150" t="s">
        <v>88</v>
      </c>
      <c r="AY181" s="17" t="s">
        <v>205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7" t="s">
        <v>88</v>
      </c>
      <c r="BK181" s="151">
        <f t="shared" si="19"/>
        <v>0</v>
      </c>
      <c r="BL181" s="17" t="s">
        <v>508</v>
      </c>
      <c r="BM181" s="150" t="s">
        <v>1238</v>
      </c>
    </row>
    <row r="182" spans="2:65" s="1" customFormat="1" ht="16.5" customHeight="1">
      <c r="B182" s="136"/>
      <c r="C182" s="154" t="s">
        <v>1083</v>
      </c>
      <c r="D182" s="154" t="s">
        <v>214</v>
      </c>
      <c r="E182" s="155" t="s">
        <v>1541</v>
      </c>
      <c r="F182" s="156" t="s">
        <v>1542</v>
      </c>
      <c r="G182" s="157" t="s">
        <v>592</v>
      </c>
      <c r="H182" s="158">
        <v>1</v>
      </c>
      <c r="I182" s="159"/>
      <c r="J182" s="160">
        <f t="shared" si="10"/>
        <v>0</v>
      </c>
      <c r="K182" s="161"/>
      <c r="L182" s="32"/>
      <c r="M182" s="162" t="s">
        <v>1</v>
      </c>
      <c r="N182" s="163" t="s">
        <v>41</v>
      </c>
      <c r="P182" s="148">
        <f t="shared" si="11"/>
        <v>0</v>
      </c>
      <c r="Q182" s="148">
        <v>0</v>
      </c>
      <c r="R182" s="148">
        <f t="shared" si="12"/>
        <v>0</v>
      </c>
      <c r="S182" s="148">
        <v>0</v>
      </c>
      <c r="T182" s="149">
        <f t="shared" si="13"/>
        <v>0</v>
      </c>
      <c r="AR182" s="150" t="s">
        <v>508</v>
      </c>
      <c r="AT182" s="150" t="s">
        <v>214</v>
      </c>
      <c r="AU182" s="150" t="s">
        <v>88</v>
      </c>
      <c r="AY182" s="17" t="s">
        <v>205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7" t="s">
        <v>88</v>
      </c>
      <c r="BK182" s="151">
        <f t="shared" si="19"/>
        <v>0</v>
      </c>
      <c r="BL182" s="17" t="s">
        <v>508</v>
      </c>
      <c r="BM182" s="150" t="s">
        <v>1246</v>
      </c>
    </row>
    <row r="183" spans="2:65" s="1" customFormat="1" ht="16.5" customHeight="1">
      <c r="B183" s="136"/>
      <c r="C183" s="154" t="s">
        <v>1086</v>
      </c>
      <c r="D183" s="154" t="s">
        <v>214</v>
      </c>
      <c r="E183" s="155" t="s">
        <v>1543</v>
      </c>
      <c r="F183" s="156" t="s">
        <v>1544</v>
      </c>
      <c r="G183" s="157" t="s">
        <v>592</v>
      </c>
      <c r="H183" s="158">
        <v>6</v>
      </c>
      <c r="I183" s="159"/>
      <c r="J183" s="160">
        <f t="shared" si="10"/>
        <v>0</v>
      </c>
      <c r="K183" s="161"/>
      <c r="L183" s="32"/>
      <c r="M183" s="162" t="s">
        <v>1</v>
      </c>
      <c r="N183" s="163" t="s">
        <v>41</v>
      </c>
      <c r="P183" s="148">
        <f t="shared" si="11"/>
        <v>0</v>
      </c>
      <c r="Q183" s="148">
        <v>0</v>
      </c>
      <c r="R183" s="148">
        <f t="shared" si="12"/>
        <v>0</v>
      </c>
      <c r="S183" s="148">
        <v>0</v>
      </c>
      <c r="T183" s="149">
        <f t="shared" si="13"/>
        <v>0</v>
      </c>
      <c r="AR183" s="150" t="s">
        <v>508</v>
      </c>
      <c r="AT183" s="150" t="s">
        <v>214</v>
      </c>
      <c r="AU183" s="150" t="s">
        <v>88</v>
      </c>
      <c r="AY183" s="17" t="s">
        <v>205</v>
      </c>
      <c r="BE183" s="151">
        <f t="shared" si="14"/>
        <v>0</v>
      </c>
      <c r="BF183" s="151">
        <f t="shared" si="15"/>
        <v>0</v>
      </c>
      <c r="BG183" s="151">
        <f t="shared" si="16"/>
        <v>0</v>
      </c>
      <c r="BH183" s="151">
        <f t="shared" si="17"/>
        <v>0</v>
      </c>
      <c r="BI183" s="151">
        <f t="shared" si="18"/>
        <v>0</v>
      </c>
      <c r="BJ183" s="17" t="s">
        <v>88</v>
      </c>
      <c r="BK183" s="151">
        <f t="shared" si="19"/>
        <v>0</v>
      </c>
      <c r="BL183" s="17" t="s">
        <v>508</v>
      </c>
      <c r="BM183" s="150" t="s">
        <v>1252</v>
      </c>
    </row>
    <row r="184" spans="2:65" s="1" customFormat="1" ht="16.5" customHeight="1">
      <c r="B184" s="136"/>
      <c r="C184" s="154" t="s">
        <v>1089</v>
      </c>
      <c r="D184" s="154" t="s">
        <v>214</v>
      </c>
      <c r="E184" s="155" t="s">
        <v>1545</v>
      </c>
      <c r="F184" s="156" t="s">
        <v>1546</v>
      </c>
      <c r="G184" s="157" t="s">
        <v>592</v>
      </c>
      <c r="H184" s="158">
        <v>6</v>
      </c>
      <c r="I184" s="159"/>
      <c r="J184" s="160">
        <f t="shared" si="10"/>
        <v>0</v>
      </c>
      <c r="K184" s="161"/>
      <c r="L184" s="32"/>
      <c r="M184" s="162" t="s">
        <v>1</v>
      </c>
      <c r="N184" s="163" t="s">
        <v>41</v>
      </c>
      <c r="P184" s="148">
        <f t="shared" si="11"/>
        <v>0</v>
      </c>
      <c r="Q184" s="148">
        <v>0</v>
      </c>
      <c r="R184" s="148">
        <f t="shared" si="12"/>
        <v>0</v>
      </c>
      <c r="S184" s="148">
        <v>0</v>
      </c>
      <c r="T184" s="149">
        <f t="shared" si="13"/>
        <v>0</v>
      </c>
      <c r="AR184" s="150" t="s">
        <v>508</v>
      </c>
      <c r="AT184" s="150" t="s">
        <v>214</v>
      </c>
      <c r="AU184" s="150" t="s">
        <v>88</v>
      </c>
      <c r="AY184" s="17" t="s">
        <v>205</v>
      </c>
      <c r="BE184" s="151">
        <f t="shared" si="14"/>
        <v>0</v>
      </c>
      <c r="BF184" s="151">
        <f t="shared" si="15"/>
        <v>0</v>
      </c>
      <c r="BG184" s="151">
        <f t="shared" si="16"/>
        <v>0</v>
      </c>
      <c r="BH184" s="151">
        <f t="shared" si="17"/>
        <v>0</v>
      </c>
      <c r="BI184" s="151">
        <f t="shared" si="18"/>
        <v>0</v>
      </c>
      <c r="BJ184" s="17" t="s">
        <v>88</v>
      </c>
      <c r="BK184" s="151">
        <f t="shared" si="19"/>
        <v>0</v>
      </c>
      <c r="BL184" s="17" t="s">
        <v>508</v>
      </c>
      <c r="BM184" s="150" t="s">
        <v>1259</v>
      </c>
    </row>
    <row r="185" spans="2:65" s="1" customFormat="1" ht="16.5" customHeight="1">
      <c r="B185" s="136"/>
      <c r="C185" s="154" t="s">
        <v>1093</v>
      </c>
      <c r="D185" s="154" t="s">
        <v>214</v>
      </c>
      <c r="E185" s="155" t="s">
        <v>1547</v>
      </c>
      <c r="F185" s="156" t="s">
        <v>1548</v>
      </c>
      <c r="G185" s="157" t="s">
        <v>592</v>
      </c>
      <c r="H185" s="158">
        <v>1</v>
      </c>
      <c r="I185" s="159"/>
      <c r="J185" s="160">
        <f t="shared" si="10"/>
        <v>0</v>
      </c>
      <c r="K185" s="161"/>
      <c r="L185" s="32"/>
      <c r="M185" s="162" t="s">
        <v>1</v>
      </c>
      <c r="N185" s="163" t="s">
        <v>41</v>
      </c>
      <c r="P185" s="148">
        <f t="shared" si="11"/>
        <v>0</v>
      </c>
      <c r="Q185" s="148">
        <v>0</v>
      </c>
      <c r="R185" s="148">
        <f t="shared" si="12"/>
        <v>0</v>
      </c>
      <c r="S185" s="148">
        <v>0</v>
      </c>
      <c r="T185" s="149">
        <f t="shared" si="13"/>
        <v>0</v>
      </c>
      <c r="AR185" s="150" t="s">
        <v>508</v>
      </c>
      <c r="AT185" s="150" t="s">
        <v>214</v>
      </c>
      <c r="AU185" s="150" t="s">
        <v>88</v>
      </c>
      <c r="AY185" s="17" t="s">
        <v>205</v>
      </c>
      <c r="BE185" s="151">
        <f t="shared" si="14"/>
        <v>0</v>
      </c>
      <c r="BF185" s="151">
        <f t="shared" si="15"/>
        <v>0</v>
      </c>
      <c r="BG185" s="151">
        <f t="shared" si="16"/>
        <v>0</v>
      </c>
      <c r="BH185" s="151">
        <f t="shared" si="17"/>
        <v>0</v>
      </c>
      <c r="BI185" s="151">
        <f t="shared" si="18"/>
        <v>0</v>
      </c>
      <c r="BJ185" s="17" t="s">
        <v>88</v>
      </c>
      <c r="BK185" s="151">
        <f t="shared" si="19"/>
        <v>0</v>
      </c>
      <c r="BL185" s="17" t="s">
        <v>508</v>
      </c>
      <c r="BM185" s="150" t="s">
        <v>1265</v>
      </c>
    </row>
    <row r="186" spans="2:65" s="1" customFormat="1" ht="16.5" customHeight="1">
      <c r="B186" s="136"/>
      <c r="C186" s="154" t="s">
        <v>1096</v>
      </c>
      <c r="D186" s="154" t="s">
        <v>214</v>
      </c>
      <c r="E186" s="155" t="s">
        <v>1549</v>
      </c>
      <c r="F186" s="156" t="s">
        <v>1550</v>
      </c>
      <c r="G186" s="157" t="s">
        <v>592</v>
      </c>
      <c r="H186" s="158">
        <v>1</v>
      </c>
      <c r="I186" s="159"/>
      <c r="J186" s="160">
        <f t="shared" si="10"/>
        <v>0</v>
      </c>
      <c r="K186" s="161"/>
      <c r="L186" s="32"/>
      <c r="M186" s="162" t="s">
        <v>1</v>
      </c>
      <c r="N186" s="163" t="s">
        <v>41</v>
      </c>
      <c r="P186" s="148">
        <f t="shared" si="11"/>
        <v>0</v>
      </c>
      <c r="Q186" s="148">
        <v>0</v>
      </c>
      <c r="R186" s="148">
        <f t="shared" si="12"/>
        <v>0</v>
      </c>
      <c r="S186" s="148">
        <v>0</v>
      </c>
      <c r="T186" s="149">
        <f t="shared" si="13"/>
        <v>0</v>
      </c>
      <c r="AR186" s="150" t="s">
        <v>508</v>
      </c>
      <c r="AT186" s="150" t="s">
        <v>214</v>
      </c>
      <c r="AU186" s="150" t="s">
        <v>88</v>
      </c>
      <c r="AY186" s="17" t="s">
        <v>205</v>
      </c>
      <c r="BE186" s="151">
        <f t="shared" si="14"/>
        <v>0</v>
      </c>
      <c r="BF186" s="151">
        <f t="shared" si="15"/>
        <v>0</v>
      </c>
      <c r="BG186" s="151">
        <f t="shared" si="16"/>
        <v>0</v>
      </c>
      <c r="BH186" s="151">
        <f t="shared" si="17"/>
        <v>0</v>
      </c>
      <c r="BI186" s="151">
        <f t="shared" si="18"/>
        <v>0</v>
      </c>
      <c r="BJ186" s="17" t="s">
        <v>88</v>
      </c>
      <c r="BK186" s="151">
        <f t="shared" si="19"/>
        <v>0</v>
      </c>
      <c r="BL186" s="17" t="s">
        <v>508</v>
      </c>
      <c r="BM186" s="150" t="s">
        <v>1272</v>
      </c>
    </row>
    <row r="187" spans="2:65" s="1" customFormat="1" ht="16.5" customHeight="1">
      <c r="B187" s="136"/>
      <c r="C187" s="154" t="s">
        <v>1099</v>
      </c>
      <c r="D187" s="154" t="s">
        <v>214</v>
      </c>
      <c r="E187" s="155" t="s">
        <v>1551</v>
      </c>
      <c r="F187" s="156" t="s">
        <v>1552</v>
      </c>
      <c r="G187" s="157" t="s">
        <v>592</v>
      </c>
      <c r="H187" s="158">
        <v>1</v>
      </c>
      <c r="I187" s="159"/>
      <c r="J187" s="160">
        <f t="shared" si="10"/>
        <v>0</v>
      </c>
      <c r="K187" s="161"/>
      <c r="L187" s="32"/>
      <c r="M187" s="162" t="s">
        <v>1</v>
      </c>
      <c r="N187" s="163" t="s">
        <v>41</v>
      </c>
      <c r="P187" s="148">
        <f t="shared" si="11"/>
        <v>0</v>
      </c>
      <c r="Q187" s="148">
        <v>0</v>
      </c>
      <c r="R187" s="148">
        <f t="shared" si="12"/>
        <v>0</v>
      </c>
      <c r="S187" s="148">
        <v>0</v>
      </c>
      <c r="T187" s="149">
        <f t="shared" si="13"/>
        <v>0</v>
      </c>
      <c r="AR187" s="150" t="s">
        <v>508</v>
      </c>
      <c r="AT187" s="150" t="s">
        <v>214</v>
      </c>
      <c r="AU187" s="150" t="s">
        <v>88</v>
      </c>
      <c r="AY187" s="17" t="s">
        <v>205</v>
      </c>
      <c r="BE187" s="151">
        <f t="shared" si="14"/>
        <v>0</v>
      </c>
      <c r="BF187" s="151">
        <f t="shared" si="15"/>
        <v>0</v>
      </c>
      <c r="BG187" s="151">
        <f t="shared" si="16"/>
        <v>0</v>
      </c>
      <c r="BH187" s="151">
        <f t="shared" si="17"/>
        <v>0</v>
      </c>
      <c r="BI187" s="151">
        <f t="shared" si="18"/>
        <v>0</v>
      </c>
      <c r="BJ187" s="17" t="s">
        <v>88</v>
      </c>
      <c r="BK187" s="151">
        <f t="shared" si="19"/>
        <v>0</v>
      </c>
      <c r="BL187" s="17" t="s">
        <v>508</v>
      </c>
      <c r="BM187" s="150" t="s">
        <v>1276</v>
      </c>
    </row>
    <row r="188" spans="2:65" s="1" customFormat="1" ht="16.5" customHeight="1">
      <c r="B188" s="136"/>
      <c r="C188" s="154" t="s">
        <v>1101</v>
      </c>
      <c r="D188" s="154" t="s">
        <v>214</v>
      </c>
      <c r="E188" s="155" t="s">
        <v>1553</v>
      </c>
      <c r="F188" s="156" t="s">
        <v>1554</v>
      </c>
      <c r="G188" s="157" t="s">
        <v>592</v>
      </c>
      <c r="H188" s="158">
        <v>1</v>
      </c>
      <c r="I188" s="159"/>
      <c r="J188" s="160">
        <f t="shared" si="10"/>
        <v>0</v>
      </c>
      <c r="K188" s="161"/>
      <c r="L188" s="32"/>
      <c r="M188" s="162" t="s">
        <v>1</v>
      </c>
      <c r="N188" s="163" t="s">
        <v>41</v>
      </c>
      <c r="P188" s="148">
        <f t="shared" si="11"/>
        <v>0</v>
      </c>
      <c r="Q188" s="148">
        <v>0</v>
      </c>
      <c r="R188" s="148">
        <f t="shared" si="12"/>
        <v>0</v>
      </c>
      <c r="S188" s="148">
        <v>0</v>
      </c>
      <c r="T188" s="149">
        <f t="shared" si="13"/>
        <v>0</v>
      </c>
      <c r="AR188" s="150" t="s">
        <v>508</v>
      </c>
      <c r="AT188" s="150" t="s">
        <v>214</v>
      </c>
      <c r="AU188" s="150" t="s">
        <v>88</v>
      </c>
      <c r="AY188" s="17" t="s">
        <v>205</v>
      </c>
      <c r="BE188" s="151">
        <f t="shared" si="14"/>
        <v>0</v>
      </c>
      <c r="BF188" s="151">
        <f t="shared" si="15"/>
        <v>0</v>
      </c>
      <c r="BG188" s="151">
        <f t="shared" si="16"/>
        <v>0</v>
      </c>
      <c r="BH188" s="151">
        <f t="shared" si="17"/>
        <v>0</v>
      </c>
      <c r="BI188" s="151">
        <f t="shared" si="18"/>
        <v>0</v>
      </c>
      <c r="BJ188" s="17" t="s">
        <v>88</v>
      </c>
      <c r="BK188" s="151">
        <f t="shared" si="19"/>
        <v>0</v>
      </c>
      <c r="BL188" s="17" t="s">
        <v>508</v>
      </c>
      <c r="BM188" s="150" t="s">
        <v>1283</v>
      </c>
    </row>
    <row r="189" spans="2:65" s="1" customFormat="1" ht="16.5" customHeight="1">
      <c r="B189" s="136"/>
      <c r="C189" s="154" t="s">
        <v>1103</v>
      </c>
      <c r="D189" s="154" t="s">
        <v>214</v>
      </c>
      <c r="E189" s="155" t="s">
        <v>1555</v>
      </c>
      <c r="F189" s="156" t="s">
        <v>1556</v>
      </c>
      <c r="G189" s="157" t="s">
        <v>592</v>
      </c>
      <c r="H189" s="158">
        <v>1</v>
      </c>
      <c r="I189" s="159"/>
      <c r="J189" s="160">
        <f t="shared" si="10"/>
        <v>0</v>
      </c>
      <c r="K189" s="161"/>
      <c r="L189" s="32"/>
      <c r="M189" s="162" t="s">
        <v>1</v>
      </c>
      <c r="N189" s="163" t="s">
        <v>41</v>
      </c>
      <c r="P189" s="148">
        <f t="shared" si="11"/>
        <v>0</v>
      </c>
      <c r="Q189" s="148">
        <v>0</v>
      </c>
      <c r="R189" s="148">
        <f t="shared" si="12"/>
        <v>0</v>
      </c>
      <c r="S189" s="148">
        <v>0</v>
      </c>
      <c r="T189" s="149">
        <f t="shared" si="13"/>
        <v>0</v>
      </c>
      <c r="AR189" s="150" t="s">
        <v>508</v>
      </c>
      <c r="AT189" s="150" t="s">
        <v>214</v>
      </c>
      <c r="AU189" s="150" t="s">
        <v>88</v>
      </c>
      <c r="AY189" s="17" t="s">
        <v>205</v>
      </c>
      <c r="BE189" s="151">
        <f t="shared" si="14"/>
        <v>0</v>
      </c>
      <c r="BF189" s="151">
        <f t="shared" si="15"/>
        <v>0</v>
      </c>
      <c r="BG189" s="151">
        <f t="shared" si="16"/>
        <v>0</v>
      </c>
      <c r="BH189" s="151">
        <f t="shared" si="17"/>
        <v>0</v>
      </c>
      <c r="BI189" s="151">
        <f t="shared" si="18"/>
        <v>0</v>
      </c>
      <c r="BJ189" s="17" t="s">
        <v>88</v>
      </c>
      <c r="BK189" s="151">
        <f t="shared" si="19"/>
        <v>0</v>
      </c>
      <c r="BL189" s="17" t="s">
        <v>508</v>
      </c>
      <c r="BM189" s="150" t="s">
        <v>1291</v>
      </c>
    </row>
    <row r="190" spans="2:65" s="1" customFormat="1" ht="16.5" customHeight="1">
      <c r="B190" s="136"/>
      <c r="C190" s="154" t="s">
        <v>1105</v>
      </c>
      <c r="D190" s="154" t="s">
        <v>214</v>
      </c>
      <c r="E190" s="155" t="s">
        <v>1557</v>
      </c>
      <c r="F190" s="156" t="s">
        <v>1558</v>
      </c>
      <c r="G190" s="157" t="s">
        <v>592</v>
      </c>
      <c r="H190" s="158">
        <v>1</v>
      </c>
      <c r="I190" s="159"/>
      <c r="J190" s="160">
        <f t="shared" si="10"/>
        <v>0</v>
      </c>
      <c r="K190" s="161"/>
      <c r="L190" s="32"/>
      <c r="M190" s="162" t="s">
        <v>1</v>
      </c>
      <c r="N190" s="163" t="s">
        <v>41</v>
      </c>
      <c r="P190" s="148">
        <f t="shared" si="11"/>
        <v>0</v>
      </c>
      <c r="Q190" s="148">
        <v>0</v>
      </c>
      <c r="R190" s="148">
        <f t="shared" si="12"/>
        <v>0</v>
      </c>
      <c r="S190" s="148">
        <v>0</v>
      </c>
      <c r="T190" s="149">
        <f t="shared" si="13"/>
        <v>0</v>
      </c>
      <c r="AR190" s="150" t="s">
        <v>508</v>
      </c>
      <c r="AT190" s="150" t="s">
        <v>214</v>
      </c>
      <c r="AU190" s="150" t="s">
        <v>88</v>
      </c>
      <c r="AY190" s="17" t="s">
        <v>205</v>
      </c>
      <c r="BE190" s="151">
        <f t="shared" si="14"/>
        <v>0</v>
      </c>
      <c r="BF190" s="151">
        <f t="shared" si="15"/>
        <v>0</v>
      </c>
      <c r="BG190" s="151">
        <f t="shared" si="16"/>
        <v>0</v>
      </c>
      <c r="BH190" s="151">
        <f t="shared" si="17"/>
        <v>0</v>
      </c>
      <c r="BI190" s="151">
        <f t="shared" si="18"/>
        <v>0</v>
      </c>
      <c r="BJ190" s="17" t="s">
        <v>88</v>
      </c>
      <c r="BK190" s="151">
        <f t="shared" si="19"/>
        <v>0</v>
      </c>
      <c r="BL190" s="17" t="s">
        <v>508</v>
      </c>
      <c r="BM190" s="150" t="s">
        <v>1297</v>
      </c>
    </row>
    <row r="191" spans="2:65" s="1" customFormat="1" ht="16.5" customHeight="1">
      <c r="B191" s="136"/>
      <c r="C191" s="154" t="s">
        <v>1107</v>
      </c>
      <c r="D191" s="154" t="s">
        <v>214</v>
      </c>
      <c r="E191" s="155" t="s">
        <v>1559</v>
      </c>
      <c r="F191" s="156" t="s">
        <v>1560</v>
      </c>
      <c r="G191" s="157" t="s">
        <v>592</v>
      </c>
      <c r="H191" s="158">
        <v>1</v>
      </c>
      <c r="I191" s="159"/>
      <c r="J191" s="160">
        <f t="shared" si="10"/>
        <v>0</v>
      </c>
      <c r="K191" s="161"/>
      <c r="L191" s="32"/>
      <c r="M191" s="162" t="s">
        <v>1</v>
      </c>
      <c r="N191" s="163" t="s">
        <v>41</v>
      </c>
      <c r="P191" s="148">
        <f t="shared" si="11"/>
        <v>0</v>
      </c>
      <c r="Q191" s="148">
        <v>0</v>
      </c>
      <c r="R191" s="148">
        <f t="shared" si="12"/>
        <v>0</v>
      </c>
      <c r="S191" s="148">
        <v>0</v>
      </c>
      <c r="T191" s="149">
        <f t="shared" si="13"/>
        <v>0</v>
      </c>
      <c r="AR191" s="150" t="s">
        <v>508</v>
      </c>
      <c r="AT191" s="150" t="s">
        <v>214</v>
      </c>
      <c r="AU191" s="150" t="s">
        <v>88</v>
      </c>
      <c r="AY191" s="17" t="s">
        <v>205</v>
      </c>
      <c r="BE191" s="151">
        <f t="shared" si="14"/>
        <v>0</v>
      </c>
      <c r="BF191" s="151">
        <f t="shared" si="15"/>
        <v>0</v>
      </c>
      <c r="BG191" s="151">
        <f t="shared" si="16"/>
        <v>0</v>
      </c>
      <c r="BH191" s="151">
        <f t="shared" si="17"/>
        <v>0</v>
      </c>
      <c r="BI191" s="151">
        <f t="shared" si="18"/>
        <v>0</v>
      </c>
      <c r="BJ191" s="17" t="s">
        <v>88</v>
      </c>
      <c r="BK191" s="151">
        <f t="shared" si="19"/>
        <v>0</v>
      </c>
      <c r="BL191" s="17" t="s">
        <v>508</v>
      </c>
      <c r="BM191" s="150" t="s">
        <v>1304</v>
      </c>
    </row>
    <row r="192" spans="2:65" s="1" customFormat="1" ht="16.5" customHeight="1">
      <c r="B192" s="136"/>
      <c r="C192" s="154" t="s">
        <v>1109</v>
      </c>
      <c r="D192" s="154" t="s">
        <v>214</v>
      </c>
      <c r="E192" s="155" t="s">
        <v>1561</v>
      </c>
      <c r="F192" s="156" t="s">
        <v>1562</v>
      </c>
      <c r="G192" s="157" t="s">
        <v>592</v>
      </c>
      <c r="H192" s="158">
        <v>6</v>
      </c>
      <c r="I192" s="159"/>
      <c r="J192" s="160">
        <f t="shared" si="10"/>
        <v>0</v>
      </c>
      <c r="K192" s="161"/>
      <c r="L192" s="32"/>
      <c r="M192" s="162" t="s">
        <v>1</v>
      </c>
      <c r="N192" s="163" t="s">
        <v>41</v>
      </c>
      <c r="P192" s="148">
        <f t="shared" si="11"/>
        <v>0</v>
      </c>
      <c r="Q192" s="148">
        <v>0</v>
      </c>
      <c r="R192" s="148">
        <f t="shared" si="12"/>
        <v>0</v>
      </c>
      <c r="S192" s="148">
        <v>0</v>
      </c>
      <c r="T192" s="149">
        <f t="shared" si="13"/>
        <v>0</v>
      </c>
      <c r="AR192" s="150" t="s">
        <v>508</v>
      </c>
      <c r="AT192" s="150" t="s">
        <v>214</v>
      </c>
      <c r="AU192" s="150" t="s">
        <v>88</v>
      </c>
      <c r="AY192" s="17" t="s">
        <v>205</v>
      </c>
      <c r="BE192" s="151">
        <f t="shared" si="14"/>
        <v>0</v>
      </c>
      <c r="BF192" s="151">
        <f t="shared" si="15"/>
        <v>0</v>
      </c>
      <c r="BG192" s="151">
        <f t="shared" si="16"/>
        <v>0</v>
      </c>
      <c r="BH192" s="151">
        <f t="shared" si="17"/>
        <v>0</v>
      </c>
      <c r="BI192" s="151">
        <f t="shared" si="18"/>
        <v>0</v>
      </c>
      <c r="BJ192" s="17" t="s">
        <v>88</v>
      </c>
      <c r="BK192" s="151">
        <f t="shared" si="19"/>
        <v>0</v>
      </c>
      <c r="BL192" s="17" t="s">
        <v>508</v>
      </c>
      <c r="BM192" s="150" t="s">
        <v>1310</v>
      </c>
    </row>
    <row r="193" spans="2:65" s="1" customFormat="1" ht="16.5" customHeight="1">
      <c r="B193" s="136"/>
      <c r="C193" s="154" t="s">
        <v>1111</v>
      </c>
      <c r="D193" s="154" t="s">
        <v>214</v>
      </c>
      <c r="E193" s="155" t="s">
        <v>1563</v>
      </c>
      <c r="F193" s="156" t="s">
        <v>1564</v>
      </c>
      <c r="G193" s="157" t="s">
        <v>592</v>
      </c>
      <c r="H193" s="158">
        <v>16</v>
      </c>
      <c r="I193" s="159"/>
      <c r="J193" s="160">
        <f t="shared" si="10"/>
        <v>0</v>
      </c>
      <c r="K193" s="161"/>
      <c r="L193" s="32"/>
      <c r="M193" s="162" t="s">
        <v>1</v>
      </c>
      <c r="N193" s="163" t="s">
        <v>41</v>
      </c>
      <c r="P193" s="148">
        <f t="shared" si="11"/>
        <v>0</v>
      </c>
      <c r="Q193" s="148">
        <v>0</v>
      </c>
      <c r="R193" s="148">
        <f t="shared" si="12"/>
        <v>0</v>
      </c>
      <c r="S193" s="148">
        <v>0</v>
      </c>
      <c r="T193" s="149">
        <f t="shared" si="13"/>
        <v>0</v>
      </c>
      <c r="AR193" s="150" t="s">
        <v>508</v>
      </c>
      <c r="AT193" s="150" t="s">
        <v>214</v>
      </c>
      <c r="AU193" s="150" t="s">
        <v>88</v>
      </c>
      <c r="AY193" s="17" t="s">
        <v>205</v>
      </c>
      <c r="BE193" s="151">
        <f t="shared" si="14"/>
        <v>0</v>
      </c>
      <c r="BF193" s="151">
        <f t="shared" si="15"/>
        <v>0</v>
      </c>
      <c r="BG193" s="151">
        <f t="shared" si="16"/>
        <v>0</v>
      </c>
      <c r="BH193" s="151">
        <f t="shared" si="17"/>
        <v>0</v>
      </c>
      <c r="BI193" s="151">
        <f t="shared" si="18"/>
        <v>0</v>
      </c>
      <c r="BJ193" s="17" t="s">
        <v>88</v>
      </c>
      <c r="BK193" s="151">
        <f t="shared" si="19"/>
        <v>0</v>
      </c>
      <c r="BL193" s="17" t="s">
        <v>508</v>
      </c>
      <c r="BM193" s="150" t="s">
        <v>1318</v>
      </c>
    </row>
    <row r="194" spans="2:65" s="1" customFormat="1" ht="16.5" customHeight="1">
      <c r="B194" s="136"/>
      <c r="C194" s="154" t="s">
        <v>508</v>
      </c>
      <c r="D194" s="154" t="s">
        <v>214</v>
      </c>
      <c r="E194" s="155" t="s">
        <v>1565</v>
      </c>
      <c r="F194" s="156" t="s">
        <v>1566</v>
      </c>
      <c r="G194" s="157" t="s">
        <v>592</v>
      </c>
      <c r="H194" s="158">
        <v>2</v>
      </c>
      <c r="I194" s="159"/>
      <c r="J194" s="160">
        <f t="shared" si="10"/>
        <v>0</v>
      </c>
      <c r="K194" s="161"/>
      <c r="L194" s="32"/>
      <c r="M194" s="162" t="s">
        <v>1</v>
      </c>
      <c r="N194" s="163" t="s">
        <v>41</v>
      </c>
      <c r="P194" s="148">
        <f t="shared" si="11"/>
        <v>0</v>
      </c>
      <c r="Q194" s="148">
        <v>0</v>
      </c>
      <c r="R194" s="148">
        <f t="shared" si="12"/>
        <v>0</v>
      </c>
      <c r="S194" s="148">
        <v>0</v>
      </c>
      <c r="T194" s="149">
        <f t="shared" si="13"/>
        <v>0</v>
      </c>
      <c r="AR194" s="150" t="s">
        <v>508</v>
      </c>
      <c r="AT194" s="150" t="s">
        <v>214</v>
      </c>
      <c r="AU194" s="150" t="s">
        <v>88</v>
      </c>
      <c r="AY194" s="17" t="s">
        <v>205</v>
      </c>
      <c r="BE194" s="151">
        <f t="shared" si="14"/>
        <v>0</v>
      </c>
      <c r="BF194" s="151">
        <f t="shared" si="15"/>
        <v>0</v>
      </c>
      <c r="BG194" s="151">
        <f t="shared" si="16"/>
        <v>0</v>
      </c>
      <c r="BH194" s="151">
        <f t="shared" si="17"/>
        <v>0</v>
      </c>
      <c r="BI194" s="151">
        <f t="shared" si="18"/>
        <v>0</v>
      </c>
      <c r="BJ194" s="17" t="s">
        <v>88</v>
      </c>
      <c r="BK194" s="151">
        <f t="shared" si="19"/>
        <v>0</v>
      </c>
      <c r="BL194" s="17" t="s">
        <v>508</v>
      </c>
      <c r="BM194" s="150" t="s">
        <v>1012</v>
      </c>
    </row>
    <row r="195" spans="2:65" s="1" customFormat="1" ht="16.5" customHeight="1">
      <c r="B195" s="136"/>
      <c r="C195" s="154" t="s">
        <v>1114</v>
      </c>
      <c r="D195" s="154" t="s">
        <v>214</v>
      </c>
      <c r="E195" s="155" t="s">
        <v>1567</v>
      </c>
      <c r="F195" s="156" t="s">
        <v>1568</v>
      </c>
      <c r="G195" s="157" t="s">
        <v>592</v>
      </c>
      <c r="H195" s="158">
        <v>150</v>
      </c>
      <c r="I195" s="159"/>
      <c r="J195" s="160">
        <f t="shared" ref="J195:J205" si="20">ROUND(I195*H195,2)</f>
        <v>0</v>
      </c>
      <c r="K195" s="161"/>
      <c r="L195" s="32"/>
      <c r="M195" s="162" t="s">
        <v>1</v>
      </c>
      <c r="N195" s="163" t="s">
        <v>41</v>
      </c>
      <c r="P195" s="148">
        <f t="shared" ref="P195:P205" si="21">O195*H195</f>
        <v>0</v>
      </c>
      <c r="Q195" s="148">
        <v>0</v>
      </c>
      <c r="R195" s="148">
        <f t="shared" ref="R195:R205" si="22">Q195*H195</f>
        <v>0</v>
      </c>
      <c r="S195" s="148">
        <v>0</v>
      </c>
      <c r="T195" s="149">
        <f t="shared" ref="T195:T205" si="23">S195*H195</f>
        <v>0</v>
      </c>
      <c r="AR195" s="150" t="s">
        <v>508</v>
      </c>
      <c r="AT195" s="150" t="s">
        <v>214</v>
      </c>
      <c r="AU195" s="150" t="s">
        <v>88</v>
      </c>
      <c r="AY195" s="17" t="s">
        <v>205</v>
      </c>
      <c r="BE195" s="151">
        <f t="shared" ref="BE195:BE205" si="24">IF(N195="základná",J195,0)</f>
        <v>0</v>
      </c>
      <c r="BF195" s="151">
        <f t="shared" ref="BF195:BF205" si="25">IF(N195="znížená",J195,0)</f>
        <v>0</v>
      </c>
      <c r="BG195" s="151">
        <f t="shared" ref="BG195:BG205" si="26">IF(N195="zákl. prenesená",J195,0)</f>
        <v>0</v>
      </c>
      <c r="BH195" s="151">
        <f t="shared" ref="BH195:BH205" si="27">IF(N195="zníž. prenesená",J195,0)</f>
        <v>0</v>
      </c>
      <c r="BI195" s="151">
        <f t="shared" ref="BI195:BI205" si="28">IF(N195="nulová",J195,0)</f>
        <v>0</v>
      </c>
      <c r="BJ195" s="17" t="s">
        <v>88</v>
      </c>
      <c r="BK195" s="151">
        <f t="shared" ref="BK195:BK205" si="29">ROUND(I195*H195,2)</f>
        <v>0</v>
      </c>
      <c r="BL195" s="17" t="s">
        <v>508</v>
      </c>
      <c r="BM195" s="150" t="s">
        <v>1325</v>
      </c>
    </row>
    <row r="196" spans="2:65" s="1" customFormat="1" ht="16.5" customHeight="1">
      <c r="B196" s="136"/>
      <c r="C196" s="154" t="s">
        <v>1116</v>
      </c>
      <c r="D196" s="154" t="s">
        <v>214</v>
      </c>
      <c r="E196" s="155" t="s">
        <v>1569</v>
      </c>
      <c r="F196" s="156" t="s">
        <v>1570</v>
      </c>
      <c r="G196" s="157" t="s">
        <v>370</v>
      </c>
      <c r="H196" s="158">
        <v>35</v>
      </c>
      <c r="I196" s="159"/>
      <c r="J196" s="160">
        <f t="shared" si="20"/>
        <v>0</v>
      </c>
      <c r="K196" s="161"/>
      <c r="L196" s="32"/>
      <c r="M196" s="162" t="s">
        <v>1</v>
      </c>
      <c r="N196" s="163" t="s">
        <v>41</v>
      </c>
      <c r="P196" s="148">
        <f t="shared" si="21"/>
        <v>0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AR196" s="150" t="s">
        <v>508</v>
      </c>
      <c r="AT196" s="150" t="s">
        <v>214</v>
      </c>
      <c r="AU196" s="150" t="s">
        <v>88</v>
      </c>
      <c r="AY196" s="17" t="s">
        <v>205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7" t="s">
        <v>88</v>
      </c>
      <c r="BK196" s="151">
        <f t="shared" si="29"/>
        <v>0</v>
      </c>
      <c r="BL196" s="17" t="s">
        <v>508</v>
      </c>
      <c r="BM196" s="150" t="s">
        <v>1333</v>
      </c>
    </row>
    <row r="197" spans="2:65" s="1" customFormat="1" ht="16.5" customHeight="1">
      <c r="B197" s="136"/>
      <c r="C197" s="154" t="s">
        <v>1118</v>
      </c>
      <c r="D197" s="154" t="s">
        <v>214</v>
      </c>
      <c r="E197" s="155" t="s">
        <v>1571</v>
      </c>
      <c r="F197" s="156" t="s">
        <v>1572</v>
      </c>
      <c r="G197" s="157" t="s">
        <v>592</v>
      </c>
      <c r="H197" s="158">
        <v>70</v>
      </c>
      <c r="I197" s="159"/>
      <c r="J197" s="160">
        <f t="shared" si="20"/>
        <v>0</v>
      </c>
      <c r="K197" s="161"/>
      <c r="L197" s="32"/>
      <c r="M197" s="162" t="s">
        <v>1</v>
      </c>
      <c r="N197" s="163" t="s">
        <v>41</v>
      </c>
      <c r="P197" s="148">
        <f t="shared" si="21"/>
        <v>0</v>
      </c>
      <c r="Q197" s="148">
        <v>0</v>
      </c>
      <c r="R197" s="148">
        <f t="shared" si="22"/>
        <v>0</v>
      </c>
      <c r="S197" s="148">
        <v>0</v>
      </c>
      <c r="T197" s="149">
        <f t="shared" si="23"/>
        <v>0</v>
      </c>
      <c r="AR197" s="150" t="s">
        <v>508</v>
      </c>
      <c r="AT197" s="150" t="s">
        <v>214</v>
      </c>
      <c r="AU197" s="150" t="s">
        <v>88</v>
      </c>
      <c r="AY197" s="17" t="s">
        <v>205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7" t="s">
        <v>88</v>
      </c>
      <c r="BK197" s="151">
        <f t="shared" si="29"/>
        <v>0</v>
      </c>
      <c r="BL197" s="17" t="s">
        <v>508</v>
      </c>
      <c r="BM197" s="150" t="s">
        <v>1340</v>
      </c>
    </row>
    <row r="198" spans="2:65" s="1" customFormat="1" ht="16.5" customHeight="1">
      <c r="B198" s="136"/>
      <c r="C198" s="154" t="s">
        <v>1120</v>
      </c>
      <c r="D198" s="154" t="s">
        <v>214</v>
      </c>
      <c r="E198" s="155" t="s">
        <v>1573</v>
      </c>
      <c r="F198" s="156" t="s">
        <v>1574</v>
      </c>
      <c r="G198" s="157" t="s">
        <v>592</v>
      </c>
      <c r="H198" s="158">
        <v>21</v>
      </c>
      <c r="I198" s="159"/>
      <c r="J198" s="160">
        <f t="shared" si="20"/>
        <v>0</v>
      </c>
      <c r="K198" s="161"/>
      <c r="L198" s="32"/>
      <c r="M198" s="162" t="s">
        <v>1</v>
      </c>
      <c r="N198" s="163" t="s">
        <v>41</v>
      </c>
      <c r="P198" s="148">
        <f t="shared" si="21"/>
        <v>0</v>
      </c>
      <c r="Q198" s="148">
        <v>0</v>
      </c>
      <c r="R198" s="148">
        <f t="shared" si="22"/>
        <v>0</v>
      </c>
      <c r="S198" s="148">
        <v>0</v>
      </c>
      <c r="T198" s="149">
        <f t="shared" si="23"/>
        <v>0</v>
      </c>
      <c r="AR198" s="150" t="s">
        <v>508</v>
      </c>
      <c r="AT198" s="150" t="s">
        <v>214</v>
      </c>
      <c r="AU198" s="150" t="s">
        <v>88</v>
      </c>
      <c r="AY198" s="17" t="s">
        <v>205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7" t="s">
        <v>88</v>
      </c>
      <c r="BK198" s="151">
        <f t="shared" si="29"/>
        <v>0</v>
      </c>
      <c r="BL198" s="17" t="s">
        <v>508</v>
      </c>
      <c r="BM198" s="150" t="s">
        <v>1346</v>
      </c>
    </row>
    <row r="199" spans="2:65" s="1" customFormat="1" ht="16.5" customHeight="1">
      <c r="B199" s="136"/>
      <c r="C199" s="154" t="s">
        <v>1125</v>
      </c>
      <c r="D199" s="154" t="s">
        <v>214</v>
      </c>
      <c r="E199" s="155" t="s">
        <v>1575</v>
      </c>
      <c r="F199" s="156" t="s">
        <v>1576</v>
      </c>
      <c r="G199" s="157" t="s">
        <v>592</v>
      </c>
      <c r="H199" s="158">
        <v>14</v>
      </c>
      <c r="I199" s="159"/>
      <c r="J199" s="160">
        <f t="shared" si="20"/>
        <v>0</v>
      </c>
      <c r="K199" s="161"/>
      <c r="L199" s="32"/>
      <c r="M199" s="162" t="s">
        <v>1</v>
      </c>
      <c r="N199" s="163" t="s">
        <v>41</v>
      </c>
      <c r="P199" s="148">
        <f t="shared" si="21"/>
        <v>0</v>
      </c>
      <c r="Q199" s="148">
        <v>0</v>
      </c>
      <c r="R199" s="148">
        <f t="shared" si="22"/>
        <v>0</v>
      </c>
      <c r="S199" s="148">
        <v>0</v>
      </c>
      <c r="T199" s="149">
        <f t="shared" si="23"/>
        <v>0</v>
      </c>
      <c r="AR199" s="150" t="s">
        <v>508</v>
      </c>
      <c r="AT199" s="150" t="s">
        <v>214</v>
      </c>
      <c r="AU199" s="150" t="s">
        <v>88</v>
      </c>
      <c r="AY199" s="17" t="s">
        <v>205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7" t="s">
        <v>88</v>
      </c>
      <c r="BK199" s="151">
        <f t="shared" si="29"/>
        <v>0</v>
      </c>
      <c r="BL199" s="17" t="s">
        <v>508</v>
      </c>
      <c r="BM199" s="150" t="s">
        <v>1359</v>
      </c>
    </row>
    <row r="200" spans="2:65" s="1" customFormat="1" ht="16.5" customHeight="1">
      <c r="B200" s="136"/>
      <c r="C200" s="154" t="s">
        <v>1129</v>
      </c>
      <c r="D200" s="154" t="s">
        <v>214</v>
      </c>
      <c r="E200" s="155" t="s">
        <v>1577</v>
      </c>
      <c r="F200" s="156" t="s">
        <v>1578</v>
      </c>
      <c r="G200" s="157" t="s">
        <v>592</v>
      </c>
      <c r="H200" s="158">
        <v>7</v>
      </c>
      <c r="I200" s="159"/>
      <c r="J200" s="160">
        <f t="shared" si="20"/>
        <v>0</v>
      </c>
      <c r="K200" s="161"/>
      <c r="L200" s="32"/>
      <c r="M200" s="162" t="s">
        <v>1</v>
      </c>
      <c r="N200" s="163" t="s">
        <v>41</v>
      </c>
      <c r="P200" s="148">
        <f t="shared" si="21"/>
        <v>0</v>
      </c>
      <c r="Q200" s="148">
        <v>0</v>
      </c>
      <c r="R200" s="148">
        <f t="shared" si="22"/>
        <v>0</v>
      </c>
      <c r="S200" s="148">
        <v>0</v>
      </c>
      <c r="T200" s="149">
        <f t="shared" si="23"/>
        <v>0</v>
      </c>
      <c r="AR200" s="150" t="s">
        <v>508</v>
      </c>
      <c r="AT200" s="150" t="s">
        <v>214</v>
      </c>
      <c r="AU200" s="150" t="s">
        <v>88</v>
      </c>
      <c r="AY200" s="17" t="s">
        <v>205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7" t="s">
        <v>88</v>
      </c>
      <c r="BK200" s="151">
        <f t="shared" si="29"/>
        <v>0</v>
      </c>
      <c r="BL200" s="17" t="s">
        <v>508</v>
      </c>
      <c r="BM200" s="150" t="s">
        <v>1367</v>
      </c>
    </row>
    <row r="201" spans="2:65" s="1" customFormat="1" ht="16.5" customHeight="1">
      <c r="B201" s="136"/>
      <c r="C201" s="154" t="s">
        <v>1133</v>
      </c>
      <c r="D201" s="154" t="s">
        <v>214</v>
      </c>
      <c r="E201" s="155" t="s">
        <v>1579</v>
      </c>
      <c r="F201" s="156" t="s">
        <v>1580</v>
      </c>
      <c r="G201" s="157" t="s">
        <v>592</v>
      </c>
      <c r="H201" s="158">
        <v>7</v>
      </c>
      <c r="I201" s="159"/>
      <c r="J201" s="160">
        <f t="shared" si="20"/>
        <v>0</v>
      </c>
      <c r="K201" s="161"/>
      <c r="L201" s="32"/>
      <c r="M201" s="162" t="s">
        <v>1</v>
      </c>
      <c r="N201" s="163" t="s">
        <v>41</v>
      </c>
      <c r="P201" s="148">
        <f t="shared" si="21"/>
        <v>0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AR201" s="150" t="s">
        <v>508</v>
      </c>
      <c r="AT201" s="150" t="s">
        <v>214</v>
      </c>
      <c r="AU201" s="150" t="s">
        <v>88</v>
      </c>
      <c r="AY201" s="17" t="s">
        <v>205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7" t="s">
        <v>88</v>
      </c>
      <c r="BK201" s="151">
        <f t="shared" si="29"/>
        <v>0</v>
      </c>
      <c r="BL201" s="17" t="s">
        <v>508</v>
      </c>
      <c r="BM201" s="150" t="s">
        <v>1374</v>
      </c>
    </row>
    <row r="202" spans="2:65" s="1" customFormat="1" ht="16.5" customHeight="1">
      <c r="B202" s="136"/>
      <c r="C202" s="154" t="s">
        <v>1137</v>
      </c>
      <c r="D202" s="154" t="s">
        <v>214</v>
      </c>
      <c r="E202" s="155" t="s">
        <v>1581</v>
      </c>
      <c r="F202" s="156" t="s">
        <v>1582</v>
      </c>
      <c r="G202" s="157" t="s">
        <v>370</v>
      </c>
      <c r="H202" s="158">
        <v>7786</v>
      </c>
      <c r="I202" s="159"/>
      <c r="J202" s="160">
        <f t="shared" si="20"/>
        <v>0</v>
      </c>
      <c r="K202" s="161"/>
      <c r="L202" s="32"/>
      <c r="M202" s="162" t="s">
        <v>1</v>
      </c>
      <c r="N202" s="163" t="s">
        <v>41</v>
      </c>
      <c r="P202" s="148">
        <f t="shared" si="21"/>
        <v>0</v>
      </c>
      <c r="Q202" s="148">
        <v>0</v>
      </c>
      <c r="R202" s="148">
        <f t="shared" si="22"/>
        <v>0</v>
      </c>
      <c r="S202" s="148">
        <v>0</v>
      </c>
      <c r="T202" s="149">
        <f t="shared" si="23"/>
        <v>0</v>
      </c>
      <c r="AR202" s="150" t="s">
        <v>508</v>
      </c>
      <c r="AT202" s="150" t="s">
        <v>214</v>
      </c>
      <c r="AU202" s="150" t="s">
        <v>88</v>
      </c>
      <c r="AY202" s="17" t="s">
        <v>205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7" t="s">
        <v>88</v>
      </c>
      <c r="BK202" s="151">
        <f t="shared" si="29"/>
        <v>0</v>
      </c>
      <c r="BL202" s="17" t="s">
        <v>508</v>
      </c>
      <c r="BM202" s="150" t="s">
        <v>1380</v>
      </c>
    </row>
    <row r="203" spans="2:65" s="1" customFormat="1" ht="16.5" customHeight="1">
      <c r="B203" s="136"/>
      <c r="C203" s="154" t="s">
        <v>1141</v>
      </c>
      <c r="D203" s="154" t="s">
        <v>214</v>
      </c>
      <c r="E203" s="155" t="s">
        <v>1583</v>
      </c>
      <c r="F203" s="156" t="s">
        <v>1584</v>
      </c>
      <c r="G203" s="157" t="s">
        <v>930</v>
      </c>
      <c r="H203" s="158">
        <v>225</v>
      </c>
      <c r="I203" s="159"/>
      <c r="J203" s="160">
        <f t="shared" si="20"/>
        <v>0</v>
      </c>
      <c r="K203" s="161"/>
      <c r="L203" s="32"/>
      <c r="M203" s="162" t="s">
        <v>1</v>
      </c>
      <c r="N203" s="163" t="s">
        <v>41</v>
      </c>
      <c r="P203" s="148">
        <f t="shared" si="21"/>
        <v>0</v>
      </c>
      <c r="Q203" s="148">
        <v>0</v>
      </c>
      <c r="R203" s="148">
        <f t="shared" si="22"/>
        <v>0</v>
      </c>
      <c r="S203" s="148">
        <v>0</v>
      </c>
      <c r="T203" s="149">
        <f t="shared" si="23"/>
        <v>0</v>
      </c>
      <c r="AR203" s="150" t="s">
        <v>508</v>
      </c>
      <c r="AT203" s="150" t="s">
        <v>214</v>
      </c>
      <c r="AU203" s="150" t="s">
        <v>88</v>
      </c>
      <c r="AY203" s="17" t="s">
        <v>205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17" t="s">
        <v>88</v>
      </c>
      <c r="BK203" s="151">
        <f t="shared" si="29"/>
        <v>0</v>
      </c>
      <c r="BL203" s="17" t="s">
        <v>508</v>
      </c>
      <c r="BM203" s="150" t="s">
        <v>1386</v>
      </c>
    </row>
    <row r="204" spans="2:65" s="1" customFormat="1" ht="16.5" customHeight="1">
      <c r="B204" s="136"/>
      <c r="C204" s="154" t="s">
        <v>1145</v>
      </c>
      <c r="D204" s="154" t="s">
        <v>214</v>
      </c>
      <c r="E204" s="155" t="s">
        <v>1585</v>
      </c>
      <c r="F204" s="156" t="s">
        <v>1586</v>
      </c>
      <c r="G204" s="157" t="s">
        <v>1587</v>
      </c>
      <c r="H204" s="158">
        <v>1</v>
      </c>
      <c r="I204" s="159"/>
      <c r="J204" s="160">
        <f t="shared" si="20"/>
        <v>0</v>
      </c>
      <c r="K204" s="161"/>
      <c r="L204" s="32"/>
      <c r="M204" s="162" t="s">
        <v>1</v>
      </c>
      <c r="N204" s="163" t="s">
        <v>41</v>
      </c>
      <c r="P204" s="148">
        <f t="shared" si="21"/>
        <v>0</v>
      </c>
      <c r="Q204" s="148">
        <v>0</v>
      </c>
      <c r="R204" s="148">
        <f t="shared" si="22"/>
        <v>0</v>
      </c>
      <c r="S204" s="148">
        <v>0</v>
      </c>
      <c r="T204" s="149">
        <f t="shared" si="23"/>
        <v>0</v>
      </c>
      <c r="AR204" s="150" t="s">
        <v>508</v>
      </c>
      <c r="AT204" s="150" t="s">
        <v>214</v>
      </c>
      <c r="AU204" s="150" t="s">
        <v>88</v>
      </c>
      <c r="AY204" s="17" t="s">
        <v>205</v>
      </c>
      <c r="BE204" s="151">
        <f t="shared" si="24"/>
        <v>0</v>
      </c>
      <c r="BF204" s="151">
        <f t="shared" si="25"/>
        <v>0</v>
      </c>
      <c r="BG204" s="151">
        <f t="shared" si="26"/>
        <v>0</v>
      </c>
      <c r="BH204" s="151">
        <f t="shared" si="27"/>
        <v>0</v>
      </c>
      <c r="BI204" s="151">
        <f t="shared" si="28"/>
        <v>0</v>
      </c>
      <c r="BJ204" s="17" t="s">
        <v>88</v>
      </c>
      <c r="BK204" s="151">
        <f t="shared" si="29"/>
        <v>0</v>
      </c>
      <c r="BL204" s="17" t="s">
        <v>508</v>
      </c>
      <c r="BM204" s="150" t="s">
        <v>1392</v>
      </c>
    </row>
    <row r="205" spans="2:65" s="1" customFormat="1" ht="16.5" customHeight="1">
      <c r="B205" s="136"/>
      <c r="C205" s="154" t="s">
        <v>1149</v>
      </c>
      <c r="D205" s="154" t="s">
        <v>214</v>
      </c>
      <c r="E205" s="155" t="s">
        <v>1588</v>
      </c>
      <c r="F205" s="156" t="s">
        <v>1589</v>
      </c>
      <c r="G205" s="157" t="s">
        <v>1590</v>
      </c>
      <c r="H205" s="202"/>
      <c r="I205" s="159"/>
      <c r="J205" s="160">
        <f t="shared" si="20"/>
        <v>0</v>
      </c>
      <c r="K205" s="161"/>
      <c r="L205" s="32"/>
      <c r="M205" s="162" t="s">
        <v>1</v>
      </c>
      <c r="N205" s="163" t="s">
        <v>41</v>
      </c>
      <c r="P205" s="148">
        <f t="shared" si="21"/>
        <v>0</v>
      </c>
      <c r="Q205" s="148">
        <v>0</v>
      </c>
      <c r="R205" s="148">
        <f t="shared" si="22"/>
        <v>0</v>
      </c>
      <c r="S205" s="148">
        <v>0</v>
      </c>
      <c r="T205" s="149">
        <f t="shared" si="23"/>
        <v>0</v>
      </c>
      <c r="AR205" s="150" t="s">
        <v>508</v>
      </c>
      <c r="AT205" s="150" t="s">
        <v>214</v>
      </c>
      <c r="AU205" s="150" t="s">
        <v>88</v>
      </c>
      <c r="AY205" s="17" t="s">
        <v>205</v>
      </c>
      <c r="BE205" s="151">
        <f t="shared" si="24"/>
        <v>0</v>
      </c>
      <c r="BF205" s="151">
        <f t="shared" si="25"/>
        <v>0</v>
      </c>
      <c r="BG205" s="151">
        <f t="shared" si="26"/>
        <v>0</v>
      </c>
      <c r="BH205" s="151">
        <f t="shared" si="27"/>
        <v>0</v>
      </c>
      <c r="BI205" s="151">
        <f t="shared" si="28"/>
        <v>0</v>
      </c>
      <c r="BJ205" s="17" t="s">
        <v>88</v>
      </c>
      <c r="BK205" s="151">
        <f t="shared" si="29"/>
        <v>0</v>
      </c>
      <c r="BL205" s="17" t="s">
        <v>508</v>
      </c>
      <c r="BM205" s="150" t="s">
        <v>1398</v>
      </c>
    </row>
    <row r="206" spans="2:65" s="11" customFormat="1" ht="22.9" customHeight="1">
      <c r="B206" s="126"/>
      <c r="D206" s="127" t="s">
        <v>74</v>
      </c>
      <c r="E206" s="152" t="s">
        <v>1591</v>
      </c>
      <c r="F206" s="152" t="s">
        <v>1592</v>
      </c>
      <c r="I206" s="129"/>
      <c r="J206" s="153">
        <f>BK206</f>
        <v>0</v>
      </c>
      <c r="L206" s="126"/>
      <c r="M206" s="131"/>
      <c r="P206" s="132">
        <f>SUM(P207:P293)</f>
        <v>0</v>
      </c>
      <c r="R206" s="132">
        <f>SUM(R207:R293)</f>
        <v>0</v>
      </c>
      <c r="T206" s="133">
        <f>SUM(T207:T293)</f>
        <v>0</v>
      </c>
      <c r="AR206" s="127" t="s">
        <v>82</v>
      </c>
      <c r="AT206" s="134" t="s">
        <v>74</v>
      </c>
      <c r="AU206" s="134" t="s">
        <v>82</v>
      </c>
      <c r="AY206" s="127" t="s">
        <v>205</v>
      </c>
      <c r="BK206" s="135">
        <f>SUM(BK207:BK293)</f>
        <v>0</v>
      </c>
    </row>
    <row r="207" spans="2:65" s="1" customFormat="1" ht="16.5" customHeight="1">
      <c r="B207" s="136"/>
      <c r="C207" s="137" t="s">
        <v>1152</v>
      </c>
      <c r="D207" s="137" t="s">
        <v>206</v>
      </c>
      <c r="E207" s="138" t="s">
        <v>1593</v>
      </c>
      <c r="F207" s="139" t="s">
        <v>1440</v>
      </c>
      <c r="G207" s="140" t="s">
        <v>592</v>
      </c>
      <c r="H207" s="141">
        <v>2150</v>
      </c>
      <c r="I207" s="142"/>
      <c r="J207" s="143">
        <f t="shared" ref="J207:J238" si="30">ROUND(I207*H207,2)</f>
        <v>0</v>
      </c>
      <c r="K207" s="144"/>
      <c r="L207" s="145"/>
      <c r="M207" s="146" t="s">
        <v>1</v>
      </c>
      <c r="N207" s="147" t="s">
        <v>41</v>
      </c>
      <c r="P207" s="148">
        <f t="shared" ref="P207:P238" si="31">O207*H207</f>
        <v>0</v>
      </c>
      <c r="Q207" s="148">
        <v>0</v>
      </c>
      <c r="R207" s="148">
        <f t="shared" ref="R207:R238" si="32">Q207*H207</f>
        <v>0</v>
      </c>
      <c r="S207" s="148">
        <v>0</v>
      </c>
      <c r="T207" s="149">
        <f t="shared" ref="T207:T238" si="33">S207*H207</f>
        <v>0</v>
      </c>
      <c r="AR207" s="150" t="s">
        <v>209</v>
      </c>
      <c r="AT207" s="150" t="s">
        <v>206</v>
      </c>
      <c r="AU207" s="150" t="s">
        <v>88</v>
      </c>
      <c r="AY207" s="17" t="s">
        <v>205</v>
      </c>
      <c r="BE207" s="151">
        <f t="shared" ref="BE207:BE238" si="34">IF(N207="základná",J207,0)</f>
        <v>0</v>
      </c>
      <c r="BF207" s="151">
        <f t="shared" ref="BF207:BF238" si="35">IF(N207="znížená",J207,0)</f>
        <v>0</v>
      </c>
      <c r="BG207" s="151">
        <f t="shared" ref="BG207:BG238" si="36">IF(N207="zákl. prenesená",J207,0)</f>
        <v>0</v>
      </c>
      <c r="BH207" s="151">
        <f t="shared" ref="BH207:BH238" si="37">IF(N207="zníž. prenesená",J207,0)</f>
        <v>0</v>
      </c>
      <c r="BI207" s="151">
        <f t="shared" ref="BI207:BI238" si="38">IF(N207="nulová",J207,0)</f>
        <v>0</v>
      </c>
      <c r="BJ207" s="17" t="s">
        <v>88</v>
      </c>
      <c r="BK207" s="151">
        <f t="shared" ref="BK207:BK238" si="39">ROUND(I207*H207,2)</f>
        <v>0</v>
      </c>
      <c r="BL207" s="17" t="s">
        <v>210</v>
      </c>
      <c r="BM207" s="150" t="s">
        <v>1404</v>
      </c>
    </row>
    <row r="208" spans="2:65" s="1" customFormat="1" ht="16.5" customHeight="1">
      <c r="B208" s="136"/>
      <c r="C208" s="137" t="s">
        <v>1155</v>
      </c>
      <c r="D208" s="137" t="s">
        <v>206</v>
      </c>
      <c r="E208" s="138" t="s">
        <v>1594</v>
      </c>
      <c r="F208" s="139" t="s">
        <v>1442</v>
      </c>
      <c r="G208" s="140" t="s">
        <v>592</v>
      </c>
      <c r="H208" s="141">
        <v>550</v>
      </c>
      <c r="I208" s="142"/>
      <c r="J208" s="143">
        <f t="shared" si="30"/>
        <v>0</v>
      </c>
      <c r="K208" s="144"/>
      <c r="L208" s="145"/>
      <c r="M208" s="146" t="s">
        <v>1</v>
      </c>
      <c r="N208" s="147" t="s">
        <v>41</v>
      </c>
      <c r="P208" s="148">
        <f t="shared" si="31"/>
        <v>0</v>
      </c>
      <c r="Q208" s="148">
        <v>0</v>
      </c>
      <c r="R208" s="148">
        <f t="shared" si="32"/>
        <v>0</v>
      </c>
      <c r="S208" s="148">
        <v>0</v>
      </c>
      <c r="T208" s="149">
        <f t="shared" si="33"/>
        <v>0</v>
      </c>
      <c r="AR208" s="150" t="s">
        <v>209</v>
      </c>
      <c r="AT208" s="150" t="s">
        <v>206</v>
      </c>
      <c r="AU208" s="150" t="s">
        <v>88</v>
      </c>
      <c r="AY208" s="17" t="s">
        <v>205</v>
      </c>
      <c r="BE208" s="151">
        <f t="shared" si="34"/>
        <v>0</v>
      </c>
      <c r="BF208" s="151">
        <f t="shared" si="35"/>
        <v>0</v>
      </c>
      <c r="BG208" s="151">
        <f t="shared" si="36"/>
        <v>0</v>
      </c>
      <c r="BH208" s="151">
        <f t="shared" si="37"/>
        <v>0</v>
      </c>
      <c r="BI208" s="151">
        <f t="shared" si="38"/>
        <v>0</v>
      </c>
      <c r="BJ208" s="17" t="s">
        <v>88</v>
      </c>
      <c r="BK208" s="151">
        <f t="shared" si="39"/>
        <v>0</v>
      </c>
      <c r="BL208" s="17" t="s">
        <v>210</v>
      </c>
      <c r="BM208" s="150" t="s">
        <v>1408</v>
      </c>
    </row>
    <row r="209" spans="2:65" s="1" customFormat="1" ht="24.2" customHeight="1">
      <c r="B209" s="136"/>
      <c r="C209" s="137" t="s">
        <v>1167</v>
      </c>
      <c r="D209" s="137" t="s">
        <v>206</v>
      </c>
      <c r="E209" s="138" t="s">
        <v>1595</v>
      </c>
      <c r="F209" s="139" t="s">
        <v>1444</v>
      </c>
      <c r="G209" s="140" t="s">
        <v>592</v>
      </c>
      <c r="H209" s="141">
        <v>147</v>
      </c>
      <c r="I209" s="142"/>
      <c r="J209" s="143">
        <f t="shared" si="30"/>
        <v>0</v>
      </c>
      <c r="K209" s="144"/>
      <c r="L209" s="145"/>
      <c r="M209" s="146" t="s">
        <v>1</v>
      </c>
      <c r="N209" s="147" t="s">
        <v>41</v>
      </c>
      <c r="P209" s="148">
        <f t="shared" si="31"/>
        <v>0</v>
      </c>
      <c r="Q209" s="148">
        <v>0</v>
      </c>
      <c r="R209" s="148">
        <f t="shared" si="32"/>
        <v>0</v>
      </c>
      <c r="S209" s="148">
        <v>0</v>
      </c>
      <c r="T209" s="149">
        <f t="shared" si="33"/>
        <v>0</v>
      </c>
      <c r="AR209" s="150" t="s">
        <v>209</v>
      </c>
      <c r="AT209" s="150" t="s">
        <v>206</v>
      </c>
      <c r="AU209" s="150" t="s">
        <v>88</v>
      </c>
      <c r="AY209" s="17" t="s">
        <v>205</v>
      </c>
      <c r="BE209" s="151">
        <f t="shared" si="34"/>
        <v>0</v>
      </c>
      <c r="BF209" s="151">
        <f t="shared" si="35"/>
        <v>0</v>
      </c>
      <c r="BG209" s="151">
        <f t="shared" si="36"/>
        <v>0</v>
      </c>
      <c r="BH209" s="151">
        <f t="shared" si="37"/>
        <v>0</v>
      </c>
      <c r="BI209" s="151">
        <f t="shared" si="38"/>
        <v>0</v>
      </c>
      <c r="BJ209" s="17" t="s">
        <v>88</v>
      </c>
      <c r="BK209" s="151">
        <f t="shared" si="39"/>
        <v>0</v>
      </c>
      <c r="BL209" s="17" t="s">
        <v>210</v>
      </c>
      <c r="BM209" s="150" t="s">
        <v>1411</v>
      </c>
    </row>
    <row r="210" spans="2:65" s="1" customFormat="1" ht="16.5" customHeight="1">
      <c r="B210" s="136"/>
      <c r="C210" s="137" t="s">
        <v>1169</v>
      </c>
      <c r="D210" s="137" t="s">
        <v>206</v>
      </c>
      <c r="E210" s="138" t="s">
        <v>1596</v>
      </c>
      <c r="F210" s="139" t="s">
        <v>1446</v>
      </c>
      <c r="G210" s="140" t="s">
        <v>370</v>
      </c>
      <c r="H210" s="141">
        <v>45</v>
      </c>
      <c r="I210" s="142"/>
      <c r="J210" s="143">
        <f t="shared" si="30"/>
        <v>0</v>
      </c>
      <c r="K210" s="144"/>
      <c r="L210" s="145"/>
      <c r="M210" s="146" t="s">
        <v>1</v>
      </c>
      <c r="N210" s="147" t="s">
        <v>41</v>
      </c>
      <c r="P210" s="148">
        <f t="shared" si="31"/>
        <v>0</v>
      </c>
      <c r="Q210" s="148">
        <v>0</v>
      </c>
      <c r="R210" s="148">
        <f t="shared" si="32"/>
        <v>0</v>
      </c>
      <c r="S210" s="148">
        <v>0</v>
      </c>
      <c r="T210" s="149">
        <f t="shared" si="33"/>
        <v>0</v>
      </c>
      <c r="AR210" s="150" t="s">
        <v>209</v>
      </c>
      <c r="AT210" s="150" t="s">
        <v>206</v>
      </c>
      <c r="AU210" s="150" t="s">
        <v>88</v>
      </c>
      <c r="AY210" s="17" t="s">
        <v>205</v>
      </c>
      <c r="BE210" s="151">
        <f t="shared" si="34"/>
        <v>0</v>
      </c>
      <c r="BF210" s="151">
        <f t="shared" si="35"/>
        <v>0</v>
      </c>
      <c r="BG210" s="151">
        <f t="shared" si="36"/>
        <v>0</v>
      </c>
      <c r="BH210" s="151">
        <f t="shared" si="37"/>
        <v>0</v>
      </c>
      <c r="BI210" s="151">
        <f t="shared" si="38"/>
        <v>0</v>
      </c>
      <c r="BJ210" s="17" t="s">
        <v>88</v>
      </c>
      <c r="BK210" s="151">
        <f t="shared" si="39"/>
        <v>0</v>
      </c>
      <c r="BL210" s="17" t="s">
        <v>210</v>
      </c>
      <c r="BM210" s="150" t="s">
        <v>1415</v>
      </c>
    </row>
    <row r="211" spans="2:65" s="1" customFormat="1" ht="16.5" customHeight="1">
      <c r="B211" s="136"/>
      <c r="C211" s="137" t="s">
        <v>1171</v>
      </c>
      <c r="D211" s="137" t="s">
        <v>206</v>
      </c>
      <c r="E211" s="138" t="s">
        <v>1597</v>
      </c>
      <c r="F211" s="139" t="s">
        <v>1448</v>
      </c>
      <c r="G211" s="140" t="s">
        <v>592</v>
      </c>
      <c r="H211" s="141">
        <v>570</v>
      </c>
      <c r="I211" s="142"/>
      <c r="J211" s="143">
        <f t="shared" si="30"/>
        <v>0</v>
      </c>
      <c r="K211" s="144"/>
      <c r="L211" s="145"/>
      <c r="M211" s="146" t="s">
        <v>1</v>
      </c>
      <c r="N211" s="147" t="s">
        <v>41</v>
      </c>
      <c r="P211" s="148">
        <f t="shared" si="31"/>
        <v>0</v>
      </c>
      <c r="Q211" s="148">
        <v>0</v>
      </c>
      <c r="R211" s="148">
        <f t="shared" si="32"/>
        <v>0</v>
      </c>
      <c r="S211" s="148">
        <v>0</v>
      </c>
      <c r="T211" s="149">
        <f t="shared" si="33"/>
        <v>0</v>
      </c>
      <c r="AR211" s="150" t="s">
        <v>209</v>
      </c>
      <c r="AT211" s="150" t="s">
        <v>206</v>
      </c>
      <c r="AU211" s="150" t="s">
        <v>88</v>
      </c>
      <c r="AY211" s="17" t="s">
        <v>205</v>
      </c>
      <c r="BE211" s="151">
        <f t="shared" si="34"/>
        <v>0</v>
      </c>
      <c r="BF211" s="151">
        <f t="shared" si="35"/>
        <v>0</v>
      </c>
      <c r="BG211" s="151">
        <f t="shared" si="36"/>
        <v>0</v>
      </c>
      <c r="BH211" s="151">
        <f t="shared" si="37"/>
        <v>0</v>
      </c>
      <c r="BI211" s="151">
        <f t="shared" si="38"/>
        <v>0</v>
      </c>
      <c r="BJ211" s="17" t="s">
        <v>88</v>
      </c>
      <c r="BK211" s="151">
        <f t="shared" si="39"/>
        <v>0</v>
      </c>
      <c r="BL211" s="17" t="s">
        <v>210</v>
      </c>
      <c r="BM211" s="150" t="s">
        <v>1419</v>
      </c>
    </row>
    <row r="212" spans="2:65" s="1" customFormat="1" ht="16.5" customHeight="1">
      <c r="B212" s="136"/>
      <c r="C212" s="137" t="s">
        <v>1173</v>
      </c>
      <c r="D212" s="137" t="s">
        <v>206</v>
      </c>
      <c r="E212" s="138" t="s">
        <v>1598</v>
      </c>
      <c r="F212" s="139" t="s">
        <v>1599</v>
      </c>
      <c r="G212" s="140" t="s">
        <v>592</v>
      </c>
      <c r="H212" s="141">
        <v>500</v>
      </c>
      <c r="I212" s="142"/>
      <c r="J212" s="143">
        <f t="shared" si="30"/>
        <v>0</v>
      </c>
      <c r="K212" s="144"/>
      <c r="L212" s="145"/>
      <c r="M212" s="146" t="s">
        <v>1</v>
      </c>
      <c r="N212" s="147" t="s">
        <v>41</v>
      </c>
      <c r="P212" s="148">
        <f t="shared" si="31"/>
        <v>0</v>
      </c>
      <c r="Q212" s="148">
        <v>0</v>
      </c>
      <c r="R212" s="148">
        <f t="shared" si="32"/>
        <v>0</v>
      </c>
      <c r="S212" s="148">
        <v>0</v>
      </c>
      <c r="T212" s="149">
        <f t="shared" si="33"/>
        <v>0</v>
      </c>
      <c r="AR212" s="150" t="s">
        <v>209</v>
      </c>
      <c r="AT212" s="150" t="s">
        <v>206</v>
      </c>
      <c r="AU212" s="150" t="s">
        <v>88</v>
      </c>
      <c r="AY212" s="17" t="s">
        <v>205</v>
      </c>
      <c r="BE212" s="151">
        <f t="shared" si="34"/>
        <v>0</v>
      </c>
      <c r="BF212" s="151">
        <f t="shared" si="35"/>
        <v>0</v>
      </c>
      <c r="BG212" s="151">
        <f t="shared" si="36"/>
        <v>0</v>
      </c>
      <c r="BH212" s="151">
        <f t="shared" si="37"/>
        <v>0</v>
      </c>
      <c r="BI212" s="151">
        <f t="shared" si="38"/>
        <v>0</v>
      </c>
      <c r="BJ212" s="17" t="s">
        <v>88</v>
      </c>
      <c r="BK212" s="151">
        <f t="shared" si="39"/>
        <v>0</v>
      </c>
      <c r="BL212" s="17" t="s">
        <v>210</v>
      </c>
      <c r="BM212" s="150" t="s">
        <v>1423</v>
      </c>
    </row>
    <row r="213" spans="2:65" s="1" customFormat="1" ht="16.5" customHeight="1">
      <c r="B213" s="136"/>
      <c r="C213" s="137" t="s">
        <v>1175</v>
      </c>
      <c r="D213" s="137" t="s">
        <v>206</v>
      </c>
      <c r="E213" s="138" t="s">
        <v>1600</v>
      </c>
      <c r="F213" s="139" t="s">
        <v>1601</v>
      </c>
      <c r="G213" s="140" t="s">
        <v>592</v>
      </c>
      <c r="H213" s="141">
        <v>130</v>
      </c>
      <c r="I213" s="142"/>
      <c r="J213" s="143">
        <f t="shared" si="30"/>
        <v>0</v>
      </c>
      <c r="K213" s="144"/>
      <c r="L213" s="145"/>
      <c r="M213" s="146" t="s">
        <v>1</v>
      </c>
      <c r="N213" s="147" t="s">
        <v>41</v>
      </c>
      <c r="P213" s="148">
        <f t="shared" si="31"/>
        <v>0</v>
      </c>
      <c r="Q213" s="148">
        <v>0</v>
      </c>
      <c r="R213" s="148">
        <f t="shared" si="32"/>
        <v>0</v>
      </c>
      <c r="S213" s="148">
        <v>0</v>
      </c>
      <c r="T213" s="149">
        <f t="shared" si="33"/>
        <v>0</v>
      </c>
      <c r="AR213" s="150" t="s">
        <v>209</v>
      </c>
      <c r="AT213" s="150" t="s">
        <v>206</v>
      </c>
      <c r="AU213" s="150" t="s">
        <v>88</v>
      </c>
      <c r="AY213" s="17" t="s">
        <v>205</v>
      </c>
      <c r="BE213" s="151">
        <f t="shared" si="34"/>
        <v>0</v>
      </c>
      <c r="BF213" s="151">
        <f t="shared" si="35"/>
        <v>0</v>
      </c>
      <c r="BG213" s="151">
        <f t="shared" si="36"/>
        <v>0</v>
      </c>
      <c r="BH213" s="151">
        <f t="shared" si="37"/>
        <v>0</v>
      </c>
      <c r="BI213" s="151">
        <f t="shared" si="38"/>
        <v>0</v>
      </c>
      <c r="BJ213" s="17" t="s">
        <v>88</v>
      </c>
      <c r="BK213" s="151">
        <f t="shared" si="39"/>
        <v>0</v>
      </c>
      <c r="BL213" s="17" t="s">
        <v>210</v>
      </c>
      <c r="BM213" s="150" t="s">
        <v>1349</v>
      </c>
    </row>
    <row r="214" spans="2:65" s="1" customFormat="1" ht="16.5" customHeight="1">
      <c r="B214" s="136"/>
      <c r="C214" s="137" t="s">
        <v>1177</v>
      </c>
      <c r="D214" s="137" t="s">
        <v>206</v>
      </c>
      <c r="E214" s="138" t="s">
        <v>1602</v>
      </c>
      <c r="F214" s="139" t="s">
        <v>1452</v>
      </c>
      <c r="G214" s="140" t="s">
        <v>592</v>
      </c>
      <c r="H214" s="141">
        <v>270</v>
      </c>
      <c r="I214" s="142"/>
      <c r="J214" s="143">
        <f t="shared" si="30"/>
        <v>0</v>
      </c>
      <c r="K214" s="144"/>
      <c r="L214" s="145"/>
      <c r="M214" s="146" t="s">
        <v>1</v>
      </c>
      <c r="N214" s="147" t="s">
        <v>41</v>
      </c>
      <c r="P214" s="148">
        <f t="shared" si="31"/>
        <v>0</v>
      </c>
      <c r="Q214" s="148">
        <v>0</v>
      </c>
      <c r="R214" s="148">
        <f t="shared" si="32"/>
        <v>0</v>
      </c>
      <c r="S214" s="148">
        <v>0</v>
      </c>
      <c r="T214" s="149">
        <f t="shared" si="33"/>
        <v>0</v>
      </c>
      <c r="AR214" s="150" t="s">
        <v>209</v>
      </c>
      <c r="AT214" s="150" t="s">
        <v>206</v>
      </c>
      <c r="AU214" s="150" t="s">
        <v>88</v>
      </c>
      <c r="AY214" s="17" t="s">
        <v>205</v>
      </c>
      <c r="BE214" s="151">
        <f t="shared" si="34"/>
        <v>0</v>
      </c>
      <c r="BF214" s="151">
        <f t="shared" si="35"/>
        <v>0</v>
      </c>
      <c r="BG214" s="151">
        <f t="shared" si="36"/>
        <v>0</v>
      </c>
      <c r="BH214" s="151">
        <f t="shared" si="37"/>
        <v>0</v>
      </c>
      <c r="BI214" s="151">
        <f t="shared" si="38"/>
        <v>0</v>
      </c>
      <c r="BJ214" s="17" t="s">
        <v>88</v>
      </c>
      <c r="BK214" s="151">
        <f t="shared" si="39"/>
        <v>0</v>
      </c>
      <c r="BL214" s="17" t="s">
        <v>210</v>
      </c>
      <c r="BM214" s="150" t="s">
        <v>1603</v>
      </c>
    </row>
    <row r="215" spans="2:65" s="1" customFormat="1" ht="24.2" customHeight="1">
      <c r="B215" s="136"/>
      <c r="C215" s="137" t="s">
        <v>1182</v>
      </c>
      <c r="D215" s="137" t="s">
        <v>206</v>
      </c>
      <c r="E215" s="138" t="s">
        <v>1604</v>
      </c>
      <c r="F215" s="139" t="s">
        <v>1454</v>
      </c>
      <c r="G215" s="140" t="s">
        <v>370</v>
      </c>
      <c r="H215" s="141">
        <v>30</v>
      </c>
      <c r="I215" s="142"/>
      <c r="J215" s="143">
        <f t="shared" si="30"/>
        <v>0</v>
      </c>
      <c r="K215" s="144"/>
      <c r="L215" s="145"/>
      <c r="M215" s="146" t="s">
        <v>1</v>
      </c>
      <c r="N215" s="147" t="s">
        <v>41</v>
      </c>
      <c r="P215" s="148">
        <f t="shared" si="31"/>
        <v>0</v>
      </c>
      <c r="Q215" s="148">
        <v>0</v>
      </c>
      <c r="R215" s="148">
        <f t="shared" si="32"/>
        <v>0</v>
      </c>
      <c r="S215" s="148">
        <v>0</v>
      </c>
      <c r="T215" s="149">
        <f t="shared" si="33"/>
        <v>0</v>
      </c>
      <c r="AR215" s="150" t="s">
        <v>209</v>
      </c>
      <c r="AT215" s="150" t="s">
        <v>206</v>
      </c>
      <c r="AU215" s="150" t="s">
        <v>88</v>
      </c>
      <c r="AY215" s="17" t="s">
        <v>205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7" t="s">
        <v>88</v>
      </c>
      <c r="BK215" s="151">
        <f t="shared" si="39"/>
        <v>0</v>
      </c>
      <c r="BL215" s="17" t="s">
        <v>210</v>
      </c>
      <c r="BM215" s="150" t="s">
        <v>1605</v>
      </c>
    </row>
    <row r="216" spans="2:65" s="1" customFormat="1" ht="16.5" customHeight="1">
      <c r="B216" s="136"/>
      <c r="C216" s="137" t="s">
        <v>1186</v>
      </c>
      <c r="D216" s="137" t="s">
        <v>206</v>
      </c>
      <c r="E216" s="138" t="s">
        <v>1606</v>
      </c>
      <c r="F216" s="139" t="s">
        <v>1456</v>
      </c>
      <c r="G216" s="140" t="s">
        <v>370</v>
      </c>
      <c r="H216" s="141">
        <v>30</v>
      </c>
      <c r="I216" s="142"/>
      <c r="J216" s="143">
        <f t="shared" si="30"/>
        <v>0</v>
      </c>
      <c r="K216" s="144"/>
      <c r="L216" s="145"/>
      <c r="M216" s="146" t="s">
        <v>1</v>
      </c>
      <c r="N216" s="147" t="s">
        <v>41</v>
      </c>
      <c r="P216" s="148">
        <f t="shared" si="31"/>
        <v>0</v>
      </c>
      <c r="Q216" s="148">
        <v>0</v>
      </c>
      <c r="R216" s="148">
        <f t="shared" si="32"/>
        <v>0</v>
      </c>
      <c r="S216" s="148">
        <v>0</v>
      </c>
      <c r="T216" s="149">
        <f t="shared" si="33"/>
        <v>0</v>
      </c>
      <c r="AR216" s="150" t="s">
        <v>209</v>
      </c>
      <c r="AT216" s="150" t="s">
        <v>206</v>
      </c>
      <c r="AU216" s="150" t="s">
        <v>88</v>
      </c>
      <c r="AY216" s="17" t="s">
        <v>205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7" t="s">
        <v>88</v>
      </c>
      <c r="BK216" s="151">
        <f t="shared" si="39"/>
        <v>0</v>
      </c>
      <c r="BL216" s="17" t="s">
        <v>210</v>
      </c>
      <c r="BM216" s="150" t="s">
        <v>1607</v>
      </c>
    </row>
    <row r="217" spans="2:65" s="1" customFormat="1" ht="16.5" customHeight="1">
      <c r="B217" s="136"/>
      <c r="C217" s="137" t="s">
        <v>1190</v>
      </c>
      <c r="D217" s="137" t="s">
        <v>206</v>
      </c>
      <c r="E217" s="138" t="s">
        <v>1608</v>
      </c>
      <c r="F217" s="139" t="s">
        <v>1458</v>
      </c>
      <c r="G217" s="140" t="s">
        <v>370</v>
      </c>
      <c r="H217" s="141">
        <v>40</v>
      </c>
      <c r="I217" s="142"/>
      <c r="J217" s="143">
        <f t="shared" si="30"/>
        <v>0</v>
      </c>
      <c r="K217" s="144"/>
      <c r="L217" s="145"/>
      <c r="M217" s="146" t="s">
        <v>1</v>
      </c>
      <c r="N217" s="147" t="s">
        <v>41</v>
      </c>
      <c r="P217" s="148">
        <f t="shared" si="31"/>
        <v>0</v>
      </c>
      <c r="Q217" s="148">
        <v>0</v>
      </c>
      <c r="R217" s="148">
        <f t="shared" si="32"/>
        <v>0</v>
      </c>
      <c r="S217" s="148">
        <v>0</v>
      </c>
      <c r="T217" s="149">
        <f t="shared" si="33"/>
        <v>0</v>
      </c>
      <c r="AR217" s="150" t="s">
        <v>209</v>
      </c>
      <c r="AT217" s="150" t="s">
        <v>206</v>
      </c>
      <c r="AU217" s="150" t="s">
        <v>88</v>
      </c>
      <c r="AY217" s="17" t="s">
        <v>205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7" t="s">
        <v>88</v>
      </c>
      <c r="BK217" s="151">
        <f t="shared" si="39"/>
        <v>0</v>
      </c>
      <c r="BL217" s="17" t="s">
        <v>210</v>
      </c>
      <c r="BM217" s="150" t="s">
        <v>1609</v>
      </c>
    </row>
    <row r="218" spans="2:65" s="1" customFormat="1" ht="16.5" customHeight="1">
      <c r="B218" s="136"/>
      <c r="C218" s="137" t="s">
        <v>1194</v>
      </c>
      <c r="D218" s="137" t="s">
        <v>206</v>
      </c>
      <c r="E218" s="138" t="s">
        <v>1610</v>
      </c>
      <c r="F218" s="139" t="s">
        <v>1460</v>
      </c>
      <c r="G218" s="140" t="s">
        <v>370</v>
      </c>
      <c r="H218" s="141">
        <v>27</v>
      </c>
      <c r="I218" s="142"/>
      <c r="J218" s="143">
        <f t="shared" si="30"/>
        <v>0</v>
      </c>
      <c r="K218" s="144"/>
      <c r="L218" s="145"/>
      <c r="M218" s="146" t="s">
        <v>1</v>
      </c>
      <c r="N218" s="147" t="s">
        <v>41</v>
      </c>
      <c r="P218" s="148">
        <f t="shared" si="31"/>
        <v>0</v>
      </c>
      <c r="Q218" s="148">
        <v>0</v>
      </c>
      <c r="R218" s="148">
        <f t="shared" si="32"/>
        <v>0</v>
      </c>
      <c r="S218" s="148">
        <v>0</v>
      </c>
      <c r="T218" s="149">
        <f t="shared" si="33"/>
        <v>0</v>
      </c>
      <c r="AR218" s="150" t="s">
        <v>209</v>
      </c>
      <c r="AT218" s="150" t="s">
        <v>206</v>
      </c>
      <c r="AU218" s="150" t="s">
        <v>88</v>
      </c>
      <c r="AY218" s="17" t="s">
        <v>205</v>
      </c>
      <c r="BE218" s="151">
        <f t="shared" si="34"/>
        <v>0</v>
      </c>
      <c r="BF218" s="151">
        <f t="shared" si="35"/>
        <v>0</v>
      </c>
      <c r="BG218" s="151">
        <f t="shared" si="36"/>
        <v>0</v>
      </c>
      <c r="BH218" s="151">
        <f t="shared" si="37"/>
        <v>0</v>
      </c>
      <c r="BI218" s="151">
        <f t="shared" si="38"/>
        <v>0</v>
      </c>
      <c r="BJ218" s="17" t="s">
        <v>88</v>
      </c>
      <c r="BK218" s="151">
        <f t="shared" si="39"/>
        <v>0</v>
      </c>
      <c r="BL218" s="17" t="s">
        <v>210</v>
      </c>
      <c r="BM218" s="150" t="s">
        <v>1611</v>
      </c>
    </row>
    <row r="219" spans="2:65" s="1" customFormat="1" ht="16.5" customHeight="1">
      <c r="B219" s="136"/>
      <c r="C219" s="137" t="s">
        <v>1014</v>
      </c>
      <c r="D219" s="137" t="s">
        <v>206</v>
      </c>
      <c r="E219" s="138" t="s">
        <v>1612</v>
      </c>
      <c r="F219" s="139" t="s">
        <v>1462</v>
      </c>
      <c r="G219" s="140" t="s">
        <v>370</v>
      </c>
      <c r="H219" s="141">
        <v>72</v>
      </c>
      <c r="I219" s="142"/>
      <c r="J219" s="143">
        <f t="shared" si="30"/>
        <v>0</v>
      </c>
      <c r="K219" s="144"/>
      <c r="L219" s="145"/>
      <c r="M219" s="146" t="s">
        <v>1</v>
      </c>
      <c r="N219" s="147" t="s">
        <v>41</v>
      </c>
      <c r="P219" s="148">
        <f t="shared" si="31"/>
        <v>0</v>
      </c>
      <c r="Q219" s="148">
        <v>0</v>
      </c>
      <c r="R219" s="148">
        <f t="shared" si="32"/>
        <v>0</v>
      </c>
      <c r="S219" s="148">
        <v>0</v>
      </c>
      <c r="T219" s="149">
        <f t="shared" si="33"/>
        <v>0</v>
      </c>
      <c r="AR219" s="150" t="s">
        <v>209</v>
      </c>
      <c r="AT219" s="150" t="s">
        <v>206</v>
      </c>
      <c r="AU219" s="150" t="s">
        <v>88</v>
      </c>
      <c r="AY219" s="17" t="s">
        <v>205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7" t="s">
        <v>88</v>
      </c>
      <c r="BK219" s="151">
        <f t="shared" si="39"/>
        <v>0</v>
      </c>
      <c r="BL219" s="17" t="s">
        <v>210</v>
      </c>
      <c r="BM219" s="150" t="s">
        <v>1613</v>
      </c>
    </row>
    <row r="220" spans="2:65" s="1" customFormat="1" ht="24.2" customHeight="1">
      <c r="B220" s="136"/>
      <c r="C220" s="137" t="s">
        <v>1201</v>
      </c>
      <c r="D220" s="137" t="s">
        <v>206</v>
      </c>
      <c r="E220" s="138" t="s">
        <v>1614</v>
      </c>
      <c r="F220" s="139" t="s">
        <v>1464</v>
      </c>
      <c r="G220" s="140" t="s">
        <v>370</v>
      </c>
      <c r="H220" s="141">
        <v>36</v>
      </c>
      <c r="I220" s="142"/>
      <c r="J220" s="143">
        <f t="shared" si="30"/>
        <v>0</v>
      </c>
      <c r="K220" s="144"/>
      <c r="L220" s="145"/>
      <c r="M220" s="146" t="s">
        <v>1</v>
      </c>
      <c r="N220" s="147" t="s">
        <v>41</v>
      </c>
      <c r="P220" s="148">
        <f t="shared" si="31"/>
        <v>0</v>
      </c>
      <c r="Q220" s="148">
        <v>0</v>
      </c>
      <c r="R220" s="148">
        <f t="shared" si="32"/>
        <v>0</v>
      </c>
      <c r="S220" s="148">
        <v>0</v>
      </c>
      <c r="T220" s="149">
        <f t="shared" si="33"/>
        <v>0</v>
      </c>
      <c r="AR220" s="150" t="s">
        <v>209</v>
      </c>
      <c r="AT220" s="150" t="s">
        <v>206</v>
      </c>
      <c r="AU220" s="150" t="s">
        <v>88</v>
      </c>
      <c r="AY220" s="17" t="s">
        <v>205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7" t="s">
        <v>88</v>
      </c>
      <c r="BK220" s="151">
        <f t="shared" si="39"/>
        <v>0</v>
      </c>
      <c r="BL220" s="17" t="s">
        <v>210</v>
      </c>
      <c r="BM220" s="150" t="s">
        <v>1615</v>
      </c>
    </row>
    <row r="221" spans="2:65" s="1" customFormat="1" ht="16.5" customHeight="1">
      <c r="B221" s="136"/>
      <c r="C221" s="137" t="s">
        <v>1204</v>
      </c>
      <c r="D221" s="137" t="s">
        <v>206</v>
      </c>
      <c r="E221" s="138" t="s">
        <v>1616</v>
      </c>
      <c r="F221" s="139" t="s">
        <v>1466</v>
      </c>
      <c r="G221" s="140" t="s">
        <v>370</v>
      </c>
      <c r="H221" s="141">
        <v>1000</v>
      </c>
      <c r="I221" s="142"/>
      <c r="J221" s="143">
        <f t="shared" si="30"/>
        <v>0</v>
      </c>
      <c r="K221" s="144"/>
      <c r="L221" s="145"/>
      <c r="M221" s="146" t="s">
        <v>1</v>
      </c>
      <c r="N221" s="147" t="s">
        <v>41</v>
      </c>
      <c r="P221" s="148">
        <f t="shared" si="31"/>
        <v>0</v>
      </c>
      <c r="Q221" s="148">
        <v>0</v>
      </c>
      <c r="R221" s="148">
        <f t="shared" si="32"/>
        <v>0</v>
      </c>
      <c r="S221" s="148">
        <v>0</v>
      </c>
      <c r="T221" s="149">
        <f t="shared" si="33"/>
        <v>0</v>
      </c>
      <c r="AR221" s="150" t="s">
        <v>209</v>
      </c>
      <c r="AT221" s="150" t="s">
        <v>206</v>
      </c>
      <c r="AU221" s="150" t="s">
        <v>88</v>
      </c>
      <c r="AY221" s="17" t="s">
        <v>205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7" t="s">
        <v>88</v>
      </c>
      <c r="BK221" s="151">
        <f t="shared" si="39"/>
        <v>0</v>
      </c>
      <c r="BL221" s="17" t="s">
        <v>210</v>
      </c>
      <c r="BM221" s="150" t="s">
        <v>1617</v>
      </c>
    </row>
    <row r="222" spans="2:65" s="1" customFormat="1" ht="24.2" customHeight="1">
      <c r="B222" s="136"/>
      <c r="C222" s="137" t="s">
        <v>1208</v>
      </c>
      <c r="D222" s="137" t="s">
        <v>206</v>
      </c>
      <c r="E222" s="138" t="s">
        <v>1618</v>
      </c>
      <c r="F222" s="139" t="s">
        <v>1619</v>
      </c>
      <c r="G222" s="140" t="s">
        <v>592</v>
      </c>
      <c r="H222" s="141">
        <v>17</v>
      </c>
      <c r="I222" s="142"/>
      <c r="J222" s="143">
        <f t="shared" si="30"/>
        <v>0</v>
      </c>
      <c r="K222" s="144"/>
      <c r="L222" s="145"/>
      <c r="M222" s="146" t="s">
        <v>1</v>
      </c>
      <c r="N222" s="147" t="s">
        <v>41</v>
      </c>
      <c r="P222" s="148">
        <f t="shared" si="31"/>
        <v>0</v>
      </c>
      <c r="Q222" s="148">
        <v>0</v>
      </c>
      <c r="R222" s="148">
        <f t="shared" si="32"/>
        <v>0</v>
      </c>
      <c r="S222" s="148">
        <v>0</v>
      </c>
      <c r="T222" s="149">
        <f t="shared" si="33"/>
        <v>0</v>
      </c>
      <c r="AR222" s="150" t="s">
        <v>209</v>
      </c>
      <c r="AT222" s="150" t="s">
        <v>206</v>
      </c>
      <c r="AU222" s="150" t="s">
        <v>88</v>
      </c>
      <c r="AY222" s="17" t="s">
        <v>205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7" t="s">
        <v>88</v>
      </c>
      <c r="BK222" s="151">
        <f t="shared" si="39"/>
        <v>0</v>
      </c>
      <c r="BL222" s="17" t="s">
        <v>210</v>
      </c>
      <c r="BM222" s="150" t="s">
        <v>1620</v>
      </c>
    </row>
    <row r="223" spans="2:65" s="1" customFormat="1" ht="37.9" customHeight="1">
      <c r="B223" s="136"/>
      <c r="C223" s="137" t="s">
        <v>1211</v>
      </c>
      <c r="D223" s="137" t="s">
        <v>206</v>
      </c>
      <c r="E223" s="138" t="s">
        <v>1621</v>
      </c>
      <c r="F223" s="139" t="s">
        <v>1622</v>
      </c>
      <c r="G223" s="140" t="s">
        <v>592</v>
      </c>
      <c r="H223" s="141">
        <v>7</v>
      </c>
      <c r="I223" s="142"/>
      <c r="J223" s="143">
        <f t="shared" si="30"/>
        <v>0</v>
      </c>
      <c r="K223" s="144"/>
      <c r="L223" s="145"/>
      <c r="M223" s="146" t="s">
        <v>1</v>
      </c>
      <c r="N223" s="147" t="s">
        <v>41</v>
      </c>
      <c r="P223" s="148">
        <f t="shared" si="31"/>
        <v>0</v>
      </c>
      <c r="Q223" s="148">
        <v>0</v>
      </c>
      <c r="R223" s="148">
        <f t="shared" si="32"/>
        <v>0</v>
      </c>
      <c r="S223" s="148">
        <v>0</v>
      </c>
      <c r="T223" s="149">
        <f t="shared" si="33"/>
        <v>0</v>
      </c>
      <c r="AR223" s="150" t="s">
        <v>209</v>
      </c>
      <c r="AT223" s="150" t="s">
        <v>206</v>
      </c>
      <c r="AU223" s="150" t="s">
        <v>88</v>
      </c>
      <c r="AY223" s="17" t="s">
        <v>205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7" t="s">
        <v>88</v>
      </c>
      <c r="BK223" s="151">
        <f t="shared" si="39"/>
        <v>0</v>
      </c>
      <c r="BL223" s="17" t="s">
        <v>210</v>
      </c>
      <c r="BM223" s="150" t="s">
        <v>1623</v>
      </c>
    </row>
    <row r="224" spans="2:65" s="1" customFormat="1" ht="37.9" customHeight="1">
      <c r="B224" s="136"/>
      <c r="C224" s="137" t="s">
        <v>1215</v>
      </c>
      <c r="D224" s="137" t="s">
        <v>206</v>
      </c>
      <c r="E224" s="138" t="s">
        <v>1624</v>
      </c>
      <c r="F224" s="139" t="s">
        <v>1625</v>
      </c>
      <c r="G224" s="140" t="s">
        <v>592</v>
      </c>
      <c r="H224" s="141">
        <v>198</v>
      </c>
      <c r="I224" s="142"/>
      <c r="J224" s="143">
        <f t="shared" si="30"/>
        <v>0</v>
      </c>
      <c r="K224" s="144"/>
      <c r="L224" s="145"/>
      <c r="M224" s="146" t="s">
        <v>1</v>
      </c>
      <c r="N224" s="147" t="s">
        <v>41</v>
      </c>
      <c r="P224" s="148">
        <f t="shared" si="31"/>
        <v>0</v>
      </c>
      <c r="Q224" s="148">
        <v>0</v>
      </c>
      <c r="R224" s="148">
        <f t="shared" si="32"/>
        <v>0</v>
      </c>
      <c r="S224" s="148">
        <v>0</v>
      </c>
      <c r="T224" s="149">
        <f t="shared" si="33"/>
        <v>0</v>
      </c>
      <c r="AR224" s="150" t="s">
        <v>209</v>
      </c>
      <c r="AT224" s="150" t="s">
        <v>206</v>
      </c>
      <c r="AU224" s="150" t="s">
        <v>88</v>
      </c>
      <c r="AY224" s="17" t="s">
        <v>205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7" t="s">
        <v>88</v>
      </c>
      <c r="BK224" s="151">
        <f t="shared" si="39"/>
        <v>0</v>
      </c>
      <c r="BL224" s="17" t="s">
        <v>210</v>
      </c>
      <c r="BM224" s="150" t="s">
        <v>1626</v>
      </c>
    </row>
    <row r="225" spans="2:65" s="1" customFormat="1" ht="37.9" customHeight="1">
      <c r="B225" s="136"/>
      <c r="C225" s="137" t="s">
        <v>169</v>
      </c>
      <c r="D225" s="137" t="s">
        <v>206</v>
      </c>
      <c r="E225" s="138" t="s">
        <v>1627</v>
      </c>
      <c r="F225" s="139" t="s">
        <v>1628</v>
      </c>
      <c r="G225" s="140" t="s">
        <v>592</v>
      </c>
      <c r="H225" s="141">
        <v>172</v>
      </c>
      <c r="I225" s="142"/>
      <c r="J225" s="143">
        <f t="shared" si="30"/>
        <v>0</v>
      </c>
      <c r="K225" s="144"/>
      <c r="L225" s="145"/>
      <c r="M225" s="146" t="s">
        <v>1</v>
      </c>
      <c r="N225" s="147" t="s">
        <v>41</v>
      </c>
      <c r="P225" s="148">
        <f t="shared" si="31"/>
        <v>0</v>
      </c>
      <c r="Q225" s="148">
        <v>0</v>
      </c>
      <c r="R225" s="148">
        <f t="shared" si="32"/>
        <v>0</v>
      </c>
      <c r="S225" s="148">
        <v>0</v>
      </c>
      <c r="T225" s="149">
        <f t="shared" si="33"/>
        <v>0</v>
      </c>
      <c r="AR225" s="150" t="s">
        <v>209</v>
      </c>
      <c r="AT225" s="150" t="s">
        <v>206</v>
      </c>
      <c r="AU225" s="150" t="s">
        <v>88</v>
      </c>
      <c r="AY225" s="17" t="s">
        <v>205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7" t="s">
        <v>88</v>
      </c>
      <c r="BK225" s="151">
        <f t="shared" si="39"/>
        <v>0</v>
      </c>
      <c r="BL225" s="17" t="s">
        <v>210</v>
      </c>
      <c r="BM225" s="150" t="s">
        <v>1629</v>
      </c>
    </row>
    <row r="226" spans="2:65" s="1" customFormat="1" ht="37.9" customHeight="1">
      <c r="B226" s="136"/>
      <c r="C226" s="137" t="s">
        <v>1220</v>
      </c>
      <c r="D226" s="137" t="s">
        <v>206</v>
      </c>
      <c r="E226" s="138" t="s">
        <v>1630</v>
      </c>
      <c r="F226" s="139" t="s">
        <v>1631</v>
      </c>
      <c r="G226" s="140" t="s">
        <v>592</v>
      </c>
      <c r="H226" s="141">
        <v>240</v>
      </c>
      <c r="I226" s="142"/>
      <c r="J226" s="143">
        <f t="shared" si="30"/>
        <v>0</v>
      </c>
      <c r="K226" s="144"/>
      <c r="L226" s="145"/>
      <c r="M226" s="146" t="s">
        <v>1</v>
      </c>
      <c r="N226" s="147" t="s">
        <v>41</v>
      </c>
      <c r="P226" s="148">
        <f t="shared" si="31"/>
        <v>0</v>
      </c>
      <c r="Q226" s="148">
        <v>0</v>
      </c>
      <c r="R226" s="148">
        <f t="shared" si="32"/>
        <v>0</v>
      </c>
      <c r="S226" s="148">
        <v>0</v>
      </c>
      <c r="T226" s="149">
        <f t="shared" si="33"/>
        <v>0</v>
      </c>
      <c r="AR226" s="150" t="s">
        <v>209</v>
      </c>
      <c r="AT226" s="150" t="s">
        <v>206</v>
      </c>
      <c r="AU226" s="150" t="s">
        <v>88</v>
      </c>
      <c r="AY226" s="17" t="s">
        <v>205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7" t="s">
        <v>88</v>
      </c>
      <c r="BK226" s="151">
        <f t="shared" si="39"/>
        <v>0</v>
      </c>
      <c r="BL226" s="17" t="s">
        <v>210</v>
      </c>
      <c r="BM226" s="150" t="s">
        <v>1632</v>
      </c>
    </row>
    <row r="227" spans="2:65" s="1" customFormat="1" ht="37.9" customHeight="1">
      <c r="B227" s="136"/>
      <c r="C227" s="137" t="s">
        <v>1222</v>
      </c>
      <c r="D227" s="137" t="s">
        <v>206</v>
      </c>
      <c r="E227" s="138" t="s">
        <v>1633</v>
      </c>
      <c r="F227" s="139" t="s">
        <v>1634</v>
      </c>
      <c r="G227" s="140" t="s">
        <v>592</v>
      </c>
      <c r="H227" s="141">
        <v>105</v>
      </c>
      <c r="I227" s="142"/>
      <c r="J227" s="143">
        <f t="shared" si="30"/>
        <v>0</v>
      </c>
      <c r="K227" s="144"/>
      <c r="L227" s="145"/>
      <c r="M227" s="146" t="s">
        <v>1</v>
      </c>
      <c r="N227" s="147" t="s">
        <v>41</v>
      </c>
      <c r="P227" s="148">
        <f t="shared" si="31"/>
        <v>0</v>
      </c>
      <c r="Q227" s="148">
        <v>0</v>
      </c>
      <c r="R227" s="148">
        <f t="shared" si="32"/>
        <v>0</v>
      </c>
      <c r="S227" s="148">
        <v>0</v>
      </c>
      <c r="T227" s="149">
        <f t="shared" si="33"/>
        <v>0</v>
      </c>
      <c r="AR227" s="150" t="s">
        <v>209</v>
      </c>
      <c r="AT227" s="150" t="s">
        <v>206</v>
      </c>
      <c r="AU227" s="150" t="s">
        <v>88</v>
      </c>
      <c r="AY227" s="17" t="s">
        <v>205</v>
      </c>
      <c r="BE227" s="151">
        <f t="shared" si="34"/>
        <v>0</v>
      </c>
      <c r="BF227" s="151">
        <f t="shared" si="35"/>
        <v>0</v>
      </c>
      <c r="BG227" s="151">
        <f t="shared" si="36"/>
        <v>0</v>
      </c>
      <c r="BH227" s="151">
        <f t="shared" si="37"/>
        <v>0</v>
      </c>
      <c r="BI227" s="151">
        <f t="shared" si="38"/>
        <v>0</v>
      </c>
      <c r="BJ227" s="17" t="s">
        <v>88</v>
      </c>
      <c r="BK227" s="151">
        <f t="shared" si="39"/>
        <v>0</v>
      </c>
      <c r="BL227" s="17" t="s">
        <v>210</v>
      </c>
      <c r="BM227" s="150" t="s">
        <v>1635</v>
      </c>
    </row>
    <row r="228" spans="2:65" s="1" customFormat="1" ht="37.9" customHeight="1">
      <c r="B228" s="136"/>
      <c r="C228" s="137" t="s">
        <v>1224</v>
      </c>
      <c r="D228" s="137" t="s">
        <v>206</v>
      </c>
      <c r="E228" s="138" t="s">
        <v>1636</v>
      </c>
      <c r="F228" s="139" t="s">
        <v>1637</v>
      </c>
      <c r="G228" s="140" t="s">
        <v>592</v>
      </c>
      <c r="H228" s="141">
        <v>49</v>
      </c>
      <c r="I228" s="142"/>
      <c r="J228" s="143">
        <f t="shared" si="30"/>
        <v>0</v>
      </c>
      <c r="K228" s="144"/>
      <c r="L228" s="145"/>
      <c r="M228" s="146" t="s">
        <v>1</v>
      </c>
      <c r="N228" s="147" t="s">
        <v>41</v>
      </c>
      <c r="P228" s="148">
        <f t="shared" si="31"/>
        <v>0</v>
      </c>
      <c r="Q228" s="148">
        <v>0</v>
      </c>
      <c r="R228" s="148">
        <f t="shared" si="32"/>
        <v>0</v>
      </c>
      <c r="S228" s="148">
        <v>0</v>
      </c>
      <c r="T228" s="149">
        <f t="shared" si="33"/>
        <v>0</v>
      </c>
      <c r="AR228" s="150" t="s">
        <v>209</v>
      </c>
      <c r="AT228" s="150" t="s">
        <v>206</v>
      </c>
      <c r="AU228" s="150" t="s">
        <v>88</v>
      </c>
      <c r="AY228" s="17" t="s">
        <v>205</v>
      </c>
      <c r="BE228" s="151">
        <f t="shared" si="34"/>
        <v>0</v>
      </c>
      <c r="BF228" s="151">
        <f t="shared" si="35"/>
        <v>0</v>
      </c>
      <c r="BG228" s="151">
        <f t="shared" si="36"/>
        <v>0</v>
      </c>
      <c r="BH228" s="151">
        <f t="shared" si="37"/>
        <v>0</v>
      </c>
      <c r="BI228" s="151">
        <f t="shared" si="38"/>
        <v>0</v>
      </c>
      <c r="BJ228" s="17" t="s">
        <v>88</v>
      </c>
      <c r="BK228" s="151">
        <f t="shared" si="39"/>
        <v>0</v>
      </c>
      <c r="BL228" s="17" t="s">
        <v>210</v>
      </c>
      <c r="BM228" s="150" t="s">
        <v>1638</v>
      </c>
    </row>
    <row r="229" spans="2:65" s="1" customFormat="1" ht="37.9" customHeight="1">
      <c r="B229" s="136"/>
      <c r="C229" s="137" t="s">
        <v>1226</v>
      </c>
      <c r="D229" s="137" t="s">
        <v>206</v>
      </c>
      <c r="E229" s="138" t="s">
        <v>1639</v>
      </c>
      <c r="F229" s="139" t="s">
        <v>1640</v>
      </c>
      <c r="G229" s="140" t="s">
        <v>592</v>
      </c>
      <c r="H229" s="141">
        <v>6</v>
      </c>
      <c r="I229" s="142"/>
      <c r="J229" s="143">
        <f t="shared" si="30"/>
        <v>0</v>
      </c>
      <c r="K229" s="144"/>
      <c r="L229" s="145"/>
      <c r="M229" s="146" t="s">
        <v>1</v>
      </c>
      <c r="N229" s="147" t="s">
        <v>41</v>
      </c>
      <c r="P229" s="148">
        <f t="shared" si="31"/>
        <v>0</v>
      </c>
      <c r="Q229" s="148">
        <v>0</v>
      </c>
      <c r="R229" s="148">
        <f t="shared" si="32"/>
        <v>0</v>
      </c>
      <c r="S229" s="148">
        <v>0</v>
      </c>
      <c r="T229" s="149">
        <f t="shared" si="33"/>
        <v>0</v>
      </c>
      <c r="AR229" s="150" t="s">
        <v>209</v>
      </c>
      <c r="AT229" s="150" t="s">
        <v>206</v>
      </c>
      <c r="AU229" s="150" t="s">
        <v>88</v>
      </c>
      <c r="AY229" s="17" t="s">
        <v>205</v>
      </c>
      <c r="BE229" s="151">
        <f t="shared" si="34"/>
        <v>0</v>
      </c>
      <c r="BF229" s="151">
        <f t="shared" si="35"/>
        <v>0</v>
      </c>
      <c r="BG229" s="151">
        <f t="shared" si="36"/>
        <v>0</v>
      </c>
      <c r="BH229" s="151">
        <f t="shared" si="37"/>
        <v>0</v>
      </c>
      <c r="BI229" s="151">
        <f t="shared" si="38"/>
        <v>0</v>
      </c>
      <c r="BJ229" s="17" t="s">
        <v>88</v>
      </c>
      <c r="BK229" s="151">
        <f t="shared" si="39"/>
        <v>0</v>
      </c>
      <c r="BL229" s="17" t="s">
        <v>210</v>
      </c>
      <c r="BM229" s="150" t="s">
        <v>1641</v>
      </c>
    </row>
    <row r="230" spans="2:65" s="1" customFormat="1" ht="37.9" customHeight="1">
      <c r="B230" s="136"/>
      <c r="C230" s="137" t="s">
        <v>478</v>
      </c>
      <c r="D230" s="137" t="s">
        <v>206</v>
      </c>
      <c r="E230" s="138" t="s">
        <v>1642</v>
      </c>
      <c r="F230" s="139" t="s">
        <v>1643</v>
      </c>
      <c r="G230" s="140" t="s">
        <v>592</v>
      </c>
      <c r="H230" s="141">
        <v>3</v>
      </c>
      <c r="I230" s="142"/>
      <c r="J230" s="143">
        <f t="shared" si="30"/>
        <v>0</v>
      </c>
      <c r="K230" s="144"/>
      <c r="L230" s="145"/>
      <c r="M230" s="146" t="s">
        <v>1</v>
      </c>
      <c r="N230" s="147" t="s">
        <v>41</v>
      </c>
      <c r="P230" s="148">
        <f t="shared" si="31"/>
        <v>0</v>
      </c>
      <c r="Q230" s="148">
        <v>0</v>
      </c>
      <c r="R230" s="148">
        <f t="shared" si="32"/>
        <v>0</v>
      </c>
      <c r="S230" s="148">
        <v>0</v>
      </c>
      <c r="T230" s="149">
        <f t="shared" si="33"/>
        <v>0</v>
      </c>
      <c r="AR230" s="150" t="s">
        <v>209</v>
      </c>
      <c r="AT230" s="150" t="s">
        <v>206</v>
      </c>
      <c r="AU230" s="150" t="s">
        <v>88</v>
      </c>
      <c r="AY230" s="17" t="s">
        <v>205</v>
      </c>
      <c r="BE230" s="151">
        <f t="shared" si="34"/>
        <v>0</v>
      </c>
      <c r="BF230" s="151">
        <f t="shared" si="35"/>
        <v>0</v>
      </c>
      <c r="BG230" s="151">
        <f t="shared" si="36"/>
        <v>0</v>
      </c>
      <c r="BH230" s="151">
        <f t="shared" si="37"/>
        <v>0</v>
      </c>
      <c r="BI230" s="151">
        <f t="shared" si="38"/>
        <v>0</v>
      </c>
      <c r="BJ230" s="17" t="s">
        <v>88</v>
      </c>
      <c r="BK230" s="151">
        <f t="shared" si="39"/>
        <v>0</v>
      </c>
      <c r="BL230" s="17" t="s">
        <v>210</v>
      </c>
      <c r="BM230" s="150" t="s">
        <v>1644</v>
      </c>
    </row>
    <row r="231" spans="2:65" s="1" customFormat="1" ht="37.9" customHeight="1">
      <c r="B231" s="136"/>
      <c r="C231" s="137" t="s">
        <v>1229</v>
      </c>
      <c r="D231" s="137" t="s">
        <v>206</v>
      </c>
      <c r="E231" s="138" t="s">
        <v>1645</v>
      </c>
      <c r="F231" s="139" t="s">
        <v>1646</v>
      </c>
      <c r="G231" s="140" t="s">
        <v>592</v>
      </c>
      <c r="H231" s="141">
        <v>3</v>
      </c>
      <c r="I231" s="142"/>
      <c r="J231" s="143">
        <f t="shared" si="30"/>
        <v>0</v>
      </c>
      <c r="K231" s="144"/>
      <c r="L231" s="145"/>
      <c r="M231" s="146" t="s">
        <v>1</v>
      </c>
      <c r="N231" s="147" t="s">
        <v>41</v>
      </c>
      <c r="P231" s="148">
        <f t="shared" si="31"/>
        <v>0</v>
      </c>
      <c r="Q231" s="148">
        <v>0</v>
      </c>
      <c r="R231" s="148">
        <f t="shared" si="32"/>
        <v>0</v>
      </c>
      <c r="S231" s="148">
        <v>0</v>
      </c>
      <c r="T231" s="149">
        <f t="shared" si="33"/>
        <v>0</v>
      </c>
      <c r="AR231" s="150" t="s">
        <v>209</v>
      </c>
      <c r="AT231" s="150" t="s">
        <v>206</v>
      </c>
      <c r="AU231" s="150" t="s">
        <v>88</v>
      </c>
      <c r="AY231" s="17" t="s">
        <v>205</v>
      </c>
      <c r="BE231" s="151">
        <f t="shared" si="34"/>
        <v>0</v>
      </c>
      <c r="BF231" s="151">
        <f t="shared" si="35"/>
        <v>0</v>
      </c>
      <c r="BG231" s="151">
        <f t="shared" si="36"/>
        <v>0</v>
      </c>
      <c r="BH231" s="151">
        <f t="shared" si="37"/>
        <v>0</v>
      </c>
      <c r="BI231" s="151">
        <f t="shared" si="38"/>
        <v>0</v>
      </c>
      <c r="BJ231" s="17" t="s">
        <v>88</v>
      </c>
      <c r="BK231" s="151">
        <f t="shared" si="39"/>
        <v>0</v>
      </c>
      <c r="BL231" s="17" t="s">
        <v>210</v>
      </c>
      <c r="BM231" s="150" t="s">
        <v>1647</v>
      </c>
    </row>
    <row r="232" spans="2:65" s="1" customFormat="1" ht="44.25" customHeight="1">
      <c r="B232" s="136"/>
      <c r="C232" s="137" t="s">
        <v>1234</v>
      </c>
      <c r="D232" s="137" t="s">
        <v>206</v>
      </c>
      <c r="E232" s="138" t="s">
        <v>1648</v>
      </c>
      <c r="F232" s="139" t="s">
        <v>1649</v>
      </c>
      <c r="G232" s="140" t="s">
        <v>592</v>
      </c>
      <c r="H232" s="141">
        <v>88</v>
      </c>
      <c r="I232" s="142"/>
      <c r="J232" s="143">
        <f t="shared" si="30"/>
        <v>0</v>
      </c>
      <c r="K232" s="144"/>
      <c r="L232" s="145"/>
      <c r="M232" s="146" t="s">
        <v>1</v>
      </c>
      <c r="N232" s="147" t="s">
        <v>41</v>
      </c>
      <c r="P232" s="148">
        <f t="shared" si="31"/>
        <v>0</v>
      </c>
      <c r="Q232" s="148">
        <v>0</v>
      </c>
      <c r="R232" s="148">
        <f t="shared" si="32"/>
        <v>0</v>
      </c>
      <c r="S232" s="148">
        <v>0</v>
      </c>
      <c r="T232" s="149">
        <f t="shared" si="33"/>
        <v>0</v>
      </c>
      <c r="AR232" s="150" t="s">
        <v>209</v>
      </c>
      <c r="AT232" s="150" t="s">
        <v>206</v>
      </c>
      <c r="AU232" s="150" t="s">
        <v>88</v>
      </c>
      <c r="AY232" s="17" t="s">
        <v>205</v>
      </c>
      <c r="BE232" s="151">
        <f t="shared" si="34"/>
        <v>0</v>
      </c>
      <c r="BF232" s="151">
        <f t="shared" si="35"/>
        <v>0</v>
      </c>
      <c r="BG232" s="151">
        <f t="shared" si="36"/>
        <v>0</v>
      </c>
      <c r="BH232" s="151">
        <f t="shared" si="37"/>
        <v>0</v>
      </c>
      <c r="BI232" s="151">
        <f t="shared" si="38"/>
        <v>0</v>
      </c>
      <c r="BJ232" s="17" t="s">
        <v>88</v>
      </c>
      <c r="BK232" s="151">
        <f t="shared" si="39"/>
        <v>0</v>
      </c>
      <c r="BL232" s="17" t="s">
        <v>210</v>
      </c>
      <c r="BM232" s="150" t="s">
        <v>1650</v>
      </c>
    </row>
    <row r="233" spans="2:65" s="1" customFormat="1" ht="33" customHeight="1">
      <c r="B233" s="136"/>
      <c r="C233" s="137" t="s">
        <v>1238</v>
      </c>
      <c r="D233" s="137" t="s">
        <v>206</v>
      </c>
      <c r="E233" s="138" t="s">
        <v>1651</v>
      </c>
      <c r="F233" s="139" t="s">
        <v>1652</v>
      </c>
      <c r="G233" s="140" t="s">
        <v>592</v>
      </c>
      <c r="H233" s="141">
        <v>33</v>
      </c>
      <c r="I233" s="142"/>
      <c r="J233" s="143">
        <f t="shared" si="30"/>
        <v>0</v>
      </c>
      <c r="K233" s="144"/>
      <c r="L233" s="145"/>
      <c r="M233" s="146" t="s">
        <v>1</v>
      </c>
      <c r="N233" s="147" t="s">
        <v>41</v>
      </c>
      <c r="P233" s="148">
        <f t="shared" si="31"/>
        <v>0</v>
      </c>
      <c r="Q233" s="148">
        <v>0</v>
      </c>
      <c r="R233" s="148">
        <f t="shared" si="32"/>
        <v>0</v>
      </c>
      <c r="S233" s="148">
        <v>0</v>
      </c>
      <c r="T233" s="149">
        <f t="shared" si="33"/>
        <v>0</v>
      </c>
      <c r="AR233" s="150" t="s">
        <v>209</v>
      </c>
      <c r="AT233" s="150" t="s">
        <v>206</v>
      </c>
      <c r="AU233" s="150" t="s">
        <v>88</v>
      </c>
      <c r="AY233" s="17" t="s">
        <v>205</v>
      </c>
      <c r="BE233" s="151">
        <f t="shared" si="34"/>
        <v>0</v>
      </c>
      <c r="BF233" s="151">
        <f t="shared" si="35"/>
        <v>0</v>
      </c>
      <c r="BG233" s="151">
        <f t="shared" si="36"/>
        <v>0</v>
      </c>
      <c r="BH233" s="151">
        <f t="shared" si="37"/>
        <v>0</v>
      </c>
      <c r="BI233" s="151">
        <f t="shared" si="38"/>
        <v>0</v>
      </c>
      <c r="BJ233" s="17" t="s">
        <v>88</v>
      </c>
      <c r="BK233" s="151">
        <f t="shared" si="39"/>
        <v>0</v>
      </c>
      <c r="BL233" s="17" t="s">
        <v>210</v>
      </c>
      <c r="BM233" s="150" t="s">
        <v>1653</v>
      </c>
    </row>
    <row r="234" spans="2:65" s="1" customFormat="1" ht="33" customHeight="1">
      <c r="B234" s="136"/>
      <c r="C234" s="137" t="s">
        <v>1242</v>
      </c>
      <c r="D234" s="137" t="s">
        <v>206</v>
      </c>
      <c r="E234" s="138" t="s">
        <v>1654</v>
      </c>
      <c r="F234" s="139" t="s">
        <v>1655</v>
      </c>
      <c r="G234" s="140" t="s">
        <v>592</v>
      </c>
      <c r="H234" s="141">
        <v>30</v>
      </c>
      <c r="I234" s="142"/>
      <c r="J234" s="143">
        <f t="shared" si="30"/>
        <v>0</v>
      </c>
      <c r="K234" s="144"/>
      <c r="L234" s="145"/>
      <c r="M234" s="146" t="s">
        <v>1</v>
      </c>
      <c r="N234" s="147" t="s">
        <v>41</v>
      </c>
      <c r="P234" s="148">
        <f t="shared" si="31"/>
        <v>0</v>
      </c>
      <c r="Q234" s="148">
        <v>0</v>
      </c>
      <c r="R234" s="148">
        <f t="shared" si="32"/>
        <v>0</v>
      </c>
      <c r="S234" s="148">
        <v>0</v>
      </c>
      <c r="T234" s="149">
        <f t="shared" si="33"/>
        <v>0</v>
      </c>
      <c r="AR234" s="150" t="s">
        <v>209</v>
      </c>
      <c r="AT234" s="150" t="s">
        <v>206</v>
      </c>
      <c r="AU234" s="150" t="s">
        <v>88</v>
      </c>
      <c r="AY234" s="17" t="s">
        <v>205</v>
      </c>
      <c r="BE234" s="151">
        <f t="shared" si="34"/>
        <v>0</v>
      </c>
      <c r="BF234" s="151">
        <f t="shared" si="35"/>
        <v>0</v>
      </c>
      <c r="BG234" s="151">
        <f t="shared" si="36"/>
        <v>0</v>
      </c>
      <c r="BH234" s="151">
        <f t="shared" si="37"/>
        <v>0</v>
      </c>
      <c r="BI234" s="151">
        <f t="shared" si="38"/>
        <v>0</v>
      </c>
      <c r="BJ234" s="17" t="s">
        <v>88</v>
      </c>
      <c r="BK234" s="151">
        <f t="shared" si="39"/>
        <v>0</v>
      </c>
      <c r="BL234" s="17" t="s">
        <v>210</v>
      </c>
      <c r="BM234" s="150" t="s">
        <v>1656</v>
      </c>
    </row>
    <row r="235" spans="2:65" s="1" customFormat="1" ht="33" customHeight="1">
      <c r="B235" s="136"/>
      <c r="C235" s="137" t="s">
        <v>1246</v>
      </c>
      <c r="D235" s="137" t="s">
        <v>206</v>
      </c>
      <c r="E235" s="138" t="s">
        <v>1657</v>
      </c>
      <c r="F235" s="139" t="s">
        <v>1658</v>
      </c>
      <c r="G235" s="140" t="s">
        <v>592</v>
      </c>
      <c r="H235" s="141">
        <v>5</v>
      </c>
      <c r="I235" s="142"/>
      <c r="J235" s="143">
        <f t="shared" si="30"/>
        <v>0</v>
      </c>
      <c r="K235" s="144"/>
      <c r="L235" s="145"/>
      <c r="M235" s="146" t="s">
        <v>1</v>
      </c>
      <c r="N235" s="147" t="s">
        <v>41</v>
      </c>
      <c r="P235" s="148">
        <f t="shared" si="31"/>
        <v>0</v>
      </c>
      <c r="Q235" s="148">
        <v>0</v>
      </c>
      <c r="R235" s="148">
        <f t="shared" si="32"/>
        <v>0</v>
      </c>
      <c r="S235" s="148">
        <v>0</v>
      </c>
      <c r="T235" s="149">
        <f t="shared" si="33"/>
        <v>0</v>
      </c>
      <c r="AR235" s="150" t="s">
        <v>209</v>
      </c>
      <c r="AT235" s="150" t="s">
        <v>206</v>
      </c>
      <c r="AU235" s="150" t="s">
        <v>88</v>
      </c>
      <c r="AY235" s="17" t="s">
        <v>205</v>
      </c>
      <c r="BE235" s="151">
        <f t="shared" si="34"/>
        <v>0</v>
      </c>
      <c r="BF235" s="151">
        <f t="shared" si="35"/>
        <v>0</v>
      </c>
      <c r="BG235" s="151">
        <f t="shared" si="36"/>
        <v>0</v>
      </c>
      <c r="BH235" s="151">
        <f t="shared" si="37"/>
        <v>0</v>
      </c>
      <c r="BI235" s="151">
        <f t="shared" si="38"/>
        <v>0</v>
      </c>
      <c r="BJ235" s="17" t="s">
        <v>88</v>
      </c>
      <c r="BK235" s="151">
        <f t="shared" si="39"/>
        <v>0</v>
      </c>
      <c r="BL235" s="17" t="s">
        <v>210</v>
      </c>
      <c r="BM235" s="150" t="s">
        <v>1659</v>
      </c>
    </row>
    <row r="236" spans="2:65" s="1" customFormat="1" ht="37.9" customHeight="1">
      <c r="B236" s="136"/>
      <c r="C236" s="137" t="s">
        <v>1249</v>
      </c>
      <c r="D236" s="137" t="s">
        <v>206</v>
      </c>
      <c r="E236" s="138" t="s">
        <v>1660</v>
      </c>
      <c r="F236" s="139" t="s">
        <v>1661</v>
      </c>
      <c r="G236" s="140" t="s">
        <v>592</v>
      </c>
      <c r="H236" s="141">
        <v>2</v>
      </c>
      <c r="I236" s="142"/>
      <c r="J236" s="143">
        <f t="shared" si="30"/>
        <v>0</v>
      </c>
      <c r="K236" s="144"/>
      <c r="L236" s="145"/>
      <c r="M236" s="146" t="s">
        <v>1</v>
      </c>
      <c r="N236" s="147" t="s">
        <v>41</v>
      </c>
      <c r="P236" s="148">
        <f t="shared" si="31"/>
        <v>0</v>
      </c>
      <c r="Q236" s="148">
        <v>0</v>
      </c>
      <c r="R236" s="148">
        <f t="shared" si="32"/>
        <v>0</v>
      </c>
      <c r="S236" s="148">
        <v>0</v>
      </c>
      <c r="T236" s="149">
        <f t="shared" si="33"/>
        <v>0</v>
      </c>
      <c r="AR236" s="150" t="s">
        <v>209</v>
      </c>
      <c r="AT236" s="150" t="s">
        <v>206</v>
      </c>
      <c r="AU236" s="150" t="s">
        <v>88</v>
      </c>
      <c r="AY236" s="17" t="s">
        <v>205</v>
      </c>
      <c r="BE236" s="151">
        <f t="shared" si="34"/>
        <v>0</v>
      </c>
      <c r="BF236" s="151">
        <f t="shared" si="35"/>
        <v>0</v>
      </c>
      <c r="BG236" s="151">
        <f t="shared" si="36"/>
        <v>0</v>
      </c>
      <c r="BH236" s="151">
        <f t="shared" si="37"/>
        <v>0</v>
      </c>
      <c r="BI236" s="151">
        <f t="shared" si="38"/>
        <v>0</v>
      </c>
      <c r="BJ236" s="17" t="s">
        <v>88</v>
      </c>
      <c r="BK236" s="151">
        <f t="shared" si="39"/>
        <v>0</v>
      </c>
      <c r="BL236" s="17" t="s">
        <v>210</v>
      </c>
      <c r="BM236" s="150" t="s">
        <v>1662</v>
      </c>
    </row>
    <row r="237" spans="2:65" s="1" customFormat="1" ht="37.9" customHeight="1">
      <c r="B237" s="136"/>
      <c r="C237" s="137" t="s">
        <v>1252</v>
      </c>
      <c r="D237" s="137" t="s">
        <v>206</v>
      </c>
      <c r="E237" s="138" t="s">
        <v>1663</v>
      </c>
      <c r="F237" s="139" t="s">
        <v>1664</v>
      </c>
      <c r="G237" s="140" t="s">
        <v>592</v>
      </c>
      <c r="H237" s="141">
        <v>8</v>
      </c>
      <c r="I237" s="142"/>
      <c r="J237" s="143">
        <f t="shared" si="30"/>
        <v>0</v>
      </c>
      <c r="K237" s="144"/>
      <c r="L237" s="145"/>
      <c r="M237" s="146" t="s">
        <v>1</v>
      </c>
      <c r="N237" s="147" t="s">
        <v>41</v>
      </c>
      <c r="P237" s="148">
        <f t="shared" si="31"/>
        <v>0</v>
      </c>
      <c r="Q237" s="148">
        <v>0</v>
      </c>
      <c r="R237" s="148">
        <f t="shared" si="32"/>
        <v>0</v>
      </c>
      <c r="S237" s="148">
        <v>0</v>
      </c>
      <c r="T237" s="149">
        <f t="shared" si="33"/>
        <v>0</v>
      </c>
      <c r="AR237" s="150" t="s">
        <v>209</v>
      </c>
      <c r="AT237" s="150" t="s">
        <v>206</v>
      </c>
      <c r="AU237" s="150" t="s">
        <v>88</v>
      </c>
      <c r="AY237" s="17" t="s">
        <v>205</v>
      </c>
      <c r="BE237" s="151">
        <f t="shared" si="34"/>
        <v>0</v>
      </c>
      <c r="BF237" s="151">
        <f t="shared" si="35"/>
        <v>0</v>
      </c>
      <c r="BG237" s="151">
        <f t="shared" si="36"/>
        <v>0</v>
      </c>
      <c r="BH237" s="151">
        <f t="shared" si="37"/>
        <v>0</v>
      </c>
      <c r="BI237" s="151">
        <f t="shared" si="38"/>
        <v>0</v>
      </c>
      <c r="BJ237" s="17" t="s">
        <v>88</v>
      </c>
      <c r="BK237" s="151">
        <f t="shared" si="39"/>
        <v>0</v>
      </c>
      <c r="BL237" s="17" t="s">
        <v>210</v>
      </c>
      <c r="BM237" s="150" t="s">
        <v>1665</v>
      </c>
    </row>
    <row r="238" spans="2:65" s="1" customFormat="1" ht="24.2" customHeight="1">
      <c r="B238" s="136"/>
      <c r="C238" s="137" t="s">
        <v>1256</v>
      </c>
      <c r="D238" s="137" t="s">
        <v>206</v>
      </c>
      <c r="E238" s="138" t="s">
        <v>1666</v>
      </c>
      <c r="F238" s="139" t="s">
        <v>1667</v>
      </c>
      <c r="G238" s="140" t="s">
        <v>370</v>
      </c>
      <c r="H238" s="141">
        <v>140</v>
      </c>
      <c r="I238" s="142"/>
      <c r="J238" s="143">
        <f t="shared" si="30"/>
        <v>0</v>
      </c>
      <c r="K238" s="144"/>
      <c r="L238" s="145"/>
      <c r="M238" s="146" t="s">
        <v>1</v>
      </c>
      <c r="N238" s="147" t="s">
        <v>41</v>
      </c>
      <c r="P238" s="148">
        <f t="shared" si="31"/>
        <v>0</v>
      </c>
      <c r="Q238" s="148">
        <v>0</v>
      </c>
      <c r="R238" s="148">
        <f t="shared" si="32"/>
        <v>0</v>
      </c>
      <c r="S238" s="148">
        <v>0</v>
      </c>
      <c r="T238" s="149">
        <f t="shared" si="33"/>
        <v>0</v>
      </c>
      <c r="AR238" s="150" t="s">
        <v>209</v>
      </c>
      <c r="AT238" s="150" t="s">
        <v>206</v>
      </c>
      <c r="AU238" s="150" t="s">
        <v>88</v>
      </c>
      <c r="AY238" s="17" t="s">
        <v>205</v>
      </c>
      <c r="BE238" s="151">
        <f t="shared" si="34"/>
        <v>0</v>
      </c>
      <c r="BF238" s="151">
        <f t="shared" si="35"/>
        <v>0</v>
      </c>
      <c r="BG238" s="151">
        <f t="shared" si="36"/>
        <v>0</v>
      </c>
      <c r="BH238" s="151">
        <f t="shared" si="37"/>
        <v>0</v>
      </c>
      <c r="BI238" s="151">
        <f t="shared" si="38"/>
        <v>0</v>
      </c>
      <c r="BJ238" s="17" t="s">
        <v>88</v>
      </c>
      <c r="BK238" s="151">
        <f t="shared" si="39"/>
        <v>0</v>
      </c>
      <c r="BL238" s="17" t="s">
        <v>210</v>
      </c>
      <c r="BM238" s="150" t="s">
        <v>1668</v>
      </c>
    </row>
    <row r="239" spans="2:65" s="1" customFormat="1" ht="24.2" customHeight="1">
      <c r="B239" s="136"/>
      <c r="C239" s="137" t="s">
        <v>1259</v>
      </c>
      <c r="D239" s="137" t="s">
        <v>206</v>
      </c>
      <c r="E239" s="138" t="s">
        <v>1669</v>
      </c>
      <c r="F239" s="139" t="s">
        <v>1670</v>
      </c>
      <c r="G239" s="140" t="s">
        <v>592</v>
      </c>
      <c r="H239" s="141">
        <v>28</v>
      </c>
      <c r="I239" s="142"/>
      <c r="J239" s="143">
        <f t="shared" ref="J239:J270" si="40">ROUND(I239*H239,2)</f>
        <v>0</v>
      </c>
      <c r="K239" s="144"/>
      <c r="L239" s="145"/>
      <c r="M239" s="146" t="s">
        <v>1</v>
      </c>
      <c r="N239" s="147" t="s">
        <v>41</v>
      </c>
      <c r="P239" s="148">
        <f t="shared" ref="P239:P270" si="41">O239*H239</f>
        <v>0</v>
      </c>
      <c r="Q239" s="148">
        <v>0</v>
      </c>
      <c r="R239" s="148">
        <f t="shared" ref="R239:R270" si="42">Q239*H239</f>
        <v>0</v>
      </c>
      <c r="S239" s="148">
        <v>0</v>
      </c>
      <c r="T239" s="149">
        <f t="shared" ref="T239:T270" si="43">S239*H239</f>
        <v>0</v>
      </c>
      <c r="AR239" s="150" t="s">
        <v>209</v>
      </c>
      <c r="AT239" s="150" t="s">
        <v>206</v>
      </c>
      <c r="AU239" s="150" t="s">
        <v>88</v>
      </c>
      <c r="AY239" s="17" t="s">
        <v>205</v>
      </c>
      <c r="BE239" s="151">
        <f t="shared" ref="BE239:BE270" si="44">IF(N239="základná",J239,0)</f>
        <v>0</v>
      </c>
      <c r="BF239" s="151">
        <f t="shared" ref="BF239:BF270" si="45">IF(N239="znížená",J239,0)</f>
        <v>0</v>
      </c>
      <c r="BG239" s="151">
        <f t="shared" ref="BG239:BG270" si="46">IF(N239="zákl. prenesená",J239,0)</f>
        <v>0</v>
      </c>
      <c r="BH239" s="151">
        <f t="shared" ref="BH239:BH270" si="47">IF(N239="zníž. prenesená",J239,0)</f>
        <v>0</v>
      </c>
      <c r="BI239" s="151">
        <f t="shared" ref="BI239:BI270" si="48">IF(N239="nulová",J239,0)</f>
        <v>0</v>
      </c>
      <c r="BJ239" s="17" t="s">
        <v>88</v>
      </c>
      <c r="BK239" s="151">
        <f t="shared" ref="BK239:BK270" si="49">ROUND(I239*H239,2)</f>
        <v>0</v>
      </c>
      <c r="BL239" s="17" t="s">
        <v>210</v>
      </c>
      <c r="BM239" s="150" t="s">
        <v>1671</v>
      </c>
    </row>
    <row r="240" spans="2:65" s="1" customFormat="1" ht="49.15" customHeight="1">
      <c r="B240" s="136"/>
      <c r="C240" s="137" t="s">
        <v>1262</v>
      </c>
      <c r="D240" s="137" t="s">
        <v>206</v>
      </c>
      <c r="E240" s="138" t="s">
        <v>1672</v>
      </c>
      <c r="F240" s="139" t="s">
        <v>1673</v>
      </c>
      <c r="G240" s="140" t="s">
        <v>592</v>
      </c>
      <c r="H240" s="141">
        <v>93</v>
      </c>
      <c r="I240" s="142"/>
      <c r="J240" s="143">
        <f t="shared" si="40"/>
        <v>0</v>
      </c>
      <c r="K240" s="144"/>
      <c r="L240" s="145"/>
      <c r="M240" s="146" t="s">
        <v>1</v>
      </c>
      <c r="N240" s="147" t="s">
        <v>41</v>
      </c>
      <c r="P240" s="148">
        <f t="shared" si="41"/>
        <v>0</v>
      </c>
      <c r="Q240" s="148">
        <v>0</v>
      </c>
      <c r="R240" s="148">
        <f t="shared" si="42"/>
        <v>0</v>
      </c>
      <c r="S240" s="148">
        <v>0</v>
      </c>
      <c r="T240" s="149">
        <f t="shared" si="43"/>
        <v>0</v>
      </c>
      <c r="AR240" s="150" t="s">
        <v>209</v>
      </c>
      <c r="AT240" s="150" t="s">
        <v>206</v>
      </c>
      <c r="AU240" s="150" t="s">
        <v>88</v>
      </c>
      <c r="AY240" s="17" t="s">
        <v>205</v>
      </c>
      <c r="BE240" s="151">
        <f t="shared" si="44"/>
        <v>0</v>
      </c>
      <c r="BF240" s="151">
        <f t="shared" si="45"/>
        <v>0</v>
      </c>
      <c r="BG240" s="151">
        <f t="shared" si="46"/>
        <v>0</v>
      </c>
      <c r="BH240" s="151">
        <f t="shared" si="47"/>
        <v>0</v>
      </c>
      <c r="BI240" s="151">
        <f t="shared" si="48"/>
        <v>0</v>
      </c>
      <c r="BJ240" s="17" t="s">
        <v>88</v>
      </c>
      <c r="BK240" s="151">
        <f t="shared" si="49"/>
        <v>0</v>
      </c>
      <c r="BL240" s="17" t="s">
        <v>210</v>
      </c>
      <c r="BM240" s="150" t="s">
        <v>1674</v>
      </c>
    </row>
    <row r="241" spans="2:65" s="1" customFormat="1" ht="44.25" customHeight="1">
      <c r="B241" s="136"/>
      <c r="C241" s="137" t="s">
        <v>1265</v>
      </c>
      <c r="D241" s="137" t="s">
        <v>206</v>
      </c>
      <c r="E241" s="138" t="s">
        <v>1675</v>
      </c>
      <c r="F241" s="139" t="s">
        <v>1676</v>
      </c>
      <c r="G241" s="140" t="s">
        <v>592</v>
      </c>
      <c r="H241" s="141">
        <v>72</v>
      </c>
      <c r="I241" s="142"/>
      <c r="J241" s="143">
        <f t="shared" si="40"/>
        <v>0</v>
      </c>
      <c r="K241" s="144"/>
      <c r="L241" s="145"/>
      <c r="M241" s="146" t="s">
        <v>1</v>
      </c>
      <c r="N241" s="147" t="s">
        <v>41</v>
      </c>
      <c r="P241" s="148">
        <f t="shared" si="41"/>
        <v>0</v>
      </c>
      <c r="Q241" s="148">
        <v>0</v>
      </c>
      <c r="R241" s="148">
        <f t="shared" si="42"/>
        <v>0</v>
      </c>
      <c r="S241" s="148">
        <v>0</v>
      </c>
      <c r="T241" s="149">
        <f t="shared" si="43"/>
        <v>0</v>
      </c>
      <c r="AR241" s="150" t="s">
        <v>209</v>
      </c>
      <c r="AT241" s="150" t="s">
        <v>206</v>
      </c>
      <c r="AU241" s="150" t="s">
        <v>88</v>
      </c>
      <c r="AY241" s="17" t="s">
        <v>205</v>
      </c>
      <c r="BE241" s="151">
        <f t="shared" si="44"/>
        <v>0</v>
      </c>
      <c r="BF241" s="151">
        <f t="shared" si="45"/>
        <v>0</v>
      </c>
      <c r="BG241" s="151">
        <f t="shared" si="46"/>
        <v>0</v>
      </c>
      <c r="BH241" s="151">
        <f t="shared" si="47"/>
        <v>0</v>
      </c>
      <c r="BI241" s="151">
        <f t="shared" si="48"/>
        <v>0</v>
      </c>
      <c r="BJ241" s="17" t="s">
        <v>88</v>
      </c>
      <c r="BK241" s="151">
        <f t="shared" si="49"/>
        <v>0</v>
      </c>
      <c r="BL241" s="17" t="s">
        <v>210</v>
      </c>
      <c r="BM241" s="150" t="s">
        <v>1677</v>
      </c>
    </row>
    <row r="242" spans="2:65" s="1" customFormat="1" ht="24.2" customHeight="1">
      <c r="B242" s="136"/>
      <c r="C242" s="137" t="s">
        <v>1270</v>
      </c>
      <c r="D242" s="137" t="s">
        <v>206</v>
      </c>
      <c r="E242" s="138" t="s">
        <v>1678</v>
      </c>
      <c r="F242" s="139" t="s">
        <v>1679</v>
      </c>
      <c r="G242" s="140" t="s">
        <v>592</v>
      </c>
      <c r="H242" s="141">
        <v>1</v>
      </c>
      <c r="I242" s="142"/>
      <c r="J242" s="143">
        <f t="shared" si="40"/>
        <v>0</v>
      </c>
      <c r="K242" s="144"/>
      <c r="L242" s="145"/>
      <c r="M242" s="146" t="s">
        <v>1</v>
      </c>
      <c r="N242" s="147" t="s">
        <v>41</v>
      </c>
      <c r="P242" s="148">
        <f t="shared" si="41"/>
        <v>0</v>
      </c>
      <c r="Q242" s="148">
        <v>0</v>
      </c>
      <c r="R242" s="148">
        <f t="shared" si="42"/>
        <v>0</v>
      </c>
      <c r="S242" s="148">
        <v>0</v>
      </c>
      <c r="T242" s="149">
        <f t="shared" si="43"/>
        <v>0</v>
      </c>
      <c r="AR242" s="150" t="s">
        <v>209</v>
      </c>
      <c r="AT242" s="150" t="s">
        <v>206</v>
      </c>
      <c r="AU242" s="150" t="s">
        <v>88</v>
      </c>
      <c r="AY242" s="17" t="s">
        <v>205</v>
      </c>
      <c r="BE242" s="151">
        <f t="shared" si="44"/>
        <v>0</v>
      </c>
      <c r="BF242" s="151">
        <f t="shared" si="45"/>
        <v>0</v>
      </c>
      <c r="BG242" s="151">
        <f t="shared" si="46"/>
        <v>0</v>
      </c>
      <c r="BH242" s="151">
        <f t="shared" si="47"/>
        <v>0</v>
      </c>
      <c r="BI242" s="151">
        <f t="shared" si="48"/>
        <v>0</v>
      </c>
      <c r="BJ242" s="17" t="s">
        <v>88</v>
      </c>
      <c r="BK242" s="151">
        <f t="shared" si="49"/>
        <v>0</v>
      </c>
      <c r="BL242" s="17" t="s">
        <v>210</v>
      </c>
      <c r="BM242" s="150" t="s">
        <v>1680</v>
      </c>
    </row>
    <row r="243" spans="2:65" s="1" customFormat="1" ht="24.2" customHeight="1">
      <c r="B243" s="136"/>
      <c r="C243" s="137" t="s">
        <v>1272</v>
      </c>
      <c r="D243" s="137" t="s">
        <v>206</v>
      </c>
      <c r="E243" s="138" t="s">
        <v>1681</v>
      </c>
      <c r="F243" s="139" t="s">
        <v>1682</v>
      </c>
      <c r="G243" s="140" t="s">
        <v>592</v>
      </c>
      <c r="H243" s="141">
        <v>260</v>
      </c>
      <c r="I243" s="142"/>
      <c r="J243" s="143">
        <f t="shared" si="40"/>
        <v>0</v>
      </c>
      <c r="K243" s="144"/>
      <c r="L243" s="145"/>
      <c r="M243" s="146" t="s">
        <v>1</v>
      </c>
      <c r="N243" s="147" t="s">
        <v>41</v>
      </c>
      <c r="P243" s="148">
        <f t="shared" si="41"/>
        <v>0</v>
      </c>
      <c r="Q243" s="148">
        <v>0</v>
      </c>
      <c r="R243" s="148">
        <f t="shared" si="42"/>
        <v>0</v>
      </c>
      <c r="S243" s="148">
        <v>0</v>
      </c>
      <c r="T243" s="149">
        <f t="shared" si="43"/>
        <v>0</v>
      </c>
      <c r="AR243" s="150" t="s">
        <v>209</v>
      </c>
      <c r="AT243" s="150" t="s">
        <v>206</v>
      </c>
      <c r="AU243" s="150" t="s">
        <v>88</v>
      </c>
      <c r="AY243" s="17" t="s">
        <v>205</v>
      </c>
      <c r="BE243" s="151">
        <f t="shared" si="44"/>
        <v>0</v>
      </c>
      <c r="BF243" s="151">
        <f t="shared" si="45"/>
        <v>0</v>
      </c>
      <c r="BG243" s="151">
        <f t="shared" si="46"/>
        <v>0</v>
      </c>
      <c r="BH243" s="151">
        <f t="shared" si="47"/>
        <v>0</v>
      </c>
      <c r="BI243" s="151">
        <f t="shared" si="48"/>
        <v>0</v>
      </c>
      <c r="BJ243" s="17" t="s">
        <v>88</v>
      </c>
      <c r="BK243" s="151">
        <f t="shared" si="49"/>
        <v>0</v>
      </c>
      <c r="BL243" s="17" t="s">
        <v>210</v>
      </c>
      <c r="BM243" s="150" t="s">
        <v>1683</v>
      </c>
    </row>
    <row r="244" spans="2:65" s="1" customFormat="1" ht="24.2" customHeight="1">
      <c r="B244" s="136"/>
      <c r="C244" s="137" t="s">
        <v>1274</v>
      </c>
      <c r="D244" s="137" t="s">
        <v>206</v>
      </c>
      <c r="E244" s="138" t="s">
        <v>1684</v>
      </c>
      <c r="F244" s="139" t="s">
        <v>1685</v>
      </c>
      <c r="G244" s="140" t="s">
        <v>592</v>
      </c>
      <c r="H244" s="141">
        <v>98</v>
      </c>
      <c r="I244" s="142"/>
      <c r="J244" s="143">
        <f t="shared" si="40"/>
        <v>0</v>
      </c>
      <c r="K244" s="144"/>
      <c r="L244" s="145"/>
      <c r="M244" s="146" t="s">
        <v>1</v>
      </c>
      <c r="N244" s="147" t="s">
        <v>41</v>
      </c>
      <c r="P244" s="148">
        <f t="shared" si="41"/>
        <v>0</v>
      </c>
      <c r="Q244" s="148">
        <v>0</v>
      </c>
      <c r="R244" s="148">
        <f t="shared" si="42"/>
        <v>0</v>
      </c>
      <c r="S244" s="148">
        <v>0</v>
      </c>
      <c r="T244" s="149">
        <f t="shared" si="43"/>
        <v>0</v>
      </c>
      <c r="AR244" s="150" t="s">
        <v>209</v>
      </c>
      <c r="AT244" s="150" t="s">
        <v>206</v>
      </c>
      <c r="AU244" s="150" t="s">
        <v>88</v>
      </c>
      <c r="AY244" s="17" t="s">
        <v>205</v>
      </c>
      <c r="BE244" s="151">
        <f t="shared" si="44"/>
        <v>0</v>
      </c>
      <c r="BF244" s="151">
        <f t="shared" si="45"/>
        <v>0</v>
      </c>
      <c r="BG244" s="151">
        <f t="shared" si="46"/>
        <v>0</v>
      </c>
      <c r="BH244" s="151">
        <f t="shared" si="47"/>
        <v>0</v>
      </c>
      <c r="BI244" s="151">
        <f t="shared" si="48"/>
        <v>0</v>
      </c>
      <c r="BJ244" s="17" t="s">
        <v>88</v>
      </c>
      <c r="BK244" s="151">
        <f t="shared" si="49"/>
        <v>0</v>
      </c>
      <c r="BL244" s="17" t="s">
        <v>210</v>
      </c>
      <c r="BM244" s="150" t="s">
        <v>1686</v>
      </c>
    </row>
    <row r="245" spans="2:65" s="1" customFormat="1" ht="24.2" customHeight="1">
      <c r="B245" s="136"/>
      <c r="C245" s="137" t="s">
        <v>1276</v>
      </c>
      <c r="D245" s="137" t="s">
        <v>206</v>
      </c>
      <c r="E245" s="138" t="s">
        <v>1687</v>
      </c>
      <c r="F245" s="139" t="s">
        <v>1688</v>
      </c>
      <c r="G245" s="140" t="s">
        <v>592</v>
      </c>
      <c r="H245" s="141">
        <v>20</v>
      </c>
      <c r="I245" s="142"/>
      <c r="J245" s="143">
        <f t="shared" si="40"/>
        <v>0</v>
      </c>
      <c r="K245" s="144"/>
      <c r="L245" s="145"/>
      <c r="M245" s="146" t="s">
        <v>1</v>
      </c>
      <c r="N245" s="147" t="s">
        <v>41</v>
      </c>
      <c r="P245" s="148">
        <f t="shared" si="41"/>
        <v>0</v>
      </c>
      <c r="Q245" s="148">
        <v>0</v>
      </c>
      <c r="R245" s="148">
        <f t="shared" si="42"/>
        <v>0</v>
      </c>
      <c r="S245" s="148">
        <v>0</v>
      </c>
      <c r="T245" s="149">
        <f t="shared" si="43"/>
        <v>0</v>
      </c>
      <c r="AR245" s="150" t="s">
        <v>209</v>
      </c>
      <c r="AT245" s="150" t="s">
        <v>206</v>
      </c>
      <c r="AU245" s="150" t="s">
        <v>88</v>
      </c>
      <c r="AY245" s="17" t="s">
        <v>205</v>
      </c>
      <c r="BE245" s="151">
        <f t="shared" si="44"/>
        <v>0</v>
      </c>
      <c r="BF245" s="151">
        <f t="shared" si="45"/>
        <v>0</v>
      </c>
      <c r="BG245" s="151">
        <f t="shared" si="46"/>
        <v>0</v>
      </c>
      <c r="BH245" s="151">
        <f t="shared" si="47"/>
        <v>0</v>
      </c>
      <c r="BI245" s="151">
        <f t="shared" si="48"/>
        <v>0</v>
      </c>
      <c r="BJ245" s="17" t="s">
        <v>88</v>
      </c>
      <c r="BK245" s="151">
        <f t="shared" si="49"/>
        <v>0</v>
      </c>
      <c r="BL245" s="17" t="s">
        <v>210</v>
      </c>
      <c r="BM245" s="150" t="s">
        <v>1689</v>
      </c>
    </row>
    <row r="246" spans="2:65" s="1" customFormat="1" ht="24.2" customHeight="1">
      <c r="B246" s="136"/>
      <c r="C246" s="137" t="s">
        <v>1278</v>
      </c>
      <c r="D246" s="137" t="s">
        <v>206</v>
      </c>
      <c r="E246" s="138" t="s">
        <v>1690</v>
      </c>
      <c r="F246" s="139" t="s">
        <v>1691</v>
      </c>
      <c r="G246" s="140" t="s">
        <v>592</v>
      </c>
      <c r="H246" s="141">
        <v>178</v>
      </c>
      <c r="I246" s="142"/>
      <c r="J246" s="143">
        <f t="shared" si="40"/>
        <v>0</v>
      </c>
      <c r="K246" s="144"/>
      <c r="L246" s="145"/>
      <c r="M246" s="146" t="s">
        <v>1</v>
      </c>
      <c r="N246" s="147" t="s">
        <v>41</v>
      </c>
      <c r="P246" s="148">
        <f t="shared" si="41"/>
        <v>0</v>
      </c>
      <c r="Q246" s="148">
        <v>0</v>
      </c>
      <c r="R246" s="148">
        <f t="shared" si="42"/>
        <v>0</v>
      </c>
      <c r="S246" s="148">
        <v>0</v>
      </c>
      <c r="T246" s="149">
        <f t="shared" si="43"/>
        <v>0</v>
      </c>
      <c r="AR246" s="150" t="s">
        <v>209</v>
      </c>
      <c r="AT246" s="150" t="s">
        <v>206</v>
      </c>
      <c r="AU246" s="150" t="s">
        <v>88</v>
      </c>
      <c r="AY246" s="17" t="s">
        <v>205</v>
      </c>
      <c r="BE246" s="151">
        <f t="shared" si="44"/>
        <v>0</v>
      </c>
      <c r="BF246" s="151">
        <f t="shared" si="45"/>
        <v>0</v>
      </c>
      <c r="BG246" s="151">
        <f t="shared" si="46"/>
        <v>0</v>
      </c>
      <c r="BH246" s="151">
        <f t="shared" si="47"/>
        <v>0</v>
      </c>
      <c r="BI246" s="151">
        <f t="shared" si="48"/>
        <v>0</v>
      </c>
      <c r="BJ246" s="17" t="s">
        <v>88</v>
      </c>
      <c r="BK246" s="151">
        <f t="shared" si="49"/>
        <v>0</v>
      </c>
      <c r="BL246" s="17" t="s">
        <v>210</v>
      </c>
      <c r="BM246" s="150" t="s">
        <v>1692</v>
      </c>
    </row>
    <row r="247" spans="2:65" s="1" customFormat="1" ht="21.75" customHeight="1">
      <c r="B247" s="136"/>
      <c r="C247" s="137" t="s">
        <v>1283</v>
      </c>
      <c r="D247" s="137" t="s">
        <v>206</v>
      </c>
      <c r="E247" s="138" t="s">
        <v>1693</v>
      </c>
      <c r="F247" s="139" t="s">
        <v>1694</v>
      </c>
      <c r="G247" s="140" t="s">
        <v>592</v>
      </c>
      <c r="H247" s="141">
        <v>101</v>
      </c>
      <c r="I247" s="142"/>
      <c r="J247" s="143">
        <f t="shared" si="40"/>
        <v>0</v>
      </c>
      <c r="K247" s="144"/>
      <c r="L247" s="145"/>
      <c r="M247" s="146" t="s">
        <v>1</v>
      </c>
      <c r="N247" s="147" t="s">
        <v>41</v>
      </c>
      <c r="P247" s="148">
        <f t="shared" si="41"/>
        <v>0</v>
      </c>
      <c r="Q247" s="148">
        <v>0</v>
      </c>
      <c r="R247" s="148">
        <f t="shared" si="42"/>
        <v>0</v>
      </c>
      <c r="S247" s="148">
        <v>0</v>
      </c>
      <c r="T247" s="149">
        <f t="shared" si="43"/>
        <v>0</v>
      </c>
      <c r="AR247" s="150" t="s">
        <v>209</v>
      </c>
      <c r="AT247" s="150" t="s">
        <v>206</v>
      </c>
      <c r="AU247" s="150" t="s">
        <v>88</v>
      </c>
      <c r="AY247" s="17" t="s">
        <v>205</v>
      </c>
      <c r="BE247" s="151">
        <f t="shared" si="44"/>
        <v>0</v>
      </c>
      <c r="BF247" s="151">
        <f t="shared" si="45"/>
        <v>0</v>
      </c>
      <c r="BG247" s="151">
        <f t="shared" si="46"/>
        <v>0</v>
      </c>
      <c r="BH247" s="151">
        <f t="shared" si="47"/>
        <v>0</v>
      </c>
      <c r="BI247" s="151">
        <f t="shared" si="48"/>
        <v>0</v>
      </c>
      <c r="BJ247" s="17" t="s">
        <v>88</v>
      </c>
      <c r="BK247" s="151">
        <f t="shared" si="49"/>
        <v>0</v>
      </c>
      <c r="BL247" s="17" t="s">
        <v>210</v>
      </c>
      <c r="BM247" s="150" t="s">
        <v>1695</v>
      </c>
    </row>
    <row r="248" spans="2:65" s="1" customFormat="1" ht="24.2" customHeight="1">
      <c r="B248" s="136"/>
      <c r="C248" s="137" t="s">
        <v>1287</v>
      </c>
      <c r="D248" s="137" t="s">
        <v>206</v>
      </c>
      <c r="E248" s="138" t="s">
        <v>1696</v>
      </c>
      <c r="F248" s="139" t="s">
        <v>1697</v>
      </c>
      <c r="G248" s="140" t="s">
        <v>592</v>
      </c>
      <c r="H248" s="141">
        <v>508</v>
      </c>
      <c r="I248" s="142"/>
      <c r="J248" s="143">
        <f t="shared" si="40"/>
        <v>0</v>
      </c>
      <c r="K248" s="144"/>
      <c r="L248" s="145"/>
      <c r="M248" s="146" t="s">
        <v>1</v>
      </c>
      <c r="N248" s="147" t="s">
        <v>41</v>
      </c>
      <c r="P248" s="148">
        <f t="shared" si="41"/>
        <v>0</v>
      </c>
      <c r="Q248" s="148">
        <v>0</v>
      </c>
      <c r="R248" s="148">
        <f t="shared" si="42"/>
        <v>0</v>
      </c>
      <c r="S248" s="148">
        <v>0</v>
      </c>
      <c r="T248" s="149">
        <f t="shared" si="43"/>
        <v>0</v>
      </c>
      <c r="AR248" s="150" t="s">
        <v>209</v>
      </c>
      <c r="AT248" s="150" t="s">
        <v>206</v>
      </c>
      <c r="AU248" s="150" t="s">
        <v>88</v>
      </c>
      <c r="AY248" s="17" t="s">
        <v>205</v>
      </c>
      <c r="BE248" s="151">
        <f t="shared" si="44"/>
        <v>0</v>
      </c>
      <c r="BF248" s="151">
        <f t="shared" si="45"/>
        <v>0</v>
      </c>
      <c r="BG248" s="151">
        <f t="shared" si="46"/>
        <v>0</v>
      </c>
      <c r="BH248" s="151">
        <f t="shared" si="47"/>
        <v>0</v>
      </c>
      <c r="BI248" s="151">
        <f t="shared" si="48"/>
        <v>0</v>
      </c>
      <c r="BJ248" s="17" t="s">
        <v>88</v>
      </c>
      <c r="BK248" s="151">
        <f t="shared" si="49"/>
        <v>0</v>
      </c>
      <c r="BL248" s="17" t="s">
        <v>210</v>
      </c>
      <c r="BM248" s="150" t="s">
        <v>1698</v>
      </c>
    </row>
    <row r="249" spans="2:65" s="1" customFormat="1" ht="37.9" customHeight="1">
      <c r="B249" s="136"/>
      <c r="C249" s="137" t="s">
        <v>1291</v>
      </c>
      <c r="D249" s="137" t="s">
        <v>206</v>
      </c>
      <c r="E249" s="138" t="s">
        <v>1699</v>
      </c>
      <c r="F249" s="139" t="s">
        <v>1700</v>
      </c>
      <c r="G249" s="140" t="s">
        <v>592</v>
      </c>
      <c r="H249" s="141">
        <v>903</v>
      </c>
      <c r="I249" s="142"/>
      <c r="J249" s="143">
        <f t="shared" si="40"/>
        <v>0</v>
      </c>
      <c r="K249" s="144"/>
      <c r="L249" s="145"/>
      <c r="M249" s="146" t="s">
        <v>1</v>
      </c>
      <c r="N249" s="147" t="s">
        <v>41</v>
      </c>
      <c r="P249" s="148">
        <f t="shared" si="41"/>
        <v>0</v>
      </c>
      <c r="Q249" s="148">
        <v>0</v>
      </c>
      <c r="R249" s="148">
        <f t="shared" si="42"/>
        <v>0</v>
      </c>
      <c r="S249" s="148">
        <v>0</v>
      </c>
      <c r="T249" s="149">
        <f t="shared" si="43"/>
        <v>0</v>
      </c>
      <c r="AR249" s="150" t="s">
        <v>209</v>
      </c>
      <c r="AT249" s="150" t="s">
        <v>206</v>
      </c>
      <c r="AU249" s="150" t="s">
        <v>88</v>
      </c>
      <c r="AY249" s="17" t="s">
        <v>205</v>
      </c>
      <c r="BE249" s="151">
        <f t="shared" si="44"/>
        <v>0</v>
      </c>
      <c r="BF249" s="151">
        <f t="shared" si="45"/>
        <v>0</v>
      </c>
      <c r="BG249" s="151">
        <f t="shared" si="46"/>
        <v>0</v>
      </c>
      <c r="BH249" s="151">
        <f t="shared" si="47"/>
        <v>0</v>
      </c>
      <c r="BI249" s="151">
        <f t="shared" si="48"/>
        <v>0</v>
      </c>
      <c r="BJ249" s="17" t="s">
        <v>88</v>
      </c>
      <c r="BK249" s="151">
        <f t="shared" si="49"/>
        <v>0</v>
      </c>
      <c r="BL249" s="17" t="s">
        <v>210</v>
      </c>
      <c r="BM249" s="150" t="s">
        <v>1701</v>
      </c>
    </row>
    <row r="250" spans="2:65" s="1" customFormat="1" ht="21.75" customHeight="1">
      <c r="B250" s="136"/>
      <c r="C250" s="137" t="s">
        <v>1294</v>
      </c>
      <c r="D250" s="137" t="s">
        <v>206</v>
      </c>
      <c r="E250" s="138" t="s">
        <v>1702</v>
      </c>
      <c r="F250" s="139" t="s">
        <v>1703</v>
      </c>
      <c r="G250" s="140" t="s">
        <v>592</v>
      </c>
      <c r="H250" s="141">
        <v>3</v>
      </c>
      <c r="I250" s="142"/>
      <c r="J250" s="143">
        <f t="shared" si="40"/>
        <v>0</v>
      </c>
      <c r="K250" s="144"/>
      <c r="L250" s="145"/>
      <c r="M250" s="146" t="s">
        <v>1</v>
      </c>
      <c r="N250" s="147" t="s">
        <v>41</v>
      </c>
      <c r="P250" s="148">
        <f t="shared" si="41"/>
        <v>0</v>
      </c>
      <c r="Q250" s="148">
        <v>0</v>
      </c>
      <c r="R250" s="148">
        <f t="shared" si="42"/>
        <v>0</v>
      </c>
      <c r="S250" s="148">
        <v>0</v>
      </c>
      <c r="T250" s="149">
        <f t="shared" si="43"/>
        <v>0</v>
      </c>
      <c r="AR250" s="150" t="s">
        <v>209</v>
      </c>
      <c r="AT250" s="150" t="s">
        <v>206</v>
      </c>
      <c r="AU250" s="150" t="s">
        <v>88</v>
      </c>
      <c r="AY250" s="17" t="s">
        <v>205</v>
      </c>
      <c r="BE250" s="151">
        <f t="shared" si="44"/>
        <v>0</v>
      </c>
      <c r="BF250" s="151">
        <f t="shared" si="45"/>
        <v>0</v>
      </c>
      <c r="BG250" s="151">
        <f t="shared" si="46"/>
        <v>0</v>
      </c>
      <c r="BH250" s="151">
        <f t="shared" si="47"/>
        <v>0</v>
      </c>
      <c r="BI250" s="151">
        <f t="shared" si="48"/>
        <v>0</v>
      </c>
      <c r="BJ250" s="17" t="s">
        <v>88</v>
      </c>
      <c r="BK250" s="151">
        <f t="shared" si="49"/>
        <v>0</v>
      </c>
      <c r="BL250" s="17" t="s">
        <v>210</v>
      </c>
      <c r="BM250" s="150" t="s">
        <v>1704</v>
      </c>
    </row>
    <row r="251" spans="2:65" s="1" customFormat="1" ht="16.5" customHeight="1">
      <c r="B251" s="136"/>
      <c r="C251" s="137" t="s">
        <v>1297</v>
      </c>
      <c r="D251" s="137" t="s">
        <v>206</v>
      </c>
      <c r="E251" s="138" t="s">
        <v>1705</v>
      </c>
      <c r="F251" s="139" t="s">
        <v>1706</v>
      </c>
      <c r="G251" s="140" t="s">
        <v>592</v>
      </c>
      <c r="H251" s="141">
        <v>4</v>
      </c>
      <c r="I251" s="142"/>
      <c r="J251" s="143">
        <f t="shared" si="40"/>
        <v>0</v>
      </c>
      <c r="K251" s="144"/>
      <c r="L251" s="145"/>
      <c r="M251" s="146" t="s">
        <v>1</v>
      </c>
      <c r="N251" s="147" t="s">
        <v>41</v>
      </c>
      <c r="P251" s="148">
        <f t="shared" si="41"/>
        <v>0</v>
      </c>
      <c r="Q251" s="148">
        <v>0</v>
      </c>
      <c r="R251" s="148">
        <f t="shared" si="42"/>
        <v>0</v>
      </c>
      <c r="S251" s="148">
        <v>0</v>
      </c>
      <c r="T251" s="149">
        <f t="shared" si="43"/>
        <v>0</v>
      </c>
      <c r="AR251" s="150" t="s">
        <v>209</v>
      </c>
      <c r="AT251" s="150" t="s">
        <v>206</v>
      </c>
      <c r="AU251" s="150" t="s">
        <v>88</v>
      </c>
      <c r="AY251" s="17" t="s">
        <v>205</v>
      </c>
      <c r="BE251" s="151">
        <f t="shared" si="44"/>
        <v>0</v>
      </c>
      <c r="BF251" s="151">
        <f t="shared" si="45"/>
        <v>0</v>
      </c>
      <c r="BG251" s="151">
        <f t="shared" si="46"/>
        <v>0</v>
      </c>
      <c r="BH251" s="151">
        <f t="shared" si="47"/>
        <v>0</v>
      </c>
      <c r="BI251" s="151">
        <f t="shared" si="48"/>
        <v>0</v>
      </c>
      <c r="BJ251" s="17" t="s">
        <v>88</v>
      </c>
      <c r="BK251" s="151">
        <f t="shared" si="49"/>
        <v>0</v>
      </c>
      <c r="BL251" s="17" t="s">
        <v>210</v>
      </c>
      <c r="BM251" s="150" t="s">
        <v>1707</v>
      </c>
    </row>
    <row r="252" spans="2:65" s="1" customFormat="1" ht="16.5" customHeight="1">
      <c r="B252" s="136"/>
      <c r="C252" s="137" t="s">
        <v>1300</v>
      </c>
      <c r="D252" s="137" t="s">
        <v>206</v>
      </c>
      <c r="E252" s="138" t="s">
        <v>1708</v>
      </c>
      <c r="F252" s="139" t="s">
        <v>1496</v>
      </c>
      <c r="G252" s="140" t="s">
        <v>592</v>
      </c>
      <c r="H252" s="141">
        <v>2</v>
      </c>
      <c r="I252" s="142"/>
      <c r="J252" s="143">
        <f t="shared" si="40"/>
        <v>0</v>
      </c>
      <c r="K252" s="144"/>
      <c r="L252" s="145"/>
      <c r="M252" s="146" t="s">
        <v>1</v>
      </c>
      <c r="N252" s="147" t="s">
        <v>41</v>
      </c>
      <c r="P252" s="148">
        <f t="shared" si="41"/>
        <v>0</v>
      </c>
      <c r="Q252" s="148">
        <v>0</v>
      </c>
      <c r="R252" s="148">
        <f t="shared" si="42"/>
        <v>0</v>
      </c>
      <c r="S252" s="148">
        <v>0</v>
      </c>
      <c r="T252" s="149">
        <f t="shared" si="43"/>
        <v>0</v>
      </c>
      <c r="AR252" s="150" t="s">
        <v>209</v>
      </c>
      <c r="AT252" s="150" t="s">
        <v>206</v>
      </c>
      <c r="AU252" s="150" t="s">
        <v>88</v>
      </c>
      <c r="AY252" s="17" t="s">
        <v>205</v>
      </c>
      <c r="BE252" s="151">
        <f t="shared" si="44"/>
        <v>0</v>
      </c>
      <c r="BF252" s="151">
        <f t="shared" si="45"/>
        <v>0</v>
      </c>
      <c r="BG252" s="151">
        <f t="shared" si="46"/>
        <v>0</v>
      </c>
      <c r="BH252" s="151">
        <f t="shared" si="47"/>
        <v>0</v>
      </c>
      <c r="BI252" s="151">
        <f t="shared" si="48"/>
        <v>0</v>
      </c>
      <c r="BJ252" s="17" t="s">
        <v>88</v>
      </c>
      <c r="BK252" s="151">
        <f t="shared" si="49"/>
        <v>0</v>
      </c>
      <c r="BL252" s="17" t="s">
        <v>210</v>
      </c>
      <c r="BM252" s="150" t="s">
        <v>1709</v>
      </c>
    </row>
    <row r="253" spans="2:65" s="1" customFormat="1" ht="16.5" customHeight="1">
      <c r="B253" s="136"/>
      <c r="C253" s="137" t="s">
        <v>1304</v>
      </c>
      <c r="D253" s="137" t="s">
        <v>206</v>
      </c>
      <c r="E253" s="138" t="s">
        <v>1710</v>
      </c>
      <c r="F253" s="139" t="s">
        <v>1498</v>
      </c>
      <c r="G253" s="140" t="s">
        <v>370</v>
      </c>
      <c r="H253" s="141">
        <v>1225</v>
      </c>
      <c r="I253" s="142"/>
      <c r="J253" s="143">
        <f t="shared" si="40"/>
        <v>0</v>
      </c>
      <c r="K253" s="144"/>
      <c r="L253" s="145"/>
      <c r="M253" s="146" t="s">
        <v>1</v>
      </c>
      <c r="N253" s="147" t="s">
        <v>41</v>
      </c>
      <c r="P253" s="148">
        <f t="shared" si="41"/>
        <v>0</v>
      </c>
      <c r="Q253" s="148">
        <v>0</v>
      </c>
      <c r="R253" s="148">
        <f t="shared" si="42"/>
        <v>0</v>
      </c>
      <c r="S253" s="148">
        <v>0</v>
      </c>
      <c r="T253" s="149">
        <f t="shared" si="43"/>
        <v>0</v>
      </c>
      <c r="AR253" s="150" t="s">
        <v>209</v>
      </c>
      <c r="AT253" s="150" t="s">
        <v>206</v>
      </c>
      <c r="AU253" s="150" t="s">
        <v>88</v>
      </c>
      <c r="AY253" s="17" t="s">
        <v>205</v>
      </c>
      <c r="BE253" s="151">
        <f t="shared" si="44"/>
        <v>0</v>
      </c>
      <c r="BF253" s="151">
        <f t="shared" si="45"/>
        <v>0</v>
      </c>
      <c r="BG253" s="151">
        <f t="shared" si="46"/>
        <v>0</v>
      </c>
      <c r="BH253" s="151">
        <f t="shared" si="47"/>
        <v>0</v>
      </c>
      <c r="BI253" s="151">
        <f t="shared" si="48"/>
        <v>0</v>
      </c>
      <c r="BJ253" s="17" t="s">
        <v>88</v>
      </c>
      <c r="BK253" s="151">
        <f t="shared" si="49"/>
        <v>0</v>
      </c>
      <c r="BL253" s="17" t="s">
        <v>210</v>
      </c>
      <c r="BM253" s="150" t="s">
        <v>1711</v>
      </c>
    </row>
    <row r="254" spans="2:65" s="1" customFormat="1" ht="16.5" customHeight="1">
      <c r="B254" s="136"/>
      <c r="C254" s="137" t="s">
        <v>1307</v>
      </c>
      <c r="D254" s="137" t="s">
        <v>206</v>
      </c>
      <c r="E254" s="138" t="s">
        <v>1712</v>
      </c>
      <c r="F254" s="139" t="s">
        <v>1500</v>
      </c>
      <c r="G254" s="140" t="s">
        <v>370</v>
      </c>
      <c r="H254" s="141">
        <v>110</v>
      </c>
      <c r="I254" s="142"/>
      <c r="J254" s="143">
        <f t="shared" si="40"/>
        <v>0</v>
      </c>
      <c r="K254" s="144"/>
      <c r="L254" s="145"/>
      <c r="M254" s="146" t="s">
        <v>1</v>
      </c>
      <c r="N254" s="147" t="s">
        <v>41</v>
      </c>
      <c r="P254" s="148">
        <f t="shared" si="41"/>
        <v>0</v>
      </c>
      <c r="Q254" s="148">
        <v>0</v>
      </c>
      <c r="R254" s="148">
        <f t="shared" si="42"/>
        <v>0</v>
      </c>
      <c r="S254" s="148">
        <v>0</v>
      </c>
      <c r="T254" s="149">
        <f t="shared" si="43"/>
        <v>0</v>
      </c>
      <c r="AR254" s="150" t="s">
        <v>209</v>
      </c>
      <c r="AT254" s="150" t="s">
        <v>206</v>
      </c>
      <c r="AU254" s="150" t="s">
        <v>88</v>
      </c>
      <c r="AY254" s="17" t="s">
        <v>205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7" t="s">
        <v>88</v>
      </c>
      <c r="BK254" s="151">
        <f t="shared" si="49"/>
        <v>0</v>
      </c>
      <c r="BL254" s="17" t="s">
        <v>210</v>
      </c>
      <c r="BM254" s="150" t="s">
        <v>1713</v>
      </c>
    </row>
    <row r="255" spans="2:65" s="1" customFormat="1" ht="16.5" customHeight="1">
      <c r="B255" s="136"/>
      <c r="C255" s="137" t="s">
        <v>1310</v>
      </c>
      <c r="D255" s="137" t="s">
        <v>206</v>
      </c>
      <c r="E255" s="138" t="s">
        <v>1714</v>
      </c>
      <c r="F255" s="139" t="s">
        <v>1502</v>
      </c>
      <c r="G255" s="140" t="s">
        <v>370</v>
      </c>
      <c r="H255" s="141">
        <v>495</v>
      </c>
      <c r="I255" s="142"/>
      <c r="J255" s="143">
        <f t="shared" si="40"/>
        <v>0</v>
      </c>
      <c r="K255" s="144"/>
      <c r="L255" s="145"/>
      <c r="M255" s="146" t="s">
        <v>1</v>
      </c>
      <c r="N255" s="147" t="s">
        <v>41</v>
      </c>
      <c r="P255" s="148">
        <f t="shared" si="41"/>
        <v>0</v>
      </c>
      <c r="Q255" s="148">
        <v>0</v>
      </c>
      <c r="R255" s="148">
        <f t="shared" si="42"/>
        <v>0</v>
      </c>
      <c r="S255" s="148">
        <v>0</v>
      </c>
      <c r="T255" s="149">
        <f t="shared" si="43"/>
        <v>0</v>
      </c>
      <c r="AR255" s="150" t="s">
        <v>209</v>
      </c>
      <c r="AT255" s="150" t="s">
        <v>206</v>
      </c>
      <c r="AU255" s="150" t="s">
        <v>88</v>
      </c>
      <c r="AY255" s="17" t="s">
        <v>205</v>
      </c>
      <c r="BE255" s="151">
        <f t="shared" si="44"/>
        <v>0</v>
      </c>
      <c r="BF255" s="151">
        <f t="shared" si="45"/>
        <v>0</v>
      </c>
      <c r="BG255" s="151">
        <f t="shared" si="46"/>
        <v>0</v>
      </c>
      <c r="BH255" s="151">
        <f t="shared" si="47"/>
        <v>0</v>
      </c>
      <c r="BI255" s="151">
        <f t="shared" si="48"/>
        <v>0</v>
      </c>
      <c r="BJ255" s="17" t="s">
        <v>88</v>
      </c>
      <c r="BK255" s="151">
        <f t="shared" si="49"/>
        <v>0</v>
      </c>
      <c r="BL255" s="17" t="s">
        <v>210</v>
      </c>
      <c r="BM255" s="150" t="s">
        <v>1715</v>
      </c>
    </row>
    <row r="256" spans="2:65" s="1" customFormat="1" ht="16.5" customHeight="1">
      <c r="B256" s="136"/>
      <c r="C256" s="137" t="s">
        <v>1313</v>
      </c>
      <c r="D256" s="137" t="s">
        <v>206</v>
      </c>
      <c r="E256" s="138" t="s">
        <v>1716</v>
      </c>
      <c r="F256" s="139" t="s">
        <v>1504</v>
      </c>
      <c r="G256" s="140" t="s">
        <v>370</v>
      </c>
      <c r="H256" s="141">
        <v>789</v>
      </c>
      <c r="I256" s="142"/>
      <c r="J256" s="143">
        <f t="shared" si="40"/>
        <v>0</v>
      </c>
      <c r="K256" s="144"/>
      <c r="L256" s="145"/>
      <c r="M256" s="146" t="s">
        <v>1</v>
      </c>
      <c r="N256" s="147" t="s">
        <v>41</v>
      </c>
      <c r="P256" s="148">
        <f t="shared" si="41"/>
        <v>0</v>
      </c>
      <c r="Q256" s="148">
        <v>0</v>
      </c>
      <c r="R256" s="148">
        <f t="shared" si="42"/>
        <v>0</v>
      </c>
      <c r="S256" s="148">
        <v>0</v>
      </c>
      <c r="T256" s="149">
        <f t="shared" si="43"/>
        <v>0</v>
      </c>
      <c r="AR256" s="150" t="s">
        <v>209</v>
      </c>
      <c r="AT256" s="150" t="s">
        <v>206</v>
      </c>
      <c r="AU256" s="150" t="s">
        <v>88</v>
      </c>
      <c r="AY256" s="17" t="s">
        <v>205</v>
      </c>
      <c r="BE256" s="151">
        <f t="shared" si="44"/>
        <v>0</v>
      </c>
      <c r="BF256" s="151">
        <f t="shared" si="45"/>
        <v>0</v>
      </c>
      <c r="BG256" s="151">
        <f t="shared" si="46"/>
        <v>0</v>
      </c>
      <c r="BH256" s="151">
        <f t="shared" si="47"/>
        <v>0</v>
      </c>
      <c r="BI256" s="151">
        <f t="shared" si="48"/>
        <v>0</v>
      </c>
      <c r="BJ256" s="17" t="s">
        <v>88</v>
      </c>
      <c r="BK256" s="151">
        <f t="shared" si="49"/>
        <v>0</v>
      </c>
      <c r="BL256" s="17" t="s">
        <v>210</v>
      </c>
      <c r="BM256" s="150" t="s">
        <v>1717</v>
      </c>
    </row>
    <row r="257" spans="2:65" s="1" customFormat="1" ht="16.5" customHeight="1">
      <c r="B257" s="136"/>
      <c r="C257" s="137" t="s">
        <v>1318</v>
      </c>
      <c r="D257" s="137" t="s">
        <v>206</v>
      </c>
      <c r="E257" s="138" t="s">
        <v>1718</v>
      </c>
      <c r="F257" s="139" t="s">
        <v>1506</v>
      </c>
      <c r="G257" s="140" t="s">
        <v>370</v>
      </c>
      <c r="H257" s="141">
        <v>150</v>
      </c>
      <c r="I257" s="142"/>
      <c r="J257" s="143">
        <f t="shared" si="40"/>
        <v>0</v>
      </c>
      <c r="K257" s="144"/>
      <c r="L257" s="145"/>
      <c r="M257" s="146" t="s">
        <v>1</v>
      </c>
      <c r="N257" s="147" t="s">
        <v>41</v>
      </c>
      <c r="P257" s="148">
        <f t="shared" si="41"/>
        <v>0</v>
      </c>
      <c r="Q257" s="148">
        <v>0</v>
      </c>
      <c r="R257" s="148">
        <f t="shared" si="42"/>
        <v>0</v>
      </c>
      <c r="S257" s="148">
        <v>0</v>
      </c>
      <c r="T257" s="149">
        <f t="shared" si="43"/>
        <v>0</v>
      </c>
      <c r="AR257" s="150" t="s">
        <v>209</v>
      </c>
      <c r="AT257" s="150" t="s">
        <v>206</v>
      </c>
      <c r="AU257" s="150" t="s">
        <v>88</v>
      </c>
      <c r="AY257" s="17" t="s">
        <v>205</v>
      </c>
      <c r="BE257" s="151">
        <f t="shared" si="44"/>
        <v>0</v>
      </c>
      <c r="BF257" s="151">
        <f t="shared" si="45"/>
        <v>0</v>
      </c>
      <c r="BG257" s="151">
        <f t="shared" si="46"/>
        <v>0</v>
      </c>
      <c r="BH257" s="151">
        <f t="shared" si="47"/>
        <v>0</v>
      </c>
      <c r="BI257" s="151">
        <f t="shared" si="48"/>
        <v>0</v>
      </c>
      <c r="BJ257" s="17" t="s">
        <v>88</v>
      </c>
      <c r="BK257" s="151">
        <f t="shared" si="49"/>
        <v>0</v>
      </c>
      <c r="BL257" s="17" t="s">
        <v>210</v>
      </c>
      <c r="BM257" s="150" t="s">
        <v>1719</v>
      </c>
    </row>
    <row r="258" spans="2:65" s="1" customFormat="1" ht="16.5" customHeight="1">
      <c r="B258" s="136"/>
      <c r="C258" s="137" t="s">
        <v>1320</v>
      </c>
      <c r="D258" s="137" t="s">
        <v>206</v>
      </c>
      <c r="E258" s="138" t="s">
        <v>1720</v>
      </c>
      <c r="F258" s="139" t="s">
        <v>1508</v>
      </c>
      <c r="G258" s="140" t="s">
        <v>370</v>
      </c>
      <c r="H258" s="141">
        <v>305</v>
      </c>
      <c r="I258" s="142"/>
      <c r="J258" s="143">
        <f t="shared" si="40"/>
        <v>0</v>
      </c>
      <c r="K258" s="144"/>
      <c r="L258" s="145"/>
      <c r="M258" s="146" t="s">
        <v>1</v>
      </c>
      <c r="N258" s="147" t="s">
        <v>41</v>
      </c>
      <c r="P258" s="148">
        <f t="shared" si="41"/>
        <v>0</v>
      </c>
      <c r="Q258" s="148">
        <v>0</v>
      </c>
      <c r="R258" s="148">
        <f t="shared" si="42"/>
        <v>0</v>
      </c>
      <c r="S258" s="148">
        <v>0</v>
      </c>
      <c r="T258" s="149">
        <f t="shared" si="43"/>
        <v>0</v>
      </c>
      <c r="AR258" s="150" t="s">
        <v>209</v>
      </c>
      <c r="AT258" s="150" t="s">
        <v>206</v>
      </c>
      <c r="AU258" s="150" t="s">
        <v>88</v>
      </c>
      <c r="AY258" s="17" t="s">
        <v>205</v>
      </c>
      <c r="BE258" s="151">
        <f t="shared" si="44"/>
        <v>0</v>
      </c>
      <c r="BF258" s="151">
        <f t="shared" si="45"/>
        <v>0</v>
      </c>
      <c r="BG258" s="151">
        <f t="shared" si="46"/>
        <v>0</v>
      </c>
      <c r="BH258" s="151">
        <f t="shared" si="47"/>
        <v>0</v>
      </c>
      <c r="BI258" s="151">
        <f t="shared" si="48"/>
        <v>0</v>
      </c>
      <c r="BJ258" s="17" t="s">
        <v>88</v>
      </c>
      <c r="BK258" s="151">
        <f t="shared" si="49"/>
        <v>0</v>
      </c>
      <c r="BL258" s="17" t="s">
        <v>210</v>
      </c>
      <c r="BM258" s="150" t="s">
        <v>1721</v>
      </c>
    </row>
    <row r="259" spans="2:65" s="1" customFormat="1" ht="16.5" customHeight="1">
      <c r="B259" s="136"/>
      <c r="C259" s="137" t="s">
        <v>1012</v>
      </c>
      <c r="D259" s="137" t="s">
        <v>206</v>
      </c>
      <c r="E259" s="138" t="s">
        <v>1722</v>
      </c>
      <c r="F259" s="139" t="s">
        <v>1510</v>
      </c>
      <c r="G259" s="140" t="s">
        <v>370</v>
      </c>
      <c r="H259" s="141">
        <v>13087</v>
      </c>
      <c r="I259" s="142"/>
      <c r="J259" s="143">
        <f t="shared" si="40"/>
        <v>0</v>
      </c>
      <c r="K259" s="144"/>
      <c r="L259" s="145"/>
      <c r="M259" s="146" t="s">
        <v>1</v>
      </c>
      <c r="N259" s="147" t="s">
        <v>41</v>
      </c>
      <c r="P259" s="148">
        <f t="shared" si="41"/>
        <v>0</v>
      </c>
      <c r="Q259" s="148">
        <v>0</v>
      </c>
      <c r="R259" s="148">
        <f t="shared" si="42"/>
        <v>0</v>
      </c>
      <c r="S259" s="148">
        <v>0</v>
      </c>
      <c r="T259" s="149">
        <f t="shared" si="43"/>
        <v>0</v>
      </c>
      <c r="AR259" s="150" t="s">
        <v>209</v>
      </c>
      <c r="AT259" s="150" t="s">
        <v>206</v>
      </c>
      <c r="AU259" s="150" t="s">
        <v>88</v>
      </c>
      <c r="AY259" s="17" t="s">
        <v>205</v>
      </c>
      <c r="BE259" s="151">
        <f t="shared" si="44"/>
        <v>0</v>
      </c>
      <c r="BF259" s="151">
        <f t="shared" si="45"/>
        <v>0</v>
      </c>
      <c r="BG259" s="151">
        <f t="shared" si="46"/>
        <v>0</v>
      </c>
      <c r="BH259" s="151">
        <f t="shared" si="47"/>
        <v>0</v>
      </c>
      <c r="BI259" s="151">
        <f t="shared" si="48"/>
        <v>0</v>
      </c>
      <c r="BJ259" s="17" t="s">
        <v>88</v>
      </c>
      <c r="BK259" s="151">
        <f t="shared" si="49"/>
        <v>0</v>
      </c>
      <c r="BL259" s="17" t="s">
        <v>210</v>
      </c>
      <c r="BM259" s="150" t="s">
        <v>627</v>
      </c>
    </row>
    <row r="260" spans="2:65" s="1" customFormat="1" ht="16.5" customHeight="1">
      <c r="B260" s="136"/>
      <c r="C260" s="137" t="s">
        <v>1323</v>
      </c>
      <c r="D260" s="137" t="s">
        <v>206</v>
      </c>
      <c r="E260" s="138" t="s">
        <v>1723</v>
      </c>
      <c r="F260" s="139" t="s">
        <v>1512</v>
      </c>
      <c r="G260" s="140" t="s">
        <v>370</v>
      </c>
      <c r="H260" s="141">
        <v>12990</v>
      </c>
      <c r="I260" s="142"/>
      <c r="J260" s="143">
        <f t="shared" si="40"/>
        <v>0</v>
      </c>
      <c r="K260" s="144"/>
      <c r="L260" s="145"/>
      <c r="M260" s="146" t="s">
        <v>1</v>
      </c>
      <c r="N260" s="147" t="s">
        <v>41</v>
      </c>
      <c r="P260" s="148">
        <f t="shared" si="41"/>
        <v>0</v>
      </c>
      <c r="Q260" s="148">
        <v>0</v>
      </c>
      <c r="R260" s="148">
        <f t="shared" si="42"/>
        <v>0</v>
      </c>
      <c r="S260" s="148">
        <v>0</v>
      </c>
      <c r="T260" s="149">
        <f t="shared" si="43"/>
        <v>0</v>
      </c>
      <c r="AR260" s="150" t="s">
        <v>209</v>
      </c>
      <c r="AT260" s="150" t="s">
        <v>206</v>
      </c>
      <c r="AU260" s="150" t="s">
        <v>88</v>
      </c>
      <c r="AY260" s="17" t="s">
        <v>205</v>
      </c>
      <c r="BE260" s="151">
        <f t="shared" si="44"/>
        <v>0</v>
      </c>
      <c r="BF260" s="151">
        <f t="shared" si="45"/>
        <v>0</v>
      </c>
      <c r="BG260" s="151">
        <f t="shared" si="46"/>
        <v>0</v>
      </c>
      <c r="BH260" s="151">
        <f t="shared" si="47"/>
        <v>0</v>
      </c>
      <c r="BI260" s="151">
        <f t="shared" si="48"/>
        <v>0</v>
      </c>
      <c r="BJ260" s="17" t="s">
        <v>88</v>
      </c>
      <c r="BK260" s="151">
        <f t="shared" si="49"/>
        <v>0</v>
      </c>
      <c r="BL260" s="17" t="s">
        <v>210</v>
      </c>
      <c r="BM260" s="150" t="s">
        <v>1724</v>
      </c>
    </row>
    <row r="261" spans="2:65" s="1" customFormat="1" ht="21.75" customHeight="1">
      <c r="B261" s="136"/>
      <c r="C261" s="137" t="s">
        <v>1325</v>
      </c>
      <c r="D261" s="137" t="s">
        <v>206</v>
      </c>
      <c r="E261" s="138" t="s">
        <v>1725</v>
      </c>
      <c r="F261" s="139" t="s">
        <v>1514</v>
      </c>
      <c r="G261" s="140" t="s">
        <v>370</v>
      </c>
      <c r="H261" s="141">
        <v>85</v>
      </c>
      <c r="I261" s="142"/>
      <c r="J261" s="143">
        <f t="shared" si="40"/>
        <v>0</v>
      </c>
      <c r="K261" s="144"/>
      <c r="L261" s="145"/>
      <c r="M261" s="146" t="s">
        <v>1</v>
      </c>
      <c r="N261" s="147" t="s">
        <v>41</v>
      </c>
      <c r="P261" s="148">
        <f t="shared" si="41"/>
        <v>0</v>
      </c>
      <c r="Q261" s="148">
        <v>0</v>
      </c>
      <c r="R261" s="148">
        <f t="shared" si="42"/>
        <v>0</v>
      </c>
      <c r="S261" s="148">
        <v>0</v>
      </c>
      <c r="T261" s="149">
        <f t="shared" si="43"/>
        <v>0</v>
      </c>
      <c r="AR261" s="150" t="s">
        <v>209</v>
      </c>
      <c r="AT261" s="150" t="s">
        <v>206</v>
      </c>
      <c r="AU261" s="150" t="s">
        <v>88</v>
      </c>
      <c r="AY261" s="17" t="s">
        <v>205</v>
      </c>
      <c r="BE261" s="151">
        <f t="shared" si="44"/>
        <v>0</v>
      </c>
      <c r="BF261" s="151">
        <f t="shared" si="45"/>
        <v>0</v>
      </c>
      <c r="BG261" s="151">
        <f t="shared" si="46"/>
        <v>0</v>
      </c>
      <c r="BH261" s="151">
        <f t="shared" si="47"/>
        <v>0</v>
      </c>
      <c r="BI261" s="151">
        <f t="shared" si="48"/>
        <v>0</v>
      </c>
      <c r="BJ261" s="17" t="s">
        <v>88</v>
      </c>
      <c r="BK261" s="151">
        <f t="shared" si="49"/>
        <v>0</v>
      </c>
      <c r="BL261" s="17" t="s">
        <v>210</v>
      </c>
      <c r="BM261" s="150" t="s">
        <v>1726</v>
      </c>
    </row>
    <row r="262" spans="2:65" s="1" customFormat="1" ht="21.75" customHeight="1">
      <c r="B262" s="136"/>
      <c r="C262" s="137" t="s">
        <v>1327</v>
      </c>
      <c r="D262" s="137" t="s">
        <v>206</v>
      </c>
      <c r="E262" s="138" t="s">
        <v>1727</v>
      </c>
      <c r="F262" s="139" t="s">
        <v>1516</v>
      </c>
      <c r="G262" s="140" t="s">
        <v>370</v>
      </c>
      <c r="H262" s="141">
        <v>295</v>
      </c>
      <c r="I262" s="142"/>
      <c r="J262" s="143">
        <f t="shared" si="40"/>
        <v>0</v>
      </c>
      <c r="K262" s="144"/>
      <c r="L262" s="145"/>
      <c r="M262" s="146" t="s">
        <v>1</v>
      </c>
      <c r="N262" s="147" t="s">
        <v>41</v>
      </c>
      <c r="P262" s="148">
        <f t="shared" si="41"/>
        <v>0</v>
      </c>
      <c r="Q262" s="148">
        <v>0</v>
      </c>
      <c r="R262" s="148">
        <f t="shared" si="42"/>
        <v>0</v>
      </c>
      <c r="S262" s="148">
        <v>0</v>
      </c>
      <c r="T262" s="149">
        <f t="shared" si="43"/>
        <v>0</v>
      </c>
      <c r="AR262" s="150" t="s">
        <v>209</v>
      </c>
      <c r="AT262" s="150" t="s">
        <v>206</v>
      </c>
      <c r="AU262" s="150" t="s">
        <v>88</v>
      </c>
      <c r="AY262" s="17" t="s">
        <v>205</v>
      </c>
      <c r="BE262" s="151">
        <f t="shared" si="44"/>
        <v>0</v>
      </c>
      <c r="BF262" s="151">
        <f t="shared" si="45"/>
        <v>0</v>
      </c>
      <c r="BG262" s="151">
        <f t="shared" si="46"/>
        <v>0</v>
      </c>
      <c r="BH262" s="151">
        <f t="shared" si="47"/>
        <v>0</v>
      </c>
      <c r="BI262" s="151">
        <f t="shared" si="48"/>
        <v>0</v>
      </c>
      <c r="BJ262" s="17" t="s">
        <v>88</v>
      </c>
      <c r="BK262" s="151">
        <f t="shared" si="49"/>
        <v>0</v>
      </c>
      <c r="BL262" s="17" t="s">
        <v>210</v>
      </c>
      <c r="BM262" s="150" t="s">
        <v>1728</v>
      </c>
    </row>
    <row r="263" spans="2:65" s="1" customFormat="1" ht="21.75" customHeight="1">
      <c r="B263" s="136"/>
      <c r="C263" s="137" t="s">
        <v>1333</v>
      </c>
      <c r="D263" s="137" t="s">
        <v>206</v>
      </c>
      <c r="E263" s="138" t="s">
        <v>1729</v>
      </c>
      <c r="F263" s="139" t="s">
        <v>1518</v>
      </c>
      <c r="G263" s="140" t="s">
        <v>370</v>
      </c>
      <c r="H263" s="141">
        <v>2140</v>
      </c>
      <c r="I263" s="142"/>
      <c r="J263" s="143">
        <f t="shared" si="40"/>
        <v>0</v>
      </c>
      <c r="K263" s="144"/>
      <c r="L263" s="145"/>
      <c r="M263" s="146" t="s">
        <v>1</v>
      </c>
      <c r="N263" s="147" t="s">
        <v>41</v>
      </c>
      <c r="P263" s="148">
        <f t="shared" si="41"/>
        <v>0</v>
      </c>
      <c r="Q263" s="148">
        <v>0</v>
      </c>
      <c r="R263" s="148">
        <f t="shared" si="42"/>
        <v>0</v>
      </c>
      <c r="S263" s="148">
        <v>0</v>
      </c>
      <c r="T263" s="149">
        <f t="shared" si="43"/>
        <v>0</v>
      </c>
      <c r="AR263" s="150" t="s">
        <v>209</v>
      </c>
      <c r="AT263" s="150" t="s">
        <v>206</v>
      </c>
      <c r="AU263" s="150" t="s">
        <v>88</v>
      </c>
      <c r="AY263" s="17" t="s">
        <v>205</v>
      </c>
      <c r="BE263" s="151">
        <f t="shared" si="44"/>
        <v>0</v>
      </c>
      <c r="BF263" s="151">
        <f t="shared" si="45"/>
        <v>0</v>
      </c>
      <c r="BG263" s="151">
        <f t="shared" si="46"/>
        <v>0</v>
      </c>
      <c r="BH263" s="151">
        <f t="shared" si="47"/>
        <v>0</v>
      </c>
      <c r="BI263" s="151">
        <f t="shared" si="48"/>
        <v>0</v>
      </c>
      <c r="BJ263" s="17" t="s">
        <v>88</v>
      </c>
      <c r="BK263" s="151">
        <f t="shared" si="49"/>
        <v>0</v>
      </c>
      <c r="BL263" s="17" t="s">
        <v>210</v>
      </c>
      <c r="BM263" s="150" t="s">
        <v>1730</v>
      </c>
    </row>
    <row r="264" spans="2:65" s="1" customFormat="1" ht="16.5" customHeight="1">
      <c r="B264" s="136"/>
      <c r="C264" s="137" t="s">
        <v>1337</v>
      </c>
      <c r="D264" s="137" t="s">
        <v>206</v>
      </c>
      <c r="E264" s="138" t="s">
        <v>1731</v>
      </c>
      <c r="F264" s="139" t="s">
        <v>1520</v>
      </c>
      <c r="G264" s="140" t="s">
        <v>370</v>
      </c>
      <c r="H264" s="141">
        <v>850</v>
      </c>
      <c r="I264" s="142"/>
      <c r="J264" s="143">
        <f t="shared" si="40"/>
        <v>0</v>
      </c>
      <c r="K264" s="144"/>
      <c r="L264" s="145"/>
      <c r="M264" s="146" t="s">
        <v>1</v>
      </c>
      <c r="N264" s="147" t="s">
        <v>41</v>
      </c>
      <c r="P264" s="148">
        <f t="shared" si="41"/>
        <v>0</v>
      </c>
      <c r="Q264" s="148">
        <v>0</v>
      </c>
      <c r="R264" s="148">
        <f t="shared" si="42"/>
        <v>0</v>
      </c>
      <c r="S264" s="148">
        <v>0</v>
      </c>
      <c r="T264" s="149">
        <f t="shared" si="43"/>
        <v>0</v>
      </c>
      <c r="AR264" s="150" t="s">
        <v>209</v>
      </c>
      <c r="AT264" s="150" t="s">
        <v>206</v>
      </c>
      <c r="AU264" s="150" t="s">
        <v>88</v>
      </c>
      <c r="AY264" s="17" t="s">
        <v>205</v>
      </c>
      <c r="BE264" s="151">
        <f t="shared" si="44"/>
        <v>0</v>
      </c>
      <c r="BF264" s="151">
        <f t="shared" si="45"/>
        <v>0</v>
      </c>
      <c r="BG264" s="151">
        <f t="shared" si="46"/>
        <v>0</v>
      </c>
      <c r="BH264" s="151">
        <f t="shared" si="47"/>
        <v>0</v>
      </c>
      <c r="BI264" s="151">
        <f t="shared" si="48"/>
        <v>0</v>
      </c>
      <c r="BJ264" s="17" t="s">
        <v>88</v>
      </c>
      <c r="BK264" s="151">
        <f t="shared" si="49"/>
        <v>0</v>
      </c>
      <c r="BL264" s="17" t="s">
        <v>210</v>
      </c>
      <c r="BM264" s="150" t="s">
        <v>1732</v>
      </c>
    </row>
    <row r="265" spans="2:65" s="1" customFormat="1" ht="16.5" customHeight="1">
      <c r="B265" s="136"/>
      <c r="C265" s="137" t="s">
        <v>1340</v>
      </c>
      <c r="D265" s="137" t="s">
        <v>206</v>
      </c>
      <c r="E265" s="138" t="s">
        <v>1733</v>
      </c>
      <c r="F265" s="139" t="s">
        <v>1522</v>
      </c>
      <c r="G265" s="140" t="s">
        <v>370</v>
      </c>
      <c r="H265" s="141">
        <v>655</v>
      </c>
      <c r="I265" s="142"/>
      <c r="J265" s="143">
        <f t="shared" si="40"/>
        <v>0</v>
      </c>
      <c r="K265" s="144"/>
      <c r="L265" s="145"/>
      <c r="M265" s="146" t="s">
        <v>1</v>
      </c>
      <c r="N265" s="147" t="s">
        <v>41</v>
      </c>
      <c r="P265" s="148">
        <f t="shared" si="41"/>
        <v>0</v>
      </c>
      <c r="Q265" s="148">
        <v>0</v>
      </c>
      <c r="R265" s="148">
        <f t="shared" si="42"/>
        <v>0</v>
      </c>
      <c r="S265" s="148">
        <v>0</v>
      </c>
      <c r="T265" s="149">
        <f t="shared" si="43"/>
        <v>0</v>
      </c>
      <c r="AR265" s="150" t="s">
        <v>209</v>
      </c>
      <c r="AT265" s="150" t="s">
        <v>206</v>
      </c>
      <c r="AU265" s="150" t="s">
        <v>88</v>
      </c>
      <c r="AY265" s="17" t="s">
        <v>205</v>
      </c>
      <c r="BE265" s="151">
        <f t="shared" si="44"/>
        <v>0</v>
      </c>
      <c r="BF265" s="151">
        <f t="shared" si="45"/>
        <v>0</v>
      </c>
      <c r="BG265" s="151">
        <f t="shared" si="46"/>
        <v>0</v>
      </c>
      <c r="BH265" s="151">
        <f t="shared" si="47"/>
        <v>0</v>
      </c>
      <c r="BI265" s="151">
        <f t="shared" si="48"/>
        <v>0</v>
      </c>
      <c r="BJ265" s="17" t="s">
        <v>88</v>
      </c>
      <c r="BK265" s="151">
        <f t="shared" si="49"/>
        <v>0</v>
      </c>
      <c r="BL265" s="17" t="s">
        <v>210</v>
      </c>
      <c r="BM265" s="150" t="s">
        <v>1734</v>
      </c>
    </row>
    <row r="266" spans="2:65" s="1" customFormat="1" ht="16.5" customHeight="1">
      <c r="B266" s="136"/>
      <c r="C266" s="137" t="s">
        <v>1343</v>
      </c>
      <c r="D266" s="137" t="s">
        <v>206</v>
      </c>
      <c r="E266" s="138" t="s">
        <v>1735</v>
      </c>
      <c r="F266" s="139" t="s">
        <v>1524</v>
      </c>
      <c r="G266" s="140" t="s">
        <v>370</v>
      </c>
      <c r="H266" s="141">
        <v>725</v>
      </c>
      <c r="I266" s="142"/>
      <c r="J266" s="143">
        <f t="shared" si="40"/>
        <v>0</v>
      </c>
      <c r="K266" s="144"/>
      <c r="L266" s="145"/>
      <c r="M266" s="146" t="s">
        <v>1</v>
      </c>
      <c r="N266" s="147" t="s">
        <v>41</v>
      </c>
      <c r="P266" s="148">
        <f t="shared" si="41"/>
        <v>0</v>
      </c>
      <c r="Q266" s="148">
        <v>0</v>
      </c>
      <c r="R266" s="148">
        <f t="shared" si="42"/>
        <v>0</v>
      </c>
      <c r="S266" s="148">
        <v>0</v>
      </c>
      <c r="T266" s="149">
        <f t="shared" si="43"/>
        <v>0</v>
      </c>
      <c r="AR266" s="150" t="s">
        <v>209</v>
      </c>
      <c r="AT266" s="150" t="s">
        <v>206</v>
      </c>
      <c r="AU266" s="150" t="s">
        <v>88</v>
      </c>
      <c r="AY266" s="17" t="s">
        <v>205</v>
      </c>
      <c r="BE266" s="151">
        <f t="shared" si="44"/>
        <v>0</v>
      </c>
      <c r="BF266" s="151">
        <f t="shared" si="45"/>
        <v>0</v>
      </c>
      <c r="BG266" s="151">
        <f t="shared" si="46"/>
        <v>0</v>
      </c>
      <c r="BH266" s="151">
        <f t="shared" si="47"/>
        <v>0</v>
      </c>
      <c r="BI266" s="151">
        <f t="shared" si="48"/>
        <v>0</v>
      </c>
      <c r="BJ266" s="17" t="s">
        <v>88</v>
      </c>
      <c r="BK266" s="151">
        <f t="shared" si="49"/>
        <v>0</v>
      </c>
      <c r="BL266" s="17" t="s">
        <v>210</v>
      </c>
      <c r="BM266" s="150" t="s">
        <v>1736</v>
      </c>
    </row>
    <row r="267" spans="2:65" s="1" customFormat="1" ht="16.5" customHeight="1">
      <c r="B267" s="136"/>
      <c r="C267" s="137" t="s">
        <v>1346</v>
      </c>
      <c r="D267" s="137" t="s">
        <v>206</v>
      </c>
      <c r="E267" s="138" t="s">
        <v>1737</v>
      </c>
      <c r="F267" s="139" t="s">
        <v>1526</v>
      </c>
      <c r="G267" s="140" t="s">
        <v>370</v>
      </c>
      <c r="H267" s="141">
        <v>150</v>
      </c>
      <c r="I267" s="142"/>
      <c r="J267" s="143">
        <f t="shared" si="40"/>
        <v>0</v>
      </c>
      <c r="K267" s="144"/>
      <c r="L267" s="145"/>
      <c r="M267" s="146" t="s">
        <v>1</v>
      </c>
      <c r="N267" s="147" t="s">
        <v>41</v>
      </c>
      <c r="P267" s="148">
        <f t="shared" si="41"/>
        <v>0</v>
      </c>
      <c r="Q267" s="148">
        <v>0</v>
      </c>
      <c r="R267" s="148">
        <f t="shared" si="42"/>
        <v>0</v>
      </c>
      <c r="S267" s="148">
        <v>0</v>
      </c>
      <c r="T267" s="149">
        <f t="shared" si="43"/>
        <v>0</v>
      </c>
      <c r="AR267" s="150" t="s">
        <v>209</v>
      </c>
      <c r="AT267" s="150" t="s">
        <v>206</v>
      </c>
      <c r="AU267" s="150" t="s">
        <v>88</v>
      </c>
      <c r="AY267" s="17" t="s">
        <v>205</v>
      </c>
      <c r="BE267" s="151">
        <f t="shared" si="44"/>
        <v>0</v>
      </c>
      <c r="BF267" s="151">
        <f t="shared" si="45"/>
        <v>0</v>
      </c>
      <c r="BG267" s="151">
        <f t="shared" si="46"/>
        <v>0</v>
      </c>
      <c r="BH267" s="151">
        <f t="shared" si="47"/>
        <v>0</v>
      </c>
      <c r="BI267" s="151">
        <f t="shared" si="48"/>
        <v>0</v>
      </c>
      <c r="BJ267" s="17" t="s">
        <v>88</v>
      </c>
      <c r="BK267" s="151">
        <f t="shared" si="49"/>
        <v>0</v>
      </c>
      <c r="BL267" s="17" t="s">
        <v>210</v>
      </c>
      <c r="BM267" s="150" t="s">
        <v>1738</v>
      </c>
    </row>
    <row r="268" spans="2:65" s="1" customFormat="1" ht="21.75" customHeight="1">
      <c r="B268" s="136"/>
      <c r="C268" s="137" t="s">
        <v>1356</v>
      </c>
      <c r="D268" s="137" t="s">
        <v>206</v>
      </c>
      <c r="E268" s="138" t="s">
        <v>1739</v>
      </c>
      <c r="F268" s="139" t="s">
        <v>1528</v>
      </c>
      <c r="G268" s="140" t="s">
        <v>370</v>
      </c>
      <c r="H268" s="141">
        <v>60</v>
      </c>
      <c r="I268" s="142"/>
      <c r="J268" s="143">
        <f t="shared" si="40"/>
        <v>0</v>
      </c>
      <c r="K268" s="144"/>
      <c r="L268" s="145"/>
      <c r="M268" s="146" t="s">
        <v>1</v>
      </c>
      <c r="N268" s="147" t="s">
        <v>41</v>
      </c>
      <c r="P268" s="148">
        <f t="shared" si="41"/>
        <v>0</v>
      </c>
      <c r="Q268" s="148">
        <v>0</v>
      </c>
      <c r="R268" s="148">
        <f t="shared" si="42"/>
        <v>0</v>
      </c>
      <c r="S268" s="148">
        <v>0</v>
      </c>
      <c r="T268" s="149">
        <f t="shared" si="43"/>
        <v>0</v>
      </c>
      <c r="AR268" s="150" t="s">
        <v>209</v>
      </c>
      <c r="AT268" s="150" t="s">
        <v>206</v>
      </c>
      <c r="AU268" s="150" t="s">
        <v>88</v>
      </c>
      <c r="AY268" s="17" t="s">
        <v>205</v>
      </c>
      <c r="BE268" s="151">
        <f t="shared" si="44"/>
        <v>0</v>
      </c>
      <c r="BF268" s="151">
        <f t="shared" si="45"/>
        <v>0</v>
      </c>
      <c r="BG268" s="151">
        <f t="shared" si="46"/>
        <v>0</v>
      </c>
      <c r="BH268" s="151">
        <f t="shared" si="47"/>
        <v>0</v>
      </c>
      <c r="BI268" s="151">
        <f t="shared" si="48"/>
        <v>0</v>
      </c>
      <c r="BJ268" s="17" t="s">
        <v>88</v>
      </c>
      <c r="BK268" s="151">
        <f t="shared" si="49"/>
        <v>0</v>
      </c>
      <c r="BL268" s="17" t="s">
        <v>210</v>
      </c>
      <c r="BM268" s="150" t="s">
        <v>1740</v>
      </c>
    </row>
    <row r="269" spans="2:65" s="1" customFormat="1" ht="24.2" customHeight="1">
      <c r="B269" s="136"/>
      <c r="C269" s="137" t="s">
        <v>1359</v>
      </c>
      <c r="D269" s="137" t="s">
        <v>206</v>
      </c>
      <c r="E269" s="138" t="s">
        <v>1741</v>
      </c>
      <c r="F269" s="139" t="s">
        <v>1532</v>
      </c>
      <c r="G269" s="140" t="s">
        <v>592</v>
      </c>
      <c r="H269" s="141">
        <v>65</v>
      </c>
      <c r="I269" s="142"/>
      <c r="J269" s="143">
        <f t="shared" si="40"/>
        <v>0</v>
      </c>
      <c r="K269" s="144"/>
      <c r="L269" s="145"/>
      <c r="M269" s="146" t="s">
        <v>1</v>
      </c>
      <c r="N269" s="147" t="s">
        <v>41</v>
      </c>
      <c r="P269" s="148">
        <f t="shared" si="41"/>
        <v>0</v>
      </c>
      <c r="Q269" s="148">
        <v>0</v>
      </c>
      <c r="R269" s="148">
        <f t="shared" si="42"/>
        <v>0</v>
      </c>
      <c r="S269" s="148">
        <v>0</v>
      </c>
      <c r="T269" s="149">
        <f t="shared" si="43"/>
        <v>0</v>
      </c>
      <c r="AR269" s="150" t="s">
        <v>209</v>
      </c>
      <c r="AT269" s="150" t="s">
        <v>206</v>
      </c>
      <c r="AU269" s="150" t="s">
        <v>88</v>
      </c>
      <c r="AY269" s="17" t="s">
        <v>205</v>
      </c>
      <c r="BE269" s="151">
        <f t="shared" si="44"/>
        <v>0</v>
      </c>
      <c r="BF269" s="151">
        <f t="shared" si="45"/>
        <v>0</v>
      </c>
      <c r="BG269" s="151">
        <f t="shared" si="46"/>
        <v>0</v>
      </c>
      <c r="BH269" s="151">
        <f t="shared" si="47"/>
        <v>0</v>
      </c>
      <c r="BI269" s="151">
        <f t="shared" si="48"/>
        <v>0</v>
      </c>
      <c r="BJ269" s="17" t="s">
        <v>88</v>
      </c>
      <c r="BK269" s="151">
        <f t="shared" si="49"/>
        <v>0</v>
      </c>
      <c r="BL269" s="17" t="s">
        <v>210</v>
      </c>
      <c r="BM269" s="150" t="s">
        <v>1742</v>
      </c>
    </row>
    <row r="270" spans="2:65" s="1" customFormat="1" ht="16.5" customHeight="1">
      <c r="B270" s="136"/>
      <c r="C270" s="137" t="s">
        <v>1363</v>
      </c>
      <c r="D270" s="137" t="s">
        <v>206</v>
      </c>
      <c r="E270" s="138" t="s">
        <v>1743</v>
      </c>
      <c r="F270" s="139" t="s">
        <v>1534</v>
      </c>
      <c r="G270" s="140" t="s">
        <v>592</v>
      </c>
      <c r="H270" s="141">
        <v>135</v>
      </c>
      <c r="I270" s="142"/>
      <c r="J270" s="143">
        <f t="shared" si="40"/>
        <v>0</v>
      </c>
      <c r="K270" s="144"/>
      <c r="L270" s="145"/>
      <c r="M270" s="146" t="s">
        <v>1</v>
      </c>
      <c r="N270" s="147" t="s">
        <v>41</v>
      </c>
      <c r="P270" s="148">
        <f t="shared" si="41"/>
        <v>0</v>
      </c>
      <c r="Q270" s="148">
        <v>0</v>
      </c>
      <c r="R270" s="148">
        <f t="shared" si="42"/>
        <v>0</v>
      </c>
      <c r="S270" s="148">
        <v>0</v>
      </c>
      <c r="T270" s="149">
        <f t="shared" si="43"/>
        <v>0</v>
      </c>
      <c r="AR270" s="150" t="s">
        <v>209</v>
      </c>
      <c r="AT270" s="150" t="s">
        <v>206</v>
      </c>
      <c r="AU270" s="150" t="s">
        <v>88</v>
      </c>
      <c r="AY270" s="17" t="s">
        <v>205</v>
      </c>
      <c r="BE270" s="151">
        <f t="shared" si="44"/>
        <v>0</v>
      </c>
      <c r="BF270" s="151">
        <f t="shared" si="45"/>
        <v>0</v>
      </c>
      <c r="BG270" s="151">
        <f t="shared" si="46"/>
        <v>0</v>
      </c>
      <c r="BH270" s="151">
        <f t="shared" si="47"/>
        <v>0</v>
      </c>
      <c r="BI270" s="151">
        <f t="shared" si="48"/>
        <v>0</v>
      </c>
      <c r="BJ270" s="17" t="s">
        <v>88</v>
      </c>
      <c r="BK270" s="151">
        <f t="shared" si="49"/>
        <v>0</v>
      </c>
      <c r="BL270" s="17" t="s">
        <v>210</v>
      </c>
      <c r="BM270" s="150" t="s">
        <v>1744</v>
      </c>
    </row>
    <row r="271" spans="2:65" s="1" customFormat="1" ht="49.15" customHeight="1">
      <c r="B271" s="136"/>
      <c r="C271" s="137" t="s">
        <v>1367</v>
      </c>
      <c r="D271" s="137" t="s">
        <v>206</v>
      </c>
      <c r="E271" s="138" t="s">
        <v>1745</v>
      </c>
      <c r="F271" s="139" t="s">
        <v>1746</v>
      </c>
      <c r="G271" s="140" t="s">
        <v>592</v>
      </c>
      <c r="H271" s="141">
        <v>1</v>
      </c>
      <c r="I271" s="142"/>
      <c r="J271" s="143">
        <f t="shared" ref="J271:J293" si="50">ROUND(I271*H271,2)</f>
        <v>0</v>
      </c>
      <c r="K271" s="144"/>
      <c r="L271" s="145"/>
      <c r="M271" s="146" t="s">
        <v>1</v>
      </c>
      <c r="N271" s="147" t="s">
        <v>41</v>
      </c>
      <c r="P271" s="148">
        <f t="shared" ref="P271:P293" si="51">O271*H271</f>
        <v>0</v>
      </c>
      <c r="Q271" s="148">
        <v>0</v>
      </c>
      <c r="R271" s="148">
        <f t="shared" ref="R271:R293" si="52">Q271*H271</f>
        <v>0</v>
      </c>
      <c r="S271" s="148">
        <v>0</v>
      </c>
      <c r="T271" s="149">
        <f t="shared" ref="T271:T293" si="53">S271*H271</f>
        <v>0</v>
      </c>
      <c r="AR271" s="150" t="s">
        <v>209</v>
      </c>
      <c r="AT271" s="150" t="s">
        <v>206</v>
      </c>
      <c r="AU271" s="150" t="s">
        <v>88</v>
      </c>
      <c r="AY271" s="17" t="s">
        <v>205</v>
      </c>
      <c r="BE271" s="151">
        <f t="shared" ref="BE271:BE293" si="54">IF(N271="základná",J271,0)</f>
        <v>0</v>
      </c>
      <c r="BF271" s="151">
        <f t="shared" ref="BF271:BF293" si="55">IF(N271="znížená",J271,0)</f>
        <v>0</v>
      </c>
      <c r="BG271" s="151">
        <f t="shared" ref="BG271:BG293" si="56">IF(N271="zákl. prenesená",J271,0)</f>
        <v>0</v>
      </c>
      <c r="BH271" s="151">
        <f t="shared" ref="BH271:BH293" si="57">IF(N271="zníž. prenesená",J271,0)</f>
        <v>0</v>
      </c>
      <c r="BI271" s="151">
        <f t="shared" ref="BI271:BI293" si="58">IF(N271="nulová",J271,0)</f>
        <v>0</v>
      </c>
      <c r="BJ271" s="17" t="s">
        <v>88</v>
      </c>
      <c r="BK271" s="151">
        <f t="shared" ref="BK271:BK293" si="59">ROUND(I271*H271,2)</f>
        <v>0</v>
      </c>
      <c r="BL271" s="17" t="s">
        <v>210</v>
      </c>
      <c r="BM271" s="150" t="s">
        <v>1747</v>
      </c>
    </row>
    <row r="272" spans="2:65" s="1" customFormat="1" ht="16.5" customHeight="1">
      <c r="B272" s="136"/>
      <c r="C272" s="137" t="s">
        <v>1371</v>
      </c>
      <c r="D272" s="137" t="s">
        <v>206</v>
      </c>
      <c r="E272" s="138" t="s">
        <v>1748</v>
      </c>
      <c r="F272" s="139" t="s">
        <v>1540</v>
      </c>
      <c r="G272" s="140" t="s">
        <v>592</v>
      </c>
      <c r="H272" s="141">
        <v>1</v>
      </c>
      <c r="I272" s="142"/>
      <c r="J272" s="143">
        <f t="shared" si="50"/>
        <v>0</v>
      </c>
      <c r="K272" s="144"/>
      <c r="L272" s="145"/>
      <c r="M272" s="146" t="s">
        <v>1</v>
      </c>
      <c r="N272" s="147" t="s">
        <v>41</v>
      </c>
      <c r="P272" s="148">
        <f t="shared" si="51"/>
        <v>0</v>
      </c>
      <c r="Q272" s="148">
        <v>0</v>
      </c>
      <c r="R272" s="148">
        <f t="shared" si="52"/>
        <v>0</v>
      </c>
      <c r="S272" s="148">
        <v>0</v>
      </c>
      <c r="T272" s="149">
        <f t="shared" si="53"/>
        <v>0</v>
      </c>
      <c r="AR272" s="150" t="s">
        <v>209</v>
      </c>
      <c r="AT272" s="150" t="s">
        <v>206</v>
      </c>
      <c r="AU272" s="150" t="s">
        <v>88</v>
      </c>
      <c r="AY272" s="17" t="s">
        <v>205</v>
      </c>
      <c r="BE272" s="151">
        <f t="shared" si="54"/>
        <v>0</v>
      </c>
      <c r="BF272" s="151">
        <f t="shared" si="55"/>
        <v>0</v>
      </c>
      <c r="BG272" s="151">
        <f t="shared" si="56"/>
        <v>0</v>
      </c>
      <c r="BH272" s="151">
        <f t="shared" si="57"/>
        <v>0</v>
      </c>
      <c r="BI272" s="151">
        <f t="shared" si="58"/>
        <v>0</v>
      </c>
      <c r="BJ272" s="17" t="s">
        <v>88</v>
      </c>
      <c r="BK272" s="151">
        <f t="shared" si="59"/>
        <v>0</v>
      </c>
      <c r="BL272" s="17" t="s">
        <v>210</v>
      </c>
      <c r="BM272" s="150" t="s">
        <v>1749</v>
      </c>
    </row>
    <row r="273" spans="2:65" s="1" customFormat="1" ht="16.5" customHeight="1">
      <c r="B273" s="136"/>
      <c r="C273" s="137" t="s">
        <v>1374</v>
      </c>
      <c r="D273" s="137" t="s">
        <v>206</v>
      </c>
      <c r="E273" s="138" t="s">
        <v>1750</v>
      </c>
      <c r="F273" s="139" t="s">
        <v>1542</v>
      </c>
      <c r="G273" s="140" t="s">
        <v>592</v>
      </c>
      <c r="H273" s="141">
        <v>1</v>
      </c>
      <c r="I273" s="142"/>
      <c r="J273" s="143">
        <f t="shared" si="50"/>
        <v>0</v>
      </c>
      <c r="K273" s="144"/>
      <c r="L273" s="145"/>
      <c r="M273" s="146" t="s">
        <v>1</v>
      </c>
      <c r="N273" s="147" t="s">
        <v>41</v>
      </c>
      <c r="P273" s="148">
        <f t="shared" si="51"/>
        <v>0</v>
      </c>
      <c r="Q273" s="148">
        <v>0</v>
      </c>
      <c r="R273" s="148">
        <f t="shared" si="52"/>
        <v>0</v>
      </c>
      <c r="S273" s="148">
        <v>0</v>
      </c>
      <c r="T273" s="149">
        <f t="shared" si="53"/>
        <v>0</v>
      </c>
      <c r="AR273" s="150" t="s">
        <v>209</v>
      </c>
      <c r="AT273" s="150" t="s">
        <v>206</v>
      </c>
      <c r="AU273" s="150" t="s">
        <v>88</v>
      </c>
      <c r="AY273" s="17" t="s">
        <v>205</v>
      </c>
      <c r="BE273" s="151">
        <f t="shared" si="54"/>
        <v>0</v>
      </c>
      <c r="BF273" s="151">
        <f t="shared" si="55"/>
        <v>0</v>
      </c>
      <c r="BG273" s="151">
        <f t="shared" si="56"/>
        <v>0</v>
      </c>
      <c r="BH273" s="151">
        <f t="shared" si="57"/>
        <v>0</v>
      </c>
      <c r="BI273" s="151">
        <f t="shared" si="58"/>
        <v>0</v>
      </c>
      <c r="BJ273" s="17" t="s">
        <v>88</v>
      </c>
      <c r="BK273" s="151">
        <f t="shared" si="59"/>
        <v>0</v>
      </c>
      <c r="BL273" s="17" t="s">
        <v>210</v>
      </c>
      <c r="BM273" s="150" t="s">
        <v>1751</v>
      </c>
    </row>
    <row r="274" spans="2:65" s="1" customFormat="1" ht="16.5" customHeight="1">
      <c r="B274" s="136"/>
      <c r="C274" s="137" t="s">
        <v>1377</v>
      </c>
      <c r="D274" s="137" t="s">
        <v>206</v>
      </c>
      <c r="E274" s="138" t="s">
        <v>1752</v>
      </c>
      <c r="F274" s="139" t="s">
        <v>1544</v>
      </c>
      <c r="G274" s="140" t="s">
        <v>592</v>
      </c>
      <c r="H274" s="141">
        <v>6</v>
      </c>
      <c r="I274" s="142"/>
      <c r="J274" s="143">
        <f t="shared" si="50"/>
        <v>0</v>
      </c>
      <c r="K274" s="144"/>
      <c r="L274" s="145"/>
      <c r="M274" s="146" t="s">
        <v>1</v>
      </c>
      <c r="N274" s="147" t="s">
        <v>41</v>
      </c>
      <c r="P274" s="148">
        <f t="shared" si="51"/>
        <v>0</v>
      </c>
      <c r="Q274" s="148">
        <v>0</v>
      </c>
      <c r="R274" s="148">
        <f t="shared" si="52"/>
        <v>0</v>
      </c>
      <c r="S274" s="148">
        <v>0</v>
      </c>
      <c r="T274" s="149">
        <f t="shared" si="53"/>
        <v>0</v>
      </c>
      <c r="AR274" s="150" t="s">
        <v>209</v>
      </c>
      <c r="AT274" s="150" t="s">
        <v>206</v>
      </c>
      <c r="AU274" s="150" t="s">
        <v>88</v>
      </c>
      <c r="AY274" s="17" t="s">
        <v>205</v>
      </c>
      <c r="BE274" s="151">
        <f t="shared" si="54"/>
        <v>0</v>
      </c>
      <c r="BF274" s="151">
        <f t="shared" si="55"/>
        <v>0</v>
      </c>
      <c r="BG274" s="151">
        <f t="shared" si="56"/>
        <v>0</v>
      </c>
      <c r="BH274" s="151">
        <f t="shared" si="57"/>
        <v>0</v>
      </c>
      <c r="BI274" s="151">
        <f t="shared" si="58"/>
        <v>0</v>
      </c>
      <c r="BJ274" s="17" t="s">
        <v>88</v>
      </c>
      <c r="BK274" s="151">
        <f t="shared" si="59"/>
        <v>0</v>
      </c>
      <c r="BL274" s="17" t="s">
        <v>210</v>
      </c>
      <c r="BM274" s="150" t="s">
        <v>1753</v>
      </c>
    </row>
    <row r="275" spans="2:65" s="1" customFormat="1" ht="16.5" customHeight="1">
      <c r="B275" s="136"/>
      <c r="C275" s="137" t="s">
        <v>1380</v>
      </c>
      <c r="D275" s="137" t="s">
        <v>206</v>
      </c>
      <c r="E275" s="138" t="s">
        <v>1754</v>
      </c>
      <c r="F275" s="139" t="s">
        <v>1546</v>
      </c>
      <c r="G275" s="140" t="s">
        <v>592</v>
      </c>
      <c r="H275" s="141">
        <v>6</v>
      </c>
      <c r="I275" s="142"/>
      <c r="J275" s="143">
        <f t="shared" si="50"/>
        <v>0</v>
      </c>
      <c r="K275" s="144"/>
      <c r="L275" s="145"/>
      <c r="M275" s="146" t="s">
        <v>1</v>
      </c>
      <c r="N275" s="147" t="s">
        <v>41</v>
      </c>
      <c r="P275" s="148">
        <f t="shared" si="51"/>
        <v>0</v>
      </c>
      <c r="Q275" s="148">
        <v>0</v>
      </c>
      <c r="R275" s="148">
        <f t="shared" si="52"/>
        <v>0</v>
      </c>
      <c r="S275" s="148">
        <v>0</v>
      </c>
      <c r="T275" s="149">
        <f t="shared" si="53"/>
        <v>0</v>
      </c>
      <c r="AR275" s="150" t="s">
        <v>209</v>
      </c>
      <c r="AT275" s="150" t="s">
        <v>206</v>
      </c>
      <c r="AU275" s="150" t="s">
        <v>88</v>
      </c>
      <c r="AY275" s="17" t="s">
        <v>205</v>
      </c>
      <c r="BE275" s="151">
        <f t="shared" si="54"/>
        <v>0</v>
      </c>
      <c r="BF275" s="151">
        <f t="shared" si="55"/>
        <v>0</v>
      </c>
      <c r="BG275" s="151">
        <f t="shared" si="56"/>
        <v>0</v>
      </c>
      <c r="BH275" s="151">
        <f t="shared" si="57"/>
        <v>0</v>
      </c>
      <c r="BI275" s="151">
        <f t="shared" si="58"/>
        <v>0</v>
      </c>
      <c r="BJ275" s="17" t="s">
        <v>88</v>
      </c>
      <c r="BK275" s="151">
        <f t="shared" si="59"/>
        <v>0</v>
      </c>
      <c r="BL275" s="17" t="s">
        <v>210</v>
      </c>
      <c r="BM275" s="150" t="s">
        <v>1755</v>
      </c>
    </row>
    <row r="276" spans="2:65" s="1" customFormat="1" ht="16.5" customHeight="1">
      <c r="B276" s="136"/>
      <c r="C276" s="137" t="s">
        <v>1383</v>
      </c>
      <c r="D276" s="137" t="s">
        <v>206</v>
      </c>
      <c r="E276" s="138" t="s">
        <v>1756</v>
      </c>
      <c r="F276" s="139" t="s">
        <v>1548</v>
      </c>
      <c r="G276" s="140" t="s">
        <v>592</v>
      </c>
      <c r="H276" s="141">
        <v>1</v>
      </c>
      <c r="I276" s="142"/>
      <c r="J276" s="143">
        <f t="shared" si="50"/>
        <v>0</v>
      </c>
      <c r="K276" s="144"/>
      <c r="L276" s="145"/>
      <c r="M276" s="146" t="s">
        <v>1</v>
      </c>
      <c r="N276" s="147" t="s">
        <v>41</v>
      </c>
      <c r="P276" s="148">
        <f t="shared" si="51"/>
        <v>0</v>
      </c>
      <c r="Q276" s="148">
        <v>0</v>
      </c>
      <c r="R276" s="148">
        <f t="shared" si="52"/>
        <v>0</v>
      </c>
      <c r="S276" s="148">
        <v>0</v>
      </c>
      <c r="T276" s="149">
        <f t="shared" si="53"/>
        <v>0</v>
      </c>
      <c r="AR276" s="150" t="s">
        <v>209</v>
      </c>
      <c r="AT276" s="150" t="s">
        <v>206</v>
      </c>
      <c r="AU276" s="150" t="s">
        <v>88</v>
      </c>
      <c r="AY276" s="17" t="s">
        <v>205</v>
      </c>
      <c r="BE276" s="151">
        <f t="shared" si="54"/>
        <v>0</v>
      </c>
      <c r="BF276" s="151">
        <f t="shared" si="55"/>
        <v>0</v>
      </c>
      <c r="BG276" s="151">
        <f t="shared" si="56"/>
        <v>0</v>
      </c>
      <c r="BH276" s="151">
        <f t="shared" si="57"/>
        <v>0</v>
      </c>
      <c r="BI276" s="151">
        <f t="shared" si="58"/>
        <v>0</v>
      </c>
      <c r="BJ276" s="17" t="s">
        <v>88</v>
      </c>
      <c r="BK276" s="151">
        <f t="shared" si="59"/>
        <v>0</v>
      </c>
      <c r="BL276" s="17" t="s">
        <v>210</v>
      </c>
      <c r="BM276" s="150" t="s">
        <v>1757</v>
      </c>
    </row>
    <row r="277" spans="2:65" s="1" customFormat="1" ht="16.5" customHeight="1">
      <c r="B277" s="136"/>
      <c r="C277" s="137" t="s">
        <v>1386</v>
      </c>
      <c r="D277" s="137" t="s">
        <v>206</v>
      </c>
      <c r="E277" s="138" t="s">
        <v>1758</v>
      </c>
      <c r="F277" s="139" t="s">
        <v>1550</v>
      </c>
      <c r="G277" s="140" t="s">
        <v>592</v>
      </c>
      <c r="H277" s="141">
        <v>1</v>
      </c>
      <c r="I277" s="142"/>
      <c r="J277" s="143">
        <f t="shared" si="50"/>
        <v>0</v>
      </c>
      <c r="K277" s="144"/>
      <c r="L277" s="145"/>
      <c r="M277" s="146" t="s">
        <v>1</v>
      </c>
      <c r="N277" s="147" t="s">
        <v>41</v>
      </c>
      <c r="P277" s="148">
        <f t="shared" si="51"/>
        <v>0</v>
      </c>
      <c r="Q277" s="148">
        <v>0</v>
      </c>
      <c r="R277" s="148">
        <f t="shared" si="52"/>
        <v>0</v>
      </c>
      <c r="S277" s="148">
        <v>0</v>
      </c>
      <c r="T277" s="149">
        <f t="shared" si="53"/>
        <v>0</v>
      </c>
      <c r="AR277" s="150" t="s">
        <v>209</v>
      </c>
      <c r="AT277" s="150" t="s">
        <v>206</v>
      </c>
      <c r="AU277" s="150" t="s">
        <v>88</v>
      </c>
      <c r="AY277" s="17" t="s">
        <v>205</v>
      </c>
      <c r="BE277" s="151">
        <f t="shared" si="54"/>
        <v>0</v>
      </c>
      <c r="BF277" s="151">
        <f t="shared" si="55"/>
        <v>0</v>
      </c>
      <c r="BG277" s="151">
        <f t="shared" si="56"/>
        <v>0</v>
      </c>
      <c r="BH277" s="151">
        <f t="shared" si="57"/>
        <v>0</v>
      </c>
      <c r="BI277" s="151">
        <f t="shared" si="58"/>
        <v>0</v>
      </c>
      <c r="BJ277" s="17" t="s">
        <v>88</v>
      </c>
      <c r="BK277" s="151">
        <f t="shared" si="59"/>
        <v>0</v>
      </c>
      <c r="BL277" s="17" t="s">
        <v>210</v>
      </c>
      <c r="BM277" s="150" t="s">
        <v>1759</v>
      </c>
    </row>
    <row r="278" spans="2:65" s="1" customFormat="1" ht="16.5" customHeight="1">
      <c r="B278" s="136"/>
      <c r="C278" s="137" t="s">
        <v>1389</v>
      </c>
      <c r="D278" s="137" t="s">
        <v>206</v>
      </c>
      <c r="E278" s="138" t="s">
        <v>1760</v>
      </c>
      <c r="F278" s="139" t="s">
        <v>1552</v>
      </c>
      <c r="G278" s="140" t="s">
        <v>592</v>
      </c>
      <c r="H278" s="141">
        <v>1</v>
      </c>
      <c r="I278" s="142"/>
      <c r="J278" s="143">
        <f t="shared" si="50"/>
        <v>0</v>
      </c>
      <c r="K278" s="144"/>
      <c r="L278" s="145"/>
      <c r="M278" s="146" t="s">
        <v>1</v>
      </c>
      <c r="N278" s="147" t="s">
        <v>41</v>
      </c>
      <c r="P278" s="148">
        <f t="shared" si="51"/>
        <v>0</v>
      </c>
      <c r="Q278" s="148">
        <v>0</v>
      </c>
      <c r="R278" s="148">
        <f t="shared" si="52"/>
        <v>0</v>
      </c>
      <c r="S278" s="148">
        <v>0</v>
      </c>
      <c r="T278" s="149">
        <f t="shared" si="53"/>
        <v>0</v>
      </c>
      <c r="AR278" s="150" t="s">
        <v>209</v>
      </c>
      <c r="AT278" s="150" t="s">
        <v>206</v>
      </c>
      <c r="AU278" s="150" t="s">
        <v>88</v>
      </c>
      <c r="AY278" s="17" t="s">
        <v>205</v>
      </c>
      <c r="BE278" s="151">
        <f t="shared" si="54"/>
        <v>0</v>
      </c>
      <c r="BF278" s="151">
        <f t="shared" si="55"/>
        <v>0</v>
      </c>
      <c r="BG278" s="151">
        <f t="shared" si="56"/>
        <v>0</v>
      </c>
      <c r="BH278" s="151">
        <f t="shared" si="57"/>
        <v>0</v>
      </c>
      <c r="BI278" s="151">
        <f t="shared" si="58"/>
        <v>0</v>
      </c>
      <c r="BJ278" s="17" t="s">
        <v>88</v>
      </c>
      <c r="BK278" s="151">
        <f t="shared" si="59"/>
        <v>0</v>
      </c>
      <c r="BL278" s="17" t="s">
        <v>210</v>
      </c>
      <c r="BM278" s="150" t="s">
        <v>1761</v>
      </c>
    </row>
    <row r="279" spans="2:65" s="1" customFormat="1" ht="16.5" customHeight="1">
      <c r="B279" s="136"/>
      <c r="C279" s="137" t="s">
        <v>1392</v>
      </c>
      <c r="D279" s="137" t="s">
        <v>206</v>
      </c>
      <c r="E279" s="138" t="s">
        <v>1762</v>
      </c>
      <c r="F279" s="139" t="s">
        <v>1554</v>
      </c>
      <c r="G279" s="140" t="s">
        <v>592</v>
      </c>
      <c r="H279" s="141">
        <v>1</v>
      </c>
      <c r="I279" s="142"/>
      <c r="J279" s="143">
        <f t="shared" si="50"/>
        <v>0</v>
      </c>
      <c r="K279" s="144"/>
      <c r="L279" s="145"/>
      <c r="M279" s="146" t="s">
        <v>1</v>
      </c>
      <c r="N279" s="147" t="s">
        <v>41</v>
      </c>
      <c r="P279" s="148">
        <f t="shared" si="51"/>
        <v>0</v>
      </c>
      <c r="Q279" s="148">
        <v>0</v>
      </c>
      <c r="R279" s="148">
        <f t="shared" si="52"/>
        <v>0</v>
      </c>
      <c r="S279" s="148">
        <v>0</v>
      </c>
      <c r="T279" s="149">
        <f t="shared" si="53"/>
        <v>0</v>
      </c>
      <c r="AR279" s="150" t="s">
        <v>209</v>
      </c>
      <c r="AT279" s="150" t="s">
        <v>206</v>
      </c>
      <c r="AU279" s="150" t="s">
        <v>88</v>
      </c>
      <c r="AY279" s="17" t="s">
        <v>205</v>
      </c>
      <c r="BE279" s="151">
        <f t="shared" si="54"/>
        <v>0</v>
      </c>
      <c r="BF279" s="151">
        <f t="shared" si="55"/>
        <v>0</v>
      </c>
      <c r="BG279" s="151">
        <f t="shared" si="56"/>
        <v>0</v>
      </c>
      <c r="BH279" s="151">
        <f t="shared" si="57"/>
        <v>0</v>
      </c>
      <c r="BI279" s="151">
        <f t="shared" si="58"/>
        <v>0</v>
      </c>
      <c r="BJ279" s="17" t="s">
        <v>88</v>
      </c>
      <c r="BK279" s="151">
        <f t="shared" si="59"/>
        <v>0</v>
      </c>
      <c r="BL279" s="17" t="s">
        <v>210</v>
      </c>
      <c r="BM279" s="150" t="s">
        <v>1763</v>
      </c>
    </row>
    <row r="280" spans="2:65" s="1" customFormat="1" ht="16.5" customHeight="1">
      <c r="B280" s="136"/>
      <c r="C280" s="137" t="s">
        <v>1395</v>
      </c>
      <c r="D280" s="137" t="s">
        <v>206</v>
      </c>
      <c r="E280" s="138" t="s">
        <v>1764</v>
      </c>
      <c r="F280" s="139" t="s">
        <v>1556</v>
      </c>
      <c r="G280" s="140" t="s">
        <v>592</v>
      </c>
      <c r="H280" s="141">
        <v>1</v>
      </c>
      <c r="I280" s="142"/>
      <c r="J280" s="143">
        <f t="shared" si="50"/>
        <v>0</v>
      </c>
      <c r="K280" s="144"/>
      <c r="L280" s="145"/>
      <c r="M280" s="146" t="s">
        <v>1</v>
      </c>
      <c r="N280" s="147" t="s">
        <v>41</v>
      </c>
      <c r="P280" s="148">
        <f t="shared" si="51"/>
        <v>0</v>
      </c>
      <c r="Q280" s="148">
        <v>0</v>
      </c>
      <c r="R280" s="148">
        <f t="shared" si="52"/>
        <v>0</v>
      </c>
      <c r="S280" s="148">
        <v>0</v>
      </c>
      <c r="T280" s="149">
        <f t="shared" si="53"/>
        <v>0</v>
      </c>
      <c r="AR280" s="150" t="s">
        <v>209</v>
      </c>
      <c r="AT280" s="150" t="s">
        <v>206</v>
      </c>
      <c r="AU280" s="150" t="s">
        <v>88</v>
      </c>
      <c r="AY280" s="17" t="s">
        <v>205</v>
      </c>
      <c r="BE280" s="151">
        <f t="shared" si="54"/>
        <v>0</v>
      </c>
      <c r="BF280" s="151">
        <f t="shared" si="55"/>
        <v>0</v>
      </c>
      <c r="BG280" s="151">
        <f t="shared" si="56"/>
        <v>0</v>
      </c>
      <c r="BH280" s="151">
        <f t="shared" si="57"/>
        <v>0</v>
      </c>
      <c r="BI280" s="151">
        <f t="shared" si="58"/>
        <v>0</v>
      </c>
      <c r="BJ280" s="17" t="s">
        <v>88</v>
      </c>
      <c r="BK280" s="151">
        <f t="shared" si="59"/>
        <v>0</v>
      </c>
      <c r="BL280" s="17" t="s">
        <v>210</v>
      </c>
      <c r="BM280" s="150" t="s">
        <v>1765</v>
      </c>
    </row>
    <row r="281" spans="2:65" s="1" customFormat="1" ht="16.5" customHeight="1">
      <c r="B281" s="136"/>
      <c r="C281" s="137" t="s">
        <v>1398</v>
      </c>
      <c r="D281" s="137" t="s">
        <v>206</v>
      </c>
      <c r="E281" s="138" t="s">
        <v>1766</v>
      </c>
      <c r="F281" s="139" t="s">
        <v>1558</v>
      </c>
      <c r="G281" s="140" t="s">
        <v>592</v>
      </c>
      <c r="H281" s="141">
        <v>1</v>
      </c>
      <c r="I281" s="142"/>
      <c r="J281" s="143">
        <f t="shared" si="50"/>
        <v>0</v>
      </c>
      <c r="K281" s="144"/>
      <c r="L281" s="145"/>
      <c r="M281" s="146" t="s">
        <v>1</v>
      </c>
      <c r="N281" s="147" t="s">
        <v>41</v>
      </c>
      <c r="P281" s="148">
        <f t="shared" si="51"/>
        <v>0</v>
      </c>
      <c r="Q281" s="148">
        <v>0</v>
      </c>
      <c r="R281" s="148">
        <f t="shared" si="52"/>
        <v>0</v>
      </c>
      <c r="S281" s="148">
        <v>0</v>
      </c>
      <c r="T281" s="149">
        <f t="shared" si="53"/>
        <v>0</v>
      </c>
      <c r="AR281" s="150" t="s">
        <v>209</v>
      </c>
      <c r="AT281" s="150" t="s">
        <v>206</v>
      </c>
      <c r="AU281" s="150" t="s">
        <v>88</v>
      </c>
      <c r="AY281" s="17" t="s">
        <v>205</v>
      </c>
      <c r="BE281" s="151">
        <f t="shared" si="54"/>
        <v>0</v>
      </c>
      <c r="BF281" s="151">
        <f t="shared" si="55"/>
        <v>0</v>
      </c>
      <c r="BG281" s="151">
        <f t="shared" si="56"/>
        <v>0</v>
      </c>
      <c r="BH281" s="151">
        <f t="shared" si="57"/>
        <v>0</v>
      </c>
      <c r="BI281" s="151">
        <f t="shared" si="58"/>
        <v>0</v>
      </c>
      <c r="BJ281" s="17" t="s">
        <v>88</v>
      </c>
      <c r="BK281" s="151">
        <f t="shared" si="59"/>
        <v>0</v>
      </c>
      <c r="BL281" s="17" t="s">
        <v>210</v>
      </c>
      <c r="BM281" s="150" t="s">
        <v>1767</v>
      </c>
    </row>
    <row r="282" spans="2:65" s="1" customFormat="1" ht="16.5" customHeight="1">
      <c r="B282" s="136"/>
      <c r="C282" s="137" t="s">
        <v>1401</v>
      </c>
      <c r="D282" s="137" t="s">
        <v>206</v>
      </c>
      <c r="E282" s="138" t="s">
        <v>1768</v>
      </c>
      <c r="F282" s="139" t="s">
        <v>1560</v>
      </c>
      <c r="G282" s="140" t="s">
        <v>592</v>
      </c>
      <c r="H282" s="141">
        <v>1</v>
      </c>
      <c r="I282" s="142"/>
      <c r="J282" s="143">
        <f t="shared" si="50"/>
        <v>0</v>
      </c>
      <c r="K282" s="144"/>
      <c r="L282" s="145"/>
      <c r="M282" s="146" t="s">
        <v>1</v>
      </c>
      <c r="N282" s="147" t="s">
        <v>41</v>
      </c>
      <c r="P282" s="148">
        <f t="shared" si="51"/>
        <v>0</v>
      </c>
      <c r="Q282" s="148">
        <v>0</v>
      </c>
      <c r="R282" s="148">
        <f t="shared" si="52"/>
        <v>0</v>
      </c>
      <c r="S282" s="148">
        <v>0</v>
      </c>
      <c r="T282" s="149">
        <f t="shared" si="53"/>
        <v>0</v>
      </c>
      <c r="AR282" s="150" t="s">
        <v>209</v>
      </c>
      <c r="AT282" s="150" t="s">
        <v>206</v>
      </c>
      <c r="AU282" s="150" t="s">
        <v>88</v>
      </c>
      <c r="AY282" s="17" t="s">
        <v>205</v>
      </c>
      <c r="BE282" s="151">
        <f t="shared" si="54"/>
        <v>0</v>
      </c>
      <c r="BF282" s="151">
        <f t="shared" si="55"/>
        <v>0</v>
      </c>
      <c r="BG282" s="151">
        <f t="shared" si="56"/>
        <v>0</v>
      </c>
      <c r="BH282" s="151">
        <f t="shared" si="57"/>
        <v>0</v>
      </c>
      <c r="BI282" s="151">
        <f t="shared" si="58"/>
        <v>0</v>
      </c>
      <c r="BJ282" s="17" t="s">
        <v>88</v>
      </c>
      <c r="BK282" s="151">
        <f t="shared" si="59"/>
        <v>0</v>
      </c>
      <c r="BL282" s="17" t="s">
        <v>210</v>
      </c>
      <c r="BM282" s="150" t="s">
        <v>1769</v>
      </c>
    </row>
    <row r="283" spans="2:65" s="1" customFormat="1" ht="16.5" customHeight="1">
      <c r="B283" s="136"/>
      <c r="C283" s="137" t="s">
        <v>1404</v>
      </c>
      <c r="D283" s="137" t="s">
        <v>206</v>
      </c>
      <c r="E283" s="138" t="s">
        <v>1770</v>
      </c>
      <c r="F283" s="139" t="s">
        <v>1562</v>
      </c>
      <c r="G283" s="140" t="s">
        <v>592</v>
      </c>
      <c r="H283" s="141">
        <v>6</v>
      </c>
      <c r="I283" s="142"/>
      <c r="J283" s="143">
        <f t="shared" si="50"/>
        <v>0</v>
      </c>
      <c r="K283" s="144"/>
      <c r="L283" s="145"/>
      <c r="M283" s="146" t="s">
        <v>1</v>
      </c>
      <c r="N283" s="147" t="s">
        <v>41</v>
      </c>
      <c r="P283" s="148">
        <f t="shared" si="51"/>
        <v>0</v>
      </c>
      <c r="Q283" s="148">
        <v>0</v>
      </c>
      <c r="R283" s="148">
        <f t="shared" si="52"/>
        <v>0</v>
      </c>
      <c r="S283" s="148">
        <v>0</v>
      </c>
      <c r="T283" s="149">
        <f t="shared" si="53"/>
        <v>0</v>
      </c>
      <c r="AR283" s="150" t="s">
        <v>209</v>
      </c>
      <c r="AT283" s="150" t="s">
        <v>206</v>
      </c>
      <c r="AU283" s="150" t="s">
        <v>88</v>
      </c>
      <c r="AY283" s="17" t="s">
        <v>205</v>
      </c>
      <c r="BE283" s="151">
        <f t="shared" si="54"/>
        <v>0</v>
      </c>
      <c r="BF283" s="151">
        <f t="shared" si="55"/>
        <v>0</v>
      </c>
      <c r="BG283" s="151">
        <f t="shared" si="56"/>
        <v>0</v>
      </c>
      <c r="BH283" s="151">
        <f t="shared" si="57"/>
        <v>0</v>
      </c>
      <c r="BI283" s="151">
        <f t="shared" si="58"/>
        <v>0</v>
      </c>
      <c r="BJ283" s="17" t="s">
        <v>88</v>
      </c>
      <c r="BK283" s="151">
        <f t="shared" si="59"/>
        <v>0</v>
      </c>
      <c r="BL283" s="17" t="s">
        <v>210</v>
      </c>
      <c r="BM283" s="150" t="s">
        <v>1771</v>
      </c>
    </row>
    <row r="284" spans="2:65" s="1" customFormat="1" ht="16.5" customHeight="1">
      <c r="B284" s="136"/>
      <c r="C284" s="137" t="s">
        <v>1406</v>
      </c>
      <c r="D284" s="137" t="s">
        <v>206</v>
      </c>
      <c r="E284" s="138" t="s">
        <v>1772</v>
      </c>
      <c r="F284" s="139" t="s">
        <v>1564</v>
      </c>
      <c r="G284" s="140" t="s">
        <v>592</v>
      </c>
      <c r="H284" s="141">
        <v>16</v>
      </c>
      <c r="I284" s="142"/>
      <c r="J284" s="143">
        <f t="shared" si="50"/>
        <v>0</v>
      </c>
      <c r="K284" s="144"/>
      <c r="L284" s="145"/>
      <c r="M284" s="146" t="s">
        <v>1</v>
      </c>
      <c r="N284" s="147" t="s">
        <v>41</v>
      </c>
      <c r="P284" s="148">
        <f t="shared" si="51"/>
        <v>0</v>
      </c>
      <c r="Q284" s="148">
        <v>0</v>
      </c>
      <c r="R284" s="148">
        <f t="shared" si="52"/>
        <v>0</v>
      </c>
      <c r="S284" s="148">
        <v>0</v>
      </c>
      <c r="T284" s="149">
        <f t="shared" si="53"/>
        <v>0</v>
      </c>
      <c r="AR284" s="150" t="s">
        <v>209</v>
      </c>
      <c r="AT284" s="150" t="s">
        <v>206</v>
      </c>
      <c r="AU284" s="150" t="s">
        <v>88</v>
      </c>
      <c r="AY284" s="17" t="s">
        <v>205</v>
      </c>
      <c r="BE284" s="151">
        <f t="shared" si="54"/>
        <v>0</v>
      </c>
      <c r="BF284" s="151">
        <f t="shared" si="55"/>
        <v>0</v>
      </c>
      <c r="BG284" s="151">
        <f t="shared" si="56"/>
        <v>0</v>
      </c>
      <c r="BH284" s="151">
        <f t="shared" si="57"/>
        <v>0</v>
      </c>
      <c r="BI284" s="151">
        <f t="shared" si="58"/>
        <v>0</v>
      </c>
      <c r="BJ284" s="17" t="s">
        <v>88</v>
      </c>
      <c r="BK284" s="151">
        <f t="shared" si="59"/>
        <v>0</v>
      </c>
      <c r="BL284" s="17" t="s">
        <v>210</v>
      </c>
      <c r="BM284" s="150" t="s">
        <v>1773</v>
      </c>
    </row>
    <row r="285" spans="2:65" s="1" customFormat="1" ht="16.5" customHeight="1">
      <c r="B285" s="136"/>
      <c r="C285" s="137" t="s">
        <v>1408</v>
      </c>
      <c r="D285" s="137" t="s">
        <v>206</v>
      </c>
      <c r="E285" s="138" t="s">
        <v>1774</v>
      </c>
      <c r="F285" s="139" t="s">
        <v>1566</v>
      </c>
      <c r="G285" s="140" t="s">
        <v>592</v>
      </c>
      <c r="H285" s="141">
        <v>2</v>
      </c>
      <c r="I285" s="142"/>
      <c r="J285" s="143">
        <f t="shared" si="50"/>
        <v>0</v>
      </c>
      <c r="K285" s="144"/>
      <c r="L285" s="145"/>
      <c r="M285" s="146" t="s">
        <v>1</v>
      </c>
      <c r="N285" s="147" t="s">
        <v>41</v>
      </c>
      <c r="P285" s="148">
        <f t="shared" si="51"/>
        <v>0</v>
      </c>
      <c r="Q285" s="148">
        <v>0</v>
      </c>
      <c r="R285" s="148">
        <f t="shared" si="52"/>
        <v>0</v>
      </c>
      <c r="S285" s="148">
        <v>0</v>
      </c>
      <c r="T285" s="149">
        <f t="shared" si="53"/>
        <v>0</v>
      </c>
      <c r="AR285" s="150" t="s">
        <v>209</v>
      </c>
      <c r="AT285" s="150" t="s">
        <v>206</v>
      </c>
      <c r="AU285" s="150" t="s">
        <v>88</v>
      </c>
      <c r="AY285" s="17" t="s">
        <v>205</v>
      </c>
      <c r="BE285" s="151">
        <f t="shared" si="54"/>
        <v>0</v>
      </c>
      <c r="BF285" s="151">
        <f t="shared" si="55"/>
        <v>0</v>
      </c>
      <c r="BG285" s="151">
        <f t="shared" si="56"/>
        <v>0</v>
      </c>
      <c r="BH285" s="151">
        <f t="shared" si="57"/>
        <v>0</v>
      </c>
      <c r="BI285" s="151">
        <f t="shared" si="58"/>
        <v>0</v>
      </c>
      <c r="BJ285" s="17" t="s">
        <v>88</v>
      </c>
      <c r="BK285" s="151">
        <f t="shared" si="59"/>
        <v>0</v>
      </c>
      <c r="BL285" s="17" t="s">
        <v>210</v>
      </c>
      <c r="BM285" s="150" t="s">
        <v>1775</v>
      </c>
    </row>
    <row r="286" spans="2:65" s="1" customFormat="1" ht="16.5" customHeight="1">
      <c r="B286" s="136"/>
      <c r="C286" s="137" t="s">
        <v>1040</v>
      </c>
      <c r="D286" s="137" t="s">
        <v>206</v>
      </c>
      <c r="E286" s="138" t="s">
        <v>1776</v>
      </c>
      <c r="F286" s="139" t="s">
        <v>1568</v>
      </c>
      <c r="G286" s="140" t="s">
        <v>592</v>
      </c>
      <c r="H286" s="141">
        <v>150</v>
      </c>
      <c r="I286" s="142"/>
      <c r="J286" s="143">
        <f t="shared" si="50"/>
        <v>0</v>
      </c>
      <c r="K286" s="144"/>
      <c r="L286" s="145"/>
      <c r="M286" s="146" t="s">
        <v>1</v>
      </c>
      <c r="N286" s="147" t="s">
        <v>41</v>
      </c>
      <c r="P286" s="148">
        <f t="shared" si="51"/>
        <v>0</v>
      </c>
      <c r="Q286" s="148">
        <v>0</v>
      </c>
      <c r="R286" s="148">
        <f t="shared" si="52"/>
        <v>0</v>
      </c>
      <c r="S286" s="148">
        <v>0</v>
      </c>
      <c r="T286" s="149">
        <f t="shared" si="53"/>
        <v>0</v>
      </c>
      <c r="AR286" s="150" t="s">
        <v>209</v>
      </c>
      <c r="AT286" s="150" t="s">
        <v>206</v>
      </c>
      <c r="AU286" s="150" t="s">
        <v>88</v>
      </c>
      <c r="AY286" s="17" t="s">
        <v>205</v>
      </c>
      <c r="BE286" s="151">
        <f t="shared" si="54"/>
        <v>0</v>
      </c>
      <c r="BF286" s="151">
        <f t="shared" si="55"/>
        <v>0</v>
      </c>
      <c r="BG286" s="151">
        <f t="shared" si="56"/>
        <v>0</v>
      </c>
      <c r="BH286" s="151">
        <f t="shared" si="57"/>
        <v>0</v>
      </c>
      <c r="BI286" s="151">
        <f t="shared" si="58"/>
        <v>0</v>
      </c>
      <c r="BJ286" s="17" t="s">
        <v>88</v>
      </c>
      <c r="BK286" s="151">
        <f t="shared" si="59"/>
        <v>0</v>
      </c>
      <c r="BL286" s="17" t="s">
        <v>210</v>
      </c>
      <c r="BM286" s="150" t="s">
        <v>1777</v>
      </c>
    </row>
    <row r="287" spans="2:65" s="1" customFormat="1" ht="16.5" customHeight="1">
      <c r="B287" s="136"/>
      <c r="C287" s="137" t="s">
        <v>1411</v>
      </c>
      <c r="D287" s="137" t="s">
        <v>206</v>
      </c>
      <c r="E287" s="138" t="s">
        <v>1778</v>
      </c>
      <c r="F287" s="139" t="s">
        <v>1570</v>
      </c>
      <c r="G287" s="140" t="s">
        <v>370</v>
      </c>
      <c r="H287" s="141">
        <v>35</v>
      </c>
      <c r="I287" s="142"/>
      <c r="J287" s="143">
        <f t="shared" si="50"/>
        <v>0</v>
      </c>
      <c r="K287" s="144"/>
      <c r="L287" s="145"/>
      <c r="M287" s="146" t="s">
        <v>1</v>
      </c>
      <c r="N287" s="147" t="s">
        <v>41</v>
      </c>
      <c r="P287" s="148">
        <f t="shared" si="51"/>
        <v>0</v>
      </c>
      <c r="Q287" s="148">
        <v>0</v>
      </c>
      <c r="R287" s="148">
        <f t="shared" si="52"/>
        <v>0</v>
      </c>
      <c r="S287" s="148">
        <v>0</v>
      </c>
      <c r="T287" s="149">
        <f t="shared" si="53"/>
        <v>0</v>
      </c>
      <c r="AR287" s="150" t="s">
        <v>209</v>
      </c>
      <c r="AT287" s="150" t="s">
        <v>206</v>
      </c>
      <c r="AU287" s="150" t="s">
        <v>88</v>
      </c>
      <c r="AY287" s="17" t="s">
        <v>205</v>
      </c>
      <c r="BE287" s="151">
        <f t="shared" si="54"/>
        <v>0</v>
      </c>
      <c r="BF287" s="151">
        <f t="shared" si="55"/>
        <v>0</v>
      </c>
      <c r="BG287" s="151">
        <f t="shared" si="56"/>
        <v>0</v>
      </c>
      <c r="BH287" s="151">
        <f t="shared" si="57"/>
        <v>0</v>
      </c>
      <c r="BI287" s="151">
        <f t="shared" si="58"/>
        <v>0</v>
      </c>
      <c r="BJ287" s="17" t="s">
        <v>88</v>
      </c>
      <c r="BK287" s="151">
        <f t="shared" si="59"/>
        <v>0</v>
      </c>
      <c r="BL287" s="17" t="s">
        <v>210</v>
      </c>
      <c r="BM287" s="150" t="s">
        <v>1779</v>
      </c>
    </row>
    <row r="288" spans="2:65" s="1" customFormat="1" ht="16.5" customHeight="1">
      <c r="B288" s="136"/>
      <c r="C288" s="137" t="s">
        <v>1413</v>
      </c>
      <c r="D288" s="137" t="s">
        <v>206</v>
      </c>
      <c r="E288" s="138" t="s">
        <v>1780</v>
      </c>
      <c r="F288" s="139" t="s">
        <v>1572</v>
      </c>
      <c r="G288" s="140" t="s">
        <v>592</v>
      </c>
      <c r="H288" s="141">
        <v>70</v>
      </c>
      <c r="I288" s="142"/>
      <c r="J288" s="143">
        <f t="shared" si="50"/>
        <v>0</v>
      </c>
      <c r="K288" s="144"/>
      <c r="L288" s="145"/>
      <c r="M288" s="146" t="s">
        <v>1</v>
      </c>
      <c r="N288" s="147" t="s">
        <v>41</v>
      </c>
      <c r="P288" s="148">
        <f t="shared" si="51"/>
        <v>0</v>
      </c>
      <c r="Q288" s="148">
        <v>0</v>
      </c>
      <c r="R288" s="148">
        <f t="shared" si="52"/>
        <v>0</v>
      </c>
      <c r="S288" s="148">
        <v>0</v>
      </c>
      <c r="T288" s="149">
        <f t="shared" si="53"/>
        <v>0</v>
      </c>
      <c r="AR288" s="150" t="s">
        <v>209</v>
      </c>
      <c r="AT288" s="150" t="s">
        <v>206</v>
      </c>
      <c r="AU288" s="150" t="s">
        <v>88</v>
      </c>
      <c r="AY288" s="17" t="s">
        <v>205</v>
      </c>
      <c r="BE288" s="151">
        <f t="shared" si="54"/>
        <v>0</v>
      </c>
      <c r="BF288" s="151">
        <f t="shared" si="55"/>
        <v>0</v>
      </c>
      <c r="BG288" s="151">
        <f t="shared" si="56"/>
        <v>0</v>
      </c>
      <c r="BH288" s="151">
        <f t="shared" si="57"/>
        <v>0</v>
      </c>
      <c r="BI288" s="151">
        <f t="shared" si="58"/>
        <v>0</v>
      </c>
      <c r="BJ288" s="17" t="s">
        <v>88</v>
      </c>
      <c r="BK288" s="151">
        <f t="shared" si="59"/>
        <v>0</v>
      </c>
      <c r="BL288" s="17" t="s">
        <v>210</v>
      </c>
      <c r="BM288" s="150" t="s">
        <v>1781</v>
      </c>
    </row>
    <row r="289" spans="2:65" s="1" customFormat="1" ht="16.5" customHeight="1">
      <c r="B289" s="136"/>
      <c r="C289" s="137" t="s">
        <v>1415</v>
      </c>
      <c r="D289" s="137" t="s">
        <v>206</v>
      </c>
      <c r="E289" s="138" t="s">
        <v>1782</v>
      </c>
      <c r="F289" s="139" t="s">
        <v>1574</v>
      </c>
      <c r="G289" s="140" t="s">
        <v>592</v>
      </c>
      <c r="H289" s="141">
        <v>21</v>
      </c>
      <c r="I289" s="142"/>
      <c r="J289" s="143">
        <f t="shared" si="50"/>
        <v>0</v>
      </c>
      <c r="K289" s="144"/>
      <c r="L289" s="145"/>
      <c r="M289" s="146" t="s">
        <v>1</v>
      </c>
      <c r="N289" s="147" t="s">
        <v>41</v>
      </c>
      <c r="P289" s="148">
        <f t="shared" si="51"/>
        <v>0</v>
      </c>
      <c r="Q289" s="148">
        <v>0</v>
      </c>
      <c r="R289" s="148">
        <f t="shared" si="52"/>
        <v>0</v>
      </c>
      <c r="S289" s="148">
        <v>0</v>
      </c>
      <c r="T289" s="149">
        <f t="shared" si="53"/>
        <v>0</v>
      </c>
      <c r="AR289" s="150" t="s">
        <v>209</v>
      </c>
      <c r="AT289" s="150" t="s">
        <v>206</v>
      </c>
      <c r="AU289" s="150" t="s">
        <v>88</v>
      </c>
      <c r="AY289" s="17" t="s">
        <v>205</v>
      </c>
      <c r="BE289" s="151">
        <f t="shared" si="54"/>
        <v>0</v>
      </c>
      <c r="BF289" s="151">
        <f t="shared" si="55"/>
        <v>0</v>
      </c>
      <c r="BG289" s="151">
        <f t="shared" si="56"/>
        <v>0</v>
      </c>
      <c r="BH289" s="151">
        <f t="shared" si="57"/>
        <v>0</v>
      </c>
      <c r="BI289" s="151">
        <f t="shared" si="58"/>
        <v>0</v>
      </c>
      <c r="BJ289" s="17" t="s">
        <v>88</v>
      </c>
      <c r="BK289" s="151">
        <f t="shared" si="59"/>
        <v>0</v>
      </c>
      <c r="BL289" s="17" t="s">
        <v>210</v>
      </c>
      <c r="BM289" s="150" t="s">
        <v>1783</v>
      </c>
    </row>
    <row r="290" spans="2:65" s="1" customFormat="1" ht="16.5" customHeight="1">
      <c r="B290" s="136"/>
      <c r="C290" s="137" t="s">
        <v>1417</v>
      </c>
      <c r="D290" s="137" t="s">
        <v>206</v>
      </c>
      <c r="E290" s="138" t="s">
        <v>1784</v>
      </c>
      <c r="F290" s="139" t="s">
        <v>1576</v>
      </c>
      <c r="G290" s="140" t="s">
        <v>592</v>
      </c>
      <c r="H290" s="141">
        <v>14</v>
      </c>
      <c r="I290" s="142"/>
      <c r="J290" s="143">
        <f t="shared" si="50"/>
        <v>0</v>
      </c>
      <c r="K290" s="144"/>
      <c r="L290" s="145"/>
      <c r="M290" s="146" t="s">
        <v>1</v>
      </c>
      <c r="N290" s="147" t="s">
        <v>41</v>
      </c>
      <c r="P290" s="148">
        <f t="shared" si="51"/>
        <v>0</v>
      </c>
      <c r="Q290" s="148">
        <v>0</v>
      </c>
      <c r="R290" s="148">
        <f t="shared" si="52"/>
        <v>0</v>
      </c>
      <c r="S290" s="148">
        <v>0</v>
      </c>
      <c r="T290" s="149">
        <f t="shared" si="53"/>
        <v>0</v>
      </c>
      <c r="AR290" s="150" t="s">
        <v>209</v>
      </c>
      <c r="AT290" s="150" t="s">
        <v>206</v>
      </c>
      <c r="AU290" s="150" t="s">
        <v>88</v>
      </c>
      <c r="AY290" s="17" t="s">
        <v>205</v>
      </c>
      <c r="BE290" s="151">
        <f t="shared" si="54"/>
        <v>0</v>
      </c>
      <c r="BF290" s="151">
        <f t="shared" si="55"/>
        <v>0</v>
      </c>
      <c r="BG290" s="151">
        <f t="shared" si="56"/>
        <v>0</v>
      </c>
      <c r="BH290" s="151">
        <f t="shared" si="57"/>
        <v>0</v>
      </c>
      <c r="BI290" s="151">
        <f t="shared" si="58"/>
        <v>0</v>
      </c>
      <c r="BJ290" s="17" t="s">
        <v>88</v>
      </c>
      <c r="BK290" s="151">
        <f t="shared" si="59"/>
        <v>0</v>
      </c>
      <c r="BL290" s="17" t="s">
        <v>210</v>
      </c>
      <c r="BM290" s="150" t="s">
        <v>1785</v>
      </c>
    </row>
    <row r="291" spans="2:65" s="1" customFormat="1" ht="16.5" customHeight="1">
      <c r="B291" s="136"/>
      <c r="C291" s="137" t="s">
        <v>1419</v>
      </c>
      <c r="D291" s="137" t="s">
        <v>206</v>
      </c>
      <c r="E291" s="138" t="s">
        <v>1786</v>
      </c>
      <c r="F291" s="139" t="s">
        <v>1578</v>
      </c>
      <c r="G291" s="140" t="s">
        <v>592</v>
      </c>
      <c r="H291" s="141">
        <v>7</v>
      </c>
      <c r="I291" s="142"/>
      <c r="J291" s="143">
        <f t="shared" si="50"/>
        <v>0</v>
      </c>
      <c r="K291" s="144"/>
      <c r="L291" s="145"/>
      <c r="M291" s="146" t="s">
        <v>1</v>
      </c>
      <c r="N291" s="147" t="s">
        <v>41</v>
      </c>
      <c r="P291" s="148">
        <f t="shared" si="51"/>
        <v>0</v>
      </c>
      <c r="Q291" s="148">
        <v>0</v>
      </c>
      <c r="R291" s="148">
        <f t="shared" si="52"/>
        <v>0</v>
      </c>
      <c r="S291" s="148">
        <v>0</v>
      </c>
      <c r="T291" s="149">
        <f t="shared" si="53"/>
        <v>0</v>
      </c>
      <c r="AR291" s="150" t="s">
        <v>209</v>
      </c>
      <c r="AT291" s="150" t="s">
        <v>206</v>
      </c>
      <c r="AU291" s="150" t="s">
        <v>88</v>
      </c>
      <c r="AY291" s="17" t="s">
        <v>205</v>
      </c>
      <c r="BE291" s="151">
        <f t="shared" si="54"/>
        <v>0</v>
      </c>
      <c r="BF291" s="151">
        <f t="shared" si="55"/>
        <v>0</v>
      </c>
      <c r="BG291" s="151">
        <f t="shared" si="56"/>
        <v>0</v>
      </c>
      <c r="BH291" s="151">
        <f t="shared" si="57"/>
        <v>0</v>
      </c>
      <c r="BI291" s="151">
        <f t="shared" si="58"/>
        <v>0</v>
      </c>
      <c r="BJ291" s="17" t="s">
        <v>88</v>
      </c>
      <c r="BK291" s="151">
        <f t="shared" si="59"/>
        <v>0</v>
      </c>
      <c r="BL291" s="17" t="s">
        <v>210</v>
      </c>
      <c r="BM291" s="150" t="s">
        <v>1787</v>
      </c>
    </row>
    <row r="292" spans="2:65" s="1" customFormat="1" ht="16.5" customHeight="1">
      <c r="B292" s="136"/>
      <c r="C292" s="137" t="s">
        <v>1421</v>
      </c>
      <c r="D292" s="137" t="s">
        <v>206</v>
      </c>
      <c r="E292" s="138" t="s">
        <v>1788</v>
      </c>
      <c r="F292" s="139" t="s">
        <v>1580</v>
      </c>
      <c r="G292" s="140" t="s">
        <v>592</v>
      </c>
      <c r="H292" s="141">
        <v>7</v>
      </c>
      <c r="I292" s="142"/>
      <c r="J292" s="143">
        <f t="shared" si="50"/>
        <v>0</v>
      </c>
      <c r="K292" s="144"/>
      <c r="L292" s="145"/>
      <c r="M292" s="146" t="s">
        <v>1</v>
      </c>
      <c r="N292" s="147" t="s">
        <v>41</v>
      </c>
      <c r="P292" s="148">
        <f t="shared" si="51"/>
        <v>0</v>
      </c>
      <c r="Q292" s="148">
        <v>0</v>
      </c>
      <c r="R292" s="148">
        <f t="shared" si="52"/>
        <v>0</v>
      </c>
      <c r="S292" s="148">
        <v>0</v>
      </c>
      <c r="T292" s="149">
        <f t="shared" si="53"/>
        <v>0</v>
      </c>
      <c r="AR292" s="150" t="s">
        <v>209</v>
      </c>
      <c r="AT292" s="150" t="s">
        <v>206</v>
      </c>
      <c r="AU292" s="150" t="s">
        <v>88</v>
      </c>
      <c r="AY292" s="17" t="s">
        <v>205</v>
      </c>
      <c r="BE292" s="151">
        <f t="shared" si="54"/>
        <v>0</v>
      </c>
      <c r="BF292" s="151">
        <f t="shared" si="55"/>
        <v>0</v>
      </c>
      <c r="BG292" s="151">
        <f t="shared" si="56"/>
        <v>0</v>
      </c>
      <c r="BH292" s="151">
        <f t="shared" si="57"/>
        <v>0</v>
      </c>
      <c r="BI292" s="151">
        <f t="shared" si="58"/>
        <v>0</v>
      </c>
      <c r="BJ292" s="17" t="s">
        <v>88</v>
      </c>
      <c r="BK292" s="151">
        <f t="shared" si="59"/>
        <v>0</v>
      </c>
      <c r="BL292" s="17" t="s">
        <v>210</v>
      </c>
      <c r="BM292" s="150" t="s">
        <v>1789</v>
      </c>
    </row>
    <row r="293" spans="2:65" s="1" customFormat="1" ht="16.5" customHeight="1">
      <c r="B293" s="136"/>
      <c r="C293" s="137" t="s">
        <v>1423</v>
      </c>
      <c r="D293" s="137" t="s">
        <v>206</v>
      </c>
      <c r="E293" s="138" t="s">
        <v>1790</v>
      </c>
      <c r="F293" s="139" t="s">
        <v>1791</v>
      </c>
      <c r="G293" s="140" t="s">
        <v>1590</v>
      </c>
      <c r="H293" s="203"/>
      <c r="I293" s="142"/>
      <c r="J293" s="143">
        <f t="shared" si="50"/>
        <v>0</v>
      </c>
      <c r="K293" s="144"/>
      <c r="L293" s="145"/>
      <c r="M293" s="146" t="s">
        <v>1</v>
      </c>
      <c r="N293" s="147" t="s">
        <v>41</v>
      </c>
      <c r="P293" s="148">
        <f t="shared" si="51"/>
        <v>0</v>
      </c>
      <c r="Q293" s="148">
        <v>0</v>
      </c>
      <c r="R293" s="148">
        <f t="shared" si="52"/>
        <v>0</v>
      </c>
      <c r="S293" s="148">
        <v>0</v>
      </c>
      <c r="T293" s="149">
        <f t="shared" si="53"/>
        <v>0</v>
      </c>
      <c r="AR293" s="150" t="s">
        <v>209</v>
      </c>
      <c r="AT293" s="150" t="s">
        <v>206</v>
      </c>
      <c r="AU293" s="150" t="s">
        <v>88</v>
      </c>
      <c r="AY293" s="17" t="s">
        <v>205</v>
      </c>
      <c r="BE293" s="151">
        <f t="shared" si="54"/>
        <v>0</v>
      </c>
      <c r="BF293" s="151">
        <f t="shared" si="55"/>
        <v>0</v>
      </c>
      <c r="BG293" s="151">
        <f t="shared" si="56"/>
        <v>0</v>
      </c>
      <c r="BH293" s="151">
        <f t="shared" si="57"/>
        <v>0</v>
      </c>
      <c r="BI293" s="151">
        <f t="shared" si="58"/>
        <v>0</v>
      </c>
      <c r="BJ293" s="17" t="s">
        <v>88</v>
      </c>
      <c r="BK293" s="151">
        <f t="shared" si="59"/>
        <v>0</v>
      </c>
      <c r="BL293" s="17" t="s">
        <v>210</v>
      </c>
      <c r="BM293" s="150" t="s">
        <v>1792</v>
      </c>
    </row>
    <row r="294" spans="2:65" s="11" customFormat="1" ht="22.9" customHeight="1">
      <c r="B294" s="126"/>
      <c r="D294" s="127" t="s">
        <v>74</v>
      </c>
      <c r="E294" s="152" t="s">
        <v>954</v>
      </c>
      <c r="F294" s="152" t="s">
        <v>1793</v>
      </c>
      <c r="I294" s="129"/>
      <c r="J294" s="153">
        <f>BK294</f>
        <v>0</v>
      </c>
      <c r="L294" s="126"/>
      <c r="M294" s="131"/>
      <c r="P294" s="132">
        <f>SUM(P295:P327)</f>
        <v>0</v>
      </c>
      <c r="R294" s="132">
        <f>SUM(R295:R327)</f>
        <v>0</v>
      </c>
      <c r="T294" s="133">
        <f>SUM(T295:T327)</f>
        <v>0</v>
      </c>
      <c r="AR294" s="127" t="s">
        <v>82</v>
      </c>
      <c r="AT294" s="134" t="s">
        <v>74</v>
      </c>
      <c r="AU294" s="134" t="s">
        <v>82</v>
      </c>
      <c r="AY294" s="127" t="s">
        <v>205</v>
      </c>
      <c r="BK294" s="135">
        <f>SUM(BK295:BK327)</f>
        <v>0</v>
      </c>
    </row>
    <row r="295" spans="2:65" s="1" customFormat="1" ht="16.5" customHeight="1">
      <c r="B295" s="136"/>
      <c r="C295" s="154" t="s">
        <v>1425</v>
      </c>
      <c r="D295" s="154" t="s">
        <v>214</v>
      </c>
      <c r="E295" s="155" t="s">
        <v>1439</v>
      </c>
      <c r="F295" s="156" t="s">
        <v>1440</v>
      </c>
      <c r="G295" s="157" t="s">
        <v>592</v>
      </c>
      <c r="H295" s="158">
        <v>275</v>
      </c>
      <c r="I295" s="159"/>
      <c r="J295" s="160">
        <f t="shared" ref="J295:J327" si="60">ROUND(I295*H295,2)</f>
        <v>0</v>
      </c>
      <c r="K295" s="161"/>
      <c r="L295" s="32"/>
      <c r="M295" s="162" t="s">
        <v>1</v>
      </c>
      <c r="N295" s="163" t="s">
        <v>41</v>
      </c>
      <c r="P295" s="148">
        <f t="shared" ref="P295:P327" si="61">O295*H295</f>
        <v>0</v>
      </c>
      <c r="Q295" s="148">
        <v>0</v>
      </c>
      <c r="R295" s="148">
        <f t="shared" ref="R295:R327" si="62">Q295*H295</f>
        <v>0</v>
      </c>
      <c r="S295" s="148">
        <v>0</v>
      </c>
      <c r="T295" s="149">
        <f t="shared" ref="T295:T327" si="63">S295*H295</f>
        <v>0</v>
      </c>
      <c r="AR295" s="150" t="s">
        <v>210</v>
      </c>
      <c r="AT295" s="150" t="s">
        <v>214</v>
      </c>
      <c r="AU295" s="150" t="s">
        <v>88</v>
      </c>
      <c r="AY295" s="17" t="s">
        <v>205</v>
      </c>
      <c r="BE295" s="151">
        <f t="shared" ref="BE295:BE327" si="64">IF(N295="základná",J295,0)</f>
        <v>0</v>
      </c>
      <c r="BF295" s="151">
        <f t="shared" ref="BF295:BF327" si="65">IF(N295="znížená",J295,0)</f>
        <v>0</v>
      </c>
      <c r="BG295" s="151">
        <f t="shared" ref="BG295:BG327" si="66">IF(N295="zákl. prenesená",J295,0)</f>
        <v>0</v>
      </c>
      <c r="BH295" s="151">
        <f t="shared" ref="BH295:BH327" si="67">IF(N295="zníž. prenesená",J295,0)</f>
        <v>0</v>
      </c>
      <c r="BI295" s="151">
        <f t="shared" ref="BI295:BI327" si="68">IF(N295="nulová",J295,0)</f>
        <v>0</v>
      </c>
      <c r="BJ295" s="17" t="s">
        <v>88</v>
      </c>
      <c r="BK295" s="151">
        <f t="shared" ref="BK295:BK327" si="69">ROUND(I295*H295,2)</f>
        <v>0</v>
      </c>
      <c r="BL295" s="17" t="s">
        <v>210</v>
      </c>
      <c r="BM295" s="150" t="s">
        <v>1794</v>
      </c>
    </row>
    <row r="296" spans="2:65" s="1" customFormat="1" ht="16.5" customHeight="1">
      <c r="B296" s="136"/>
      <c r="C296" s="154" t="s">
        <v>1349</v>
      </c>
      <c r="D296" s="154" t="s">
        <v>214</v>
      </c>
      <c r="E296" s="155" t="s">
        <v>1441</v>
      </c>
      <c r="F296" s="156" t="s">
        <v>1442</v>
      </c>
      <c r="G296" s="157" t="s">
        <v>592</v>
      </c>
      <c r="H296" s="158">
        <v>75</v>
      </c>
      <c r="I296" s="159"/>
      <c r="J296" s="160">
        <f t="shared" si="60"/>
        <v>0</v>
      </c>
      <c r="K296" s="161"/>
      <c r="L296" s="32"/>
      <c r="M296" s="162" t="s">
        <v>1</v>
      </c>
      <c r="N296" s="163" t="s">
        <v>41</v>
      </c>
      <c r="P296" s="148">
        <f t="shared" si="61"/>
        <v>0</v>
      </c>
      <c r="Q296" s="148">
        <v>0</v>
      </c>
      <c r="R296" s="148">
        <f t="shared" si="62"/>
        <v>0</v>
      </c>
      <c r="S296" s="148">
        <v>0</v>
      </c>
      <c r="T296" s="149">
        <f t="shared" si="63"/>
        <v>0</v>
      </c>
      <c r="AR296" s="150" t="s">
        <v>210</v>
      </c>
      <c r="AT296" s="150" t="s">
        <v>214</v>
      </c>
      <c r="AU296" s="150" t="s">
        <v>88</v>
      </c>
      <c r="AY296" s="17" t="s">
        <v>205</v>
      </c>
      <c r="BE296" s="151">
        <f t="shared" si="64"/>
        <v>0</v>
      </c>
      <c r="BF296" s="151">
        <f t="shared" si="65"/>
        <v>0</v>
      </c>
      <c r="BG296" s="151">
        <f t="shared" si="66"/>
        <v>0</v>
      </c>
      <c r="BH296" s="151">
        <f t="shared" si="67"/>
        <v>0</v>
      </c>
      <c r="BI296" s="151">
        <f t="shared" si="68"/>
        <v>0</v>
      </c>
      <c r="BJ296" s="17" t="s">
        <v>88</v>
      </c>
      <c r="BK296" s="151">
        <f t="shared" si="69"/>
        <v>0</v>
      </c>
      <c r="BL296" s="17" t="s">
        <v>210</v>
      </c>
      <c r="BM296" s="150" t="s">
        <v>1795</v>
      </c>
    </row>
    <row r="297" spans="2:65" s="1" customFormat="1" ht="24.2" customHeight="1">
      <c r="B297" s="136"/>
      <c r="C297" s="154" t="s">
        <v>1796</v>
      </c>
      <c r="D297" s="154" t="s">
        <v>214</v>
      </c>
      <c r="E297" s="155" t="s">
        <v>1443</v>
      </c>
      <c r="F297" s="156" t="s">
        <v>1444</v>
      </c>
      <c r="G297" s="157" t="s">
        <v>592</v>
      </c>
      <c r="H297" s="158">
        <v>79</v>
      </c>
      <c r="I297" s="159"/>
      <c r="J297" s="160">
        <f t="shared" si="60"/>
        <v>0</v>
      </c>
      <c r="K297" s="161"/>
      <c r="L297" s="32"/>
      <c r="M297" s="162" t="s">
        <v>1</v>
      </c>
      <c r="N297" s="163" t="s">
        <v>41</v>
      </c>
      <c r="P297" s="148">
        <f t="shared" si="61"/>
        <v>0</v>
      </c>
      <c r="Q297" s="148">
        <v>0</v>
      </c>
      <c r="R297" s="148">
        <f t="shared" si="62"/>
        <v>0</v>
      </c>
      <c r="S297" s="148">
        <v>0</v>
      </c>
      <c r="T297" s="149">
        <f t="shared" si="63"/>
        <v>0</v>
      </c>
      <c r="AR297" s="150" t="s">
        <v>210</v>
      </c>
      <c r="AT297" s="150" t="s">
        <v>214</v>
      </c>
      <c r="AU297" s="150" t="s">
        <v>88</v>
      </c>
      <c r="AY297" s="17" t="s">
        <v>205</v>
      </c>
      <c r="BE297" s="151">
        <f t="shared" si="64"/>
        <v>0</v>
      </c>
      <c r="BF297" s="151">
        <f t="shared" si="65"/>
        <v>0</v>
      </c>
      <c r="BG297" s="151">
        <f t="shared" si="66"/>
        <v>0</v>
      </c>
      <c r="BH297" s="151">
        <f t="shared" si="67"/>
        <v>0</v>
      </c>
      <c r="BI297" s="151">
        <f t="shared" si="68"/>
        <v>0</v>
      </c>
      <c r="BJ297" s="17" t="s">
        <v>88</v>
      </c>
      <c r="BK297" s="151">
        <f t="shared" si="69"/>
        <v>0</v>
      </c>
      <c r="BL297" s="17" t="s">
        <v>210</v>
      </c>
      <c r="BM297" s="150" t="s">
        <v>1797</v>
      </c>
    </row>
    <row r="298" spans="2:65" s="1" customFormat="1" ht="16.5" customHeight="1">
      <c r="B298" s="136"/>
      <c r="C298" s="154" t="s">
        <v>1603</v>
      </c>
      <c r="D298" s="154" t="s">
        <v>214</v>
      </c>
      <c r="E298" s="155" t="s">
        <v>1447</v>
      </c>
      <c r="F298" s="156" t="s">
        <v>1448</v>
      </c>
      <c r="G298" s="157" t="s">
        <v>592</v>
      </c>
      <c r="H298" s="158">
        <v>105</v>
      </c>
      <c r="I298" s="159"/>
      <c r="J298" s="160">
        <f t="shared" si="60"/>
        <v>0</v>
      </c>
      <c r="K298" s="161"/>
      <c r="L298" s="32"/>
      <c r="M298" s="162" t="s">
        <v>1</v>
      </c>
      <c r="N298" s="163" t="s">
        <v>41</v>
      </c>
      <c r="P298" s="148">
        <f t="shared" si="61"/>
        <v>0</v>
      </c>
      <c r="Q298" s="148">
        <v>0</v>
      </c>
      <c r="R298" s="148">
        <f t="shared" si="62"/>
        <v>0</v>
      </c>
      <c r="S298" s="148">
        <v>0</v>
      </c>
      <c r="T298" s="149">
        <f t="shared" si="63"/>
        <v>0</v>
      </c>
      <c r="AR298" s="150" t="s">
        <v>210</v>
      </c>
      <c r="AT298" s="150" t="s">
        <v>214</v>
      </c>
      <c r="AU298" s="150" t="s">
        <v>88</v>
      </c>
      <c r="AY298" s="17" t="s">
        <v>205</v>
      </c>
      <c r="BE298" s="151">
        <f t="shared" si="64"/>
        <v>0</v>
      </c>
      <c r="BF298" s="151">
        <f t="shared" si="65"/>
        <v>0</v>
      </c>
      <c r="BG298" s="151">
        <f t="shared" si="66"/>
        <v>0</v>
      </c>
      <c r="BH298" s="151">
        <f t="shared" si="67"/>
        <v>0</v>
      </c>
      <c r="BI298" s="151">
        <f t="shared" si="68"/>
        <v>0</v>
      </c>
      <c r="BJ298" s="17" t="s">
        <v>88</v>
      </c>
      <c r="BK298" s="151">
        <f t="shared" si="69"/>
        <v>0</v>
      </c>
      <c r="BL298" s="17" t="s">
        <v>210</v>
      </c>
      <c r="BM298" s="150" t="s">
        <v>1798</v>
      </c>
    </row>
    <row r="299" spans="2:65" s="1" customFormat="1" ht="16.5" customHeight="1">
      <c r="B299" s="136"/>
      <c r="C299" s="154" t="s">
        <v>1799</v>
      </c>
      <c r="D299" s="154" t="s">
        <v>214</v>
      </c>
      <c r="E299" s="155" t="s">
        <v>1800</v>
      </c>
      <c r="F299" s="156" t="s">
        <v>1801</v>
      </c>
      <c r="G299" s="157" t="s">
        <v>592</v>
      </c>
      <c r="H299" s="158">
        <v>150</v>
      </c>
      <c r="I299" s="159"/>
      <c r="J299" s="160">
        <f t="shared" si="60"/>
        <v>0</v>
      </c>
      <c r="K299" s="161"/>
      <c r="L299" s="32"/>
      <c r="M299" s="162" t="s">
        <v>1</v>
      </c>
      <c r="N299" s="163" t="s">
        <v>41</v>
      </c>
      <c r="P299" s="148">
        <f t="shared" si="61"/>
        <v>0</v>
      </c>
      <c r="Q299" s="148">
        <v>0</v>
      </c>
      <c r="R299" s="148">
        <f t="shared" si="62"/>
        <v>0</v>
      </c>
      <c r="S299" s="148">
        <v>0</v>
      </c>
      <c r="T299" s="149">
        <f t="shared" si="63"/>
        <v>0</v>
      </c>
      <c r="AR299" s="150" t="s">
        <v>210</v>
      </c>
      <c r="AT299" s="150" t="s">
        <v>214</v>
      </c>
      <c r="AU299" s="150" t="s">
        <v>88</v>
      </c>
      <c r="AY299" s="17" t="s">
        <v>205</v>
      </c>
      <c r="BE299" s="151">
        <f t="shared" si="64"/>
        <v>0</v>
      </c>
      <c r="BF299" s="151">
        <f t="shared" si="65"/>
        <v>0</v>
      </c>
      <c r="BG299" s="151">
        <f t="shared" si="66"/>
        <v>0</v>
      </c>
      <c r="BH299" s="151">
        <f t="shared" si="67"/>
        <v>0</v>
      </c>
      <c r="BI299" s="151">
        <f t="shared" si="68"/>
        <v>0</v>
      </c>
      <c r="BJ299" s="17" t="s">
        <v>88</v>
      </c>
      <c r="BK299" s="151">
        <f t="shared" si="69"/>
        <v>0</v>
      </c>
      <c r="BL299" s="17" t="s">
        <v>210</v>
      </c>
      <c r="BM299" s="150" t="s">
        <v>594</v>
      </c>
    </row>
    <row r="300" spans="2:65" s="1" customFormat="1" ht="24.2" customHeight="1">
      <c r="B300" s="136"/>
      <c r="C300" s="154" t="s">
        <v>1605</v>
      </c>
      <c r="D300" s="154" t="s">
        <v>214</v>
      </c>
      <c r="E300" s="155" t="s">
        <v>1463</v>
      </c>
      <c r="F300" s="156" t="s">
        <v>1464</v>
      </c>
      <c r="G300" s="157" t="s">
        <v>370</v>
      </c>
      <c r="H300" s="158">
        <v>36</v>
      </c>
      <c r="I300" s="159"/>
      <c r="J300" s="160">
        <f t="shared" si="60"/>
        <v>0</v>
      </c>
      <c r="K300" s="161"/>
      <c r="L300" s="32"/>
      <c r="M300" s="162" t="s">
        <v>1</v>
      </c>
      <c r="N300" s="163" t="s">
        <v>41</v>
      </c>
      <c r="P300" s="148">
        <f t="shared" si="61"/>
        <v>0</v>
      </c>
      <c r="Q300" s="148">
        <v>0</v>
      </c>
      <c r="R300" s="148">
        <f t="shared" si="62"/>
        <v>0</v>
      </c>
      <c r="S300" s="148">
        <v>0</v>
      </c>
      <c r="T300" s="149">
        <f t="shared" si="63"/>
        <v>0</v>
      </c>
      <c r="AR300" s="150" t="s">
        <v>210</v>
      </c>
      <c r="AT300" s="150" t="s">
        <v>214</v>
      </c>
      <c r="AU300" s="150" t="s">
        <v>88</v>
      </c>
      <c r="AY300" s="17" t="s">
        <v>205</v>
      </c>
      <c r="BE300" s="151">
        <f t="shared" si="64"/>
        <v>0</v>
      </c>
      <c r="BF300" s="151">
        <f t="shared" si="65"/>
        <v>0</v>
      </c>
      <c r="BG300" s="151">
        <f t="shared" si="66"/>
        <v>0</v>
      </c>
      <c r="BH300" s="151">
        <f t="shared" si="67"/>
        <v>0</v>
      </c>
      <c r="BI300" s="151">
        <f t="shared" si="68"/>
        <v>0</v>
      </c>
      <c r="BJ300" s="17" t="s">
        <v>88</v>
      </c>
      <c r="BK300" s="151">
        <f t="shared" si="69"/>
        <v>0</v>
      </c>
      <c r="BL300" s="17" t="s">
        <v>210</v>
      </c>
      <c r="BM300" s="150" t="s">
        <v>1802</v>
      </c>
    </row>
    <row r="301" spans="2:65" s="1" customFormat="1" ht="24.2" customHeight="1">
      <c r="B301" s="136"/>
      <c r="C301" s="154" t="s">
        <v>1803</v>
      </c>
      <c r="D301" s="154" t="s">
        <v>214</v>
      </c>
      <c r="E301" s="155" t="s">
        <v>1467</v>
      </c>
      <c r="F301" s="156" t="s">
        <v>1468</v>
      </c>
      <c r="G301" s="157" t="s">
        <v>592</v>
      </c>
      <c r="H301" s="158">
        <v>270</v>
      </c>
      <c r="I301" s="159"/>
      <c r="J301" s="160">
        <f t="shared" si="60"/>
        <v>0</v>
      </c>
      <c r="K301" s="161"/>
      <c r="L301" s="32"/>
      <c r="M301" s="162" t="s">
        <v>1</v>
      </c>
      <c r="N301" s="163" t="s">
        <v>41</v>
      </c>
      <c r="P301" s="148">
        <f t="shared" si="61"/>
        <v>0</v>
      </c>
      <c r="Q301" s="148">
        <v>0</v>
      </c>
      <c r="R301" s="148">
        <f t="shared" si="62"/>
        <v>0</v>
      </c>
      <c r="S301" s="148">
        <v>0</v>
      </c>
      <c r="T301" s="149">
        <f t="shared" si="63"/>
        <v>0</v>
      </c>
      <c r="AR301" s="150" t="s">
        <v>210</v>
      </c>
      <c r="AT301" s="150" t="s">
        <v>214</v>
      </c>
      <c r="AU301" s="150" t="s">
        <v>88</v>
      </c>
      <c r="AY301" s="17" t="s">
        <v>205</v>
      </c>
      <c r="BE301" s="151">
        <f t="shared" si="64"/>
        <v>0</v>
      </c>
      <c r="BF301" s="151">
        <f t="shared" si="65"/>
        <v>0</v>
      </c>
      <c r="BG301" s="151">
        <f t="shared" si="66"/>
        <v>0</v>
      </c>
      <c r="BH301" s="151">
        <f t="shared" si="67"/>
        <v>0</v>
      </c>
      <c r="BI301" s="151">
        <f t="shared" si="68"/>
        <v>0</v>
      </c>
      <c r="BJ301" s="17" t="s">
        <v>88</v>
      </c>
      <c r="BK301" s="151">
        <f t="shared" si="69"/>
        <v>0</v>
      </c>
      <c r="BL301" s="17" t="s">
        <v>210</v>
      </c>
      <c r="BM301" s="150" t="s">
        <v>1804</v>
      </c>
    </row>
    <row r="302" spans="2:65" s="1" customFormat="1" ht="24.2" customHeight="1">
      <c r="B302" s="136"/>
      <c r="C302" s="154" t="s">
        <v>1607</v>
      </c>
      <c r="D302" s="154" t="s">
        <v>214</v>
      </c>
      <c r="E302" s="155" t="s">
        <v>1469</v>
      </c>
      <c r="F302" s="156" t="s">
        <v>1470</v>
      </c>
      <c r="G302" s="157" t="s">
        <v>592</v>
      </c>
      <c r="H302" s="158">
        <v>40</v>
      </c>
      <c r="I302" s="159"/>
      <c r="J302" s="160">
        <f t="shared" si="60"/>
        <v>0</v>
      </c>
      <c r="K302" s="161"/>
      <c r="L302" s="32"/>
      <c r="M302" s="162" t="s">
        <v>1</v>
      </c>
      <c r="N302" s="163" t="s">
        <v>41</v>
      </c>
      <c r="P302" s="148">
        <f t="shared" si="61"/>
        <v>0</v>
      </c>
      <c r="Q302" s="148">
        <v>0</v>
      </c>
      <c r="R302" s="148">
        <f t="shared" si="62"/>
        <v>0</v>
      </c>
      <c r="S302" s="148">
        <v>0</v>
      </c>
      <c r="T302" s="149">
        <f t="shared" si="63"/>
        <v>0</v>
      </c>
      <c r="AR302" s="150" t="s">
        <v>210</v>
      </c>
      <c r="AT302" s="150" t="s">
        <v>214</v>
      </c>
      <c r="AU302" s="150" t="s">
        <v>88</v>
      </c>
      <c r="AY302" s="17" t="s">
        <v>205</v>
      </c>
      <c r="BE302" s="151">
        <f t="shared" si="64"/>
        <v>0</v>
      </c>
      <c r="BF302" s="151">
        <f t="shared" si="65"/>
        <v>0</v>
      </c>
      <c r="BG302" s="151">
        <f t="shared" si="66"/>
        <v>0</v>
      </c>
      <c r="BH302" s="151">
        <f t="shared" si="67"/>
        <v>0</v>
      </c>
      <c r="BI302" s="151">
        <f t="shared" si="68"/>
        <v>0</v>
      </c>
      <c r="BJ302" s="17" t="s">
        <v>88</v>
      </c>
      <c r="BK302" s="151">
        <f t="shared" si="69"/>
        <v>0</v>
      </c>
      <c r="BL302" s="17" t="s">
        <v>210</v>
      </c>
      <c r="BM302" s="150" t="s">
        <v>1805</v>
      </c>
    </row>
    <row r="303" spans="2:65" s="1" customFormat="1" ht="16.5" customHeight="1">
      <c r="B303" s="136"/>
      <c r="C303" s="154" t="s">
        <v>215</v>
      </c>
      <c r="D303" s="154" t="s">
        <v>214</v>
      </c>
      <c r="E303" s="155" t="s">
        <v>1473</v>
      </c>
      <c r="F303" s="156" t="s">
        <v>1474</v>
      </c>
      <c r="G303" s="157" t="s">
        <v>592</v>
      </c>
      <c r="H303" s="158">
        <v>179</v>
      </c>
      <c r="I303" s="159"/>
      <c r="J303" s="160">
        <f t="shared" si="60"/>
        <v>0</v>
      </c>
      <c r="K303" s="161"/>
      <c r="L303" s="32"/>
      <c r="M303" s="162" t="s">
        <v>1</v>
      </c>
      <c r="N303" s="163" t="s">
        <v>41</v>
      </c>
      <c r="P303" s="148">
        <f t="shared" si="61"/>
        <v>0</v>
      </c>
      <c r="Q303" s="148">
        <v>0</v>
      </c>
      <c r="R303" s="148">
        <f t="shared" si="62"/>
        <v>0</v>
      </c>
      <c r="S303" s="148">
        <v>0</v>
      </c>
      <c r="T303" s="149">
        <f t="shared" si="63"/>
        <v>0</v>
      </c>
      <c r="AR303" s="150" t="s">
        <v>210</v>
      </c>
      <c r="AT303" s="150" t="s">
        <v>214</v>
      </c>
      <c r="AU303" s="150" t="s">
        <v>88</v>
      </c>
      <c r="AY303" s="17" t="s">
        <v>205</v>
      </c>
      <c r="BE303" s="151">
        <f t="shared" si="64"/>
        <v>0</v>
      </c>
      <c r="BF303" s="151">
        <f t="shared" si="65"/>
        <v>0</v>
      </c>
      <c r="BG303" s="151">
        <f t="shared" si="66"/>
        <v>0</v>
      </c>
      <c r="BH303" s="151">
        <f t="shared" si="67"/>
        <v>0</v>
      </c>
      <c r="BI303" s="151">
        <f t="shared" si="68"/>
        <v>0</v>
      </c>
      <c r="BJ303" s="17" t="s">
        <v>88</v>
      </c>
      <c r="BK303" s="151">
        <f t="shared" si="69"/>
        <v>0</v>
      </c>
      <c r="BL303" s="17" t="s">
        <v>210</v>
      </c>
      <c r="BM303" s="150" t="s">
        <v>1806</v>
      </c>
    </row>
    <row r="304" spans="2:65" s="1" customFormat="1" ht="16.5" customHeight="1">
      <c r="B304" s="136"/>
      <c r="C304" s="154" t="s">
        <v>1609</v>
      </c>
      <c r="D304" s="154" t="s">
        <v>214</v>
      </c>
      <c r="E304" s="155" t="s">
        <v>1475</v>
      </c>
      <c r="F304" s="156" t="s">
        <v>1476</v>
      </c>
      <c r="G304" s="157" t="s">
        <v>370</v>
      </c>
      <c r="H304" s="158">
        <v>50</v>
      </c>
      <c r="I304" s="159"/>
      <c r="J304" s="160">
        <f t="shared" si="60"/>
        <v>0</v>
      </c>
      <c r="K304" s="161"/>
      <c r="L304" s="32"/>
      <c r="M304" s="162" t="s">
        <v>1</v>
      </c>
      <c r="N304" s="163" t="s">
        <v>41</v>
      </c>
      <c r="P304" s="148">
        <f t="shared" si="61"/>
        <v>0</v>
      </c>
      <c r="Q304" s="148">
        <v>0</v>
      </c>
      <c r="R304" s="148">
        <f t="shared" si="62"/>
        <v>0</v>
      </c>
      <c r="S304" s="148">
        <v>0</v>
      </c>
      <c r="T304" s="149">
        <f t="shared" si="63"/>
        <v>0</v>
      </c>
      <c r="AR304" s="150" t="s">
        <v>210</v>
      </c>
      <c r="AT304" s="150" t="s">
        <v>214</v>
      </c>
      <c r="AU304" s="150" t="s">
        <v>88</v>
      </c>
      <c r="AY304" s="17" t="s">
        <v>205</v>
      </c>
      <c r="BE304" s="151">
        <f t="shared" si="64"/>
        <v>0</v>
      </c>
      <c r="BF304" s="151">
        <f t="shared" si="65"/>
        <v>0</v>
      </c>
      <c r="BG304" s="151">
        <f t="shared" si="66"/>
        <v>0</v>
      </c>
      <c r="BH304" s="151">
        <f t="shared" si="67"/>
        <v>0</v>
      </c>
      <c r="BI304" s="151">
        <f t="shared" si="68"/>
        <v>0</v>
      </c>
      <c r="BJ304" s="17" t="s">
        <v>88</v>
      </c>
      <c r="BK304" s="151">
        <f t="shared" si="69"/>
        <v>0</v>
      </c>
      <c r="BL304" s="17" t="s">
        <v>210</v>
      </c>
      <c r="BM304" s="150" t="s">
        <v>1807</v>
      </c>
    </row>
    <row r="305" spans="2:65" s="1" customFormat="1" ht="16.5" customHeight="1">
      <c r="B305" s="136"/>
      <c r="C305" s="154" t="s">
        <v>1808</v>
      </c>
      <c r="D305" s="154" t="s">
        <v>214</v>
      </c>
      <c r="E305" s="155" t="s">
        <v>1481</v>
      </c>
      <c r="F305" s="156" t="s">
        <v>1482</v>
      </c>
      <c r="G305" s="157" t="s">
        <v>592</v>
      </c>
      <c r="H305" s="158">
        <v>36</v>
      </c>
      <c r="I305" s="159"/>
      <c r="J305" s="160">
        <f t="shared" si="60"/>
        <v>0</v>
      </c>
      <c r="K305" s="161"/>
      <c r="L305" s="32"/>
      <c r="M305" s="162" t="s">
        <v>1</v>
      </c>
      <c r="N305" s="163" t="s">
        <v>41</v>
      </c>
      <c r="P305" s="148">
        <f t="shared" si="61"/>
        <v>0</v>
      </c>
      <c r="Q305" s="148">
        <v>0</v>
      </c>
      <c r="R305" s="148">
        <f t="shared" si="62"/>
        <v>0</v>
      </c>
      <c r="S305" s="148">
        <v>0</v>
      </c>
      <c r="T305" s="149">
        <f t="shared" si="63"/>
        <v>0</v>
      </c>
      <c r="AR305" s="150" t="s">
        <v>210</v>
      </c>
      <c r="AT305" s="150" t="s">
        <v>214</v>
      </c>
      <c r="AU305" s="150" t="s">
        <v>88</v>
      </c>
      <c r="AY305" s="17" t="s">
        <v>205</v>
      </c>
      <c r="BE305" s="151">
        <f t="shared" si="64"/>
        <v>0</v>
      </c>
      <c r="BF305" s="151">
        <f t="shared" si="65"/>
        <v>0</v>
      </c>
      <c r="BG305" s="151">
        <f t="shared" si="66"/>
        <v>0</v>
      </c>
      <c r="BH305" s="151">
        <f t="shared" si="67"/>
        <v>0</v>
      </c>
      <c r="BI305" s="151">
        <f t="shared" si="68"/>
        <v>0</v>
      </c>
      <c r="BJ305" s="17" t="s">
        <v>88</v>
      </c>
      <c r="BK305" s="151">
        <f t="shared" si="69"/>
        <v>0</v>
      </c>
      <c r="BL305" s="17" t="s">
        <v>210</v>
      </c>
      <c r="BM305" s="150" t="s">
        <v>1809</v>
      </c>
    </row>
    <row r="306" spans="2:65" s="1" customFormat="1" ht="16.5" customHeight="1">
      <c r="B306" s="136"/>
      <c r="C306" s="154" t="s">
        <v>1611</v>
      </c>
      <c r="D306" s="154" t="s">
        <v>214</v>
      </c>
      <c r="E306" s="155" t="s">
        <v>1483</v>
      </c>
      <c r="F306" s="156" t="s">
        <v>1484</v>
      </c>
      <c r="G306" s="157" t="s">
        <v>592</v>
      </c>
      <c r="H306" s="158">
        <v>8</v>
      </c>
      <c r="I306" s="159"/>
      <c r="J306" s="160">
        <f t="shared" si="60"/>
        <v>0</v>
      </c>
      <c r="K306" s="161"/>
      <c r="L306" s="32"/>
      <c r="M306" s="162" t="s">
        <v>1</v>
      </c>
      <c r="N306" s="163" t="s">
        <v>41</v>
      </c>
      <c r="P306" s="148">
        <f t="shared" si="61"/>
        <v>0</v>
      </c>
      <c r="Q306" s="148">
        <v>0</v>
      </c>
      <c r="R306" s="148">
        <f t="shared" si="62"/>
        <v>0</v>
      </c>
      <c r="S306" s="148">
        <v>0</v>
      </c>
      <c r="T306" s="149">
        <f t="shared" si="63"/>
        <v>0</v>
      </c>
      <c r="AR306" s="150" t="s">
        <v>210</v>
      </c>
      <c r="AT306" s="150" t="s">
        <v>214</v>
      </c>
      <c r="AU306" s="150" t="s">
        <v>88</v>
      </c>
      <c r="AY306" s="17" t="s">
        <v>205</v>
      </c>
      <c r="BE306" s="151">
        <f t="shared" si="64"/>
        <v>0</v>
      </c>
      <c r="BF306" s="151">
        <f t="shared" si="65"/>
        <v>0</v>
      </c>
      <c r="BG306" s="151">
        <f t="shared" si="66"/>
        <v>0</v>
      </c>
      <c r="BH306" s="151">
        <f t="shared" si="67"/>
        <v>0</v>
      </c>
      <c r="BI306" s="151">
        <f t="shared" si="68"/>
        <v>0</v>
      </c>
      <c r="BJ306" s="17" t="s">
        <v>88</v>
      </c>
      <c r="BK306" s="151">
        <f t="shared" si="69"/>
        <v>0</v>
      </c>
      <c r="BL306" s="17" t="s">
        <v>210</v>
      </c>
      <c r="BM306" s="150" t="s">
        <v>1810</v>
      </c>
    </row>
    <row r="307" spans="2:65" s="1" customFormat="1" ht="16.5" customHeight="1">
      <c r="B307" s="136"/>
      <c r="C307" s="154" t="s">
        <v>1811</v>
      </c>
      <c r="D307" s="154" t="s">
        <v>214</v>
      </c>
      <c r="E307" s="155" t="s">
        <v>1487</v>
      </c>
      <c r="F307" s="156" t="s">
        <v>1488</v>
      </c>
      <c r="G307" s="157" t="s">
        <v>592</v>
      </c>
      <c r="H307" s="158">
        <v>16</v>
      </c>
      <c r="I307" s="159"/>
      <c r="J307" s="160">
        <f t="shared" si="60"/>
        <v>0</v>
      </c>
      <c r="K307" s="161"/>
      <c r="L307" s="32"/>
      <c r="M307" s="162" t="s">
        <v>1</v>
      </c>
      <c r="N307" s="163" t="s">
        <v>41</v>
      </c>
      <c r="P307" s="148">
        <f t="shared" si="61"/>
        <v>0</v>
      </c>
      <c r="Q307" s="148">
        <v>0</v>
      </c>
      <c r="R307" s="148">
        <f t="shared" si="62"/>
        <v>0</v>
      </c>
      <c r="S307" s="148">
        <v>0</v>
      </c>
      <c r="T307" s="149">
        <f t="shared" si="63"/>
        <v>0</v>
      </c>
      <c r="AR307" s="150" t="s">
        <v>210</v>
      </c>
      <c r="AT307" s="150" t="s">
        <v>214</v>
      </c>
      <c r="AU307" s="150" t="s">
        <v>88</v>
      </c>
      <c r="AY307" s="17" t="s">
        <v>205</v>
      </c>
      <c r="BE307" s="151">
        <f t="shared" si="64"/>
        <v>0</v>
      </c>
      <c r="BF307" s="151">
        <f t="shared" si="65"/>
        <v>0</v>
      </c>
      <c r="BG307" s="151">
        <f t="shared" si="66"/>
        <v>0</v>
      </c>
      <c r="BH307" s="151">
        <f t="shared" si="67"/>
        <v>0</v>
      </c>
      <c r="BI307" s="151">
        <f t="shared" si="68"/>
        <v>0</v>
      </c>
      <c r="BJ307" s="17" t="s">
        <v>88</v>
      </c>
      <c r="BK307" s="151">
        <f t="shared" si="69"/>
        <v>0</v>
      </c>
      <c r="BL307" s="17" t="s">
        <v>210</v>
      </c>
      <c r="BM307" s="150" t="s">
        <v>1812</v>
      </c>
    </row>
    <row r="308" spans="2:65" s="1" customFormat="1" ht="16.5" customHeight="1">
      <c r="B308" s="136"/>
      <c r="C308" s="154" t="s">
        <v>1613</v>
      </c>
      <c r="D308" s="154" t="s">
        <v>214</v>
      </c>
      <c r="E308" s="155" t="s">
        <v>1489</v>
      </c>
      <c r="F308" s="156" t="s">
        <v>1490</v>
      </c>
      <c r="G308" s="157" t="s">
        <v>592</v>
      </c>
      <c r="H308" s="158">
        <v>190</v>
      </c>
      <c r="I308" s="159"/>
      <c r="J308" s="160">
        <f t="shared" si="60"/>
        <v>0</v>
      </c>
      <c r="K308" s="161"/>
      <c r="L308" s="32"/>
      <c r="M308" s="162" t="s">
        <v>1</v>
      </c>
      <c r="N308" s="163" t="s">
        <v>41</v>
      </c>
      <c r="P308" s="148">
        <f t="shared" si="61"/>
        <v>0</v>
      </c>
      <c r="Q308" s="148">
        <v>0</v>
      </c>
      <c r="R308" s="148">
        <f t="shared" si="62"/>
        <v>0</v>
      </c>
      <c r="S308" s="148">
        <v>0</v>
      </c>
      <c r="T308" s="149">
        <f t="shared" si="63"/>
        <v>0</v>
      </c>
      <c r="AR308" s="150" t="s">
        <v>210</v>
      </c>
      <c r="AT308" s="150" t="s">
        <v>214</v>
      </c>
      <c r="AU308" s="150" t="s">
        <v>88</v>
      </c>
      <c r="AY308" s="17" t="s">
        <v>205</v>
      </c>
      <c r="BE308" s="151">
        <f t="shared" si="64"/>
        <v>0</v>
      </c>
      <c r="BF308" s="151">
        <f t="shared" si="65"/>
        <v>0</v>
      </c>
      <c r="BG308" s="151">
        <f t="shared" si="66"/>
        <v>0</v>
      </c>
      <c r="BH308" s="151">
        <f t="shared" si="67"/>
        <v>0</v>
      </c>
      <c r="BI308" s="151">
        <f t="shared" si="68"/>
        <v>0</v>
      </c>
      <c r="BJ308" s="17" t="s">
        <v>88</v>
      </c>
      <c r="BK308" s="151">
        <f t="shared" si="69"/>
        <v>0</v>
      </c>
      <c r="BL308" s="17" t="s">
        <v>210</v>
      </c>
      <c r="BM308" s="150" t="s">
        <v>1813</v>
      </c>
    </row>
    <row r="309" spans="2:65" s="1" customFormat="1" ht="16.5" customHeight="1">
      <c r="B309" s="136"/>
      <c r="C309" s="154" t="s">
        <v>1814</v>
      </c>
      <c r="D309" s="154" t="s">
        <v>214</v>
      </c>
      <c r="E309" s="155" t="s">
        <v>1501</v>
      </c>
      <c r="F309" s="156" t="s">
        <v>1502</v>
      </c>
      <c r="G309" s="157" t="s">
        <v>370</v>
      </c>
      <c r="H309" s="158">
        <v>370</v>
      </c>
      <c r="I309" s="159"/>
      <c r="J309" s="160">
        <f t="shared" si="60"/>
        <v>0</v>
      </c>
      <c r="K309" s="161"/>
      <c r="L309" s="32"/>
      <c r="M309" s="162" t="s">
        <v>1</v>
      </c>
      <c r="N309" s="163" t="s">
        <v>41</v>
      </c>
      <c r="P309" s="148">
        <f t="shared" si="61"/>
        <v>0</v>
      </c>
      <c r="Q309" s="148">
        <v>0</v>
      </c>
      <c r="R309" s="148">
        <f t="shared" si="62"/>
        <v>0</v>
      </c>
      <c r="S309" s="148">
        <v>0</v>
      </c>
      <c r="T309" s="149">
        <f t="shared" si="63"/>
        <v>0</v>
      </c>
      <c r="AR309" s="150" t="s">
        <v>210</v>
      </c>
      <c r="AT309" s="150" t="s">
        <v>214</v>
      </c>
      <c r="AU309" s="150" t="s">
        <v>88</v>
      </c>
      <c r="AY309" s="17" t="s">
        <v>205</v>
      </c>
      <c r="BE309" s="151">
        <f t="shared" si="64"/>
        <v>0</v>
      </c>
      <c r="BF309" s="151">
        <f t="shared" si="65"/>
        <v>0</v>
      </c>
      <c r="BG309" s="151">
        <f t="shared" si="66"/>
        <v>0</v>
      </c>
      <c r="BH309" s="151">
        <f t="shared" si="67"/>
        <v>0</v>
      </c>
      <c r="BI309" s="151">
        <f t="shared" si="68"/>
        <v>0</v>
      </c>
      <c r="BJ309" s="17" t="s">
        <v>88</v>
      </c>
      <c r="BK309" s="151">
        <f t="shared" si="69"/>
        <v>0</v>
      </c>
      <c r="BL309" s="17" t="s">
        <v>210</v>
      </c>
      <c r="BM309" s="150" t="s">
        <v>1815</v>
      </c>
    </row>
    <row r="310" spans="2:65" s="1" customFormat="1" ht="16.5" customHeight="1">
      <c r="B310" s="136"/>
      <c r="C310" s="154" t="s">
        <v>1615</v>
      </c>
      <c r="D310" s="154" t="s">
        <v>214</v>
      </c>
      <c r="E310" s="155" t="s">
        <v>1503</v>
      </c>
      <c r="F310" s="156" t="s">
        <v>1504</v>
      </c>
      <c r="G310" s="157" t="s">
        <v>370</v>
      </c>
      <c r="H310" s="158">
        <v>250</v>
      </c>
      <c r="I310" s="159"/>
      <c r="J310" s="160">
        <f t="shared" si="60"/>
        <v>0</v>
      </c>
      <c r="K310" s="161"/>
      <c r="L310" s="32"/>
      <c r="M310" s="162" t="s">
        <v>1</v>
      </c>
      <c r="N310" s="163" t="s">
        <v>41</v>
      </c>
      <c r="P310" s="148">
        <f t="shared" si="61"/>
        <v>0</v>
      </c>
      <c r="Q310" s="148">
        <v>0</v>
      </c>
      <c r="R310" s="148">
        <f t="shared" si="62"/>
        <v>0</v>
      </c>
      <c r="S310" s="148">
        <v>0</v>
      </c>
      <c r="T310" s="149">
        <f t="shared" si="63"/>
        <v>0</v>
      </c>
      <c r="AR310" s="150" t="s">
        <v>210</v>
      </c>
      <c r="AT310" s="150" t="s">
        <v>214</v>
      </c>
      <c r="AU310" s="150" t="s">
        <v>88</v>
      </c>
      <c r="AY310" s="17" t="s">
        <v>205</v>
      </c>
      <c r="BE310" s="151">
        <f t="shared" si="64"/>
        <v>0</v>
      </c>
      <c r="BF310" s="151">
        <f t="shared" si="65"/>
        <v>0</v>
      </c>
      <c r="BG310" s="151">
        <f t="shared" si="66"/>
        <v>0</v>
      </c>
      <c r="BH310" s="151">
        <f t="shared" si="67"/>
        <v>0</v>
      </c>
      <c r="BI310" s="151">
        <f t="shared" si="68"/>
        <v>0</v>
      </c>
      <c r="BJ310" s="17" t="s">
        <v>88</v>
      </c>
      <c r="BK310" s="151">
        <f t="shared" si="69"/>
        <v>0</v>
      </c>
      <c r="BL310" s="17" t="s">
        <v>210</v>
      </c>
      <c r="BM310" s="150" t="s">
        <v>1816</v>
      </c>
    </row>
    <row r="311" spans="2:65" s="1" customFormat="1" ht="16.5" customHeight="1">
      <c r="B311" s="136"/>
      <c r="C311" s="154" t="s">
        <v>1817</v>
      </c>
      <c r="D311" s="154" t="s">
        <v>214</v>
      </c>
      <c r="E311" s="155" t="s">
        <v>1509</v>
      </c>
      <c r="F311" s="156" t="s">
        <v>1510</v>
      </c>
      <c r="G311" s="157" t="s">
        <v>370</v>
      </c>
      <c r="H311" s="158">
        <v>1890</v>
      </c>
      <c r="I311" s="159"/>
      <c r="J311" s="160">
        <f t="shared" si="60"/>
        <v>0</v>
      </c>
      <c r="K311" s="161"/>
      <c r="L311" s="32"/>
      <c r="M311" s="162" t="s">
        <v>1</v>
      </c>
      <c r="N311" s="163" t="s">
        <v>41</v>
      </c>
      <c r="P311" s="148">
        <f t="shared" si="61"/>
        <v>0</v>
      </c>
      <c r="Q311" s="148">
        <v>0</v>
      </c>
      <c r="R311" s="148">
        <f t="shared" si="62"/>
        <v>0</v>
      </c>
      <c r="S311" s="148">
        <v>0</v>
      </c>
      <c r="T311" s="149">
        <f t="shared" si="63"/>
        <v>0</v>
      </c>
      <c r="AR311" s="150" t="s">
        <v>210</v>
      </c>
      <c r="AT311" s="150" t="s">
        <v>214</v>
      </c>
      <c r="AU311" s="150" t="s">
        <v>88</v>
      </c>
      <c r="AY311" s="17" t="s">
        <v>205</v>
      </c>
      <c r="BE311" s="151">
        <f t="shared" si="64"/>
        <v>0</v>
      </c>
      <c r="BF311" s="151">
        <f t="shared" si="65"/>
        <v>0</v>
      </c>
      <c r="BG311" s="151">
        <f t="shared" si="66"/>
        <v>0</v>
      </c>
      <c r="BH311" s="151">
        <f t="shared" si="67"/>
        <v>0</v>
      </c>
      <c r="BI311" s="151">
        <f t="shared" si="68"/>
        <v>0</v>
      </c>
      <c r="BJ311" s="17" t="s">
        <v>88</v>
      </c>
      <c r="BK311" s="151">
        <f t="shared" si="69"/>
        <v>0</v>
      </c>
      <c r="BL311" s="17" t="s">
        <v>210</v>
      </c>
      <c r="BM311" s="150" t="s">
        <v>1818</v>
      </c>
    </row>
    <row r="312" spans="2:65" s="1" customFormat="1" ht="16.5" customHeight="1">
      <c r="B312" s="136"/>
      <c r="C312" s="154" t="s">
        <v>1617</v>
      </c>
      <c r="D312" s="154" t="s">
        <v>214</v>
      </c>
      <c r="E312" s="155" t="s">
        <v>1511</v>
      </c>
      <c r="F312" s="156" t="s">
        <v>1512</v>
      </c>
      <c r="G312" s="157" t="s">
        <v>370</v>
      </c>
      <c r="H312" s="158">
        <v>1620</v>
      </c>
      <c r="I312" s="159"/>
      <c r="J312" s="160">
        <f t="shared" si="60"/>
        <v>0</v>
      </c>
      <c r="K312" s="161"/>
      <c r="L312" s="32"/>
      <c r="M312" s="162" t="s">
        <v>1</v>
      </c>
      <c r="N312" s="163" t="s">
        <v>41</v>
      </c>
      <c r="P312" s="148">
        <f t="shared" si="61"/>
        <v>0</v>
      </c>
      <c r="Q312" s="148">
        <v>0</v>
      </c>
      <c r="R312" s="148">
        <f t="shared" si="62"/>
        <v>0</v>
      </c>
      <c r="S312" s="148">
        <v>0</v>
      </c>
      <c r="T312" s="149">
        <f t="shared" si="63"/>
        <v>0</v>
      </c>
      <c r="AR312" s="150" t="s">
        <v>210</v>
      </c>
      <c r="AT312" s="150" t="s">
        <v>214</v>
      </c>
      <c r="AU312" s="150" t="s">
        <v>88</v>
      </c>
      <c r="AY312" s="17" t="s">
        <v>205</v>
      </c>
      <c r="BE312" s="151">
        <f t="shared" si="64"/>
        <v>0</v>
      </c>
      <c r="BF312" s="151">
        <f t="shared" si="65"/>
        <v>0</v>
      </c>
      <c r="BG312" s="151">
        <f t="shared" si="66"/>
        <v>0</v>
      </c>
      <c r="BH312" s="151">
        <f t="shared" si="67"/>
        <v>0</v>
      </c>
      <c r="BI312" s="151">
        <f t="shared" si="68"/>
        <v>0</v>
      </c>
      <c r="BJ312" s="17" t="s">
        <v>88</v>
      </c>
      <c r="BK312" s="151">
        <f t="shared" si="69"/>
        <v>0</v>
      </c>
      <c r="BL312" s="17" t="s">
        <v>210</v>
      </c>
      <c r="BM312" s="150" t="s">
        <v>1819</v>
      </c>
    </row>
    <row r="313" spans="2:65" s="1" customFormat="1" ht="21.75" customHeight="1">
      <c r="B313" s="136"/>
      <c r="C313" s="154" t="s">
        <v>1820</v>
      </c>
      <c r="D313" s="154" t="s">
        <v>214</v>
      </c>
      <c r="E313" s="155" t="s">
        <v>1517</v>
      </c>
      <c r="F313" s="156" t="s">
        <v>1518</v>
      </c>
      <c r="G313" s="157" t="s">
        <v>370</v>
      </c>
      <c r="H313" s="158">
        <v>1825</v>
      </c>
      <c r="I313" s="159"/>
      <c r="J313" s="160">
        <f t="shared" si="60"/>
        <v>0</v>
      </c>
      <c r="K313" s="161"/>
      <c r="L313" s="32"/>
      <c r="M313" s="162" t="s">
        <v>1</v>
      </c>
      <c r="N313" s="163" t="s">
        <v>41</v>
      </c>
      <c r="P313" s="148">
        <f t="shared" si="61"/>
        <v>0</v>
      </c>
      <c r="Q313" s="148">
        <v>0</v>
      </c>
      <c r="R313" s="148">
        <f t="shared" si="62"/>
        <v>0</v>
      </c>
      <c r="S313" s="148">
        <v>0</v>
      </c>
      <c r="T313" s="149">
        <f t="shared" si="63"/>
        <v>0</v>
      </c>
      <c r="AR313" s="150" t="s">
        <v>210</v>
      </c>
      <c r="AT313" s="150" t="s">
        <v>214</v>
      </c>
      <c r="AU313" s="150" t="s">
        <v>88</v>
      </c>
      <c r="AY313" s="17" t="s">
        <v>205</v>
      </c>
      <c r="BE313" s="151">
        <f t="shared" si="64"/>
        <v>0</v>
      </c>
      <c r="BF313" s="151">
        <f t="shared" si="65"/>
        <v>0</v>
      </c>
      <c r="BG313" s="151">
        <f t="shared" si="66"/>
        <v>0</v>
      </c>
      <c r="BH313" s="151">
        <f t="shared" si="67"/>
        <v>0</v>
      </c>
      <c r="BI313" s="151">
        <f t="shared" si="68"/>
        <v>0</v>
      </c>
      <c r="BJ313" s="17" t="s">
        <v>88</v>
      </c>
      <c r="BK313" s="151">
        <f t="shared" si="69"/>
        <v>0</v>
      </c>
      <c r="BL313" s="17" t="s">
        <v>210</v>
      </c>
      <c r="BM313" s="150" t="s">
        <v>1821</v>
      </c>
    </row>
    <row r="314" spans="2:65" s="1" customFormat="1" ht="16.5" customHeight="1">
      <c r="B314" s="136"/>
      <c r="C314" s="154" t="s">
        <v>1620</v>
      </c>
      <c r="D314" s="154" t="s">
        <v>214</v>
      </c>
      <c r="E314" s="155" t="s">
        <v>1519</v>
      </c>
      <c r="F314" s="156" t="s">
        <v>1520</v>
      </c>
      <c r="G314" s="157" t="s">
        <v>370</v>
      </c>
      <c r="H314" s="158">
        <v>250</v>
      </c>
      <c r="I314" s="159"/>
      <c r="J314" s="160">
        <f t="shared" si="60"/>
        <v>0</v>
      </c>
      <c r="K314" s="161"/>
      <c r="L314" s="32"/>
      <c r="M314" s="162" t="s">
        <v>1</v>
      </c>
      <c r="N314" s="163" t="s">
        <v>41</v>
      </c>
      <c r="P314" s="148">
        <f t="shared" si="61"/>
        <v>0</v>
      </c>
      <c r="Q314" s="148">
        <v>0</v>
      </c>
      <c r="R314" s="148">
        <f t="shared" si="62"/>
        <v>0</v>
      </c>
      <c r="S314" s="148">
        <v>0</v>
      </c>
      <c r="T314" s="149">
        <f t="shared" si="63"/>
        <v>0</v>
      </c>
      <c r="AR314" s="150" t="s">
        <v>210</v>
      </c>
      <c r="AT314" s="150" t="s">
        <v>214</v>
      </c>
      <c r="AU314" s="150" t="s">
        <v>88</v>
      </c>
      <c r="AY314" s="17" t="s">
        <v>205</v>
      </c>
      <c r="BE314" s="151">
        <f t="shared" si="64"/>
        <v>0</v>
      </c>
      <c r="BF314" s="151">
        <f t="shared" si="65"/>
        <v>0</v>
      </c>
      <c r="BG314" s="151">
        <f t="shared" si="66"/>
        <v>0</v>
      </c>
      <c r="BH314" s="151">
        <f t="shared" si="67"/>
        <v>0</v>
      </c>
      <c r="BI314" s="151">
        <f t="shared" si="68"/>
        <v>0</v>
      </c>
      <c r="BJ314" s="17" t="s">
        <v>88</v>
      </c>
      <c r="BK314" s="151">
        <f t="shared" si="69"/>
        <v>0</v>
      </c>
      <c r="BL314" s="17" t="s">
        <v>210</v>
      </c>
      <c r="BM314" s="150" t="s">
        <v>1822</v>
      </c>
    </row>
    <row r="315" spans="2:65" s="1" customFormat="1" ht="16.5" customHeight="1">
      <c r="B315" s="136"/>
      <c r="C315" s="154" t="s">
        <v>1823</v>
      </c>
      <c r="D315" s="154" t="s">
        <v>214</v>
      </c>
      <c r="E315" s="155" t="s">
        <v>1521</v>
      </c>
      <c r="F315" s="156" t="s">
        <v>1522</v>
      </c>
      <c r="G315" s="157" t="s">
        <v>370</v>
      </c>
      <c r="H315" s="158">
        <v>160</v>
      </c>
      <c r="I315" s="159"/>
      <c r="J315" s="160">
        <f t="shared" si="60"/>
        <v>0</v>
      </c>
      <c r="K315" s="161"/>
      <c r="L315" s="32"/>
      <c r="M315" s="162" t="s">
        <v>1</v>
      </c>
      <c r="N315" s="163" t="s">
        <v>41</v>
      </c>
      <c r="P315" s="148">
        <f t="shared" si="61"/>
        <v>0</v>
      </c>
      <c r="Q315" s="148">
        <v>0</v>
      </c>
      <c r="R315" s="148">
        <f t="shared" si="62"/>
        <v>0</v>
      </c>
      <c r="S315" s="148">
        <v>0</v>
      </c>
      <c r="T315" s="149">
        <f t="shared" si="63"/>
        <v>0</v>
      </c>
      <c r="AR315" s="150" t="s">
        <v>210</v>
      </c>
      <c r="AT315" s="150" t="s">
        <v>214</v>
      </c>
      <c r="AU315" s="150" t="s">
        <v>88</v>
      </c>
      <c r="AY315" s="17" t="s">
        <v>205</v>
      </c>
      <c r="BE315" s="151">
        <f t="shared" si="64"/>
        <v>0</v>
      </c>
      <c r="BF315" s="151">
        <f t="shared" si="65"/>
        <v>0</v>
      </c>
      <c r="BG315" s="151">
        <f t="shared" si="66"/>
        <v>0</v>
      </c>
      <c r="BH315" s="151">
        <f t="shared" si="67"/>
        <v>0</v>
      </c>
      <c r="BI315" s="151">
        <f t="shared" si="68"/>
        <v>0</v>
      </c>
      <c r="BJ315" s="17" t="s">
        <v>88</v>
      </c>
      <c r="BK315" s="151">
        <f t="shared" si="69"/>
        <v>0</v>
      </c>
      <c r="BL315" s="17" t="s">
        <v>210</v>
      </c>
      <c r="BM315" s="150" t="s">
        <v>1824</v>
      </c>
    </row>
    <row r="316" spans="2:65" s="1" customFormat="1" ht="16.5" customHeight="1">
      <c r="B316" s="136"/>
      <c r="C316" s="154" t="s">
        <v>1623</v>
      </c>
      <c r="D316" s="154" t="s">
        <v>214</v>
      </c>
      <c r="E316" s="155" t="s">
        <v>1825</v>
      </c>
      <c r="F316" s="156" t="s">
        <v>1826</v>
      </c>
      <c r="G316" s="157" t="s">
        <v>370</v>
      </c>
      <c r="H316" s="158">
        <v>300</v>
      </c>
      <c r="I316" s="159"/>
      <c r="J316" s="160">
        <f t="shared" si="60"/>
        <v>0</v>
      </c>
      <c r="K316" s="161"/>
      <c r="L316" s="32"/>
      <c r="M316" s="162" t="s">
        <v>1</v>
      </c>
      <c r="N316" s="163" t="s">
        <v>41</v>
      </c>
      <c r="P316" s="148">
        <f t="shared" si="61"/>
        <v>0</v>
      </c>
      <c r="Q316" s="148">
        <v>0</v>
      </c>
      <c r="R316" s="148">
        <f t="shared" si="62"/>
        <v>0</v>
      </c>
      <c r="S316" s="148">
        <v>0</v>
      </c>
      <c r="T316" s="149">
        <f t="shared" si="63"/>
        <v>0</v>
      </c>
      <c r="AR316" s="150" t="s">
        <v>210</v>
      </c>
      <c r="AT316" s="150" t="s">
        <v>214</v>
      </c>
      <c r="AU316" s="150" t="s">
        <v>88</v>
      </c>
      <c r="AY316" s="17" t="s">
        <v>205</v>
      </c>
      <c r="BE316" s="151">
        <f t="shared" si="64"/>
        <v>0</v>
      </c>
      <c r="BF316" s="151">
        <f t="shared" si="65"/>
        <v>0</v>
      </c>
      <c r="BG316" s="151">
        <f t="shared" si="66"/>
        <v>0</v>
      </c>
      <c r="BH316" s="151">
        <f t="shared" si="67"/>
        <v>0</v>
      </c>
      <c r="BI316" s="151">
        <f t="shared" si="68"/>
        <v>0</v>
      </c>
      <c r="BJ316" s="17" t="s">
        <v>88</v>
      </c>
      <c r="BK316" s="151">
        <f t="shared" si="69"/>
        <v>0</v>
      </c>
      <c r="BL316" s="17" t="s">
        <v>210</v>
      </c>
      <c r="BM316" s="150" t="s">
        <v>1827</v>
      </c>
    </row>
    <row r="317" spans="2:65" s="1" customFormat="1" ht="24.2" customHeight="1">
      <c r="B317" s="136"/>
      <c r="C317" s="154" t="s">
        <v>1828</v>
      </c>
      <c r="D317" s="154" t="s">
        <v>214</v>
      </c>
      <c r="E317" s="155" t="s">
        <v>1531</v>
      </c>
      <c r="F317" s="156" t="s">
        <v>1532</v>
      </c>
      <c r="G317" s="157" t="s">
        <v>592</v>
      </c>
      <c r="H317" s="158">
        <v>8</v>
      </c>
      <c r="I317" s="159"/>
      <c r="J317" s="160">
        <f t="shared" si="60"/>
        <v>0</v>
      </c>
      <c r="K317" s="161"/>
      <c r="L317" s="32"/>
      <c r="M317" s="162" t="s">
        <v>1</v>
      </c>
      <c r="N317" s="163" t="s">
        <v>41</v>
      </c>
      <c r="P317" s="148">
        <f t="shared" si="61"/>
        <v>0</v>
      </c>
      <c r="Q317" s="148">
        <v>0</v>
      </c>
      <c r="R317" s="148">
        <f t="shared" si="62"/>
        <v>0</v>
      </c>
      <c r="S317" s="148">
        <v>0</v>
      </c>
      <c r="T317" s="149">
        <f t="shared" si="63"/>
        <v>0</v>
      </c>
      <c r="AR317" s="150" t="s">
        <v>210</v>
      </c>
      <c r="AT317" s="150" t="s">
        <v>214</v>
      </c>
      <c r="AU317" s="150" t="s">
        <v>88</v>
      </c>
      <c r="AY317" s="17" t="s">
        <v>205</v>
      </c>
      <c r="BE317" s="151">
        <f t="shared" si="64"/>
        <v>0</v>
      </c>
      <c r="BF317" s="151">
        <f t="shared" si="65"/>
        <v>0</v>
      </c>
      <c r="BG317" s="151">
        <f t="shared" si="66"/>
        <v>0</v>
      </c>
      <c r="BH317" s="151">
        <f t="shared" si="67"/>
        <v>0</v>
      </c>
      <c r="BI317" s="151">
        <f t="shared" si="68"/>
        <v>0</v>
      </c>
      <c r="BJ317" s="17" t="s">
        <v>88</v>
      </c>
      <c r="BK317" s="151">
        <f t="shared" si="69"/>
        <v>0</v>
      </c>
      <c r="BL317" s="17" t="s">
        <v>210</v>
      </c>
      <c r="BM317" s="150" t="s">
        <v>1829</v>
      </c>
    </row>
    <row r="318" spans="2:65" s="1" customFormat="1" ht="16.5" customHeight="1">
      <c r="B318" s="136"/>
      <c r="C318" s="154" t="s">
        <v>1626</v>
      </c>
      <c r="D318" s="154" t="s">
        <v>214</v>
      </c>
      <c r="E318" s="155" t="s">
        <v>1533</v>
      </c>
      <c r="F318" s="156" t="s">
        <v>1534</v>
      </c>
      <c r="G318" s="157" t="s">
        <v>592</v>
      </c>
      <c r="H318" s="158">
        <v>40</v>
      </c>
      <c r="I318" s="159"/>
      <c r="J318" s="160">
        <f t="shared" si="60"/>
        <v>0</v>
      </c>
      <c r="K318" s="161"/>
      <c r="L318" s="32"/>
      <c r="M318" s="162" t="s">
        <v>1</v>
      </c>
      <c r="N318" s="163" t="s">
        <v>41</v>
      </c>
      <c r="P318" s="148">
        <f t="shared" si="61"/>
        <v>0</v>
      </c>
      <c r="Q318" s="148">
        <v>0</v>
      </c>
      <c r="R318" s="148">
        <f t="shared" si="62"/>
        <v>0</v>
      </c>
      <c r="S318" s="148">
        <v>0</v>
      </c>
      <c r="T318" s="149">
        <f t="shared" si="63"/>
        <v>0</v>
      </c>
      <c r="AR318" s="150" t="s">
        <v>210</v>
      </c>
      <c r="AT318" s="150" t="s">
        <v>214</v>
      </c>
      <c r="AU318" s="150" t="s">
        <v>88</v>
      </c>
      <c r="AY318" s="17" t="s">
        <v>205</v>
      </c>
      <c r="BE318" s="151">
        <f t="shared" si="64"/>
        <v>0</v>
      </c>
      <c r="BF318" s="151">
        <f t="shared" si="65"/>
        <v>0</v>
      </c>
      <c r="BG318" s="151">
        <f t="shared" si="66"/>
        <v>0</v>
      </c>
      <c r="BH318" s="151">
        <f t="shared" si="67"/>
        <v>0</v>
      </c>
      <c r="BI318" s="151">
        <f t="shared" si="68"/>
        <v>0</v>
      </c>
      <c r="BJ318" s="17" t="s">
        <v>88</v>
      </c>
      <c r="BK318" s="151">
        <f t="shared" si="69"/>
        <v>0</v>
      </c>
      <c r="BL318" s="17" t="s">
        <v>210</v>
      </c>
      <c r="BM318" s="150" t="s">
        <v>1830</v>
      </c>
    </row>
    <row r="319" spans="2:65" s="1" customFormat="1" ht="16.5" customHeight="1">
      <c r="B319" s="136"/>
      <c r="C319" s="154" t="s">
        <v>1831</v>
      </c>
      <c r="D319" s="154" t="s">
        <v>214</v>
      </c>
      <c r="E319" s="155" t="s">
        <v>1832</v>
      </c>
      <c r="F319" s="156" t="s">
        <v>1833</v>
      </c>
      <c r="G319" s="157" t="s">
        <v>592</v>
      </c>
      <c r="H319" s="158">
        <v>8</v>
      </c>
      <c r="I319" s="159"/>
      <c r="J319" s="160">
        <f t="shared" si="60"/>
        <v>0</v>
      </c>
      <c r="K319" s="161"/>
      <c r="L319" s="32"/>
      <c r="M319" s="162" t="s">
        <v>1</v>
      </c>
      <c r="N319" s="163" t="s">
        <v>41</v>
      </c>
      <c r="P319" s="148">
        <f t="shared" si="61"/>
        <v>0</v>
      </c>
      <c r="Q319" s="148">
        <v>0</v>
      </c>
      <c r="R319" s="148">
        <f t="shared" si="62"/>
        <v>0</v>
      </c>
      <c r="S319" s="148">
        <v>0</v>
      </c>
      <c r="T319" s="149">
        <f t="shared" si="63"/>
        <v>0</v>
      </c>
      <c r="AR319" s="150" t="s">
        <v>210</v>
      </c>
      <c r="AT319" s="150" t="s">
        <v>214</v>
      </c>
      <c r="AU319" s="150" t="s">
        <v>88</v>
      </c>
      <c r="AY319" s="17" t="s">
        <v>205</v>
      </c>
      <c r="BE319" s="151">
        <f t="shared" si="64"/>
        <v>0</v>
      </c>
      <c r="BF319" s="151">
        <f t="shared" si="65"/>
        <v>0</v>
      </c>
      <c r="BG319" s="151">
        <f t="shared" si="66"/>
        <v>0</v>
      </c>
      <c r="BH319" s="151">
        <f t="shared" si="67"/>
        <v>0</v>
      </c>
      <c r="BI319" s="151">
        <f t="shared" si="68"/>
        <v>0</v>
      </c>
      <c r="BJ319" s="17" t="s">
        <v>88</v>
      </c>
      <c r="BK319" s="151">
        <f t="shared" si="69"/>
        <v>0</v>
      </c>
      <c r="BL319" s="17" t="s">
        <v>210</v>
      </c>
      <c r="BM319" s="150" t="s">
        <v>1834</v>
      </c>
    </row>
    <row r="320" spans="2:65" s="1" customFormat="1" ht="16.5" customHeight="1">
      <c r="B320" s="136"/>
      <c r="C320" s="154" t="s">
        <v>1629</v>
      </c>
      <c r="D320" s="154" t="s">
        <v>214</v>
      </c>
      <c r="E320" s="155" t="s">
        <v>1835</v>
      </c>
      <c r="F320" s="156" t="s">
        <v>1836</v>
      </c>
      <c r="G320" s="157" t="s">
        <v>592</v>
      </c>
      <c r="H320" s="158">
        <v>9</v>
      </c>
      <c r="I320" s="159"/>
      <c r="J320" s="160">
        <f t="shared" si="60"/>
        <v>0</v>
      </c>
      <c r="K320" s="161"/>
      <c r="L320" s="32"/>
      <c r="M320" s="162" t="s">
        <v>1</v>
      </c>
      <c r="N320" s="163" t="s">
        <v>41</v>
      </c>
      <c r="P320" s="148">
        <f t="shared" si="61"/>
        <v>0</v>
      </c>
      <c r="Q320" s="148">
        <v>0</v>
      </c>
      <c r="R320" s="148">
        <f t="shared" si="62"/>
        <v>0</v>
      </c>
      <c r="S320" s="148">
        <v>0</v>
      </c>
      <c r="T320" s="149">
        <f t="shared" si="63"/>
        <v>0</v>
      </c>
      <c r="AR320" s="150" t="s">
        <v>210</v>
      </c>
      <c r="AT320" s="150" t="s">
        <v>214</v>
      </c>
      <c r="AU320" s="150" t="s">
        <v>88</v>
      </c>
      <c r="AY320" s="17" t="s">
        <v>205</v>
      </c>
      <c r="BE320" s="151">
        <f t="shared" si="64"/>
        <v>0</v>
      </c>
      <c r="BF320" s="151">
        <f t="shared" si="65"/>
        <v>0</v>
      </c>
      <c r="BG320" s="151">
        <f t="shared" si="66"/>
        <v>0</v>
      </c>
      <c r="BH320" s="151">
        <f t="shared" si="67"/>
        <v>0</v>
      </c>
      <c r="BI320" s="151">
        <f t="shared" si="68"/>
        <v>0</v>
      </c>
      <c r="BJ320" s="17" t="s">
        <v>88</v>
      </c>
      <c r="BK320" s="151">
        <f t="shared" si="69"/>
        <v>0</v>
      </c>
      <c r="BL320" s="17" t="s">
        <v>210</v>
      </c>
      <c r="BM320" s="150" t="s">
        <v>1837</v>
      </c>
    </row>
    <row r="321" spans="2:65" s="1" customFormat="1" ht="16.5" customHeight="1">
      <c r="B321" s="136"/>
      <c r="C321" s="154" t="s">
        <v>1838</v>
      </c>
      <c r="D321" s="154" t="s">
        <v>214</v>
      </c>
      <c r="E321" s="155" t="s">
        <v>1839</v>
      </c>
      <c r="F321" s="156" t="s">
        <v>1840</v>
      </c>
      <c r="G321" s="157" t="s">
        <v>592</v>
      </c>
      <c r="H321" s="158">
        <v>1</v>
      </c>
      <c r="I321" s="159"/>
      <c r="J321" s="160">
        <f t="shared" si="60"/>
        <v>0</v>
      </c>
      <c r="K321" s="161"/>
      <c r="L321" s="32"/>
      <c r="M321" s="162" t="s">
        <v>1</v>
      </c>
      <c r="N321" s="163" t="s">
        <v>41</v>
      </c>
      <c r="P321" s="148">
        <f t="shared" si="61"/>
        <v>0</v>
      </c>
      <c r="Q321" s="148">
        <v>0</v>
      </c>
      <c r="R321" s="148">
        <f t="shared" si="62"/>
        <v>0</v>
      </c>
      <c r="S321" s="148">
        <v>0</v>
      </c>
      <c r="T321" s="149">
        <f t="shared" si="63"/>
        <v>0</v>
      </c>
      <c r="AR321" s="150" t="s">
        <v>210</v>
      </c>
      <c r="AT321" s="150" t="s">
        <v>214</v>
      </c>
      <c r="AU321" s="150" t="s">
        <v>88</v>
      </c>
      <c r="AY321" s="17" t="s">
        <v>205</v>
      </c>
      <c r="BE321" s="151">
        <f t="shared" si="64"/>
        <v>0</v>
      </c>
      <c r="BF321" s="151">
        <f t="shared" si="65"/>
        <v>0</v>
      </c>
      <c r="BG321" s="151">
        <f t="shared" si="66"/>
        <v>0</v>
      </c>
      <c r="BH321" s="151">
        <f t="shared" si="67"/>
        <v>0</v>
      </c>
      <c r="BI321" s="151">
        <f t="shared" si="68"/>
        <v>0</v>
      </c>
      <c r="BJ321" s="17" t="s">
        <v>88</v>
      </c>
      <c r="BK321" s="151">
        <f t="shared" si="69"/>
        <v>0</v>
      </c>
      <c r="BL321" s="17" t="s">
        <v>210</v>
      </c>
      <c r="BM321" s="150" t="s">
        <v>1841</v>
      </c>
    </row>
    <row r="322" spans="2:65" s="1" customFormat="1" ht="16.5" customHeight="1">
      <c r="B322" s="136"/>
      <c r="C322" s="154" t="s">
        <v>1632</v>
      </c>
      <c r="D322" s="154" t="s">
        <v>214</v>
      </c>
      <c r="E322" s="155" t="s">
        <v>1842</v>
      </c>
      <c r="F322" s="156" t="s">
        <v>1843</v>
      </c>
      <c r="G322" s="157" t="s">
        <v>592</v>
      </c>
      <c r="H322" s="158">
        <v>8</v>
      </c>
      <c r="I322" s="159"/>
      <c r="J322" s="160">
        <f t="shared" si="60"/>
        <v>0</v>
      </c>
      <c r="K322" s="161"/>
      <c r="L322" s="32"/>
      <c r="M322" s="162" t="s">
        <v>1</v>
      </c>
      <c r="N322" s="163" t="s">
        <v>41</v>
      </c>
      <c r="P322" s="148">
        <f t="shared" si="61"/>
        <v>0</v>
      </c>
      <c r="Q322" s="148">
        <v>0</v>
      </c>
      <c r="R322" s="148">
        <f t="shared" si="62"/>
        <v>0</v>
      </c>
      <c r="S322" s="148">
        <v>0</v>
      </c>
      <c r="T322" s="149">
        <f t="shared" si="63"/>
        <v>0</v>
      </c>
      <c r="AR322" s="150" t="s">
        <v>210</v>
      </c>
      <c r="AT322" s="150" t="s">
        <v>214</v>
      </c>
      <c r="AU322" s="150" t="s">
        <v>88</v>
      </c>
      <c r="AY322" s="17" t="s">
        <v>205</v>
      </c>
      <c r="BE322" s="151">
        <f t="shared" si="64"/>
        <v>0</v>
      </c>
      <c r="BF322" s="151">
        <f t="shared" si="65"/>
        <v>0</v>
      </c>
      <c r="BG322" s="151">
        <f t="shared" si="66"/>
        <v>0</v>
      </c>
      <c r="BH322" s="151">
        <f t="shared" si="67"/>
        <v>0</v>
      </c>
      <c r="BI322" s="151">
        <f t="shared" si="68"/>
        <v>0</v>
      </c>
      <c r="BJ322" s="17" t="s">
        <v>88</v>
      </c>
      <c r="BK322" s="151">
        <f t="shared" si="69"/>
        <v>0</v>
      </c>
      <c r="BL322" s="17" t="s">
        <v>210</v>
      </c>
      <c r="BM322" s="150" t="s">
        <v>1844</v>
      </c>
    </row>
    <row r="323" spans="2:65" s="1" customFormat="1" ht="16.5" customHeight="1">
      <c r="B323" s="136"/>
      <c r="C323" s="154" t="s">
        <v>1845</v>
      </c>
      <c r="D323" s="154" t="s">
        <v>214</v>
      </c>
      <c r="E323" s="155" t="s">
        <v>1846</v>
      </c>
      <c r="F323" s="156" t="s">
        <v>1568</v>
      </c>
      <c r="G323" s="157" t="s">
        <v>592</v>
      </c>
      <c r="H323" s="158">
        <v>45</v>
      </c>
      <c r="I323" s="159"/>
      <c r="J323" s="160">
        <f t="shared" si="60"/>
        <v>0</v>
      </c>
      <c r="K323" s="161"/>
      <c r="L323" s="32"/>
      <c r="M323" s="162" t="s">
        <v>1</v>
      </c>
      <c r="N323" s="163" t="s">
        <v>41</v>
      </c>
      <c r="P323" s="148">
        <f t="shared" si="61"/>
        <v>0</v>
      </c>
      <c r="Q323" s="148">
        <v>0</v>
      </c>
      <c r="R323" s="148">
        <f t="shared" si="62"/>
        <v>0</v>
      </c>
      <c r="S323" s="148">
        <v>0</v>
      </c>
      <c r="T323" s="149">
        <f t="shared" si="63"/>
        <v>0</v>
      </c>
      <c r="AR323" s="150" t="s">
        <v>210</v>
      </c>
      <c r="AT323" s="150" t="s">
        <v>214</v>
      </c>
      <c r="AU323" s="150" t="s">
        <v>88</v>
      </c>
      <c r="AY323" s="17" t="s">
        <v>205</v>
      </c>
      <c r="BE323" s="151">
        <f t="shared" si="64"/>
        <v>0</v>
      </c>
      <c r="BF323" s="151">
        <f t="shared" si="65"/>
        <v>0</v>
      </c>
      <c r="BG323" s="151">
        <f t="shared" si="66"/>
        <v>0</v>
      </c>
      <c r="BH323" s="151">
        <f t="shared" si="67"/>
        <v>0</v>
      </c>
      <c r="BI323" s="151">
        <f t="shared" si="68"/>
        <v>0</v>
      </c>
      <c r="BJ323" s="17" t="s">
        <v>88</v>
      </c>
      <c r="BK323" s="151">
        <f t="shared" si="69"/>
        <v>0</v>
      </c>
      <c r="BL323" s="17" t="s">
        <v>210</v>
      </c>
      <c r="BM323" s="150" t="s">
        <v>1847</v>
      </c>
    </row>
    <row r="324" spans="2:65" s="1" customFormat="1" ht="16.5" customHeight="1">
      <c r="B324" s="136"/>
      <c r="C324" s="154" t="s">
        <v>1635</v>
      </c>
      <c r="D324" s="154" t="s">
        <v>214</v>
      </c>
      <c r="E324" s="155" t="s">
        <v>1581</v>
      </c>
      <c r="F324" s="156" t="s">
        <v>1582</v>
      </c>
      <c r="G324" s="157" t="s">
        <v>370</v>
      </c>
      <c r="H324" s="158">
        <v>1285</v>
      </c>
      <c r="I324" s="159"/>
      <c r="J324" s="160">
        <f t="shared" si="60"/>
        <v>0</v>
      </c>
      <c r="K324" s="161"/>
      <c r="L324" s="32"/>
      <c r="M324" s="162" t="s">
        <v>1</v>
      </c>
      <c r="N324" s="163" t="s">
        <v>41</v>
      </c>
      <c r="P324" s="148">
        <f t="shared" si="61"/>
        <v>0</v>
      </c>
      <c r="Q324" s="148">
        <v>0</v>
      </c>
      <c r="R324" s="148">
        <f t="shared" si="62"/>
        <v>0</v>
      </c>
      <c r="S324" s="148">
        <v>0</v>
      </c>
      <c r="T324" s="149">
        <f t="shared" si="63"/>
        <v>0</v>
      </c>
      <c r="AR324" s="150" t="s">
        <v>210</v>
      </c>
      <c r="AT324" s="150" t="s">
        <v>214</v>
      </c>
      <c r="AU324" s="150" t="s">
        <v>88</v>
      </c>
      <c r="AY324" s="17" t="s">
        <v>205</v>
      </c>
      <c r="BE324" s="151">
        <f t="shared" si="64"/>
        <v>0</v>
      </c>
      <c r="BF324" s="151">
        <f t="shared" si="65"/>
        <v>0</v>
      </c>
      <c r="BG324" s="151">
        <f t="shared" si="66"/>
        <v>0</v>
      </c>
      <c r="BH324" s="151">
        <f t="shared" si="67"/>
        <v>0</v>
      </c>
      <c r="BI324" s="151">
        <f t="shared" si="68"/>
        <v>0</v>
      </c>
      <c r="BJ324" s="17" t="s">
        <v>88</v>
      </c>
      <c r="BK324" s="151">
        <f t="shared" si="69"/>
        <v>0</v>
      </c>
      <c r="BL324" s="17" t="s">
        <v>210</v>
      </c>
      <c r="BM324" s="150" t="s">
        <v>1848</v>
      </c>
    </row>
    <row r="325" spans="2:65" s="1" customFormat="1" ht="16.5" customHeight="1">
      <c r="B325" s="136"/>
      <c r="C325" s="154" t="s">
        <v>1849</v>
      </c>
      <c r="D325" s="154" t="s">
        <v>214</v>
      </c>
      <c r="E325" s="155" t="s">
        <v>1583</v>
      </c>
      <c r="F325" s="156" t="s">
        <v>1584</v>
      </c>
      <c r="G325" s="157" t="s">
        <v>930</v>
      </c>
      <c r="H325" s="158">
        <v>25</v>
      </c>
      <c r="I325" s="159"/>
      <c r="J325" s="160">
        <f t="shared" si="60"/>
        <v>0</v>
      </c>
      <c r="K325" s="161"/>
      <c r="L325" s="32"/>
      <c r="M325" s="162" t="s">
        <v>1</v>
      </c>
      <c r="N325" s="163" t="s">
        <v>41</v>
      </c>
      <c r="P325" s="148">
        <f t="shared" si="61"/>
        <v>0</v>
      </c>
      <c r="Q325" s="148">
        <v>0</v>
      </c>
      <c r="R325" s="148">
        <f t="shared" si="62"/>
        <v>0</v>
      </c>
      <c r="S325" s="148">
        <v>0</v>
      </c>
      <c r="T325" s="149">
        <f t="shared" si="63"/>
        <v>0</v>
      </c>
      <c r="AR325" s="150" t="s">
        <v>210</v>
      </c>
      <c r="AT325" s="150" t="s">
        <v>214</v>
      </c>
      <c r="AU325" s="150" t="s">
        <v>88</v>
      </c>
      <c r="AY325" s="17" t="s">
        <v>205</v>
      </c>
      <c r="BE325" s="151">
        <f t="shared" si="64"/>
        <v>0</v>
      </c>
      <c r="BF325" s="151">
        <f t="shared" si="65"/>
        <v>0</v>
      </c>
      <c r="BG325" s="151">
        <f t="shared" si="66"/>
        <v>0</v>
      </c>
      <c r="BH325" s="151">
        <f t="shared" si="67"/>
        <v>0</v>
      </c>
      <c r="BI325" s="151">
        <f t="shared" si="68"/>
        <v>0</v>
      </c>
      <c r="BJ325" s="17" t="s">
        <v>88</v>
      </c>
      <c r="BK325" s="151">
        <f t="shared" si="69"/>
        <v>0</v>
      </c>
      <c r="BL325" s="17" t="s">
        <v>210</v>
      </c>
      <c r="BM325" s="150" t="s">
        <v>1850</v>
      </c>
    </row>
    <row r="326" spans="2:65" s="1" customFormat="1" ht="16.5" customHeight="1">
      <c r="B326" s="136"/>
      <c r="C326" s="154" t="s">
        <v>1638</v>
      </c>
      <c r="D326" s="154" t="s">
        <v>214</v>
      </c>
      <c r="E326" s="155" t="s">
        <v>1585</v>
      </c>
      <c r="F326" s="156" t="s">
        <v>1586</v>
      </c>
      <c r="G326" s="157" t="s">
        <v>1587</v>
      </c>
      <c r="H326" s="158">
        <v>1</v>
      </c>
      <c r="I326" s="159"/>
      <c r="J326" s="160">
        <f t="shared" si="60"/>
        <v>0</v>
      </c>
      <c r="K326" s="161"/>
      <c r="L326" s="32"/>
      <c r="M326" s="162" t="s">
        <v>1</v>
      </c>
      <c r="N326" s="163" t="s">
        <v>41</v>
      </c>
      <c r="P326" s="148">
        <f t="shared" si="61"/>
        <v>0</v>
      </c>
      <c r="Q326" s="148">
        <v>0</v>
      </c>
      <c r="R326" s="148">
        <f t="shared" si="62"/>
        <v>0</v>
      </c>
      <c r="S326" s="148">
        <v>0</v>
      </c>
      <c r="T326" s="149">
        <f t="shared" si="63"/>
        <v>0</v>
      </c>
      <c r="AR326" s="150" t="s">
        <v>210</v>
      </c>
      <c r="AT326" s="150" t="s">
        <v>214</v>
      </c>
      <c r="AU326" s="150" t="s">
        <v>88</v>
      </c>
      <c r="AY326" s="17" t="s">
        <v>205</v>
      </c>
      <c r="BE326" s="151">
        <f t="shared" si="64"/>
        <v>0</v>
      </c>
      <c r="BF326" s="151">
        <f t="shared" si="65"/>
        <v>0</v>
      </c>
      <c r="BG326" s="151">
        <f t="shared" si="66"/>
        <v>0</v>
      </c>
      <c r="BH326" s="151">
        <f t="shared" si="67"/>
        <v>0</v>
      </c>
      <c r="BI326" s="151">
        <f t="shared" si="68"/>
        <v>0</v>
      </c>
      <c r="BJ326" s="17" t="s">
        <v>88</v>
      </c>
      <c r="BK326" s="151">
        <f t="shared" si="69"/>
        <v>0</v>
      </c>
      <c r="BL326" s="17" t="s">
        <v>210</v>
      </c>
      <c r="BM326" s="150" t="s">
        <v>1851</v>
      </c>
    </row>
    <row r="327" spans="2:65" s="1" customFormat="1" ht="16.5" customHeight="1">
      <c r="B327" s="136"/>
      <c r="C327" s="154" t="s">
        <v>1852</v>
      </c>
      <c r="D327" s="154" t="s">
        <v>214</v>
      </c>
      <c r="E327" s="155" t="s">
        <v>1588</v>
      </c>
      <c r="F327" s="156" t="s">
        <v>1589</v>
      </c>
      <c r="G327" s="157" t="s">
        <v>1590</v>
      </c>
      <c r="H327" s="202"/>
      <c r="I327" s="159"/>
      <c r="J327" s="160">
        <f t="shared" si="60"/>
        <v>0</v>
      </c>
      <c r="K327" s="161"/>
      <c r="L327" s="32"/>
      <c r="M327" s="162" t="s">
        <v>1</v>
      </c>
      <c r="N327" s="163" t="s">
        <v>41</v>
      </c>
      <c r="P327" s="148">
        <f t="shared" si="61"/>
        <v>0</v>
      </c>
      <c r="Q327" s="148">
        <v>0</v>
      </c>
      <c r="R327" s="148">
        <f t="shared" si="62"/>
        <v>0</v>
      </c>
      <c r="S327" s="148">
        <v>0</v>
      </c>
      <c r="T327" s="149">
        <f t="shared" si="63"/>
        <v>0</v>
      </c>
      <c r="AR327" s="150" t="s">
        <v>210</v>
      </c>
      <c r="AT327" s="150" t="s">
        <v>214</v>
      </c>
      <c r="AU327" s="150" t="s">
        <v>88</v>
      </c>
      <c r="AY327" s="17" t="s">
        <v>205</v>
      </c>
      <c r="BE327" s="151">
        <f t="shared" si="64"/>
        <v>0</v>
      </c>
      <c r="BF327" s="151">
        <f t="shared" si="65"/>
        <v>0</v>
      </c>
      <c r="BG327" s="151">
        <f t="shared" si="66"/>
        <v>0</v>
      </c>
      <c r="BH327" s="151">
        <f t="shared" si="67"/>
        <v>0</v>
      </c>
      <c r="BI327" s="151">
        <f t="shared" si="68"/>
        <v>0</v>
      </c>
      <c r="BJ327" s="17" t="s">
        <v>88</v>
      </c>
      <c r="BK327" s="151">
        <f t="shared" si="69"/>
        <v>0</v>
      </c>
      <c r="BL327" s="17" t="s">
        <v>210</v>
      </c>
      <c r="BM327" s="150" t="s">
        <v>1853</v>
      </c>
    </row>
    <row r="328" spans="2:65" s="11" customFormat="1" ht="22.9" customHeight="1">
      <c r="B328" s="126"/>
      <c r="D328" s="127" t="s">
        <v>74</v>
      </c>
      <c r="E328" s="152" t="s">
        <v>1330</v>
      </c>
      <c r="F328" s="152" t="s">
        <v>1854</v>
      </c>
      <c r="I328" s="129"/>
      <c r="J328" s="153">
        <f>BK328</f>
        <v>0</v>
      </c>
      <c r="L328" s="126"/>
      <c r="M328" s="131"/>
      <c r="P328" s="132">
        <f>SUM(P329:P363)</f>
        <v>0</v>
      </c>
      <c r="R328" s="132">
        <f>SUM(R329:R363)</f>
        <v>0</v>
      </c>
      <c r="T328" s="133">
        <f>SUM(T329:T363)</f>
        <v>0</v>
      </c>
      <c r="AR328" s="127" t="s">
        <v>82</v>
      </c>
      <c r="AT328" s="134" t="s">
        <v>74</v>
      </c>
      <c r="AU328" s="134" t="s">
        <v>82</v>
      </c>
      <c r="AY328" s="127" t="s">
        <v>205</v>
      </c>
      <c r="BK328" s="135">
        <f>SUM(BK329:BK363)</f>
        <v>0</v>
      </c>
    </row>
    <row r="329" spans="2:65" s="1" customFormat="1" ht="16.5" customHeight="1">
      <c r="B329" s="136"/>
      <c r="C329" s="137" t="s">
        <v>1641</v>
      </c>
      <c r="D329" s="137" t="s">
        <v>206</v>
      </c>
      <c r="E329" s="138" t="s">
        <v>1593</v>
      </c>
      <c r="F329" s="139" t="s">
        <v>1440</v>
      </c>
      <c r="G329" s="140" t="s">
        <v>592</v>
      </c>
      <c r="H329" s="141">
        <v>275</v>
      </c>
      <c r="I329" s="142"/>
      <c r="J329" s="143">
        <f t="shared" ref="J329:J363" si="70">ROUND(I329*H329,2)</f>
        <v>0</v>
      </c>
      <c r="K329" s="144"/>
      <c r="L329" s="145"/>
      <c r="M329" s="146" t="s">
        <v>1</v>
      </c>
      <c r="N329" s="147" t="s">
        <v>41</v>
      </c>
      <c r="P329" s="148">
        <f t="shared" ref="P329:P363" si="71">O329*H329</f>
        <v>0</v>
      </c>
      <c r="Q329" s="148">
        <v>0</v>
      </c>
      <c r="R329" s="148">
        <f t="shared" ref="R329:R363" si="72">Q329*H329</f>
        <v>0</v>
      </c>
      <c r="S329" s="148">
        <v>0</v>
      </c>
      <c r="T329" s="149">
        <f t="shared" ref="T329:T363" si="73">S329*H329</f>
        <v>0</v>
      </c>
      <c r="AR329" s="150" t="s">
        <v>209</v>
      </c>
      <c r="AT329" s="150" t="s">
        <v>206</v>
      </c>
      <c r="AU329" s="150" t="s">
        <v>88</v>
      </c>
      <c r="AY329" s="17" t="s">
        <v>205</v>
      </c>
      <c r="BE329" s="151">
        <f t="shared" ref="BE329:BE363" si="74">IF(N329="základná",J329,0)</f>
        <v>0</v>
      </c>
      <c r="BF329" s="151">
        <f t="shared" ref="BF329:BF363" si="75">IF(N329="znížená",J329,0)</f>
        <v>0</v>
      </c>
      <c r="BG329" s="151">
        <f t="shared" ref="BG329:BG363" si="76">IF(N329="zákl. prenesená",J329,0)</f>
        <v>0</v>
      </c>
      <c r="BH329" s="151">
        <f t="shared" ref="BH329:BH363" si="77">IF(N329="zníž. prenesená",J329,0)</f>
        <v>0</v>
      </c>
      <c r="BI329" s="151">
        <f t="shared" ref="BI329:BI363" si="78">IF(N329="nulová",J329,0)</f>
        <v>0</v>
      </c>
      <c r="BJ329" s="17" t="s">
        <v>88</v>
      </c>
      <c r="BK329" s="151">
        <f t="shared" ref="BK329:BK363" si="79">ROUND(I329*H329,2)</f>
        <v>0</v>
      </c>
      <c r="BL329" s="17" t="s">
        <v>210</v>
      </c>
      <c r="BM329" s="150" t="s">
        <v>1855</v>
      </c>
    </row>
    <row r="330" spans="2:65" s="1" customFormat="1" ht="16.5" customHeight="1">
      <c r="B330" s="136"/>
      <c r="C330" s="137" t="s">
        <v>1856</v>
      </c>
      <c r="D330" s="137" t="s">
        <v>206</v>
      </c>
      <c r="E330" s="138" t="s">
        <v>1594</v>
      </c>
      <c r="F330" s="139" t="s">
        <v>1442</v>
      </c>
      <c r="G330" s="140" t="s">
        <v>592</v>
      </c>
      <c r="H330" s="141">
        <v>75</v>
      </c>
      <c r="I330" s="142"/>
      <c r="J330" s="143">
        <f t="shared" si="70"/>
        <v>0</v>
      </c>
      <c r="K330" s="144"/>
      <c r="L330" s="145"/>
      <c r="M330" s="146" t="s">
        <v>1</v>
      </c>
      <c r="N330" s="147" t="s">
        <v>41</v>
      </c>
      <c r="P330" s="148">
        <f t="shared" si="71"/>
        <v>0</v>
      </c>
      <c r="Q330" s="148">
        <v>0</v>
      </c>
      <c r="R330" s="148">
        <f t="shared" si="72"/>
        <v>0</v>
      </c>
      <c r="S330" s="148">
        <v>0</v>
      </c>
      <c r="T330" s="149">
        <f t="shared" si="73"/>
        <v>0</v>
      </c>
      <c r="AR330" s="150" t="s">
        <v>209</v>
      </c>
      <c r="AT330" s="150" t="s">
        <v>206</v>
      </c>
      <c r="AU330" s="150" t="s">
        <v>88</v>
      </c>
      <c r="AY330" s="17" t="s">
        <v>205</v>
      </c>
      <c r="BE330" s="151">
        <f t="shared" si="74"/>
        <v>0</v>
      </c>
      <c r="BF330" s="151">
        <f t="shared" si="75"/>
        <v>0</v>
      </c>
      <c r="BG330" s="151">
        <f t="shared" si="76"/>
        <v>0</v>
      </c>
      <c r="BH330" s="151">
        <f t="shared" si="77"/>
        <v>0</v>
      </c>
      <c r="BI330" s="151">
        <f t="shared" si="78"/>
        <v>0</v>
      </c>
      <c r="BJ330" s="17" t="s">
        <v>88</v>
      </c>
      <c r="BK330" s="151">
        <f t="shared" si="79"/>
        <v>0</v>
      </c>
      <c r="BL330" s="17" t="s">
        <v>210</v>
      </c>
      <c r="BM330" s="150" t="s">
        <v>1857</v>
      </c>
    </row>
    <row r="331" spans="2:65" s="1" customFormat="1" ht="24.2" customHeight="1">
      <c r="B331" s="136"/>
      <c r="C331" s="137" t="s">
        <v>1644</v>
      </c>
      <c r="D331" s="137" t="s">
        <v>206</v>
      </c>
      <c r="E331" s="138" t="s">
        <v>1595</v>
      </c>
      <c r="F331" s="139" t="s">
        <v>1444</v>
      </c>
      <c r="G331" s="140" t="s">
        <v>592</v>
      </c>
      <c r="H331" s="141">
        <v>79</v>
      </c>
      <c r="I331" s="142"/>
      <c r="J331" s="143">
        <f t="shared" si="70"/>
        <v>0</v>
      </c>
      <c r="K331" s="144"/>
      <c r="L331" s="145"/>
      <c r="M331" s="146" t="s">
        <v>1</v>
      </c>
      <c r="N331" s="147" t="s">
        <v>41</v>
      </c>
      <c r="P331" s="148">
        <f t="shared" si="71"/>
        <v>0</v>
      </c>
      <c r="Q331" s="148">
        <v>0</v>
      </c>
      <c r="R331" s="148">
        <f t="shared" si="72"/>
        <v>0</v>
      </c>
      <c r="S331" s="148">
        <v>0</v>
      </c>
      <c r="T331" s="149">
        <f t="shared" si="73"/>
        <v>0</v>
      </c>
      <c r="AR331" s="150" t="s">
        <v>209</v>
      </c>
      <c r="AT331" s="150" t="s">
        <v>206</v>
      </c>
      <c r="AU331" s="150" t="s">
        <v>88</v>
      </c>
      <c r="AY331" s="17" t="s">
        <v>205</v>
      </c>
      <c r="BE331" s="151">
        <f t="shared" si="74"/>
        <v>0</v>
      </c>
      <c r="BF331" s="151">
        <f t="shared" si="75"/>
        <v>0</v>
      </c>
      <c r="BG331" s="151">
        <f t="shared" si="76"/>
        <v>0</v>
      </c>
      <c r="BH331" s="151">
        <f t="shared" si="77"/>
        <v>0</v>
      </c>
      <c r="BI331" s="151">
        <f t="shared" si="78"/>
        <v>0</v>
      </c>
      <c r="BJ331" s="17" t="s">
        <v>88</v>
      </c>
      <c r="BK331" s="151">
        <f t="shared" si="79"/>
        <v>0</v>
      </c>
      <c r="BL331" s="17" t="s">
        <v>210</v>
      </c>
      <c r="BM331" s="150" t="s">
        <v>1858</v>
      </c>
    </row>
    <row r="332" spans="2:65" s="1" customFormat="1" ht="16.5" customHeight="1">
      <c r="B332" s="136"/>
      <c r="C332" s="137" t="s">
        <v>1859</v>
      </c>
      <c r="D332" s="137" t="s">
        <v>206</v>
      </c>
      <c r="E332" s="138" t="s">
        <v>1597</v>
      </c>
      <c r="F332" s="139" t="s">
        <v>1448</v>
      </c>
      <c r="G332" s="140" t="s">
        <v>592</v>
      </c>
      <c r="H332" s="141">
        <v>105</v>
      </c>
      <c r="I332" s="142"/>
      <c r="J332" s="143">
        <f t="shared" si="70"/>
        <v>0</v>
      </c>
      <c r="K332" s="144"/>
      <c r="L332" s="145"/>
      <c r="M332" s="146" t="s">
        <v>1</v>
      </c>
      <c r="N332" s="147" t="s">
        <v>41</v>
      </c>
      <c r="P332" s="148">
        <f t="shared" si="71"/>
        <v>0</v>
      </c>
      <c r="Q332" s="148">
        <v>0</v>
      </c>
      <c r="R332" s="148">
        <f t="shared" si="72"/>
        <v>0</v>
      </c>
      <c r="S332" s="148">
        <v>0</v>
      </c>
      <c r="T332" s="149">
        <f t="shared" si="73"/>
        <v>0</v>
      </c>
      <c r="AR332" s="150" t="s">
        <v>209</v>
      </c>
      <c r="AT332" s="150" t="s">
        <v>206</v>
      </c>
      <c r="AU332" s="150" t="s">
        <v>88</v>
      </c>
      <c r="AY332" s="17" t="s">
        <v>205</v>
      </c>
      <c r="BE332" s="151">
        <f t="shared" si="74"/>
        <v>0</v>
      </c>
      <c r="BF332" s="151">
        <f t="shared" si="75"/>
        <v>0</v>
      </c>
      <c r="BG332" s="151">
        <f t="shared" si="76"/>
        <v>0</v>
      </c>
      <c r="BH332" s="151">
        <f t="shared" si="77"/>
        <v>0</v>
      </c>
      <c r="BI332" s="151">
        <f t="shared" si="78"/>
        <v>0</v>
      </c>
      <c r="BJ332" s="17" t="s">
        <v>88</v>
      </c>
      <c r="BK332" s="151">
        <f t="shared" si="79"/>
        <v>0</v>
      </c>
      <c r="BL332" s="17" t="s">
        <v>210</v>
      </c>
      <c r="BM332" s="150" t="s">
        <v>1860</v>
      </c>
    </row>
    <row r="333" spans="2:65" s="1" customFormat="1" ht="16.5" customHeight="1">
      <c r="B333" s="136"/>
      <c r="C333" s="137" t="s">
        <v>1647</v>
      </c>
      <c r="D333" s="137" t="s">
        <v>206</v>
      </c>
      <c r="E333" s="138" t="s">
        <v>1861</v>
      </c>
      <c r="F333" s="139" t="s">
        <v>1862</v>
      </c>
      <c r="G333" s="140" t="s">
        <v>592</v>
      </c>
      <c r="H333" s="141">
        <v>100</v>
      </c>
      <c r="I333" s="142"/>
      <c r="J333" s="143">
        <f t="shared" si="70"/>
        <v>0</v>
      </c>
      <c r="K333" s="144"/>
      <c r="L333" s="145"/>
      <c r="M333" s="146" t="s">
        <v>1</v>
      </c>
      <c r="N333" s="147" t="s">
        <v>41</v>
      </c>
      <c r="P333" s="148">
        <f t="shared" si="71"/>
        <v>0</v>
      </c>
      <c r="Q333" s="148">
        <v>0</v>
      </c>
      <c r="R333" s="148">
        <f t="shared" si="72"/>
        <v>0</v>
      </c>
      <c r="S333" s="148">
        <v>0</v>
      </c>
      <c r="T333" s="149">
        <f t="shared" si="73"/>
        <v>0</v>
      </c>
      <c r="AR333" s="150" t="s">
        <v>209</v>
      </c>
      <c r="AT333" s="150" t="s">
        <v>206</v>
      </c>
      <c r="AU333" s="150" t="s">
        <v>88</v>
      </c>
      <c r="AY333" s="17" t="s">
        <v>205</v>
      </c>
      <c r="BE333" s="151">
        <f t="shared" si="74"/>
        <v>0</v>
      </c>
      <c r="BF333" s="151">
        <f t="shared" si="75"/>
        <v>0</v>
      </c>
      <c r="BG333" s="151">
        <f t="shared" si="76"/>
        <v>0</v>
      </c>
      <c r="BH333" s="151">
        <f t="shared" si="77"/>
        <v>0</v>
      </c>
      <c r="BI333" s="151">
        <f t="shared" si="78"/>
        <v>0</v>
      </c>
      <c r="BJ333" s="17" t="s">
        <v>88</v>
      </c>
      <c r="BK333" s="151">
        <f t="shared" si="79"/>
        <v>0</v>
      </c>
      <c r="BL333" s="17" t="s">
        <v>210</v>
      </c>
      <c r="BM333" s="150" t="s">
        <v>1863</v>
      </c>
    </row>
    <row r="334" spans="2:65" s="1" customFormat="1" ht="16.5" customHeight="1">
      <c r="B334" s="136"/>
      <c r="C334" s="137" t="s">
        <v>1864</v>
      </c>
      <c r="D334" s="137" t="s">
        <v>206</v>
      </c>
      <c r="E334" s="138" t="s">
        <v>1865</v>
      </c>
      <c r="F334" s="139" t="s">
        <v>1866</v>
      </c>
      <c r="G334" s="140" t="s">
        <v>592</v>
      </c>
      <c r="H334" s="141">
        <v>50</v>
      </c>
      <c r="I334" s="142"/>
      <c r="J334" s="143">
        <f t="shared" si="70"/>
        <v>0</v>
      </c>
      <c r="K334" s="144"/>
      <c r="L334" s="145"/>
      <c r="M334" s="146" t="s">
        <v>1</v>
      </c>
      <c r="N334" s="147" t="s">
        <v>41</v>
      </c>
      <c r="P334" s="148">
        <f t="shared" si="71"/>
        <v>0</v>
      </c>
      <c r="Q334" s="148">
        <v>0</v>
      </c>
      <c r="R334" s="148">
        <f t="shared" si="72"/>
        <v>0</v>
      </c>
      <c r="S334" s="148">
        <v>0</v>
      </c>
      <c r="T334" s="149">
        <f t="shared" si="73"/>
        <v>0</v>
      </c>
      <c r="AR334" s="150" t="s">
        <v>209</v>
      </c>
      <c r="AT334" s="150" t="s">
        <v>206</v>
      </c>
      <c r="AU334" s="150" t="s">
        <v>88</v>
      </c>
      <c r="AY334" s="17" t="s">
        <v>205</v>
      </c>
      <c r="BE334" s="151">
        <f t="shared" si="74"/>
        <v>0</v>
      </c>
      <c r="BF334" s="151">
        <f t="shared" si="75"/>
        <v>0</v>
      </c>
      <c r="BG334" s="151">
        <f t="shared" si="76"/>
        <v>0</v>
      </c>
      <c r="BH334" s="151">
        <f t="shared" si="77"/>
        <v>0</v>
      </c>
      <c r="BI334" s="151">
        <f t="shared" si="78"/>
        <v>0</v>
      </c>
      <c r="BJ334" s="17" t="s">
        <v>88</v>
      </c>
      <c r="BK334" s="151">
        <f t="shared" si="79"/>
        <v>0</v>
      </c>
      <c r="BL334" s="17" t="s">
        <v>210</v>
      </c>
      <c r="BM334" s="150" t="s">
        <v>1867</v>
      </c>
    </row>
    <row r="335" spans="2:65" s="1" customFormat="1" ht="24.2" customHeight="1">
      <c r="B335" s="136"/>
      <c r="C335" s="137" t="s">
        <v>1864</v>
      </c>
      <c r="D335" s="137" t="s">
        <v>206</v>
      </c>
      <c r="E335" s="138" t="s">
        <v>1868</v>
      </c>
      <c r="F335" s="139" t="s">
        <v>1464</v>
      </c>
      <c r="G335" s="140" t="s">
        <v>370</v>
      </c>
      <c r="H335" s="141">
        <v>36</v>
      </c>
      <c r="I335" s="142"/>
      <c r="J335" s="143">
        <f t="shared" si="70"/>
        <v>0</v>
      </c>
      <c r="K335" s="144"/>
      <c r="L335" s="145"/>
      <c r="M335" s="146" t="s">
        <v>1</v>
      </c>
      <c r="N335" s="147" t="s">
        <v>41</v>
      </c>
      <c r="P335" s="148">
        <f t="shared" si="71"/>
        <v>0</v>
      </c>
      <c r="Q335" s="148">
        <v>0</v>
      </c>
      <c r="R335" s="148">
        <f t="shared" si="72"/>
        <v>0</v>
      </c>
      <c r="S335" s="148">
        <v>0</v>
      </c>
      <c r="T335" s="149">
        <f t="shared" si="73"/>
        <v>0</v>
      </c>
      <c r="AR335" s="150" t="s">
        <v>209</v>
      </c>
      <c r="AT335" s="150" t="s">
        <v>206</v>
      </c>
      <c r="AU335" s="150" t="s">
        <v>88</v>
      </c>
      <c r="AY335" s="17" t="s">
        <v>205</v>
      </c>
      <c r="BE335" s="151">
        <f t="shared" si="74"/>
        <v>0</v>
      </c>
      <c r="BF335" s="151">
        <f t="shared" si="75"/>
        <v>0</v>
      </c>
      <c r="BG335" s="151">
        <f t="shared" si="76"/>
        <v>0</v>
      </c>
      <c r="BH335" s="151">
        <f t="shared" si="77"/>
        <v>0</v>
      </c>
      <c r="BI335" s="151">
        <f t="shared" si="78"/>
        <v>0</v>
      </c>
      <c r="BJ335" s="17" t="s">
        <v>88</v>
      </c>
      <c r="BK335" s="151">
        <f t="shared" si="79"/>
        <v>0</v>
      </c>
      <c r="BL335" s="17" t="s">
        <v>210</v>
      </c>
      <c r="BM335" s="150" t="s">
        <v>1869</v>
      </c>
    </row>
    <row r="336" spans="2:65" s="1" customFormat="1" ht="37.9" customHeight="1">
      <c r="B336" s="136"/>
      <c r="C336" s="137" t="s">
        <v>1650</v>
      </c>
      <c r="D336" s="137" t="s">
        <v>206</v>
      </c>
      <c r="E336" s="138" t="s">
        <v>1870</v>
      </c>
      <c r="F336" s="139" t="s">
        <v>1622</v>
      </c>
      <c r="G336" s="140" t="s">
        <v>592</v>
      </c>
      <c r="H336" s="141">
        <v>3</v>
      </c>
      <c r="I336" s="142"/>
      <c r="J336" s="143">
        <f t="shared" si="70"/>
        <v>0</v>
      </c>
      <c r="K336" s="144"/>
      <c r="L336" s="145"/>
      <c r="M336" s="146" t="s">
        <v>1</v>
      </c>
      <c r="N336" s="147" t="s">
        <v>41</v>
      </c>
      <c r="P336" s="148">
        <f t="shared" si="71"/>
        <v>0</v>
      </c>
      <c r="Q336" s="148">
        <v>0</v>
      </c>
      <c r="R336" s="148">
        <f t="shared" si="72"/>
        <v>0</v>
      </c>
      <c r="S336" s="148">
        <v>0</v>
      </c>
      <c r="T336" s="149">
        <f t="shared" si="73"/>
        <v>0</v>
      </c>
      <c r="AR336" s="150" t="s">
        <v>209</v>
      </c>
      <c r="AT336" s="150" t="s">
        <v>206</v>
      </c>
      <c r="AU336" s="150" t="s">
        <v>88</v>
      </c>
      <c r="AY336" s="17" t="s">
        <v>205</v>
      </c>
      <c r="BE336" s="151">
        <f t="shared" si="74"/>
        <v>0</v>
      </c>
      <c r="BF336" s="151">
        <f t="shared" si="75"/>
        <v>0</v>
      </c>
      <c r="BG336" s="151">
        <f t="shared" si="76"/>
        <v>0</v>
      </c>
      <c r="BH336" s="151">
        <f t="shared" si="77"/>
        <v>0</v>
      </c>
      <c r="BI336" s="151">
        <f t="shared" si="78"/>
        <v>0</v>
      </c>
      <c r="BJ336" s="17" t="s">
        <v>88</v>
      </c>
      <c r="BK336" s="151">
        <f t="shared" si="79"/>
        <v>0</v>
      </c>
      <c r="BL336" s="17" t="s">
        <v>210</v>
      </c>
      <c r="BM336" s="150" t="s">
        <v>1871</v>
      </c>
    </row>
    <row r="337" spans="2:65" s="1" customFormat="1" ht="37.9" customHeight="1">
      <c r="B337" s="136"/>
      <c r="C337" s="137" t="s">
        <v>1872</v>
      </c>
      <c r="D337" s="137" t="s">
        <v>206</v>
      </c>
      <c r="E337" s="138" t="s">
        <v>1873</v>
      </c>
      <c r="F337" s="139" t="s">
        <v>1625</v>
      </c>
      <c r="G337" s="140" t="s">
        <v>592</v>
      </c>
      <c r="H337" s="141">
        <v>40</v>
      </c>
      <c r="I337" s="142"/>
      <c r="J337" s="143">
        <f t="shared" si="70"/>
        <v>0</v>
      </c>
      <c r="K337" s="144"/>
      <c r="L337" s="145"/>
      <c r="M337" s="146" t="s">
        <v>1</v>
      </c>
      <c r="N337" s="147" t="s">
        <v>41</v>
      </c>
      <c r="P337" s="148">
        <f t="shared" si="71"/>
        <v>0</v>
      </c>
      <c r="Q337" s="148">
        <v>0</v>
      </c>
      <c r="R337" s="148">
        <f t="shared" si="72"/>
        <v>0</v>
      </c>
      <c r="S337" s="148">
        <v>0</v>
      </c>
      <c r="T337" s="149">
        <f t="shared" si="73"/>
        <v>0</v>
      </c>
      <c r="AR337" s="150" t="s">
        <v>209</v>
      </c>
      <c r="AT337" s="150" t="s">
        <v>206</v>
      </c>
      <c r="AU337" s="150" t="s">
        <v>88</v>
      </c>
      <c r="AY337" s="17" t="s">
        <v>205</v>
      </c>
      <c r="BE337" s="151">
        <f t="shared" si="74"/>
        <v>0</v>
      </c>
      <c r="BF337" s="151">
        <f t="shared" si="75"/>
        <v>0</v>
      </c>
      <c r="BG337" s="151">
        <f t="shared" si="76"/>
        <v>0</v>
      </c>
      <c r="BH337" s="151">
        <f t="shared" si="77"/>
        <v>0</v>
      </c>
      <c r="BI337" s="151">
        <f t="shared" si="78"/>
        <v>0</v>
      </c>
      <c r="BJ337" s="17" t="s">
        <v>88</v>
      </c>
      <c r="BK337" s="151">
        <f t="shared" si="79"/>
        <v>0</v>
      </c>
      <c r="BL337" s="17" t="s">
        <v>210</v>
      </c>
      <c r="BM337" s="150" t="s">
        <v>1874</v>
      </c>
    </row>
    <row r="338" spans="2:65" s="1" customFormat="1" ht="37.9" customHeight="1">
      <c r="B338" s="136"/>
      <c r="C338" s="137" t="s">
        <v>1653</v>
      </c>
      <c r="D338" s="137" t="s">
        <v>206</v>
      </c>
      <c r="E338" s="138" t="s">
        <v>1875</v>
      </c>
      <c r="F338" s="139" t="s">
        <v>1628</v>
      </c>
      <c r="G338" s="140" t="s">
        <v>592</v>
      </c>
      <c r="H338" s="141">
        <v>16</v>
      </c>
      <c r="I338" s="142"/>
      <c r="J338" s="143">
        <f t="shared" si="70"/>
        <v>0</v>
      </c>
      <c r="K338" s="144"/>
      <c r="L338" s="145"/>
      <c r="M338" s="146" t="s">
        <v>1</v>
      </c>
      <c r="N338" s="147" t="s">
        <v>41</v>
      </c>
      <c r="P338" s="148">
        <f t="shared" si="71"/>
        <v>0</v>
      </c>
      <c r="Q338" s="148">
        <v>0</v>
      </c>
      <c r="R338" s="148">
        <f t="shared" si="72"/>
        <v>0</v>
      </c>
      <c r="S338" s="148">
        <v>0</v>
      </c>
      <c r="T338" s="149">
        <f t="shared" si="73"/>
        <v>0</v>
      </c>
      <c r="AR338" s="150" t="s">
        <v>209</v>
      </c>
      <c r="AT338" s="150" t="s">
        <v>206</v>
      </c>
      <c r="AU338" s="150" t="s">
        <v>88</v>
      </c>
      <c r="AY338" s="17" t="s">
        <v>205</v>
      </c>
      <c r="BE338" s="151">
        <f t="shared" si="74"/>
        <v>0</v>
      </c>
      <c r="BF338" s="151">
        <f t="shared" si="75"/>
        <v>0</v>
      </c>
      <c r="BG338" s="151">
        <f t="shared" si="76"/>
        <v>0</v>
      </c>
      <c r="BH338" s="151">
        <f t="shared" si="77"/>
        <v>0</v>
      </c>
      <c r="BI338" s="151">
        <f t="shared" si="78"/>
        <v>0</v>
      </c>
      <c r="BJ338" s="17" t="s">
        <v>88</v>
      </c>
      <c r="BK338" s="151">
        <f t="shared" si="79"/>
        <v>0</v>
      </c>
      <c r="BL338" s="17" t="s">
        <v>210</v>
      </c>
      <c r="BM338" s="150" t="s">
        <v>1876</v>
      </c>
    </row>
    <row r="339" spans="2:65" s="1" customFormat="1" ht="37.9" customHeight="1">
      <c r="B339" s="136"/>
      <c r="C339" s="137" t="s">
        <v>1877</v>
      </c>
      <c r="D339" s="137" t="s">
        <v>206</v>
      </c>
      <c r="E339" s="138" t="s">
        <v>1878</v>
      </c>
      <c r="F339" s="139" t="s">
        <v>1631</v>
      </c>
      <c r="G339" s="140" t="s">
        <v>592</v>
      </c>
      <c r="H339" s="141">
        <v>16</v>
      </c>
      <c r="I339" s="142"/>
      <c r="J339" s="143">
        <f t="shared" si="70"/>
        <v>0</v>
      </c>
      <c r="K339" s="144"/>
      <c r="L339" s="145"/>
      <c r="M339" s="146" t="s">
        <v>1</v>
      </c>
      <c r="N339" s="147" t="s">
        <v>41</v>
      </c>
      <c r="P339" s="148">
        <f t="shared" si="71"/>
        <v>0</v>
      </c>
      <c r="Q339" s="148">
        <v>0</v>
      </c>
      <c r="R339" s="148">
        <f t="shared" si="72"/>
        <v>0</v>
      </c>
      <c r="S339" s="148">
        <v>0</v>
      </c>
      <c r="T339" s="149">
        <f t="shared" si="73"/>
        <v>0</v>
      </c>
      <c r="AR339" s="150" t="s">
        <v>209</v>
      </c>
      <c r="AT339" s="150" t="s">
        <v>206</v>
      </c>
      <c r="AU339" s="150" t="s">
        <v>88</v>
      </c>
      <c r="AY339" s="17" t="s">
        <v>205</v>
      </c>
      <c r="BE339" s="151">
        <f t="shared" si="74"/>
        <v>0</v>
      </c>
      <c r="BF339" s="151">
        <f t="shared" si="75"/>
        <v>0</v>
      </c>
      <c r="BG339" s="151">
        <f t="shared" si="76"/>
        <v>0</v>
      </c>
      <c r="BH339" s="151">
        <f t="shared" si="77"/>
        <v>0</v>
      </c>
      <c r="BI339" s="151">
        <f t="shared" si="78"/>
        <v>0</v>
      </c>
      <c r="BJ339" s="17" t="s">
        <v>88</v>
      </c>
      <c r="BK339" s="151">
        <f t="shared" si="79"/>
        <v>0</v>
      </c>
      <c r="BL339" s="17" t="s">
        <v>210</v>
      </c>
      <c r="BM339" s="150" t="s">
        <v>1879</v>
      </c>
    </row>
    <row r="340" spans="2:65" s="1" customFormat="1" ht="33" customHeight="1">
      <c r="B340" s="136"/>
      <c r="C340" s="137" t="s">
        <v>1656</v>
      </c>
      <c r="D340" s="137" t="s">
        <v>206</v>
      </c>
      <c r="E340" s="138" t="s">
        <v>1880</v>
      </c>
      <c r="F340" s="139" t="s">
        <v>1652</v>
      </c>
      <c r="G340" s="140" t="s">
        <v>592</v>
      </c>
      <c r="H340" s="141">
        <v>4</v>
      </c>
      <c r="I340" s="142"/>
      <c r="J340" s="143">
        <f t="shared" si="70"/>
        <v>0</v>
      </c>
      <c r="K340" s="144"/>
      <c r="L340" s="145"/>
      <c r="M340" s="146" t="s">
        <v>1</v>
      </c>
      <c r="N340" s="147" t="s">
        <v>41</v>
      </c>
      <c r="P340" s="148">
        <f t="shared" si="71"/>
        <v>0</v>
      </c>
      <c r="Q340" s="148">
        <v>0</v>
      </c>
      <c r="R340" s="148">
        <f t="shared" si="72"/>
        <v>0</v>
      </c>
      <c r="S340" s="148">
        <v>0</v>
      </c>
      <c r="T340" s="149">
        <f t="shared" si="73"/>
        <v>0</v>
      </c>
      <c r="AR340" s="150" t="s">
        <v>209</v>
      </c>
      <c r="AT340" s="150" t="s">
        <v>206</v>
      </c>
      <c r="AU340" s="150" t="s">
        <v>88</v>
      </c>
      <c r="AY340" s="17" t="s">
        <v>205</v>
      </c>
      <c r="BE340" s="151">
        <f t="shared" si="74"/>
        <v>0</v>
      </c>
      <c r="BF340" s="151">
        <f t="shared" si="75"/>
        <v>0</v>
      </c>
      <c r="BG340" s="151">
        <f t="shared" si="76"/>
        <v>0</v>
      </c>
      <c r="BH340" s="151">
        <f t="shared" si="77"/>
        <v>0</v>
      </c>
      <c r="BI340" s="151">
        <f t="shared" si="78"/>
        <v>0</v>
      </c>
      <c r="BJ340" s="17" t="s">
        <v>88</v>
      </c>
      <c r="BK340" s="151">
        <f t="shared" si="79"/>
        <v>0</v>
      </c>
      <c r="BL340" s="17" t="s">
        <v>210</v>
      </c>
      <c r="BM340" s="150" t="s">
        <v>1881</v>
      </c>
    </row>
    <row r="341" spans="2:65" s="1" customFormat="1" ht="24.2" customHeight="1">
      <c r="B341" s="136"/>
      <c r="C341" s="137" t="s">
        <v>1882</v>
      </c>
      <c r="D341" s="137" t="s">
        <v>206</v>
      </c>
      <c r="E341" s="138" t="s">
        <v>1883</v>
      </c>
      <c r="F341" s="139" t="s">
        <v>1667</v>
      </c>
      <c r="G341" s="140" t="s">
        <v>370</v>
      </c>
      <c r="H341" s="141">
        <v>45</v>
      </c>
      <c r="I341" s="142"/>
      <c r="J341" s="143">
        <f t="shared" si="70"/>
        <v>0</v>
      </c>
      <c r="K341" s="144"/>
      <c r="L341" s="145"/>
      <c r="M341" s="146" t="s">
        <v>1</v>
      </c>
      <c r="N341" s="147" t="s">
        <v>41</v>
      </c>
      <c r="P341" s="148">
        <f t="shared" si="71"/>
        <v>0</v>
      </c>
      <c r="Q341" s="148">
        <v>0</v>
      </c>
      <c r="R341" s="148">
        <f t="shared" si="72"/>
        <v>0</v>
      </c>
      <c r="S341" s="148">
        <v>0</v>
      </c>
      <c r="T341" s="149">
        <f t="shared" si="73"/>
        <v>0</v>
      </c>
      <c r="AR341" s="150" t="s">
        <v>209</v>
      </c>
      <c r="AT341" s="150" t="s">
        <v>206</v>
      </c>
      <c r="AU341" s="150" t="s">
        <v>88</v>
      </c>
      <c r="AY341" s="17" t="s">
        <v>205</v>
      </c>
      <c r="BE341" s="151">
        <f t="shared" si="74"/>
        <v>0</v>
      </c>
      <c r="BF341" s="151">
        <f t="shared" si="75"/>
        <v>0</v>
      </c>
      <c r="BG341" s="151">
        <f t="shared" si="76"/>
        <v>0</v>
      </c>
      <c r="BH341" s="151">
        <f t="shared" si="77"/>
        <v>0</v>
      </c>
      <c r="BI341" s="151">
        <f t="shared" si="78"/>
        <v>0</v>
      </c>
      <c r="BJ341" s="17" t="s">
        <v>88</v>
      </c>
      <c r="BK341" s="151">
        <f t="shared" si="79"/>
        <v>0</v>
      </c>
      <c r="BL341" s="17" t="s">
        <v>210</v>
      </c>
      <c r="BM341" s="150" t="s">
        <v>1884</v>
      </c>
    </row>
    <row r="342" spans="2:65" s="1" customFormat="1" ht="24.2" customHeight="1">
      <c r="B342" s="136"/>
      <c r="C342" s="137" t="s">
        <v>1659</v>
      </c>
      <c r="D342" s="137" t="s">
        <v>206</v>
      </c>
      <c r="E342" s="138" t="s">
        <v>1885</v>
      </c>
      <c r="F342" s="139" t="s">
        <v>1670</v>
      </c>
      <c r="G342" s="140" t="s">
        <v>592</v>
      </c>
      <c r="H342" s="141">
        <v>8</v>
      </c>
      <c r="I342" s="142"/>
      <c r="J342" s="143">
        <f t="shared" si="70"/>
        <v>0</v>
      </c>
      <c r="K342" s="144"/>
      <c r="L342" s="145"/>
      <c r="M342" s="146" t="s">
        <v>1</v>
      </c>
      <c r="N342" s="147" t="s">
        <v>41</v>
      </c>
      <c r="P342" s="148">
        <f t="shared" si="71"/>
        <v>0</v>
      </c>
      <c r="Q342" s="148">
        <v>0</v>
      </c>
      <c r="R342" s="148">
        <f t="shared" si="72"/>
        <v>0</v>
      </c>
      <c r="S342" s="148">
        <v>0</v>
      </c>
      <c r="T342" s="149">
        <f t="shared" si="73"/>
        <v>0</v>
      </c>
      <c r="AR342" s="150" t="s">
        <v>209</v>
      </c>
      <c r="AT342" s="150" t="s">
        <v>206</v>
      </c>
      <c r="AU342" s="150" t="s">
        <v>88</v>
      </c>
      <c r="AY342" s="17" t="s">
        <v>205</v>
      </c>
      <c r="BE342" s="151">
        <f t="shared" si="74"/>
        <v>0</v>
      </c>
      <c r="BF342" s="151">
        <f t="shared" si="75"/>
        <v>0</v>
      </c>
      <c r="BG342" s="151">
        <f t="shared" si="76"/>
        <v>0</v>
      </c>
      <c r="BH342" s="151">
        <f t="shared" si="77"/>
        <v>0</v>
      </c>
      <c r="BI342" s="151">
        <f t="shared" si="78"/>
        <v>0</v>
      </c>
      <c r="BJ342" s="17" t="s">
        <v>88</v>
      </c>
      <c r="BK342" s="151">
        <f t="shared" si="79"/>
        <v>0</v>
      </c>
      <c r="BL342" s="17" t="s">
        <v>210</v>
      </c>
      <c r="BM342" s="150" t="s">
        <v>1886</v>
      </c>
    </row>
    <row r="343" spans="2:65" s="1" customFormat="1" ht="49.15" customHeight="1">
      <c r="B343" s="136"/>
      <c r="C343" s="137" t="s">
        <v>1887</v>
      </c>
      <c r="D343" s="137" t="s">
        <v>206</v>
      </c>
      <c r="E343" s="138" t="s">
        <v>1888</v>
      </c>
      <c r="F343" s="139" t="s">
        <v>1889</v>
      </c>
      <c r="G343" s="140" t="s">
        <v>592</v>
      </c>
      <c r="H343" s="141">
        <v>63</v>
      </c>
      <c r="I343" s="142"/>
      <c r="J343" s="143">
        <f t="shared" si="70"/>
        <v>0</v>
      </c>
      <c r="K343" s="144"/>
      <c r="L343" s="145"/>
      <c r="M343" s="146" t="s">
        <v>1</v>
      </c>
      <c r="N343" s="147" t="s">
        <v>41</v>
      </c>
      <c r="P343" s="148">
        <f t="shared" si="71"/>
        <v>0</v>
      </c>
      <c r="Q343" s="148">
        <v>0</v>
      </c>
      <c r="R343" s="148">
        <f t="shared" si="72"/>
        <v>0</v>
      </c>
      <c r="S343" s="148">
        <v>0</v>
      </c>
      <c r="T343" s="149">
        <f t="shared" si="73"/>
        <v>0</v>
      </c>
      <c r="AR343" s="150" t="s">
        <v>209</v>
      </c>
      <c r="AT343" s="150" t="s">
        <v>206</v>
      </c>
      <c r="AU343" s="150" t="s">
        <v>88</v>
      </c>
      <c r="AY343" s="17" t="s">
        <v>205</v>
      </c>
      <c r="BE343" s="151">
        <f t="shared" si="74"/>
        <v>0</v>
      </c>
      <c r="BF343" s="151">
        <f t="shared" si="75"/>
        <v>0</v>
      </c>
      <c r="BG343" s="151">
        <f t="shared" si="76"/>
        <v>0</v>
      </c>
      <c r="BH343" s="151">
        <f t="shared" si="77"/>
        <v>0</v>
      </c>
      <c r="BI343" s="151">
        <f t="shared" si="78"/>
        <v>0</v>
      </c>
      <c r="BJ343" s="17" t="s">
        <v>88</v>
      </c>
      <c r="BK343" s="151">
        <f t="shared" si="79"/>
        <v>0</v>
      </c>
      <c r="BL343" s="17" t="s">
        <v>210</v>
      </c>
      <c r="BM343" s="150" t="s">
        <v>1890</v>
      </c>
    </row>
    <row r="344" spans="2:65" s="1" customFormat="1" ht="44.25" customHeight="1">
      <c r="B344" s="136"/>
      <c r="C344" s="137" t="s">
        <v>1662</v>
      </c>
      <c r="D344" s="137" t="s">
        <v>206</v>
      </c>
      <c r="E344" s="138" t="s">
        <v>1891</v>
      </c>
      <c r="F344" s="139" t="s">
        <v>1676</v>
      </c>
      <c r="G344" s="140" t="s">
        <v>592</v>
      </c>
      <c r="H344" s="141">
        <v>37</v>
      </c>
      <c r="I344" s="142"/>
      <c r="J344" s="143">
        <f t="shared" si="70"/>
        <v>0</v>
      </c>
      <c r="K344" s="144"/>
      <c r="L344" s="145"/>
      <c r="M344" s="146" t="s">
        <v>1</v>
      </c>
      <c r="N344" s="147" t="s">
        <v>41</v>
      </c>
      <c r="P344" s="148">
        <f t="shared" si="71"/>
        <v>0</v>
      </c>
      <c r="Q344" s="148">
        <v>0</v>
      </c>
      <c r="R344" s="148">
        <f t="shared" si="72"/>
        <v>0</v>
      </c>
      <c r="S344" s="148">
        <v>0</v>
      </c>
      <c r="T344" s="149">
        <f t="shared" si="73"/>
        <v>0</v>
      </c>
      <c r="AR344" s="150" t="s">
        <v>209</v>
      </c>
      <c r="AT344" s="150" t="s">
        <v>206</v>
      </c>
      <c r="AU344" s="150" t="s">
        <v>88</v>
      </c>
      <c r="AY344" s="17" t="s">
        <v>205</v>
      </c>
      <c r="BE344" s="151">
        <f t="shared" si="74"/>
        <v>0</v>
      </c>
      <c r="BF344" s="151">
        <f t="shared" si="75"/>
        <v>0</v>
      </c>
      <c r="BG344" s="151">
        <f t="shared" si="76"/>
        <v>0</v>
      </c>
      <c r="BH344" s="151">
        <f t="shared" si="77"/>
        <v>0</v>
      </c>
      <c r="BI344" s="151">
        <f t="shared" si="78"/>
        <v>0</v>
      </c>
      <c r="BJ344" s="17" t="s">
        <v>88</v>
      </c>
      <c r="BK344" s="151">
        <f t="shared" si="79"/>
        <v>0</v>
      </c>
      <c r="BL344" s="17" t="s">
        <v>210</v>
      </c>
      <c r="BM344" s="150" t="s">
        <v>1892</v>
      </c>
    </row>
    <row r="345" spans="2:65" s="1" customFormat="1" ht="24.2" customHeight="1">
      <c r="B345" s="136"/>
      <c r="C345" s="137" t="s">
        <v>1893</v>
      </c>
      <c r="D345" s="137" t="s">
        <v>206</v>
      </c>
      <c r="E345" s="138" t="s">
        <v>1681</v>
      </c>
      <c r="F345" s="139" t="s">
        <v>1682</v>
      </c>
      <c r="G345" s="140" t="s">
        <v>592</v>
      </c>
      <c r="H345" s="141">
        <v>36</v>
      </c>
      <c r="I345" s="142"/>
      <c r="J345" s="143">
        <f t="shared" si="70"/>
        <v>0</v>
      </c>
      <c r="K345" s="144"/>
      <c r="L345" s="145"/>
      <c r="M345" s="146" t="s">
        <v>1</v>
      </c>
      <c r="N345" s="147" t="s">
        <v>41</v>
      </c>
      <c r="P345" s="148">
        <f t="shared" si="71"/>
        <v>0</v>
      </c>
      <c r="Q345" s="148">
        <v>0</v>
      </c>
      <c r="R345" s="148">
        <f t="shared" si="72"/>
        <v>0</v>
      </c>
      <c r="S345" s="148">
        <v>0</v>
      </c>
      <c r="T345" s="149">
        <f t="shared" si="73"/>
        <v>0</v>
      </c>
      <c r="AR345" s="150" t="s">
        <v>209</v>
      </c>
      <c r="AT345" s="150" t="s">
        <v>206</v>
      </c>
      <c r="AU345" s="150" t="s">
        <v>88</v>
      </c>
      <c r="AY345" s="17" t="s">
        <v>205</v>
      </c>
      <c r="BE345" s="151">
        <f t="shared" si="74"/>
        <v>0</v>
      </c>
      <c r="BF345" s="151">
        <f t="shared" si="75"/>
        <v>0</v>
      </c>
      <c r="BG345" s="151">
        <f t="shared" si="76"/>
        <v>0</v>
      </c>
      <c r="BH345" s="151">
        <f t="shared" si="77"/>
        <v>0</v>
      </c>
      <c r="BI345" s="151">
        <f t="shared" si="78"/>
        <v>0</v>
      </c>
      <c r="BJ345" s="17" t="s">
        <v>88</v>
      </c>
      <c r="BK345" s="151">
        <f t="shared" si="79"/>
        <v>0</v>
      </c>
      <c r="BL345" s="17" t="s">
        <v>210</v>
      </c>
      <c r="BM345" s="150" t="s">
        <v>1894</v>
      </c>
    </row>
    <row r="346" spans="2:65" s="1" customFormat="1" ht="24.2" customHeight="1">
      <c r="B346" s="136"/>
      <c r="C346" s="137" t="s">
        <v>1665</v>
      </c>
      <c r="D346" s="137" t="s">
        <v>206</v>
      </c>
      <c r="E346" s="138" t="s">
        <v>1684</v>
      </c>
      <c r="F346" s="139" t="s">
        <v>1685</v>
      </c>
      <c r="G346" s="140" t="s">
        <v>592</v>
      </c>
      <c r="H346" s="141">
        <v>8</v>
      </c>
      <c r="I346" s="142"/>
      <c r="J346" s="143">
        <f t="shared" si="70"/>
        <v>0</v>
      </c>
      <c r="K346" s="144"/>
      <c r="L346" s="145"/>
      <c r="M346" s="146" t="s">
        <v>1</v>
      </c>
      <c r="N346" s="147" t="s">
        <v>41</v>
      </c>
      <c r="P346" s="148">
        <f t="shared" si="71"/>
        <v>0</v>
      </c>
      <c r="Q346" s="148">
        <v>0</v>
      </c>
      <c r="R346" s="148">
        <f t="shared" si="72"/>
        <v>0</v>
      </c>
      <c r="S346" s="148">
        <v>0</v>
      </c>
      <c r="T346" s="149">
        <f t="shared" si="73"/>
        <v>0</v>
      </c>
      <c r="AR346" s="150" t="s">
        <v>209</v>
      </c>
      <c r="AT346" s="150" t="s">
        <v>206</v>
      </c>
      <c r="AU346" s="150" t="s">
        <v>88</v>
      </c>
      <c r="AY346" s="17" t="s">
        <v>205</v>
      </c>
      <c r="BE346" s="151">
        <f t="shared" si="74"/>
        <v>0</v>
      </c>
      <c r="BF346" s="151">
        <f t="shared" si="75"/>
        <v>0</v>
      </c>
      <c r="BG346" s="151">
        <f t="shared" si="76"/>
        <v>0</v>
      </c>
      <c r="BH346" s="151">
        <f t="shared" si="77"/>
        <v>0</v>
      </c>
      <c r="BI346" s="151">
        <f t="shared" si="78"/>
        <v>0</v>
      </c>
      <c r="BJ346" s="17" t="s">
        <v>88</v>
      </c>
      <c r="BK346" s="151">
        <f t="shared" si="79"/>
        <v>0</v>
      </c>
      <c r="BL346" s="17" t="s">
        <v>210</v>
      </c>
      <c r="BM346" s="150" t="s">
        <v>1895</v>
      </c>
    </row>
    <row r="347" spans="2:65" s="1" customFormat="1" ht="21.75" customHeight="1">
      <c r="B347" s="136"/>
      <c r="C347" s="137" t="s">
        <v>1896</v>
      </c>
      <c r="D347" s="137" t="s">
        <v>206</v>
      </c>
      <c r="E347" s="138" t="s">
        <v>1693</v>
      </c>
      <c r="F347" s="139" t="s">
        <v>1694</v>
      </c>
      <c r="G347" s="140" t="s">
        <v>592</v>
      </c>
      <c r="H347" s="141">
        <v>16</v>
      </c>
      <c r="I347" s="142"/>
      <c r="J347" s="143">
        <f t="shared" si="70"/>
        <v>0</v>
      </c>
      <c r="K347" s="144"/>
      <c r="L347" s="145"/>
      <c r="M347" s="146" t="s">
        <v>1</v>
      </c>
      <c r="N347" s="147" t="s">
        <v>41</v>
      </c>
      <c r="P347" s="148">
        <f t="shared" si="71"/>
        <v>0</v>
      </c>
      <c r="Q347" s="148">
        <v>0</v>
      </c>
      <c r="R347" s="148">
        <f t="shared" si="72"/>
        <v>0</v>
      </c>
      <c r="S347" s="148">
        <v>0</v>
      </c>
      <c r="T347" s="149">
        <f t="shared" si="73"/>
        <v>0</v>
      </c>
      <c r="AR347" s="150" t="s">
        <v>209</v>
      </c>
      <c r="AT347" s="150" t="s">
        <v>206</v>
      </c>
      <c r="AU347" s="150" t="s">
        <v>88</v>
      </c>
      <c r="AY347" s="17" t="s">
        <v>205</v>
      </c>
      <c r="BE347" s="151">
        <f t="shared" si="74"/>
        <v>0</v>
      </c>
      <c r="BF347" s="151">
        <f t="shared" si="75"/>
        <v>0</v>
      </c>
      <c r="BG347" s="151">
        <f t="shared" si="76"/>
        <v>0</v>
      </c>
      <c r="BH347" s="151">
        <f t="shared" si="77"/>
        <v>0</v>
      </c>
      <c r="BI347" s="151">
        <f t="shared" si="78"/>
        <v>0</v>
      </c>
      <c r="BJ347" s="17" t="s">
        <v>88</v>
      </c>
      <c r="BK347" s="151">
        <f t="shared" si="79"/>
        <v>0</v>
      </c>
      <c r="BL347" s="17" t="s">
        <v>210</v>
      </c>
      <c r="BM347" s="150" t="s">
        <v>1897</v>
      </c>
    </row>
    <row r="348" spans="2:65" s="1" customFormat="1" ht="24.2" customHeight="1">
      <c r="B348" s="136"/>
      <c r="C348" s="137" t="s">
        <v>1668</v>
      </c>
      <c r="D348" s="137" t="s">
        <v>206</v>
      </c>
      <c r="E348" s="138" t="s">
        <v>1696</v>
      </c>
      <c r="F348" s="139" t="s">
        <v>1697</v>
      </c>
      <c r="G348" s="140" t="s">
        <v>592</v>
      </c>
      <c r="H348" s="141">
        <v>190</v>
      </c>
      <c r="I348" s="142"/>
      <c r="J348" s="143">
        <f t="shared" si="70"/>
        <v>0</v>
      </c>
      <c r="K348" s="144"/>
      <c r="L348" s="145"/>
      <c r="M348" s="146" t="s">
        <v>1</v>
      </c>
      <c r="N348" s="147" t="s">
        <v>41</v>
      </c>
      <c r="P348" s="148">
        <f t="shared" si="71"/>
        <v>0</v>
      </c>
      <c r="Q348" s="148">
        <v>0</v>
      </c>
      <c r="R348" s="148">
        <f t="shared" si="72"/>
        <v>0</v>
      </c>
      <c r="S348" s="148">
        <v>0</v>
      </c>
      <c r="T348" s="149">
        <f t="shared" si="73"/>
        <v>0</v>
      </c>
      <c r="AR348" s="150" t="s">
        <v>209</v>
      </c>
      <c r="AT348" s="150" t="s">
        <v>206</v>
      </c>
      <c r="AU348" s="150" t="s">
        <v>88</v>
      </c>
      <c r="AY348" s="17" t="s">
        <v>205</v>
      </c>
      <c r="BE348" s="151">
        <f t="shared" si="74"/>
        <v>0</v>
      </c>
      <c r="BF348" s="151">
        <f t="shared" si="75"/>
        <v>0</v>
      </c>
      <c r="BG348" s="151">
        <f t="shared" si="76"/>
        <v>0</v>
      </c>
      <c r="BH348" s="151">
        <f t="shared" si="77"/>
        <v>0</v>
      </c>
      <c r="BI348" s="151">
        <f t="shared" si="78"/>
        <v>0</v>
      </c>
      <c r="BJ348" s="17" t="s">
        <v>88</v>
      </c>
      <c r="BK348" s="151">
        <f t="shared" si="79"/>
        <v>0</v>
      </c>
      <c r="BL348" s="17" t="s">
        <v>210</v>
      </c>
      <c r="BM348" s="150" t="s">
        <v>1898</v>
      </c>
    </row>
    <row r="349" spans="2:65" s="1" customFormat="1" ht="16.5" customHeight="1">
      <c r="B349" s="136"/>
      <c r="C349" s="137" t="s">
        <v>1899</v>
      </c>
      <c r="D349" s="137" t="s">
        <v>206</v>
      </c>
      <c r="E349" s="138" t="s">
        <v>1714</v>
      </c>
      <c r="F349" s="139" t="s">
        <v>1502</v>
      </c>
      <c r="G349" s="140" t="s">
        <v>370</v>
      </c>
      <c r="H349" s="141">
        <v>370</v>
      </c>
      <c r="I349" s="142"/>
      <c r="J349" s="143">
        <f t="shared" si="70"/>
        <v>0</v>
      </c>
      <c r="K349" s="144"/>
      <c r="L349" s="145"/>
      <c r="M349" s="146" t="s">
        <v>1</v>
      </c>
      <c r="N349" s="147" t="s">
        <v>41</v>
      </c>
      <c r="P349" s="148">
        <f t="shared" si="71"/>
        <v>0</v>
      </c>
      <c r="Q349" s="148">
        <v>0</v>
      </c>
      <c r="R349" s="148">
        <f t="shared" si="72"/>
        <v>0</v>
      </c>
      <c r="S349" s="148">
        <v>0</v>
      </c>
      <c r="T349" s="149">
        <f t="shared" si="73"/>
        <v>0</v>
      </c>
      <c r="AR349" s="150" t="s">
        <v>209</v>
      </c>
      <c r="AT349" s="150" t="s">
        <v>206</v>
      </c>
      <c r="AU349" s="150" t="s">
        <v>88</v>
      </c>
      <c r="AY349" s="17" t="s">
        <v>205</v>
      </c>
      <c r="BE349" s="151">
        <f t="shared" si="74"/>
        <v>0</v>
      </c>
      <c r="BF349" s="151">
        <f t="shared" si="75"/>
        <v>0</v>
      </c>
      <c r="BG349" s="151">
        <f t="shared" si="76"/>
        <v>0</v>
      </c>
      <c r="BH349" s="151">
        <f t="shared" si="77"/>
        <v>0</v>
      </c>
      <c r="BI349" s="151">
        <f t="shared" si="78"/>
        <v>0</v>
      </c>
      <c r="BJ349" s="17" t="s">
        <v>88</v>
      </c>
      <c r="BK349" s="151">
        <f t="shared" si="79"/>
        <v>0</v>
      </c>
      <c r="BL349" s="17" t="s">
        <v>210</v>
      </c>
      <c r="BM349" s="150" t="s">
        <v>1900</v>
      </c>
    </row>
    <row r="350" spans="2:65" s="1" customFormat="1" ht="16.5" customHeight="1">
      <c r="B350" s="136"/>
      <c r="C350" s="137" t="s">
        <v>1671</v>
      </c>
      <c r="D350" s="137" t="s">
        <v>206</v>
      </c>
      <c r="E350" s="138" t="s">
        <v>1716</v>
      </c>
      <c r="F350" s="139" t="s">
        <v>1504</v>
      </c>
      <c r="G350" s="140" t="s">
        <v>370</v>
      </c>
      <c r="H350" s="141">
        <v>250</v>
      </c>
      <c r="I350" s="142"/>
      <c r="J350" s="143">
        <f t="shared" si="70"/>
        <v>0</v>
      </c>
      <c r="K350" s="144"/>
      <c r="L350" s="145"/>
      <c r="M350" s="146" t="s">
        <v>1</v>
      </c>
      <c r="N350" s="147" t="s">
        <v>41</v>
      </c>
      <c r="P350" s="148">
        <f t="shared" si="71"/>
        <v>0</v>
      </c>
      <c r="Q350" s="148">
        <v>0</v>
      </c>
      <c r="R350" s="148">
        <f t="shared" si="72"/>
        <v>0</v>
      </c>
      <c r="S350" s="148">
        <v>0</v>
      </c>
      <c r="T350" s="149">
        <f t="shared" si="73"/>
        <v>0</v>
      </c>
      <c r="AR350" s="150" t="s">
        <v>209</v>
      </c>
      <c r="AT350" s="150" t="s">
        <v>206</v>
      </c>
      <c r="AU350" s="150" t="s">
        <v>88</v>
      </c>
      <c r="AY350" s="17" t="s">
        <v>205</v>
      </c>
      <c r="BE350" s="151">
        <f t="shared" si="74"/>
        <v>0</v>
      </c>
      <c r="BF350" s="151">
        <f t="shared" si="75"/>
        <v>0</v>
      </c>
      <c r="BG350" s="151">
        <f t="shared" si="76"/>
        <v>0</v>
      </c>
      <c r="BH350" s="151">
        <f t="shared" si="77"/>
        <v>0</v>
      </c>
      <c r="BI350" s="151">
        <f t="shared" si="78"/>
        <v>0</v>
      </c>
      <c r="BJ350" s="17" t="s">
        <v>88</v>
      </c>
      <c r="BK350" s="151">
        <f t="shared" si="79"/>
        <v>0</v>
      </c>
      <c r="BL350" s="17" t="s">
        <v>210</v>
      </c>
      <c r="BM350" s="150" t="s">
        <v>1901</v>
      </c>
    </row>
    <row r="351" spans="2:65" s="1" customFormat="1" ht="16.5" customHeight="1">
      <c r="B351" s="136"/>
      <c r="C351" s="137" t="s">
        <v>1902</v>
      </c>
      <c r="D351" s="137" t="s">
        <v>206</v>
      </c>
      <c r="E351" s="138" t="s">
        <v>1722</v>
      </c>
      <c r="F351" s="139" t="s">
        <v>1510</v>
      </c>
      <c r="G351" s="140" t="s">
        <v>370</v>
      </c>
      <c r="H351" s="141">
        <v>1890</v>
      </c>
      <c r="I351" s="142"/>
      <c r="J351" s="143">
        <f t="shared" si="70"/>
        <v>0</v>
      </c>
      <c r="K351" s="144"/>
      <c r="L351" s="145"/>
      <c r="M351" s="146" t="s">
        <v>1</v>
      </c>
      <c r="N351" s="147" t="s">
        <v>41</v>
      </c>
      <c r="P351" s="148">
        <f t="shared" si="71"/>
        <v>0</v>
      </c>
      <c r="Q351" s="148">
        <v>0</v>
      </c>
      <c r="R351" s="148">
        <f t="shared" si="72"/>
        <v>0</v>
      </c>
      <c r="S351" s="148">
        <v>0</v>
      </c>
      <c r="T351" s="149">
        <f t="shared" si="73"/>
        <v>0</v>
      </c>
      <c r="AR351" s="150" t="s">
        <v>209</v>
      </c>
      <c r="AT351" s="150" t="s">
        <v>206</v>
      </c>
      <c r="AU351" s="150" t="s">
        <v>88</v>
      </c>
      <c r="AY351" s="17" t="s">
        <v>205</v>
      </c>
      <c r="BE351" s="151">
        <f t="shared" si="74"/>
        <v>0</v>
      </c>
      <c r="BF351" s="151">
        <f t="shared" si="75"/>
        <v>0</v>
      </c>
      <c r="BG351" s="151">
        <f t="shared" si="76"/>
        <v>0</v>
      </c>
      <c r="BH351" s="151">
        <f t="shared" si="77"/>
        <v>0</v>
      </c>
      <c r="BI351" s="151">
        <f t="shared" si="78"/>
        <v>0</v>
      </c>
      <c r="BJ351" s="17" t="s">
        <v>88</v>
      </c>
      <c r="BK351" s="151">
        <f t="shared" si="79"/>
        <v>0</v>
      </c>
      <c r="BL351" s="17" t="s">
        <v>210</v>
      </c>
      <c r="BM351" s="150" t="s">
        <v>1903</v>
      </c>
    </row>
    <row r="352" spans="2:65" s="1" customFormat="1" ht="16.5" customHeight="1">
      <c r="B352" s="136"/>
      <c r="C352" s="137" t="s">
        <v>1674</v>
      </c>
      <c r="D352" s="137" t="s">
        <v>206</v>
      </c>
      <c r="E352" s="138" t="s">
        <v>1723</v>
      </c>
      <c r="F352" s="139" t="s">
        <v>1512</v>
      </c>
      <c r="G352" s="140" t="s">
        <v>370</v>
      </c>
      <c r="H352" s="141">
        <v>1620</v>
      </c>
      <c r="I352" s="142"/>
      <c r="J352" s="143">
        <f t="shared" si="70"/>
        <v>0</v>
      </c>
      <c r="K352" s="144"/>
      <c r="L352" s="145"/>
      <c r="M352" s="146" t="s">
        <v>1</v>
      </c>
      <c r="N352" s="147" t="s">
        <v>41</v>
      </c>
      <c r="P352" s="148">
        <f t="shared" si="71"/>
        <v>0</v>
      </c>
      <c r="Q352" s="148">
        <v>0</v>
      </c>
      <c r="R352" s="148">
        <f t="shared" si="72"/>
        <v>0</v>
      </c>
      <c r="S352" s="148">
        <v>0</v>
      </c>
      <c r="T352" s="149">
        <f t="shared" si="73"/>
        <v>0</v>
      </c>
      <c r="AR352" s="150" t="s">
        <v>209</v>
      </c>
      <c r="AT352" s="150" t="s">
        <v>206</v>
      </c>
      <c r="AU352" s="150" t="s">
        <v>88</v>
      </c>
      <c r="AY352" s="17" t="s">
        <v>205</v>
      </c>
      <c r="BE352" s="151">
        <f t="shared" si="74"/>
        <v>0</v>
      </c>
      <c r="BF352" s="151">
        <f t="shared" si="75"/>
        <v>0</v>
      </c>
      <c r="BG352" s="151">
        <f t="shared" si="76"/>
        <v>0</v>
      </c>
      <c r="BH352" s="151">
        <f t="shared" si="77"/>
        <v>0</v>
      </c>
      <c r="BI352" s="151">
        <f t="shared" si="78"/>
        <v>0</v>
      </c>
      <c r="BJ352" s="17" t="s">
        <v>88</v>
      </c>
      <c r="BK352" s="151">
        <f t="shared" si="79"/>
        <v>0</v>
      </c>
      <c r="BL352" s="17" t="s">
        <v>210</v>
      </c>
      <c r="BM352" s="150" t="s">
        <v>1904</v>
      </c>
    </row>
    <row r="353" spans="2:65" s="1" customFormat="1" ht="21.75" customHeight="1">
      <c r="B353" s="136"/>
      <c r="C353" s="137" t="s">
        <v>1905</v>
      </c>
      <c r="D353" s="137" t="s">
        <v>206</v>
      </c>
      <c r="E353" s="138" t="s">
        <v>1729</v>
      </c>
      <c r="F353" s="139" t="s">
        <v>1518</v>
      </c>
      <c r="G353" s="140" t="s">
        <v>370</v>
      </c>
      <c r="H353" s="141">
        <v>1825</v>
      </c>
      <c r="I353" s="142"/>
      <c r="J353" s="143">
        <f t="shared" si="70"/>
        <v>0</v>
      </c>
      <c r="K353" s="144"/>
      <c r="L353" s="145"/>
      <c r="M353" s="146" t="s">
        <v>1</v>
      </c>
      <c r="N353" s="147" t="s">
        <v>41</v>
      </c>
      <c r="P353" s="148">
        <f t="shared" si="71"/>
        <v>0</v>
      </c>
      <c r="Q353" s="148">
        <v>0</v>
      </c>
      <c r="R353" s="148">
        <f t="shared" si="72"/>
        <v>0</v>
      </c>
      <c r="S353" s="148">
        <v>0</v>
      </c>
      <c r="T353" s="149">
        <f t="shared" si="73"/>
        <v>0</v>
      </c>
      <c r="AR353" s="150" t="s">
        <v>209</v>
      </c>
      <c r="AT353" s="150" t="s">
        <v>206</v>
      </c>
      <c r="AU353" s="150" t="s">
        <v>88</v>
      </c>
      <c r="AY353" s="17" t="s">
        <v>205</v>
      </c>
      <c r="BE353" s="151">
        <f t="shared" si="74"/>
        <v>0</v>
      </c>
      <c r="BF353" s="151">
        <f t="shared" si="75"/>
        <v>0</v>
      </c>
      <c r="BG353" s="151">
        <f t="shared" si="76"/>
        <v>0</v>
      </c>
      <c r="BH353" s="151">
        <f t="shared" si="77"/>
        <v>0</v>
      </c>
      <c r="BI353" s="151">
        <f t="shared" si="78"/>
        <v>0</v>
      </c>
      <c r="BJ353" s="17" t="s">
        <v>88</v>
      </c>
      <c r="BK353" s="151">
        <f t="shared" si="79"/>
        <v>0</v>
      </c>
      <c r="BL353" s="17" t="s">
        <v>210</v>
      </c>
      <c r="BM353" s="150" t="s">
        <v>1906</v>
      </c>
    </row>
    <row r="354" spans="2:65" s="1" customFormat="1" ht="16.5" customHeight="1">
      <c r="B354" s="136"/>
      <c r="C354" s="137" t="s">
        <v>1677</v>
      </c>
      <c r="D354" s="137" t="s">
        <v>206</v>
      </c>
      <c r="E354" s="138" t="s">
        <v>1731</v>
      </c>
      <c r="F354" s="139" t="s">
        <v>1520</v>
      </c>
      <c r="G354" s="140" t="s">
        <v>370</v>
      </c>
      <c r="H354" s="141">
        <v>250</v>
      </c>
      <c r="I354" s="142"/>
      <c r="J354" s="143">
        <f t="shared" si="70"/>
        <v>0</v>
      </c>
      <c r="K354" s="144"/>
      <c r="L354" s="145"/>
      <c r="M354" s="146" t="s">
        <v>1</v>
      </c>
      <c r="N354" s="147" t="s">
        <v>41</v>
      </c>
      <c r="P354" s="148">
        <f t="shared" si="71"/>
        <v>0</v>
      </c>
      <c r="Q354" s="148">
        <v>0</v>
      </c>
      <c r="R354" s="148">
        <f t="shared" si="72"/>
        <v>0</v>
      </c>
      <c r="S354" s="148">
        <v>0</v>
      </c>
      <c r="T354" s="149">
        <f t="shared" si="73"/>
        <v>0</v>
      </c>
      <c r="AR354" s="150" t="s">
        <v>209</v>
      </c>
      <c r="AT354" s="150" t="s">
        <v>206</v>
      </c>
      <c r="AU354" s="150" t="s">
        <v>88</v>
      </c>
      <c r="AY354" s="17" t="s">
        <v>205</v>
      </c>
      <c r="BE354" s="151">
        <f t="shared" si="74"/>
        <v>0</v>
      </c>
      <c r="BF354" s="151">
        <f t="shared" si="75"/>
        <v>0</v>
      </c>
      <c r="BG354" s="151">
        <f t="shared" si="76"/>
        <v>0</v>
      </c>
      <c r="BH354" s="151">
        <f t="shared" si="77"/>
        <v>0</v>
      </c>
      <c r="BI354" s="151">
        <f t="shared" si="78"/>
        <v>0</v>
      </c>
      <c r="BJ354" s="17" t="s">
        <v>88</v>
      </c>
      <c r="BK354" s="151">
        <f t="shared" si="79"/>
        <v>0</v>
      </c>
      <c r="BL354" s="17" t="s">
        <v>210</v>
      </c>
      <c r="BM354" s="150" t="s">
        <v>1907</v>
      </c>
    </row>
    <row r="355" spans="2:65" s="1" customFormat="1" ht="16.5" customHeight="1">
      <c r="B355" s="136"/>
      <c r="C355" s="137" t="s">
        <v>1908</v>
      </c>
      <c r="D355" s="137" t="s">
        <v>206</v>
      </c>
      <c r="E355" s="138" t="s">
        <v>1733</v>
      </c>
      <c r="F355" s="139" t="s">
        <v>1522</v>
      </c>
      <c r="G355" s="140" t="s">
        <v>370</v>
      </c>
      <c r="H355" s="141">
        <v>160</v>
      </c>
      <c r="I355" s="142"/>
      <c r="J355" s="143">
        <f t="shared" si="70"/>
        <v>0</v>
      </c>
      <c r="K355" s="144"/>
      <c r="L355" s="145"/>
      <c r="M355" s="146" t="s">
        <v>1</v>
      </c>
      <c r="N355" s="147" t="s">
        <v>41</v>
      </c>
      <c r="P355" s="148">
        <f t="shared" si="71"/>
        <v>0</v>
      </c>
      <c r="Q355" s="148">
        <v>0</v>
      </c>
      <c r="R355" s="148">
        <f t="shared" si="72"/>
        <v>0</v>
      </c>
      <c r="S355" s="148">
        <v>0</v>
      </c>
      <c r="T355" s="149">
        <f t="shared" si="73"/>
        <v>0</v>
      </c>
      <c r="AR355" s="150" t="s">
        <v>209</v>
      </c>
      <c r="AT355" s="150" t="s">
        <v>206</v>
      </c>
      <c r="AU355" s="150" t="s">
        <v>88</v>
      </c>
      <c r="AY355" s="17" t="s">
        <v>205</v>
      </c>
      <c r="BE355" s="151">
        <f t="shared" si="74"/>
        <v>0</v>
      </c>
      <c r="BF355" s="151">
        <f t="shared" si="75"/>
        <v>0</v>
      </c>
      <c r="BG355" s="151">
        <f t="shared" si="76"/>
        <v>0</v>
      </c>
      <c r="BH355" s="151">
        <f t="shared" si="77"/>
        <v>0</v>
      </c>
      <c r="BI355" s="151">
        <f t="shared" si="78"/>
        <v>0</v>
      </c>
      <c r="BJ355" s="17" t="s">
        <v>88</v>
      </c>
      <c r="BK355" s="151">
        <f t="shared" si="79"/>
        <v>0</v>
      </c>
      <c r="BL355" s="17" t="s">
        <v>210</v>
      </c>
      <c r="BM355" s="150" t="s">
        <v>1909</v>
      </c>
    </row>
    <row r="356" spans="2:65" s="1" customFormat="1" ht="24.2" customHeight="1">
      <c r="B356" s="136"/>
      <c r="C356" s="137" t="s">
        <v>1680</v>
      </c>
      <c r="D356" s="137" t="s">
        <v>206</v>
      </c>
      <c r="E356" s="138" t="s">
        <v>1741</v>
      </c>
      <c r="F356" s="139" t="s">
        <v>1532</v>
      </c>
      <c r="G356" s="140" t="s">
        <v>592</v>
      </c>
      <c r="H356" s="141">
        <v>8</v>
      </c>
      <c r="I356" s="142"/>
      <c r="J356" s="143">
        <f t="shared" si="70"/>
        <v>0</v>
      </c>
      <c r="K356" s="144"/>
      <c r="L356" s="145"/>
      <c r="M356" s="146" t="s">
        <v>1</v>
      </c>
      <c r="N356" s="147" t="s">
        <v>41</v>
      </c>
      <c r="P356" s="148">
        <f t="shared" si="71"/>
        <v>0</v>
      </c>
      <c r="Q356" s="148">
        <v>0</v>
      </c>
      <c r="R356" s="148">
        <f t="shared" si="72"/>
        <v>0</v>
      </c>
      <c r="S356" s="148">
        <v>0</v>
      </c>
      <c r="T356" s="149">
        <f t="shared" si="73"/>
        <v>0</v>
      </c>
      <c r="AR356" s="150" t="s">
        <v>209</v>
      </c>
      <c r="AT356" s="150" t="s">
        <v>206</v>
      </c>
      <c r="AU356" s="150" t="s">
        <v>88</v>
      </c>
      <c r="AY356" s="17" t="s">
        <v>205</v>
      </c>
      <c r="BE356" s="151">
        <f t="shared" si="74"/>
        <v>0</v>
      </c>
      <c r="BF356" s="151">
        <f t="shared" si="75"/>
        <v>0</v>
      </c>
      <c r="BG356" s="151">
        <f t="shared" si="76"/>
        <v>0</v>
      </c>
      <c r="BH356" s="151">
        <f t="shared" si="77"/>
        <v>0</v>
      </c>
      <c r="BI356" s="151">
        <f t="shared" si="78"/>
        <v>0</v>
      </c>
      <c r="BJ356" s="17" t="s">
        <v>88</v>
      </c>
      <c r="BK356" s="151">
        <f t="shared" si="79"/>
        <v>0</v>
      </c>
      <c r="BL356" s="17" t="s">
        <v>210</v>
      </c>
      <c r="BM356" s="150" t="s">
        <v>1910</v>
      </c>
    </row>
    <row r="357" spans="2:65" s="1" customFormat="1" ht="16.5" customHeight="1">
      <c r="B357" s="136"/>
      <c r="C357" s="137" t="s">
        <v>1911</v>
      </c>
      <c r="D357" s="137" t="s">
        <v>206</v>
      </c>
      <c r="E357" s="138" t="s">
        <v>1743</v>
      </c>
      <c r="F357" s="139" t="s">
        <v>1534</v>
      </c>
      <c r="G357" s="140" t="s">
        <v>592</v>
      </c>
      <c r="H357" s="141">
        <v>40</v>
      </c>
      <c r="I357" s="142"/>
      <c r="J357" s="143">
        <f t="shared" si="70"/>
        <v>0</v>
      </c>
      <c r="K357" s="144"/>
      <c r="L357" s="145"/>
      <c r="M357" s="146" t="s">
        <v>1</v>
      </c>
      <c r="N357" s="147" t="s">
        <v>41</v>
      </c>
      <c r="P357" s="148">
        <f t="shared" si="71"/>
        <v>0</v>
      </c>
      <c r="Q357" s="148">
        <v>0</v>
      </c>
      <c r="R357" s="148">
        <f t="shared" si="72"/>
        <v>0</v>
      </c>
      <c r="S357" s="148">
        <v>0</v>
      </c>
      <c r="T357" s="149">
        <f t="shared" si="73"/>
        <v>0</v>
      </c>
      <c r="AR357" s="150" t="s">
        <v>209</v>
      </c>
      <c r="AT357" s="150" t="s">
        <v>206</v>
      </c>
      <c r="AU357" s="150" t="s">
        <v>88</v>
      </c>
      <c r="AY357" s="17" t="s">
        <v>205</v>
      </c>
      <c r="BE357" s="151">
        <f t="shared" si="74"/>
        <v>0</v>
      </c>
      <c r="BF357" s="151">
        <f t="shared" si="75"/>
        <v>0</v>
      </c>
      <c r="BG357" s="151">
        <f t="shared" si="76"/>
        <v>0</v>
      </c>
      <c r="BH357" s="151">
        <f t="shared" si="77"/>
        <v>0</v>
      </c>
      <c r="BI357" s="151">
        <f t="shared" si="78"/>
        <v>0</v>
      </c>
      <c r="BJ357" s="17" t="s">
        <v>88</v>
      </c>
      <c r="BK357" s="151">
        <f t="shared" si="79"/>
        <v>0</v>
      </c>
      <c r="BL357" s="17" t="s">
        <v>210</v>
      </c>
      <c r="BM357" s="150" t="s">
        <v>1912</v>
      </c>
    </row>
    <row r="358" spans="2:65" s="1" customFormat="1" ht="16.5" customHeight="1">
      <c r="B358" s="136"/>
      <c r="C358" s="137" t="s">
        <v>1683</v>
      </c>
      <c r="D358" s="137" t="s">
        <v>206</v>
      </c>
      <c r="E358" s="138" t="s">
        <v>1913</v>
      </c>
      <c r="F358" s="139" t="s">
        <v>1833</v>
      </c>
      <c r="G358" s="140" t="s">
        <v>592</v>
      </c>
      <c r="H358" s="141">
        <v>8</v>
      </c>
      <c r="I358" s="142"/>
      <c r="J358" s="143">
        <f t="shared" si="70"/>
        <v>0</v>
      </c>
      <c r="K358" s="144"/>
      <c r="L358" s="145"/>
      <c r="M358" s="146" t="s">
        <v>1</v>
      </c>
      <c r="N358" s="147" t="s">
        <v>41</v>
      </c>
      <c r="P358" s="148">
        <f t="shared" si="71"/>
        <v>0</v>
      </c>
      <c r="Q358" s="148">
        <v>0</v>
      </c>
      <c r="R358" s="148">
        <f t="shared" si="72"/>
        <v>0</v>
      </c>
      <c r="S358" s="148">
        <v>0</v>
      </c>
      <c r="T358" s="149">
        <f t="shared" si="73"/>
        <v>0</v>
      </c>
      <c r="AR358" s="150" t="s">
        <v>209</v>
      </c>
      <c r="AT358" s="150" t="s">
        <v>206</v>
      </c>
      <c r="AU358" s="150" t="s">
        <v>88</v>
      </c>
      <c r="AY358" s="17" t="s">
        <v>205</v>
      </c>
      <c r="BE358" s="151">
        <f t="shared" si="74"/>
        <v>0</v>
      </c>
      <c r="BF358" s="151">
        <f t="shared" si="75"/>
        <v>0</v>
      </c>
      <c r="BG358" s="151">
        <f t="shared" si="76"/>
        <v>0</v>
      </c>
      <c r="BH358" s="151">
        <f t="shared" si="77"/>
        <v>0</v>
      </c>
      <c r="BI358" s="151">
        <f t="shared" si="78"/>
        <v>0</v>
      </c>
      <c r="BJ358" s="17" t="s">
        <v>88</v>
      </c>
      <c r="BK358" s="151">
        <f t="shared" si="79"/>
        <v>0</v>
      </c>
      <c r="BL358" s="17" t="s">
        <v>210</v>
      </c>
      <c r="BM358" s="150" t="s">
        <v>1914</v>
      </c>
    </row>
    <row r="359" spans="2:65" s="1" customFormat="1" ht="37.9" customHeight="1">
      <c r="B359" s="136"/>
      <c r="C359" s="137" t="s">
        <v>1915</v>
      </c>
      <c r="D359" s="137" t="s">
        <v>206</v>
      </c>
      <c r="E359" s="138" t="s">
        <v>1916</v>
      </c>
      <c r="F359" s="139" t="s">
        <v>1917</v>
      </c>
      <c r="G359" s="140" t="s">
        <v>592</v>
      </c>
      <c r="H359" s="141">
        <v>9</v>
      </c>
      <c r="I359" s="142"/>
      <c r="J359" s="143">
        <f t="shared" si="70"/>
        <v>0</v>
      </c>
      <c r="K359" s="144"/>
      <c r="L359" s="145"/>
      <c r="M359" s="146" t="s">
        <v>1</v>
      </c>
      <c r="N359" s="147" t="s">
        <v>41</v>
      </c>
      <c r="P359" s="148">
        <f t="shared" si="71"/>
        <v>0</v>
      </c>
      <c r="Q359" s="148">
        <v>0</v>
      </c>
      <c r="R359" s="148">
        <f t="shared" si="72"/>
        <v>0</v>
      </c>
      <c r="S359" s="148">
        <v>0</v>
      </c>
      <c r="T359" s="149">
        <f t="shared" si="73"/>
        <v>0</v>
      </c>
      <c r="AR359" s="150" t="s">
        <v>209</v>
      </c>
      <c r="AT359" s="150" t="s">
        <v>206</v>
      </c>
      <c r="AU359" s="150" t="s">
        <v>88</v>
      </c>
      <c r="AY359" s="17" t="s">
        <v>205</v>
      </c>
      <c r="BE359" s="151">
        <f t="shared" si="74"/>
        <v>0</v>
      </c>
      <c r="BF359" s="151">
        <f t="shared" si="75"/>
        <v>0</v>
      </c>
      <c r="BG359" s="151">
        <f t="shared" si="76"/>
        <v>0</v>
      </c>
      <c r="BH359" s="151">
        <f t="shared" si="77"/>
        <v>0</v>
      </c>
      <c r="BI359" s="151">
        <f t="shared" si="78"/>
        <v>0</v>
      </c>
      <c r="BJ359" s="17" t="s">
        <v>88</v>
      </c>
      <c r="BK359" s="151">
        <f t="shared" si="79"/>
        <v>0</v>
      </c>
      <c r="BL359" s="17" t="s">
        <v>210</v>
      </c>
      <c r="BM359" s="150" t="s">
        <v>1918</v>
      </c>
    </row>
    <row r="360" spans="2:65" s="1" customFormat="1" ht="37.9" customHeight="1">
      <c r="B360" s="136"/>
      <c r="C360" s="137" t="s">
        <v>1686</v>
      </c>
      <c r="D360" s="137" t="s">
        <v>206</v>
      </c>
      <c r="E360" s="138" t="s">
        <v>1919</v>
      </c>
      <c r="F360" s="139" t="s">
        <v>1920</v>
      </c>
      <c r="G360" s="140" t="s">
        <v>592</v>
      </c>
      <c r="H360" s="141">
        <v>1</v>
      </c>
      <c r="I360" s="142"/>
      <c r="J360" s="143">
        <f t="shared" si="70"/>
        <v>0</v>
      </c>
      <c r="K360" s="144"/>
      <c r="L360" s="145"/>
      <c r="M360" s="146" t="s">
        <v>1</v>
      </c>
      <c r="N360" s="147" t="s">
        <v>41</v>
      </c>
      <c r="P360" s="148">
        <f t="shared" si="71"/>
        <v>0</v>
      </c>
      <c r="Q360" s="148">
        <v>0</v>
      </c>
      <c r="R360" s="148">
        <f t="shared" si="72"/>
        <v>0</v>
      </c>
      <c r="S360" s="148">
        <v>0</v>
      </c>
      <c r="T360" s="149">
        <f t="shared" si="73"/>
        <v>0</v>
      </c>
      <c r="AR360" s="150" t="s">
        <v>209</v>
      </c>
      <c r="AT360" s="150" t="s">
        <v>206</v>
      </c>
      <c r="AU360" s="150" t="s">
        <v>88</v>
      </c>
      <c r="AY360" s="17" t="s">
        <v>205</v>
      </c>
      <c r="BE360" s="151">
        <f t="shared" si="74"/>
        <v>0</v>
      </c>
      <c r="BF360" s="151">
        <f t="shared" si="75"/>
        <v>0</v>
      </c>
      <c r="BG360" s="151">
        <f t="shared" si="76"/>
        <v>0</v>
      </c>
      <c r="BH360" s="151">
        <f t="shared" si="77"/>
        <v>0</v>
      </c>
      <c r="BI360" s="151">
        <f t="shared" si="78"/>
        <v>0</v>
      </c>
      <c r="BJ360" s="17" t="s">
        <v>88</v>
      </c>
      <c r="BK360" s="151">
        <f t="shared" si="79"/>
        <v>0</v>
      </c>
      <c r="BL360" s="17" t="s">
        <v>210</v>
      </c>
      <c r="BM360" s="150" t="s">
        <v>1921</v>
      </c>
    </row>
    <row r="361" spans="2:65" s="1" customFormat="1" ht="24.2" customHeight="1">
      <c r="B361" s="136"/>
      <c r="C361" s="137" t="s">
        <v>1922</v>
      </c>
      <c r="D361" s="137" t="s">
        <v>206</v>
      </c>
      <c r="E361" s="138" t="s">
        <v>1923</v>
      </c>
      <c r="F361" s="139" t="s">
        <v>1924</v>
      </c>
      <c r="G361" s="140" t="s">
        <v>592</v>
      </c>
      <c r="H361" s="141">
        <v>8</v>
      </c>
      <c r="I361" s="142"/>
      <c r="J361" s="143">
        <f t="shared" si="70"/>
        <v>0</v>
      </c>
      <c r="K361" s="144"/>
      <c r="L361" s="145"/>
      <c r="M361" s="146" t="s">
        <v>1</v>
      </c>
      <c r="N361" s="147" t="s">
        <v>41</v>
      </c>
      <c r="P361" s="148">
        <f t="shared" si="71"/>
        <v>0</v>
      </c>
      <c r="Q361" s="148">
        <v>0</v>
      </c>
      <c r="R361" s="148">
        <f t="shared" si="72"/>
        <v>0</v>
      </c>
      <c r="S361" s="148">
        <v>0</v>
      </c>
      <c r="T361" s="149">
        <f t="shared" si="73"/>
        <v>0</v>
      </c>
      <c r="AR361" s="150" t="s">
        <v>209</v>
      </c>
      <c r="AT361" s="150" t="s">
        <v>206</v>
      </c>
      <c r="AU361" s="150" t="s">
        <v>88</v>
      </c>
      <c r="AY361" s="17" t="s">
        <v>205</v>
      </c>
      <c r="BE361" s="151">
        <f t="shared" si="74"/>
        <v>0</v>
      </c>
      <c r="BF361" s="151">
        <f t="shared" si="75"/>
        <v>0</v>
      </c>
      <c r="BG361" s="151">
        <f t="shared" si="76"/>
        <v>0</v>
      </c>
      <c r="BH361" s="151">
        <f t="shared" si="77"/>
        <v>0</v>
      </c>
      <c r="BI361" s="151">
        <f t="shared" si="78"/>
        <v>0</v>
      </c>
      <c r="BJ361" s="17" t="s">
        <v>88</v>
      </c>
      <c r="BK361" s="151">
        <f t="shared" si="79"/>
        <v>0</v>
      </c>
      <c r="BL361" s="17" t="s">
        <v>210</v>
      </c>
      <c r="BM361" s="150" t="s">
        <v>1925</v>
      </c>
    </row>
    <row r="362" spans="2:65" s="1" customFormat="1" ht="16.5" customHeight="1">
      <c r="B362" s="136"/>
      <c r="C362" s="137" t="s">
        <v>1689</v>
      </c>
      <c r="D362" s="137" t="s">
        <v>206</v>
      </c>
      <c r="E362" s="138" t="s">
        <v>1776</v>
      </c>
      <c r="F362" s="139" t="s">
        <v>1568</v>
      </c>
      <c r="G362" s="140" t="s">
        <v>592</v>
      </c>
      <c r="H362" s="141">
        <v>45</v>
      </c>
      <c r="I362" s="142"/>
      <c r="J362" s="143">
        <f t="shared" si="70"/>
        <v>0</v>
      </c>
      <c r="K362" s="144"/>
      <c r="L362" s="145"/>
      <c r="M362" s="146" t="s">
        <v>1</v>
      </c>
      <c r="N362" s="147" t="s">
        <v>41</v>
      </c>
      <c r="P362" s="148">
        <f t="shared" si="71"/>
        <v>0</v>
      </c>
      <c r="Q362" s="148">
        <v>0</v>
      </c>
      <c r="R362" s="148">
        <f t="shared" si="72"/>
        <v>0</v>
      </c>
      <c r="S362" s="148">
        <v>0</v>
      </c>
      <c r="T362" s="149">
        <f t="shared" si="73"/>
        <v>0</v>
      </c>
      <c r="AR362" s="150" t="s">
        <v>209</v>
      </c>
      <c r="AT362" s="150" t="s">
        <v>206</v>
      </c>
      <c r="AU362" s="150" t="s">
        <v>88</v>
      </c>
      <c r="AY362" s="17" t="s">
        <v>205</v>
      </c>
      <c r="BE362" s="151">
        <f t="shared" si="74"/>
        <v>0</v>
      </c>
      <c r="BF362" s="151">
        <f t="shared" si="75"/>
        <v>0</v>
      </c>
      <c r="BG362" s="151">
        <f t="shared" si="76"/>
        <v>0</v>
      </c>
      <c r="BH362" s="151">
        <f t="shared" si="77"/>
        <v>0</v>
      </c>
      <c r="BI362" s="151">
        <f t="shared" si="78"/>
        <v>0</v>
      </c>
      <c r="BJ362" s="17" t="s">
        <v>88</v>
      </c>
      <c r="BK362" s="151">
        <f t="shared" si="79"/>
        <v>0</v>
      </c>
      <c r="BL362" s="17" t="s">
        <v>210</v>
      </c>
      <c r="BM362" s="150" t="s">
        <v>1926</v>
      </c>
    </row>
    <row r="363" spans="2:65" s="1" customFormat="1" ht="16.5" customHeight="1">
      <c r="B363" s="136"/>
      <c r="C363" s="137" t="s">
        <v>1927</v>
      </c>
      <c r="D363" s="137" t="s">
        <v>206</v>
      </c>
      <c r="E363" s="138" t="s">
        <v>1790</v>
      </c>
      <c r="F363" s="139" t="s">
        <v>1791</v>
      </c>
      <c r="G363" s="140" t="s">
        <v>1590</v>
      </c>
      <c r="H363" s="203"/>
      <c r="I363" s="142"/>
      <c r="J363" s="143">
        <f t="shared" si="70"/>
        <v>0</v>
      </c>
      <c r="K363" s="144"/>
      <c r="L363" s="145"/>
      <c r="M363" s="146" t="s">
        <v>1</v>
      </c>
      <c r="N363" s="147" t="s">
        <v>41</v>
      </c>
      <c r="P363" s="148">
        <f t="shared" si="71"/>
        <v>0</v>
      </c>
      <c r="Q363" s="148">
        <v>0</v>
      </c>
      <c r="R363" s="148">
        <f t="shared" si="72"/>
        <v>0</v>
      </c>
      <c r="S363" s="148">
        <v>0</v>
      </c>
      <c r="T363" s="149">
        <f t="shared" si="73"/>
        <v>0</v>
      </c>
      <c r="AR363" s="150" t="s">
        <v>209</v>
      </c>
      <c r="AT363" s="150" t="s">
        <v>206</v>
      </c>
      <c r="AU363" s="150" t="s">
        <v>88</v>
      </c>
      <c r="AY363" s="17" t="s">
        <v>205</v>
      </c>
      <c r="BE363" s="151">
        <f t="shared" si="74"/>
        <v>0</v>
      </c>
      <c r="BF363" s="151">
        <f t="shared" si="75"/>
        <v>0</v>
      </c>
      <c r="BG363" s="151">
        <f t="shared" si="76"/>
        <v>0</v>
      </c>
      <c r="BH363" s="151">
        <f t="shared" si="77"/>
        <v>0</v>
      </c>
      <c r="BI363" s="151">
        <f t="shared" si="78"/>
        <v>0</v>
      </c>
      <c r="BJ363" s="17" t="s">
        <v>88</v>
      </c>
      <c r="BK363" s="151">
        <f t="shared" si="79"/>
        <v>0</v>
      </c>
      <c r="BL363" s="17" t="s">
        <v>210</v>
      </c>
      <c r="BM363" s="150" t="s">
        <v>1928</v>
      </c>
    </row>
    <row r="364" spans="2:65" s="11" customFormat="1" ht="22.9" customHeight="1">
      <c r="B364" s="126"/>
      <c r="D364" s="127" t="s">
        <v>74</v>
      </c>
      <c r="E364" s="152" t="s">
        <v>1929</v>
      </c>
      <c r="F364" s="152" t="s">
        <v>6352</v>
      </c>
      <c r="I364" s="129"/>
      <c r="J364" s="153">
        <f>BK364</f>
        <v>0</v>
      </c>
      <c r="L364" s="126"/>
      <c r="M364" s="131"/>
      <c r="P364" s="132">
        <f>SUM(P365:P376)</f>
        <v>0</v>
      </c>
      <c r="R364" s="132">
        <f>SUM(R365:R376)</f>
        <v>0</v>
      </c>
      <c r="T364" s="133">
        <f>SUM(T365:T376)</f>
        <v>0</v>
      </c>
      <c r="AR364" s="127" t="s">
        <v>82</v>
      </c>
      <c r="AT364" s="134" t="s">
        <v>74</v>
      </c>
      <c r="AU364" s="134" t="s">
        <v>82</v>
      </c>
      <c r="AY364" s="127" t="s">
        <v>205</v>
      </c>
      <c r="BK364" s="135">
        <f>SUM(BK365:BK376)</f>
        <v>0</v>
      </c>
    </row>
    <row r="365" spans="2:65" s="1" customFormat="1" ht="16.5" customHeight="1">
      <c r="B365" s="136"/>
      <c r="C365" s="154" t="s">
        <v>1692</v>
      </c>
      <c r="D365" s="154" t="s">
        <v>214</v>
      </c>
      <c r="E365" s="155" t="s">
        <v>1441</v>
      </c>
      <c r="F365" s="156" t="s">
        <v>1442</v>
      </c>
      <c r="G365" s="157" t="s">
        <v>592</v>
      </c>
      <c r="H365" s="158">
        <v>2</v>
      </c>
      <c r="I365" s="159"/>
      <c r="J365" s="160">
        <f t="shared" ref="J365:J376" si="80">ROUND(I365*H365,2)</f>
        <v>0</v>
      </c>
      <c r="K365" s="161"/>
      <c r="L365" s="32"/>
      <c r="M365" s="162" t="s">
        <v>1</v>
      </c>
      <c r="N365" s="163" t="s">
        <v>41</v>
      </c>
      <c r="P365" s="148">
        <f t="shared" ref="P365:P376" si="81">O365*H365</f>
        <v>0</v>
      </c>
      <c r="Q365" s="148">
        <v>0</v>
      </c>
      <c r="R365" s="148">
        <f t="shared" ref="R365:R376" si="82">Q365*H365</f>
        <v>0</v>
      </c>
      <c r="S365" s="148">
        <v>0</v>
      </c>
      <c r="T365" s="149">
        <f t="shared" ref="T365:T376" si="83">S365*H365</f>
        <v>0</v>
      </c>
      <c r="AR365" s="150" t="s">
        <v>210</v>
      </c>
      <c r="AT365" s="150" t="s">
        <v>214</v>
      </c>
      <c r="AU365" s="150" t="s">
        <v>88</v>
      </c>
      <c r="AY365" s="17" t="s">
        <v>205</v>
      </c>
      <c r="BE365" s="151">
        <f t="shared" ref="BE365:BE376" si="84">IF(N365="základná",J365,0)</f>
        <v>0</v>
      </c>
      <c r="BF365" s="151">
        <f t="shared" ref="BF365:BF376" si="85">IF(N365="znížená",J365,0)</f>
        <v>0</v>
      </c>
      <c r="BG365" s="151">
        <f t="shared" ref="BG365:BG376" si="86">IF(N365="zákl. prenesená",J365,0)</f>
        <v>0</v>
      </c>
      <c r="BH365" s="151">
        <f t="shared" ref="BH365:BH376" si="87">IF(N365="zníž. prenesená",J365,0)</f>
        <v>0</v>
      </c>
      <c r="BI365" s="151">
        <f t="shared" ref="BI365:BI376" si="88">IF(N365="nulová",J365,0)</f>
        <v>0</v>
      </c>
      <c r="BJ365" s="17" t="s">
        <v>88</v>
      </c>
      <c r="BK365" s="151">
        <f t="shared" ref="BK365:BK376" si="89">ROUND(I365*H365,2)</f>
        <v>0</v>
      </c>
      <c r="BL365" s="17" t="s">
        <v>210</v>
      </c>
      <c r="BM365" s="150" t="s">
        <v>1930</v>
      </c>
    </row>
    <row r="366" spans="2:65" s="1" customFormat="1" ht="16.5" customHeight="1">
      <c r="B366" s="136"/>
      <c r="C366" s="154" t="s">
        <v>1931</v>
      </c>
      <c r="D366" s="154" t="s">
        <v>214</v>
      </c>
      <c r="E366" s="155" t="s">
        <v>1932</v>
      </c>
      <c r="F366" s="156" t="s">
        <v>1933</v>
      </c>
      <c r="G366" s="157" t="s">
        <v>592</v>
      </c>
      <c r="H366" s="158">
        <v>95</v>
      </c>
      <c r="I366" s="159"/>
      <c r="J366" s="160">
        <f t="shared" si="80"/>
        <v>0</v>
      </c>
      <c r="K366" s="161"/>
      <c r="L366" s="32"/>
      <c r="M366" s="162" t="s">
        <v>1</v>
      </c>
      <c r="N366" s="163" t="s">
        <v>41</v>
      </c>
      <c r="P366" s="148">
        <f t="shared" si="81"/>
        <v>0</v>
      </c>
      <c r="Q366" s="148">
        <v>0</v>
      </c>
      <c r="R366" s="148">
        <f t="shared" si="82"/>
        <v>0</v>
      </c>
      <c r="S366" s="148">
        <v>0</v>
      </c>
      <c r="T366" s="149">
        <f t="shared" si="83"/>
        <v>0</v>
      </c>
      <c r="AR366" s="150" t="s">
        <v>210</v>
      </c>
      <c r="AT366" s="150" t="s">
        <v>214</v>
      </c>
      <c r="AU366" s="150" t="s">
        <v>88</v>
      </c>
      <c r="AY366" s="17" t="s">
        <v>205</v>
      </c>
      <c r="BE366" s="151">
        <f t="shared" si="84"/>
        <v>0</v>
      </c>
      <c r="BF366" s="151">
        <f t="shared" si="85"/>
        <v>0</v>
      </c>
      <c r="BG366" s="151">
        <f t="shared" si="86"/>
        <v>0</v>
      </c>
      <c r="BH366" s="151">
        <f t="shared" si="87"/>
        <v>0</v>
      </c>
      <c r="BI366" s="151">
        <f t="shared" si="88"/>
        <v>0</v>
      </c>
      <c r="BJ366" s="17" t="s">
        <v>88</v>
      </c>
      <c r="BK366" s="151">
        <f t="shared" si="89"/>
        <v>0</v>
      </c>
      <c r="BL366" s="17" t="s">
        <v>210</v>
      </c>
      <c r="BM366" s="150" t="s">
        <v>1934</v>
      </c>
    </row>
    <row r="367" spans="2:65" s="1" customFormat="1" ht="16.5" customHeight="1">
      <c r="B367" s="136"/>
      <c r="C367" s="154" t="s">
        <v>1695</v>
      </c>
      <c r="D367" s="154" t="s">
        <v>214</v>
      </c>
      <c r="E367" s="155" t="s">
        <v>1511</v>
      </c>
      <c r="F367" s="156" t="s">
        <v>1512</v>
      </c>
      <c r="G367" s="157" t="s">
        <v>370</v>
      </c>
      <c r="H367" s="158">
        <v>61</v>
      </c>
      <c r="I367" s="159"/>
      <c r="J367" s="160">
        <f t="shared" si="80"/>
        <v>0</v>
      </c>
      <c r="K367" s="161"/>
      <c r="L367" s="32"/>
      <c r="M367" s="162" t="s">
        <v>1</v>
      </c>
      <c r="N367" s="163" t="s">
        <v>41</v>
      </c>
      <c r="P367" s="148">
        <f t="shared" si="81"/>
        <v>0</v>
      </c>
      <c r="Q367" s="148">
        <v>0</v>
      </c>
      <c r="R367" s="148">
        <f t="shared" si="82"/>
        <v>0</v>
      </c>
      <c r="S367" s="148">
        <v>0</v>
      </c>
      <c r="T367" s="149">
        <f t="shared" si="83"/>
        <v>0</v>
      </c>
      <c r="AR367" s="150" t="s">
        <v>210</v>
      </c>
      <c r="AT367" s="150" t="s">
        <v>214</v>
      </c>
      <c r="AU367" s="150" t="s">
        <v>88</v>
      </c>
      <c r="AY367" s="17" t="s">
        <v>205</v>
      </c>
      <c r="BE367" s="151">
        <f t="shared" si="84"/>
        <v>0</v>
      </c>
      <c r="BF367" s="151">
        <f t="shared" si="85"/>
        <v>0</v>
      </c>
      <c r="BG367" s="151">
        <f t="shared" si="86"/>
        <v>0</v>
      </c>
      <c r="BH367" s="151">
        <f t="shared" si="87"/>
        <v>0</v>
      </c>
      <c r="BI367" s="151">
        <f t="shared" si="88"/>
        <v>0</v>
      </c>
      <c r="BJ367" s="17" t="s">
        <v>88</v>
      </c>
      <c r="BK367" s="151">
        <f t="shared" si="89"/>
        <v>0</v>
      </c>
      <c r="BL367" s="17" t="s">
        <v>210</v>
      </c>
      <c r="BM367" s="150" t="s">
        <v>1935</v>
      </c>
    </row>
    <row r="368" spans="2:65" s="1" customFormat="1" ht="21.75" customHeight="1">
      <c r="B368" s="136"/>
      <c r="C368" s="154" t="s">
        <v>1936</v>
      </c>
      <c r="D368" s="154" t="s">
        <v>214</v>
      </c>
      <c r="E368" s="155" t="s">
        <v>1513</v>
      </c>
      <c r="F368" s="156" t="s">
        <v>1514</v>
      </c>
      <c r="G368" s="157" t="s">
        <v>370</v>
      </c>
      <c r="H368" s="158">
        <v>16</v>
      </c>
      <c r="I368" s="159"/>
      <c r="J368" s="160">
        <f t="shared" si="80"/>
        <v>0</v>
      </c>
      <c r="K368" s="161"/>
      <c r="L368" s="32"/>
      <c r="M368" s="162" t="s">
        <v>1</v>
      </c>
      <c r="N368" s="163" t="s">
        <v>41</v>
      </c>
      <c r="P368" s="148">
        <f t="shared" si="81"/>
        <v>0</v>
      </c>
      <c r="Q368" s="148">
        <v>0</v>
      </c>
      <c r="R368" s="148">
        <f t="shared" si="82"/>
        <v>0</v>
      </c>
      <c r="S368" s="148">
        <v>0</v>
      </c>
      <c r="T368" s="149">
        <f t="shared" si="83"/>
        <v>0</v>
      </c>
      <c r="AR368" s="150" t="s">
        <v>210</v>
      </c>
      <c r="AT368" s="150" t="s">
        <v>214</v>
      </c>
      <c r="AU368" s="150" t="s">
        <v>88</v>
      </c>
      <c r="AY368" s="17" t="s">
        <v>205</v>
      </c>
      <c r="BE368" s="151">
        <f t="shared" si="84"/>
        <v>0</v>
      </c>
      <c r="BF368" s="151">
        <f t="shared" si="85"/>
        <v>0</v>
      </c>
      <c r="BG368" s="151">
        <f t="shared" si="86"/>
        <v>0</v>
      </c>
      <c r="BH368" s="151">
        <f t="shared" si="87"/>
        <v>0</v>
      </c>
      <c r="BI368" s="151">
        <f t="shared" si="88"/>
        <v>0</v>
      </c>
      <c r="BJ368" s="17" t="s">
        <v>88</v>
      </c>
      <c r="BK368" s="151">
        <f t="shared" si="89"/>
        <v>0</v>
      </c>
      <c r="BL368" s="17" t="s">
        <v>210</v>
      </c>
      <c r="BM368" s="150" t="s">
        <v>1937</v>
      </c>
    </row>
    <row r="369" spans="2:65" s="1" customFormat="1" ht="16.5" customHeight="1">
      <c r="B369" s="136"/>
      <c r="C369" s="154" t="s">
        <v>1698</v>
      </c>
      <c r="D369" s="154" t="s">
        <v>214</v>
      </c>
      <c r="E369" s="155" t="s">
        <v>1523</v>
      </c>
      <c r="F369" s="156" t="s">
        <v>1524</v>
      </c>
      <c r="G369" s="157" t="s">
        <v>370</v>
      </c>
      <c r="H369" s="158">
        <v>35</v>
      </c>
      <c r="I369" s="159"/>
      <c r="J369" s="160">
        <f t="shared" si="80"/>
        <v>0</v>
      </c>
      <c r="K369" s="161"/>
      <c r="L369" s="32"/>
      <c r="M369" s="162" t="s">
        <v>1</v>
      </c>
      <c r="N369" s="163" t="s">
        <v>41</v>
      </c>
      <c r="P369" s="148">
        <f t="shared" si="81"/>
        <v>0</v>
      </c>
      <c r="Q369" s="148">
        <v>0</v>
      </c>
      <c r="R369" s="148">
        <f t="shared" si="82"/>
        <v>0</v>
      </c>
      <c r="S369" s="148">
        <v>0</v>
      </c>
      <c r="T369" s="149">
        <f t="shared" si="83"/>
        <v>0</v>
      </c>
      <c r="AR369" s="150" t="s">
        <v>210</v>
      </c>
      <c r="AT369" s="150" t="s">
        <v>214</v>
      </c>
      <c r="AU369" s="150" t="s">
        <v>88</v>
      </c>
      <c r="AY369" s="17" t="s">
        <v>205</v>
      </c>
      <c r="BE369" s="151">
        <f t="shared" si="84"/>
        <v>0</v>
      </c>
      <c r="BF369" s="151">
        <f t="shared" si="85"/>
        <v>0</v>
      </c>
      <c r="BG369" s="151">
        <f t="shared" si="86"/>
        <v>0</v>
      </c>
      <c r="BH369" s="151">
        <f t="shared" si="87"/>
        <v>0</v>
      </c>
      <c r="BI369" s="151">
        <f t="shared" si="88"/>
        <v>0</v>
      </c>
      <c r="BJ369" s="17" t="s">
        <v>88</v>
      </c>
      <c r="BK369" s="151">
        <f t="shared" si="89"/>
        <v>0</v>
      </c>
      <c r="BL369" s="17" t="s">
        <v>210</v>
      </c>
      <c r="BM369" s="150" t="s">
        <v>1938</v>
      </c>
    </row>
    <row r="370" spans="2:65" s="1" customFormat="1" ht="16.5" customHeight="1">
      <c r="B370" s="136"/>
      <c r="C370" s="154" t="s">
        <v>1939</v>
      </c>
      <c r="D370" s="154" t="s">
        <v>214</v>
      </c>
      <c r="E370" s="155" t="s">
        <v>1525</v>
      </c>
      <c r="F370" s="156" t="s">
        <v>1526</v>
      </c>
      <c r="G370" s="157" t="s">
        <v>370</v>
      </c>
      <c r="H370" s="158">
        <v>10</v>
      </c>
      <c r="I370" s="159"/>
      <c r="J370" s="160">
        <f t="shared" si="80"/>
        <v>0</v>
      </c>
      <c r="K370" s="161"/>
      <c r="L370" s="32"/>
      <c r="M370" s="162" t="s">
        <v>1</v>
      </c>
      <c r="N370" s="163" t="s">
        <v>41</v>
      </c>
      <c r="P370" s="148">
        <f t="shared" si="81"/>
        <v>0</v>
      </c>
      <c r="Q370" s="148">
        <v>0</v>
      </c>
      <c r="R370" s="148">
        <f t="shared" si="82"/>
        <v>0</v>
      </c>
      <c r="S370" s="148">
        <v>0</v>
      </c>
      <c r="T370" s="149">
        <f t="shared" si="83"/>
        <v>0</v>
      </c>
      <c r="AR370" s="150" t="s">
        <v>210</v>
      </c>
      <c r="AT370" s="150" t="s">
        <v>214</v>
      </c>
      <c r="AU370" s="150" t="s">
        <v>88</v>
      </c>
      <c r="AY370" s="17" t="s">
        <v>205</v>
      </c>
      <c r="BE370" s="151">
        <f t="shared" si="84"/>
        <v>0</v>
      </c>
      <c r="BF370" s="151">
        <f t="shared" si="85"/>
        <v>0</v>
      </c>
      <c r="BG370" s="151">
        <f t="shared" si="86"/>
        <v>0</v>
      </c>
      <c r="BH370" s="151">
        <f t="shared" si="87"/>
        <v>0</v>
      </c>
      <c r="BI370" s="151">
        <f t="shared" si="88"/>
        <v>0</v>
      </c>
      <c r="BJ370" s="17" t="s">
        <v>88</v>
      </c>
      <c r="BK370" s="151">
        <f t="shared" si="89"/>
        <v>0</v>
      </c>
      <c r="BL370" s="17" t="s">
        <v>210</v>
      </c>
      <c r="BM370" s="150" t="s">
        <v>1940</v>
      </c>
    </row>
    <row r="371" spans="2:65" s="1" customFormat="1" ht="16.5" customHeight="1">
      <c r="B371" s="136"/>
      <c r="C371" s="154" t="s">
        <v>1701</v>
      </c>
      <c r="D371" s="154" t="s">
        <v>214</v>
      </c>
      <c r="E371" s="155" t="s">
        <v>1537</v>
      </c>
      <c r="F371" s="156" t="s">
        <v>1538</v>
      </c>
      <c r="G371" s="157" t="s">
        <v>592</v>
      </c>
      <c r="H371" s="158">
        <v>1</v>
      </c>
      <c r="I371" s="159"/>
      <c r="J371" s="160">
        <f t="shared" si="80"/>
        <v>0</v>
      </c>
      <c r="K371" s="161"/>
      <c r="L371" s="32"/>
      <c r="M371" s="162" t="s">
        <v>1</v>
      </c>
      <c r="N371" s="163" t="s">
        <v>41</v>
      </c>
      <c r="P371" s="148">
        <f t="shared" si="81"/>
        <v>0</v>
      </c>
      <c r="Q371" s="148">
        <v>0</v>
      </c>
      <c r="R371" s="148">
        <f t="shared" si="82"/>
        <v>0</v>
      </c>
      <c r="S371" s="148">
        <v>0</v>
      </c>
      <c r="T371" s="149">
        <f t="shared" si="83"/>
        <v>0</v>
      </c>
      <c r="AR371" s="150" t="s">
        <v>210</v>
      </c>
      <c r="AT371" s="150" t="s">
        <v>214</v>
      </c>
      <c r="AU371" s="150" t="s">
        <v>88</v>
      </c>
      <c r="AY371" s="17" t="s">
        <v>205</v>
      </c>
      <c r="BE371" s="151">
        <f t="shared" si="84"/>
        <v>0</v>
      </c>
      <c r="BF371" s="151">
        <f t="shared" si="85"/>
        <v>0</v>
      </c>
      <c r="BG371" s="151">
        <f t="shared" si="86"/>
        <v>0</v>
      </c>
      <c r="BH371" s="151">
        <f t="shared" si="87"/>
        <v>0</v>
      </c>
      <c r="BI371" s="151">
        <f t="shared" si="88"/>
        <v>0</v>
      </c>
      <c r="BJ371" s="17" t="s">
        <v>88</v>
      </c>
      <c r="BK371" s="151">
        <f t="shared" si="89"/>
        <v>0</v>
      </c>
      <c r="BL371" s="17" t="s">
        <v>210</v>
      </c>
      <c r="BM371" s="150" t="s">
        <v>1941</v>
      </c>
    </row>
    <row r="372" spans="2:65" s="1" customFormat="1" ht="16.5" customHeight="1">
      <c r="B372" s="136"/>
      <c r="C372" s="154" t="s">
        <v>1942</v>
      </c>
      <c r="D372" s="154" t="s">
        <v>214</v>
      </c>
      <c r="E372" s="155" t="s">
        <v>1943</v>
      </c>
      <c r="F372" s="156" t="s">
        <v>1944</v>
      </c>
      <c r="G372" s="157" t="s">
        <v>592</v>
      </c>
      <c r="H372" s="158">
        <v>1</v>
      </c>
      <c r="I372" s="159"/>
      <c r="J372" s="160">
        <f t="shared" si="80"/>
        <v>0</v>
      </c>
      <c r="K372" s="161"/>
      <c r="L372" s="32"/>
      <c r="M372" s="162" t="s">
        <v>1</v>
      </c>
      <c r="N372" s="163" t="s">
        <v>41</v>
      </c>
      <c r="P372" s="148">
        <f t="shared" si="81"/>
        <v>0</v>
      </c>
      <c r="Q372" s="148">
        <v>0</v>
      </c>
      <c r="R372" s="148">
        <f t="shared" si="82"/>
        <v>0</v>
      </c>
      <c r="S372" s="148">
        <v>0</v>
      </c>
      <c r="T372" s="149">
        <f t="shared" si="83"/>
        <v>0</v>
      </c>
      <c r="AR372" s="150" t="s">
        <v>210</v>
      </c>
      <c r="AT372" s="150" t="s">
        <v>214</v>
      </c>
      <c r="AU372" s="150" t="s">
        <v>88</v>
      </c>
      <c r="AY372" s="17" t="s">
        <v>205</v>
      </c>
      <c r="BE372" s="151">
        <f t="shared" si="84"/>
        <v>0</v>
      </c>
      <c r="BF372" s="151">
        <f t="shared" si="85"/>
        <v>0</v>
      </c>
      <c r="BG372" s="151">
        <f t="shared" si="86"/>
        <v>0</v>
      </c>
      <c r="BH372" s="151">
        <f t="shared" si="87"/>
        <v>0</v>
      </c>
      <c r="BI372" s="151">
        <f t="shared" si="88"/>
        <v>0</v>
      </c>
      <c r="BJ372" s="17" t="s">
        <v>88</v>
      </c>
      <c r="BK372" s="151">
        <f t="shared" si="89"/>
        <v>0</v>
      </c>
      <c r="BL372" s="17" t="s">
        <v>210</v>
      </c>
      <c r="BM372" s="150" t="s">
        <v>1945</v>
      </c>
    </row>
    <row r="373" spans="2:65" s="1" customFormat="1" ht="16.5" customHeight="1">
      <c r="B373" s="136"/>
      <c r="C373" s="154" t="s">
        <v>1704</v>
      </c>
      <c r="D373" s="154" t="s">
        <v>214</v>
      </c>
      <c r="E373" s="155" t="s">
        <v>1567</v>
      </c>
      <c r="F373" s="156" t="s">
        <v>1568</v>
      </c>
      <c r="G373" s="157" t="s">
        <v>592</v>
      </c>
      <c r="H373" s="158">
        <v>7</v>
      </c>
      <c r="I373" s="159"/>
      <c r="J373" s="160">
        <f t="shared" si="80"/>
        <v>0</v>
      </c>
      <c r="K373" s="161"/>
      <c r="L373" s="32"/>
      <c r="M373" s="162" t="s">
        <v>1</v>
      </c>
      <c r="N373" s="163" t="s">
        <v>41</v>
      </c>
      <c r="P373" s="148">
        <f t="shared" si="81"/>
        <v>0</v>
      </c>
      <c r="Q373" s="148">
        <v>0</v>
      </c>
      <c r="R373" s="148">
        <f t="shared" si="82"/>
        <v>0</v>
      </c>
      <c r="S373" s="148">
        <v>0</v>
      </c>
      <c r="T373" s="149">
        <f t="shared" si="83"/>
        <v>0</v>
      </c>
      <c r="AR373" s="150" t="s">
        <v>210</v>
      </c>
      <c r="AT373" s="150" t="s">
        <v>214</v>
      </c>
      <c r="AU373" s="150" t="s">
        <v>88</v>
      </c>
      <c r="AY373" s="17" t="s">
        <v>205</v>
      </c>
      <c r="BE373" s="151">
        <f t="shared" si="84"/>
        <v>0</v>
      </c>
      <c r="BF373" s="151">
        <f t="shared" si="85"/>
        <v>0</v>
      </c>
      <c r="BG373" s="151">
        <f t="shared" si="86"/>
        <v>0</v>
      </c>
      <c r="BH373" s="151">
        <f t="shared" si="87"/>
        <v>0</v>
      </c>
      <c r="BI373" s="151">
        <f t="shared" si="88"/>
        <v>0</v>
      </c>
      <c r="BJ373" s="17" t="s">
        <v>88</v>
      </c>
      <c r="BK373" s="151">
        <f t="shared" si="89"/>
        <v>0</v>
      </c>
      <c r="BL373" s="17" t="s">
        <v>210</v>
      </c>
      <c r="BM373" s="150" t="s">
        <v>1946</v>
      </c>
    </row>
    <row r="374" spans="2:65" s="1" customFormat="1" ht="16.5" customHeight="1">
      <c r="B374" s="136"/>
      <c r="C374" s="154" t="s">
        <v>1947</v>
      </c>
      <c r="D374" s="154" t="s">
        <v>214</v>
      </c>
      <c r="E374" s="155" t="s">
        <v>1581</v>
      </c>
      <c r="F374" s="156" t="s">
        <v>1582</v>
      </c>
      <c r="G374" s="157" t="s">
        <v>370</v>
      </c>
      <c r="H374" s="158">
        <v>12</v>
      </c>
      <c r="I374" s="159"/>
      <c r="J374" s="160">
        <f t="shared" si="80"/>
        <v>0</v>
      </c>
      <c r="K374" s="161"/>
      <c r="L374" s="32"/>
      <c r="M374" s="162" t="s">
        <v>1</v>
      </c>
      <c r="N374" s="163" t="s">
        <v>41</v>
      </c>
      <c r="P374" s="148">
        <f t="shared" si="81"/>
        <v>0</v>
      </c>
      <c r="Q374" s="148">
        <v>0</v>
      </c>
      <c r="R374" s="148">
        <f t="shared" si="82"/>
        <v>0</v>
      </c>
      <c r="S374" s="148">
        <v>0</v>
      </c>
      <c r="T374" s="149">
        <f t="shared" si="83"/>
        <v>0</v>
      </c>
      <c r="AR374" s="150" t="s">
        <v>210</v>
      </c>
      <c r="AT374" s="150" t="s">
        <v>214</v>
      </c>
      <c r="AU374" s="150" t="s">
        <v>88</v>
      </c>
      <c r="AY374" s="17" t="s">
        <v>205</v>
      </c>
      <c r="BE374" s="151">
        <f t="shared" si="84"/>
        <v>0</v>
      </c>
      <c r="BF374" s="151">
        <f t="shared" si="85"/>
        <v>0</v>
      </c>
      <c r="BG374" s="151">
        <f t="shared" si="86"/>
        <v>0</v>
      </c>
      <c r="BH374" s="151">
        <f t="shared" si="87"/>
        <v>0</v>
      </c>
      <c r="BI374" s="151">
        <f t="shared" si="88"/>
        <v>0</v>
      </c>
      <c r="BJ374" s="17" t="s">
        <v>88</v>
      </c>
      <c r="BK374" s="151">
        <f t="shared" si="89"/>
        <v>0</v>
      </c>
      <c r="BL374" s="17" t="s">
        <v>210</v>
      </c>
      <c r="BM374" s="150" t="s">
        <v>1948</v>
      </c>
    </row>
    <row r="375" spans="2:65" s="1" customFormat="1" ht="16.5" customHeight="1">
      <c r="B375" s="136"/>
      <c r="C375" s="154" t="s">
        <v>1707</v>
      </c>
      <c r="D375" s="154" t="s">
        <v>214</v>
      </c>
      <c r="E375" s="155" t="s">
        <v>1585</v>
      </c>
      <c r="F375" s="156" t="s">
        <v>1586</v>
      </c>
      <c r="G375" s="157" t="s">
        <v>1587</v>
      </c>
      <c r="H375" s="158">
        <v>1</v>
      </c>
      <c r="I375" s="159"/>
      <c r="J375" s="160">
        <f t="shared" si="80"/>
        <v>0</v>
      </c>
      <c r="K375" s="161"/>
      <c r="L375" s="32"/>
      <c r="M375" s="162" t="s">
        <v>1</v>
      </c>
      <c r="N375" s="163" t="s">
        <v>41</v>
      </c>
      <c r="P375" s="148">
        <f t="shared" si="81"/>
        <v>0</v>
      </c>
      <c r="Q375" s="148">
        <v>0</v>
      </c>
      <c r="R375" s="148">
        <f t="shared" si="82"/>
        <v>0</v>
      </c>
      <c r="S375" s="148">
        <v>0</v>
      </c>
      <c r="T375" s="149">
        <f t="shared" si="83"/>
        <v>0</v>
      </c>
      <c r="AR375" s="150" t="s">
        <v>210</v>
      </c>
      <c r="AT375" s="150" t="s">
        <v>214</v>
      </c>
      <c r="AU375" s="150" t="s">
        <v>88</v>
      </c>
      <c r="AY375" s="17" t="s">
        <v>205</v>
      </c>
      <c r="BE375" s="151">
        <f t="shared" si="84"/>
        <v>0</v>
      </c>
      <c r="BF375" s="151">
        <f t="shared" si="85"/>
        <v>0</v>
      </c>
      <c r="BG375" s="151">
        <f t="shared" si="86"/>
        <v>0</v>
      </c>
      <c r="BH375" s="151">
        <f t="shared" si="87"/>
        <v>0</v>
      </c>
      <c r="BI375" s="151">
        <f t="shared" si="88"/>
        <v>0</v>
      </c>
      <c r="BJ375" s="17" t="s">
        <v>88</v>
      </c>
      <c r="BK375" s="151">
        <f t="shared" si="89"/>
        <v>0</v>
      </c>
      <c r="BL375" s="17" t="s">
        <v>210</v>
      </c>
      <c r="BM375" s="150" t="s">
        <v>1949</v>
      </c>
    </row>
    <row r="376" spans="2:65" s="1" customFormat="1" ht="16.5" customHeight="1">
      <c r="B376" s="136"/>
      <c r="C376" s="154" t="s">
        <v>1950</v>
      </c>
      <c r="D376" s="154" t="s">
        <v>214</v>
      </c>
      <c r="E376" s="155" t="s">
        <v>1588</v>
      </c>
      <c r="F376" s="156" t="s">
        <v>1589</v>
      </c>
      <c r="G376" s="157" t="s">
        <v>1590</v>
      </c>
      <c r="H376" s="202"/>
      <c r="I376" s="159"/>
      <c r="J376" s="160">
        <f t="shared" si="80"/>
        <v>0</v>
      </c>
      <c r="K376" s="161"/>
      <c r="L376" s="32"/>
      <c r="M376" s="162" t="s">
        <v>1</v>
      </c>
      <c r="N376" s="163" t="s">
        <v>41</v>
      </c>
      <c r="P376" s="148">
        <f t="shared" si="81"/>
        <v>0</v>
      </c>
      <c r="Q376" s="148">
        <v>0</v>
      </c>
      <c r="R376" s="148">
        <f t="shared" si="82"/>
        <v>0</v>
      </c>
      <c r="S376" s="148">
        <v>0</v>
      </c>
      <c r="T376" s="149">
        <f t="shared" si="83"/>
        <v>0</v>
      </c>
      <c r="AR376" s="150" t="s">
        <v>210</v>
      </c>
      <c r="AT376" s="150" t="s">
        <v>214</v>
      </c>
      <c r="AU376" s="150" t="s">
        <v>88</v>
      </c>
      <c r="AY376" s="17" t="s">
        <v>205</v>
      </c>
      <c r="BE376" s="151">
        <f t="shared" si="84"/>
        <v>0</v>
      </c>
      <c r="BF376" s="151">
        <f t="shared" si="85"/>
        <v>0</v>
      </c>
      <c r="BG376" s="151">
        <f t="shared" si="86"/>
        <v>0</v>
      </c>
      <c r="BH376" s="151">
        <f t="shared" si="87"/>
        <v>0</v>
      </c>
      <c r="BI376" s="151">
        <f t="shared" si="88"/>
        <v>0</v>
      </c>
      <c r="BJ376" s="17" t="s">
        <v>88</v>
      </c>
      <c r="BK376" s="151">
        <f t="shared" si="89"/>
        <v>0</v>
      </c>
      <c r="BL376" s="17" t="s">
        <v>210</v>
      </c>
      <c r="BM376" s="150" t="s">
        <v>1951</v>
      </c>
    </row>
    <row r="377" spans="2:65" s="11" customFormat="1" ht="22.9" customHeight="1">
      <c r="B377" s="126"/>
      <c r="D377" s="127" t="s">
        <v>74</v>
      </c>
      <c r="E377" s="152" t="s">
        <v>1952</v>
      </c>
      <c r="F377" s="152" t="s">
        <v>6353</v>
      </c>
      <c r="I377" s="129"/>
      <c r="J377" s="153">
        <f>BK377</f>
        <v>0</v>
      </c>
      <c r="L377" s="126"/>
      <c r="M377" s="131"/>
      <c r="P377" s="132">
        <f>SUM(P378:P387)</f>
        <v>0</v>
      </c>
      <c r="R377" s="132">
        <f>SUM(R378:R387)</f>
        <v>0</v>
      </c>
      <c r="T377" s="133">
        <f>SUM(T378:T387)</f>
        <v>0</v>
      </c>
      <c r="AR377" s="127" t="s">
        <v>82</v>
      </c>
      <c r="AT377" s="134" t="s">
        <v>74</v>
      </c>
      <c r="AU377" s="134" t="s">
        <v>82</v>
      </c>
      <c r="AY377" s="127" t="s">
        <v>205</v>
      </c>
      <c r="BK377" s="135">
        <f>SUM(BK378:BK387)</f>
        <v>0</v>
      </c>
    </row>
    <row r="378" spans="2:65" s="1" customFormat="1" ht="16.5" customHeight="1">
      <c r="B378" s="136"/>
      <c r="C378" s="137" t="s">
        <v>1709</v>
      </c>
      <c r="D378" s="137" t="s">
        <v>206</v>
      </c>
      <c r="E378" s="138" t="s">
        <v>1594</v>
      </c>
      <c r="F378" s="139" t="s">
        <v>1442</v>
      </c>
      <c r="G378" s="140" t="s">
        <v>592</v>
      </c>
      <c r="H378" s="141">
        <v>2</v>
      </c>
      <c r="I378" s="142"/>
      <c r="J378" s="143">
        <f t="shared" ref="J378:J387" si="90">ROUND(I378*H378,2)</f>
        <v>0</v>
      </c>
      <c r="K378" s="144"/>
      <c r="L378" s="145"/>
      <c r="M378" s="146" t="s">
        <v>1</v>
      </c>
      <c r="N378" s="147" t="s">
        <v>41</v>
      </c>
      <c r="P378" s="148">
        <f t="shared" ref="P378:P387" si="91">O378*H378</f>
        <v>0</v>
      </c>
      <c r="Q378" s="148">
        <v>0</v>
      </c>
      <c r="R378" s="148">
        <f t="shared" ref="R378:R387" si="92">Q378*H378</f>
        <v>0</v>
      </c>
      <c r="S378" s="148">
        <v>0</v>
      </c>
      <c r="T378" s="149">
        <f t="shared" ref="T378:T387" si="93">S378*H378</f>
        <v>0</v>
      </c>
      <c r="AR378" s="150" t="s">
        <v>209</v>
      </c>
      <c r="AT378" s="150" t="s">
        <v>206</v>
      </c>
      <c r="AU378" s="150" t="s">
        <v>88</v>
      </c>
      <c r="AY378" s="17" t="s">
        <v>205</v>
      </c>
      <c r="BE378" s="151">
        <f t="shared" ref="BE378:BE387" si="94">IF(N378="základná",J378,0)</f>
        <v>0</v>
      </c>
      <c r="BF378" s="151">
        <f t="shared" ref="BF378:BF387" si="95">IF(N378="znížená",J378,0)</f>
        <v>0</v>
      </c>
      <c r="BG378" s="151">
        <f t="shared" ref="BG378:BG387" si="96">IF(N378="zákl. prenesená",J378,0)</f>
        <v>0</v>
      </c>
      <c r="BH378" s="151">
        <f t="shared" ref="BH378:BH387" si="97">IF(N378="zníž. prenesená",J378,0)</f>
        <v>0</v>
      </c>
      <c r="BI378" s="151">
        <f t="shared" ref="BI378:BI387" si="98">IF(N378="nulová",J378,0)</f>
        <v>0</v>
      </c>
      <c r="BJ378" s="17" t="s">
        <v>88</v>
      </c>
      <c r="BK378" s="151">
        <f t="shared" ref="BK378:BK387" si="99">ROUND(I378*H378,2)</f>
        <v>0</v>
      </c>
      <c r="BL378" s="17" t="s">
        <v>210</v>
      </c>
      <c r="BM378" s="150" t="s">
        <v>1953</v>
      </c>
    </row>
    <row r="379" spans="2:65" s="1" customFormat="1" ht="16.5" customHeight="1">
      <c r="B379" s="136"/>
      <c r="C379" s="137" t="s">
        <v>1954</v>
      </c>
      <c r="D379" s="137" t="s">
        <v>206</v>
      </c>
      <c r="E379" s="138" t="s">
        <v>1955</v>
      </c>
      <c r="F379" s="139" t="s">
        <v>1933</v>
      </c>
      <c r="G379" s="140" t="s">
        <v>592</v>
      </c>
      <c r="H379" s="141">
        <v>95</v>
      </c>
      <c r="I379" s="142"/>
      <c r="J379" s="143">
        <f t="shared" si="90"/>
        <v>0</v>
      </c>
      <c r="K379" s="144"/>
      <c r="L379" s="145"/>
      <c r="M379" s="146" t="s">
        <v>1</v>
      </c>
      <c r="N379" s="147" t="s">
        <v>41</v>
      </c>
      <c r="P379" s="148">
        <f t="shared" si="91"/>
        <v>0</v>
      </c>
      <c r="Q379" s="148">
        <v>0</v>
      </c>
      <c r="R379" s="148">
        <f t="shared" si="92"/>
        <v>0</v>
      </c>
      <c r="S379" s="148">
        <v>0</v>
      </c>
      <c r="T379" s="149">
        <f t="shared" si="93"/>
        <v>0</v>
      </c>
      <c r="AR379" s="150" t="s">
        <v>209</v>
      </c>
      <c r="AT379" s="150" t="s">
        <v>206</v>
      </c>
      <c r="AU379" s="150" t="s">
        <v>88</v>
      </c>
      <c r="AY379" s="17" t="s">
        <v>205</v>
      </c>
      <c r="BE379" s="151">
        <f t="shared" si="94"/>
        <v>0</v>
      </c>
      <c r="BF379" s="151">
        <f t="shared" si="95"/>
        <v>0</v>
      </c>
      <c r="BG379" s="151">
        <f t="shared" si="96"/>
        <v>0</v>
      </c>
      <c r="BH379" s="151">
        <f t="shared" si="97"/>
        <v>0</v>
      </c>
      <c r="BI379" s="151">
        <f t="shared" si="98"/>
        <v>0</v>
      </c>
      <c r="BJ379" s="17" t="s">
        <v>88</v>
      </c>
      <c r="BK379" s="151">
        <f t="shared" si="99"/>
        <v>0</v>
      </c>
      <c r="BL379" s="17" t="s">
        <v>210</v>
      </c>
      <c r="BM379" s="150" t="s">
        <v>1956</v>
      </c>
    </row>
    <row r="380" spans="2:65" s="1" customFormat="1" ht="16.5" customHeight="1">
      <c r="B380" s="136"/>
      <c r="C380" s="137" t="s">
        <v>1711</v>
      </c>
      <c r="D380" s="137" t="s">
        <v>206</v>
      </c>
      <c r="E380" s="138" t="s">
        <v>1723</v>
      </c>
      <c r="F380" s="139" t="s">
        <v>1512</v>
      </c>
      <c r="G380" s="140" t="s">
        <v>370</v>
      </c>
      <c r="H380" s="141">
        <v>61</v>
      </c>
      <c r="I380" s="142"/>
      <c r="J380" s="143">
        <f t="shared" si="90"/>
        <v>0</v>
      </c>
      <c r="K380" s="144"/>
      <c r="L380" s="145"/>
      <c r="M380" s="146" t="s">
        <v>1</v>
      </c>
      <c r="N380" s="147" t="s">
        <v>41</v>
      </c>
      <c r="P380" s="148">
        <f t="shared" si="91"/>
        <v>0</v>
      </c>
      <c r="Q380" s="148">
        <v>0</v>
      </c>
      <c r="R380" s="148">
        <f t="shared" si="92"/>
        <v>0</v>
      </c>
      <c r="S380" s="148">
        <v>0</v>
      </c>
      <c r="T380" s="149">
        <f t="shared" si="93"/>
        <v>0</v>
      </c>
      <c r="AR380" s="150" t="s">
        <v>209</v>
      </c>
      <c r="AT380" s="150" t="s">
        <v>206</v>
      </c>
      <c r="AU380" s="150" t="s">
        <v>88</v>
      </c>
      <c r="AY380" s="17" t="s">
        <v>205</v>
      </c>
      <c r="BE380" s="151">
        <f t="shared" si="94"/>
        <v>0</v>
      </c>
      <c r="BF380" s="151">
        <f t="shared" si="95"/>
        <v>0</v>
      </c>
      <c r="BG380" s="151">
        <f t="shared" si="96"/>
        <v>0</v>
      </c>
      <c r="BH380" s="151">
        <f t="shared" si="97"/>
        <v>0</v>
      </c>
      <c r="BI380" s="151">
        <f t="shared" si="98"/>
        <v>0</v>
      </c>
      <c r="BJ380" s="17" t="s">
        <v>88</v>
      </c>
      <c r="BK380" s="151">
        <f t="shared" si="99"/>
        <v>0</v>
      </c>
      <c r="BL380" s="17" t="s">
        <v>210</v>
      </c>
      <c r="BM380" s="150" t="s">
        <v>1957</v>
      </c>
    </row>
    <row r="381" spans="2:65" s="1" customFormat="1" ht="21.75" customHeight="1">
      <c r="B381" s="136"/>
      <c r="C381" s="137" t="s">
        <v>1958</v>
      </c>
      <c r="D381" s="137" t="s">
        <v>206</v>
      </c>
      <c r="E381" s="138" t="s">
        <v>1725</v>
      </c>
      <c r="F381" s="139" t="s">
        <v>1514</v>
      </c>
      <c r="G381" s="140" t="s">
        <v>370</v>
      </c>
      <c r="H381" s="141">
        <v>16</v>
      </c>
      <c r="I381" s="142"/>
      <c r="J381" s="143">
        <f t="shared" si="90"/>
        <v>0</v>
      </c>
      <c r="K381" s="144"/>
      <c r="L381" s="145"/>
      <c r="M381" s="146" t="s">
        <v>1</v>
      </c>
      <c r="N381" s="147" t="s">
        <v>41</v>
      </c>
      <c r="P381" s="148">
        <f t="shared" si="91"/>
        <v>0</v>
      </c>
      <c r="Q381" s="148">
        <v>0</v>
      </c>
      <c r="R381" s="148">
        <f t="shared" si="92"/>
        <v>0</v>
      </c>
      <c r="S381" s="148">
        <v>0</v>
      </c>
      <c r="T381" s="149">
        <f t="shared" si="93"/>
        <v>0</v>
      </c>
      <c r="AR381" s="150" t="s">
        <v>209</v>
      </c>
      <c r="AT381" s="150" t="s">
        <v>206</v>
      </c>
      <c r="AU381" s="150" t="s">
        <v>88</v>
      </c>
      <c r="AY381" s="17" t="s">
        <v>205</v>
      </c>
      <c r="BE381" s="151">
        <f t="shared" si="94"/>
        <v>0</v>
      </c>
      <c r="BF381" s="151">
        <f t="shared" si="95"/>
        <v>0</v>
      </c>
      <c r="BG381" s="151">
        <f t="shared" si="96"/>
        <v>0</v>
      </c>
      <c r="BH381" s="151">
        <f t="shared" si="97"/>
        <v>0</v>
      </c>
      <c r="BI381" s="151">
        <f t="shared" si="98"/>
        <v>0</v>
      </c>
      <c r="BJ381" s="17" t="s">
        <v>88</v>
      </c>
      <c r="BK381" s="151">
        <f t="shared" si="99"/>
        <v>0</v>
      </c>
      <c r="BL381" s="17" t="s">
        <v>210</v>
      </c>
      <c r="BM381" s="150" t="s">
        <v>1959</v>
      </c>
    </row>
    <row r="382" spans="2:65" s="1" customFormat="1" ht="16.5" customHeight="1">
      <c r="B382" s="136"/>
      <c r="C382" s="137" t="s">
        <v>1713</v>
      </c>
      <c r="D382" s="137" t="s">
        <v>206</v>
      </c>
      <c r="E382" s="138" t="s">
        <v>1735</v>
      </c>
      <c r="F382" s="139" t="s">
        <v>1524</v>
      </c>
      <c r="G382" s="140" t="s">
        <v>370</v>
      </c>
      <c r="H382" s="141">
        <v>35</v>
      </c>
      <c r="I382" s="142"/>
      <c r="J382" s="143">
        <f t="shared" si="90"/>
        <v>0</v>
      </c>
      <c r="K382" s="144"/>
      <c r="L382" s="145"/>
      <c r="M382" s="146" t="s">
        <v>1</v>
      </c>
      <c r="N382" s="147" t="s">
        <v>41</v>
      </c>
      <c r="P382" s="148">
        <f t="shared" si="91"/>
        <v>0</v>
      </c>
      <c r="Q382" s="148">
        <v>0</v>
      </c>
      <c r="R382" s="148">
        <f t="shared" si="92"/>
        <v>0</v>
      </c>
      <c r="S382" s="148">
        <v>0</v>
      </c>
      <c r="T382" s="149">
        <f t="shared" si="93"/>
        <v>0</v>
      </c>
      <c r="AR382" s="150" t="s">
        <v>209</v>
      </c>
      <c r="AT382" s="150" t="s">
        <v>206</v>
      </c>
      <c r="AU382" s="150" t="s">
        <v>88</v>
      </c>
      <c r="AY382" s="17" t="s">
        <v>205</v>
      </c>
      <c r="BE382" s="151">
        <f t="shared" si="94"/>
        <v>0</v>
      </c>
      <c r="BF382" s="151">
        <f t="shared" si="95"/>
        <v>0</v>
      </c>
      <c r="BG382" s="151">
        <f t="shared" si="96"/>
        <v>0</v>
      </c>
      <c r="BH382" s="151">
        <f t="shared" si="97"/>
        <v>0</v>
      </c>
      <c r="BI382" s="151">
        <f t="shared" si="98"/>
        <v>0</v>
      </c>
      <c r="BJ382" s="17" t="s">
        <v>88</v>
      </c>
      <c r="BK382" s="151">
        <f t="shared" si="99"/>
        <v>0</v>
      </c>
      <c r="BL382" s="17" t="s">
        <v>210</v>
      </c>
      <c r="BM382" s="150" t="s">
        <v>1960</v>
      </c>
    </row>
    <row r="383" spans="2:65" s="1" customFormat="1" ht="16.5" customHeight="1">
      <c r="B383" s="136"/>
      <c r="C383" s="137" t="s">
        <v>1961</v>
      </c>
      <c r="D383" s="137" t="s">
        <v>206</v>
      </c>
      <c r="E383" s="138" t="s">
        <v>1737</v>
      </c>
      <c r="F383" s="139" t="s">
        <v>1526</v>
      </c>
      <c r="G383" s="140" t="s">
        <v>370</v>
      </c>
      <c r="H383" s="141">
        <v>10</v>
      </c>
      <c r="I383" s="142"/>
      <c r="J383" s="143">
        <f t="shared" si="90"/>
        <v>0</v>
      </c>
      <c r="K383" s="144"/>
      <c r="L383" s="145"/>
      <c r="M383" s="146" t="s">
        <v>1</v>
      </c>
      <c r="N383" s="147" t="s">
        <v>41</v>
      </c>
      <c r="P383" s="148">
        <f t="shared" si="91"/>
        <v>0</v>
      </c>
      <c r="Q383" s="148">
        <v>0</v>
      </c>
      <c r="R383" s="148">
        <f t="shared" si="92"/>
        <v>0</v>
      </c>
      <c r="S383" s="148">
        <v>0</v>
      </c>
      <c r="T383" s="149">
        <f t="shared" si="93"/>
        <v>0</v>
      </c>
      <c r="AR383" s="150" t="s">
        <v>209</v>
      </c>
      <c r="AT383" s="150" t="s">
        <v>206</v>
      </c>
      <c r="AU383" s="150" t="s">
        <v>88</v>
      </c>
      <c r="AY383" s="17" t="s">
        <v>205</v>
      </c>
      <c r="BE383" s="151">
        <f t="shared" si="94"/>
        <v>0</v>
      </c>
      <c r="BF383" s="151">
        <f t="shared" si="95"/>
        <v>0</v>
      </c>
      <c r="BG383" s="151">
        <f t="shared" si="96"/>
        <v>0</v>
      </c>
      <c r="BH383" s="151">
        <f t="shared" si="97"/>
        <v>0</v>
      </c>
      <c r="BI383" s="151">
        <f t="shared" si="98"/>
        <v>0</v>
      </c>
      <c r="BJ383" s="17" t="s">
        <v>88</v>
      </c>
      <c r="BK383" s="151">
        <f t="shared" si="99"/>
        <v>0</v>
      </c>
      <c r="BL383" s="17" t="s">
        <v>210</v>
      </c>
      <c r="BM383" s="150" t="s">
        <v>1962</v>
      </c>
    </row>
    <row r="384" spans="2:65" s="1" customFormat="1" ht="44.25" customHeight="1">
      <c r="B384" s="136"/>
      <c r="C384" s="137" t="s">
        <v>1715</v>
      </c>
      <c r="D384" s="137" t="s">
        <v>206</v>
      </c>
      <c r="E384" s="138" t="s">
        <v>1963</v>
      </c>
      <c r="F384" s="139" t="s">
        <v>1964</v>
      </c>
      <c r="G384" s="140" t="s">
        <v>592</v>
      </c>
      <c r="H384" s="141">
        <v>1</v>
      </c>
      <c r="I384" s="142"/>
      <c r="J384" s="143">
        <f t="shared" si="90"/>
        <v>0</v>
      </c>
      <c r="K384" s="144"/>
      <c r="L384" s="145"/>
      <c r="M384" s="146" t="s">
        <v>1</v>
      </c>
      <c r="N384" s="147" t="s">
        <v>41</v>
      </c>
      <c r="P384" s="148">
        <f t="shared" si="91"/>
        <v>0</v>
      </c>
      <c r="Q384" s="148">
        <v>0</v>
      </c>
      <c r="R384" s="148">
        <f t="shared" si="92"/>
        <v>0</v>
      </c>
      <c r="S384" s="148">
        <v>0</v>
      </c>
      <c r="T384" s="149">
        <f t="shared" si="93"/>
        <v>0</v>
      </c>
      <c r="AR384" s="150" t="s">
        <v>209</v>
      </c>
      <c r="AT384" s="150" t="s">
        <v>206</v>
      </c>
      <c r="AU384" s="150" t="s">
        <v>88</v>
      </c>
      <c r="AY384" s="17" t="s">
        <v>205</v>
      </c>
      <c r="BE384" s="151">
        <f t="shared" si="94"/>
        <v>0</v>
      </c>
      <c r="BF384" s="151">
        <f t="shared" si="95"/>
        <v>0</v>
      </c>
      <c r="BG384" s="151">
        <f t="shared" si="96"/>
        <v>0</v>
      </c>
      <c r="BH384" s="151">
        <f t="shared" si="97"/>
        <v>0</v>
      </c>
      <c r="BI384" s="151">
        <f t="shared" si="98"/>
        <v>0</v>
      </c>
      <c r="BJ384" s="17" t="s">
        <v>88</v>
      </c>
      <c r="BK384" s="151">
        <f t="shared" si="99"/>
        <v>0</v>
      </c>
      <c r="BL384" s="17" t="s">
        <v>210</v>
      </c>
      <c r="BM384" s="150" t="s">
        <v>1965</v>
      </c>
    </row>
    <row r="385" spans="2:65" s="1" customFormat="1" ht="24.2" customHeight="1">
      <c r="B385" s="136"/>
      <c r="C385" s="137" t="s">
        <v>1966</v>
      </c>
      <c r="D385" s="137" t="s">
        <v>206</v>
      </c>
      <c r="E385" s="138" t="s">
        <v>1967</v>
      </c>
      <c r="F385" s="139" t="s">
        <v>1968</v>
      </c>
      <c r="G385" s="140" t="s">
        <v>592</v>
      </c>
      <c r="H385" s="141">
        <v>1</v>
      </c>
      <c r="I385" s="142"/>
      <c r="J385" s="143">
        <f t="shared" si="90"/>
        <v>0</v>
      </c>
      <c r="K385" s="144"/>
      <c r="L385" s="145"/>
      <c r="M385" s="146" t="s">
        <v>1</v>
      </c>
      <c r="N385" s="147" t="s">
        <v>41</v>
      </c>
      <c r="P385" s="148">
        <f t="shared" si="91"/>
        <v>0</v>
      </c>
      <c r="Q385" s="148">
        <v>0</v>
      </c>
      <c r="R385" s="148">
        <f t="shared" si="92"/>
        <v>0</v>
      </c>
      <c r="S385" s="148">
        <v>0</v>
      </c>
      <c r="T385" s="149">
        <f t="shared" si="93"/>
        <v>0</v>
      </c>
      <c r="AR385" s="150" t="s">
        <v>209</v>
      </c>
      <c r="AT385" s="150" t="s">
        <v>206</v>
      </c>
      <c r="AU385" s="150" t="s">
        <v>88</v>
      </c>
      <c r="AY385" s="17" t="s">
        <v>205</v>
      </c>
      <c r="BE385" s="151">
        <f t="shared" si="94"/>
        <v>0</v>
      </c>
      <c r="BF385" s="151">
        <f t="shared" si="95"/>
        <v>0</v>
      </c>
      <c r="BG385" s="151">
        <f t="shared" si="96"/>
        <v>0</v>
      </c>
      <c r="BH385" s="151">
        <f t="shared" si="97"/>
        <v>0</v>
      </c>
      <c r="BI385" s="151">
        <f t="shared" si="98"/>
        <v>0</v>
      </c>
      <c r="BJ385" s="17" t="s">
        <v>88</v>
      </c>
      <c r="BK385" s="151">
        <f t="shared" si="99"/>
        <v>0</v>
      </c>
      <c r="BL385" s="17" t="s">
        <v>210</v>
      </c>
      <c r="BM385" s="150" t="s">
        <v>1969</v>
      </c>
    </row>
    <row r="386" spans="2:65" s="1" customFormat="1" ht="16.5" customHeight="1">
      <c r="B386" s="136"/>
      <c r="C386" s="137" t="s">
        <v>1717</v>
      </c>
      <c r="D386" s="137" t="s">
        <v>206</v>
      </c>
      <c r="E386" s="138" t="s">
        <v>1776</v>
      </c>
      <c r="F386" s="139" t="s">
        <v>1568</v>
      </c>
      <c r="G386" s="140" t="s">
        <v>592</v>
      </c>
      <c r="H386" s="141">
        <v>7</v>
      </c>
      <c r="I386" s="142"/>
      <c r="J386" s="143">
        <f t="shared" si="90"/>
        <v>0</v>
      </c>
      <c r="K386" s="144"/>
      <c r="L386" s="145"/>
      <c r="M386" s="146" t="s">
        <v>1</v>
      </c>
      <c r="N386" s="147" t="s">
        <v>41</v>
      </c>
      <c r="P386" s="148">
        <f t="shared" si="91"/>
        <v>0</v>
      </c>
      <c r="Q386" s="148">
        <v>0</v>
      </c>
      <c r="R386" s="148">
        <f t="shared" si="92"/>
        <v>0</v>
      </c>
      <c r="S386" s="148">
        <v>0</v>
      </c>
      <c r="T386" s="149">
        <f t="shared" si="93"/>
        <v>0</v>
      </c>
      <c r="AR386" s="150" t="s">
        <v>209</v>
      </c>
      <c r="AT386" s="150" t="s">
        <v>206</v>
      </c>
      <c r="AU386" s="150" t="s">
        <v>88</v>
      </c>
      <c r="AY386" s="17" t="s">
        <v>205</v>
      </c>
      <c r="BE386" s="151">
        <f t="shared" si="94"/>
        <v>0</v>
      </c>
      <c r="BF386" s="151">
        <f t="shared" si="95"/>
        <v>0</v>
      </c>
      <c r="BG386" s="151">
        <f t="shared" si="96"/>
        <v>0</v>
      </c>
      <c r="BH386" s="151">
        <f t="shared" si="97"/>
        <v>0</v>
      </c>
      <c r="BI386" s="151">
        <f t="shared" si="98"/>
        <v>0</v>
      </c>
      <c r="BJ386" s="17" t="s">
        <v>88</v>
      </c>
      <c r="BK386" s="151">
        <f t="shared" si="99"/>
        <v>0</v>
      </c>
      <c r="BL386" s="17" t="s">
        <v>210</v>
      </c>
      <c r="BM386" s="150" t="s">
        <v>1970</v>
      </c>
    </row>
    <row r="387" spans="2:65" s="1" customFormat="1" ht="16.5" customHeight="1">
      <c r="B387" s="136"/>
      <c r="C387" s="137" t="s">
        <v>1971</v>
      </c>
      <c r="D387" s="137" t="s">
        <v>206</v>
      </c>
      <c r="E387" s="138" t="s">
        <v>1790</v>
      </c>
      <c r="F387" s="139" t="s">
        <v>1791</v>
      </c>
      <c r="G387" s="140" t="s">
        <v>1590</v>
      </c>
      <c r="H387" s="203"/>
      <c r="I387" s="142"/>
      <c r="J387" s="143">
        <f t="shared" si="90"/>
        <v>0</v>
      </c>
      <c r="K387" s="144"/>
      <c r="L387" s="145"/>
      <c r="M387" s="146" t="s">
        <v>1</v>
      </c>
      <c r="N387" s="147" t="s">
        <v>41</v>
      </c>
      <c r="P387" s="148">
        <f t="shared" si="91"/>
        <v>0</v>
      </c>
      <c r="Q387" s="148">
        <v>0</v>
      </c>
      <c r="R387" s="148">
        <f t="shared" si="92"/>
        <v>0</v>
      </c>
      <c r="S387" s="148">
        <v>0</v>
      </c>
      <c r="T387" s="149">
        <f t="shared" si="93"/>
        <v>0</v>
      </c>
      <c r="AR387" s="150" t="s">
        <v>209</v>
      </c>
      <c r="AT387" s="150" t="s">
        <v>206</v>
      </c>
      <c r="AU387" s="150" t="s">
        <v>88</v>
      </c>
      <c r="AY387" s="17" t="s">
        <v>205</v>
      </c>
      <c r="BE387" s="151">
        <f t="shared" si="94"/>
        <v>0</v>
      </c>
      <c r="BF387" s="151">
        <f t="shared" si="95"/>
        <v>0</v>
      </c>
      <c r="BG387" s="151">
        <f t="shared" si="96"/>
        <v>0</v>
      </c>
      <c r="BH387" s="151">
        <f t="shared" si="97"/>
        <v>0</v>
      </c>
      <c r="BI387" s="151">
        <f t="shared" si="98"/>
        <v>0</v>
      </c>
      <c r="BJ387" s="17" t="s">
        <v>88</v>
      </c>
      <c r="BK387" s="151">
        <f t="shared" si="99"/>
        <v>0</v>
      </c>
      <c r="BL387" s="17" t="s">
        <v>210</v>
      </c>
      <c r="BM387" s="150" t="s">
        <v>1972</v>
      </c>
    </row>
    <row r="388" spans="2:65" s="11" customFormat="1" ht="22.9" customHeight="1">
      <c r="B388" s="126"/>
      <c r="D388" s="127" t="s">
        <v>74</v>
      </c>
      <c r="E388" s="152" t="s">
        <v>891</v>
      </c>
      <c r="F388" s="152" t="s">
        <v>1973</v>
      </c>
      <c r="I388" s="129"/>
      <c r="J388" s="153">
        <f>BK388</f>
        <v>0</v>
      </c>
      <c r="L388" s="126"/>
      <c r="M388" s="131"/>
      <c r="P388" s="132">
        <f>SUM(P389:P389)</f>
        <v>0</v>
      </c>
      <c r="R388" s="132">
        <f>SUM(R389:R389)</f>
        <v>0</v>
      </c>
      <c r="T388" s="133">
        <f>SUM(T389:T389)</f>
        <v>0</v>
      </c>
      <c r="AR388" s="127" t="s">
        <v>210</v>
      </c>
      <c r="AT388" s="134" t="s">
        <v>74</v>
      </c>
      <c r="AU388" s="134" t="s">
        <v>82</v>
      </c>
      <c r="AY388" s="127" t="s">
        <v>205</v>
      </c>
      <c r="BK388" s="135">
        <f>SUM(BK389:BK389)</f>
        <v>0</v>
      </c>
    </row>
    <row r="389" spans="2:65" s="1" customFormat="1" ht="16.5" customHeight="1">
      <c r="B389" s="136"/>
      <c r="C389" s="154" t="s">
        <v>1719</v>
      </c>
      <c r="D389" s="154" t="s">
        <v>214</v>
      </c>
      <c r="E389" s="155" t="s">
        <v>1974</v>
      </c>
      <c r="F389" s="156" t="s">
        <v>1975</v>
      </c>
      <c r="G389" s="157" t="s">
        <v>1587</v>
      </c>
      <c r="H389" s="158">
        <v>1</v>
      </c>
      <c r="I389" s="159"/>
      <c r="J389" s="160">
        <f>ROUND(I389*H389,2)</f>
        <v>0</v>
      </c>
      <c r="K389" s="161"/>
      <c r="L389" s="32"/>
      <c r="M389" s="162" t="s">
        <v>1</v>
      </c>
      <c r="N389" s="163" t="s">
        <v>41</v>
      </c>
      <c r="P389" s="148">
        <f>O389*H389</f>
        <v>0</v>
      </c>
      <c r="Q389" s="148">
        <v>0</v>
      </c>
      <c r="R389" s="148">
        <f>Q389*H389</f>
        <v>0</v>
      </c>
      <c r="S389" s="148">
        <v>0</v>
      </c>
      <c r="T389" s="149">
        <f>S389*H389</f>
        <v>0</v>
      </c>
      <c r="AR389" s="150" t="s">
        <v>1976</v>
      </c>
      <c r="AT389" s="150" t="s">
        <v>214</v>
      </c>
      <c r="AU389" s="150" t="s">
        <v>88</v>
      </c>
      <c r="AY389" s="17" t="s">
        <v>205</v>
      </c>
      <c r="BE389" s="151">
        <f>IF(N389="základná",J389,0)</f>
        <v>0</v>
      </c>
      <c r="BF389" s="151">
        <f>IF(N389="znížená",J389,0)</f>
        <v>0</v>
      </c>
      <c r="BG389" s="151">
        <f>IF(N389="zákl. prenesená",J389,0)</f>
        <v>0</v>
      </c>
      <c r="BH389" s="151">
        <f>IF(N389="zníž. prenesená",J389,0)</f>
        <v>0</v>
      </c>
      <c r="BI389" s="151">
        <f>IF(N389="nulová",J389,0)</f>
        <v>0</v>
      </c>
      <c r="BJ389" s="17" t="s">
        <v>88</v>
      </c>
      <c r="BK389" s="151">
        <f>ROUND(I389*H389,2)</f>
        <v>0</v>
      </c>
      <c r="BL389" s="17" t="s">
        <v>1976</v>
      </c>
      <c r="BM389" s="150" t="s">
        <v>1977</v>
      </c>
    </row>
    <row r="390" spans="2:65" s="1" customFormat="1" ht="6.95" customHeight="1"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32"/>
    </row>
  </sheetData>
  <autoFilter ref="C127:K389" xr:uid="{00000000-0009-0000-0000-000007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60"/>
  <sheetViews>
    <sheetView showGridLines="0" topLeftCell="A113" workbookViewId="0">
      <selection activeCell="AA142" sqref="AA14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113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170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70" t="str">
        <f>'Rekapitulácia stavby'!K6</f>
        <v>PD PRE MODERNIZÁCIU A STAVEBNÉ ÚPRAVY-  ŠD NOVÁ DOBA  PRI SPU V NITRE</v>
      </c>
      <c r="F7" s="271"/>
      <c r="G7" s="271"/>
      <c r="H7" s="271"/>
      <c r="L7" s="20"/>
    </row>
    <row r="8" spans="2:46" ht="12" customHeight="1">
      <c r="B8" s="20"/>
      <c r="D8" s="27" t="s">
        <v>171</v>
      </c>
      <c r="L8" s="20"/>
    </row>
    <row r="9" spans="2:46" s="1" customFormat="1" ht="16.5" customHeight="1">
      <c r="B9" s="32"/>
      <c r="E9" s="270" t="s">
        <v>1978</v>
      </c>
      <c r="F9" s="269"/>
      <c r="G9" s="269"/>
      <c r="H9" s="269"/>
      <c r="L9" s="32"/>
    </row>
    <row r="10" spans="2:46" s="1" customFormat="1" ht="12" customHeight="1">
      <c r="B10" s="32"/>
      <c r="D10" s="27" t="s">
        <v>173</v>
      </c>
      <c r="L10" s="32"/>
    </row>
    <row r="11" spans="2:46" s="1" customFormat="1" ht="30" customHeight="1">
      <c r="B11" s="32"/>
      <c r="E11" s="225" t="s">
        <v>1979</v>
      </c>
      <c r="F11" s="269"/>
      <c r="G11" s="269"/>
      <c r="H11" s="269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175</v>
      </c>
      <c r="I14" s="27" t="s">
        <v>21</v>
      </c>
      <c r="J14" s="55" t="str">
        <f>'Rekapitulácia stavby'!AN8</f>
        <v>6. 6. 2024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176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2" t="str">
        <f>'Rekapitulácia stavby'!E14</f>
        <v>Vyplň údaj</v>
      </c>
      <c r="F20" s="273"/>
      <c r="G20" s="273"/>
      <c r="H20" s="273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177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1980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2"/>
      <c r="E29" s="262" t="s">
        <v>1</v>
      </c>
      <c r="F29" s="262"/>
      <c r="G29" s="262"/>
      <c r="H29" s="262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35</v>
      </c>
      <c r="J32" s="69" t="e">
        <f>ROUND(J124, 2)</f>
        <v>#REF!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4">
        <f>ROUND((SUM(BE124:BE159)),  2)</f>
        <v>0</v>
      </c>
      <c r="G35" s="95"/>
      <c r="H35" s="95"/>
      <c r="I35" s="96">
        <v>0.2</v>
      </c>
      <c r="J35" s="94">
        <f>ROUND(((SUM(BE124:BE159))*I35),  2)</f>
        <v>0</v>
      </c>
      <c r="L35" s="32"/>
    </row>
    <row r="36" spans="2:12" s="1" customFormat="1" ht="14.45" customHeight="1">
      <c r="B36" s="32"/>
      <c r="E36" s="37" t="s">
        <v>41</v>
      </c>
      <c r="F36" s="94">
        <f>ROUND((SUM(BF124:BF159)),  2)</f>
        <v>0</v>
      </c>
      <c r="G36" s="95"/>
      <c r="H36" s="95"/>
      <c r="I36" s="96">
        <v>0.2</v>
      </c>
      <c r="J36" s="94">
        <f>ROUND(((SUM(BF124:BF159))*I36),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7">
        <f>ROUND((SUM(BG124:BG159)),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7">
        <f>ROUND((SUM(BH124:BH159)),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4">
        <f>ROUND((SUM(BI124:BI159)),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45</v>
      </c>
      <c r="E41" s="60"/>
      <c r="F41" s="60"/>
      <c r="G41" s="100" t="s">
        <v>46</v>
      </c>
      <c r="H41" s="101" t="s">
        <v>47</v>
      </c>
      <c r="I41" s="60"/>
      <c r="J41" s="102" t="e">
        <f>SUM(J32:J39)</f>
        <v>#REF!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4" t="s">
        <v>51</v>
      </c>
      <c r="G61" s="46" t="s">
        <v>50</v>
      </c>
      <c r="H61" s="34"/>
      <c r="I61" s="34"/>
      <c r="J61" s="105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4" t="s">
        <v>51</v>
      </c>
      <c r="G76" s="46" t="s">
        <v>50</v>
      </c>
      <c r="H76" s="34"/>
      <c r="I76" s="34"/>
      <c r="J76" s="105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179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70" t="str">
        <f>E7</f>
        <v>PD PRE MODERNIZÁCIU A STAVEBNÉ ÚPRAVY-  ŠD NOVÁ DOBA  PRI SPU V NITRE</v>
      </c>
      <c r="F85" s="271"/>
      <c r="G85" s="271"/>
      <c r="H85" s="271"/>
      <c r="L85" s="32"/>
    </row>
    <row r="86" spans="2:12" ht="12" customHeight="1">
      <c r="B86" s="20"/>
      <c r="C86" s="27" t="s">
        <v>171</v>
      </c>
      <c r="L86" s="20"/>
    </row>
    <row r="87" spans="2:12" s="1" customFormat="1" ht="16.5" customHeight="1">
      <c r="B87" s="32"/>
      <c r="E87" s="270" t="s">
        <v>1978</v>
      </c>
      <c r="F87" s="269"/>
      <c r="G87" s="269"/>
      <c r="H87" s="269"/>
      <c r="L87" s="32"/>
    </row>
    <row r="88" spans="2:12" s="1" customFormat="1" ht="12" customHeight="1">
      <c r="B88" s="32"/>
      <c r="C88" s="27" t="s">
        <v>173</v>
      </c>
      <c r="L88" s="32"/>
    </row>
    <row r="89" spans="2:12" s="1" customFormat="1" ht="30" customHeight="1">
      <c r="B89" s="32"/>
      <c r="E89" s="225" t="str">
        <f>E11</f>
        <v xml:space="preserve">E1.1a - E1.1a Prípravné práce, odpojenie  +  BOZ búracie práce, zariadenie staveniska, autorský dozor </v>
      </c>
      <c r="F89" s="269"/>
      <c r="G89" s="269"/>
      <c r="H89" s="269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6. 6. 2024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180</v>
      </c>
      <c r="D96" s="98"/>
      <c r="E96" s="98"/>
      <c r="F96" s="98"/>
      <c r="G96" s="98"/>
      <c r="H96" s="98"/>
      <c r="I96" s="98"/>
      <c r="J96" s="107" t="s">
        <v>181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182</v>
      </c>
      <c r="J98" s="69" t="e">
        <f>J124</f>
        <v>#REF!</v>
      </c>
      <c r="L98" s="32"/>
      <c r="AU98" s="17" t="s">
        <v>183</v>
      </c>
    </row>
    <row r="99" spans="2:47" s="8" customFormat="1" ht="24.95" customHeight="1">
      <c r="B99" s="109"/>
      <c r="D99" s="110" t="s">
        <v>1981</v>
      </c>
      <c r="E99" s="111"/>
      <c r="F99" s="111"/>
      <c r="G99" s="111"/>
      <c r="H99" s="111"/>
      <c r="I99" s="111"/>
      <c r="J99" s="112" t="e">
        <f>#REF!</f>
        <v>#REF!</v>
      </c>
      <c r="L99" s="109"/>
    </row>
    <row r="100" spans="2:47" s="8" customFormat="1" ht="24.95" customHeight="1">
      <c r="B100" s="109"/>
      <c r="D100" s="110" t="s">
        <v>1982</v>
      </c>
      <c r="E100" s="111"/>
      <c r="F100" s="111"/>
      <c r="G100" s="111"/>
      <c r="H100" s="111"/>
      <c r="I100" s="111"/>
      <c r="J100" s="112" t="e">
        <f>#REF!</f>
        <v>#REF!</v>
      </c>
      <c r="L100" s="109"/>
    </row>
    <row r="101" spans="2:47" s="8" customFormat="1" ht="24.95" customHeight="1">
      <c r="B101" s="109"/>
      <c r="D101" s="110" t="s">
        <v>1983</v>
      </c>
      <c r="E101" s="111"/>
      <c r="F101" s="111"/>
      <c r="G101" s="111"/>
      <c r="H101" s="111"/>
      <c r="I101" s="111"/>
      <c r="J101" s="112">
        <f>J125</f>
        <v>0</v>
      </c>
      <c r="L101" s="109"/>
    </row>
    <row r="102" spans="2:47" s="8" customFormat="1" ht="24.95" customHeight="1">
      <c r="B102" s="109"/>
      <c r="D102" s="110" t="s">
        <v>1984</v>
      </c>
      <c r="E102" s="111"/>
      <c r="F102" s="111"/>
      <c r="G102" s="111"/>
      <c r="H102" s="111"/>
      <c r="I102" s="111"/>
      <c r="J102" s="112">
        <f>J143</f>
        <v>0</v>
      </c>
      <c r="L102" s="109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191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26.25" customHeight="1">
      <c r="B112" s="32"/>
      <c r="E112" s="270" t="str">
        <f>E7</f>
        <v>PD PRE MODERNIZÁCIU A STAVEBNÉ ÚPRAVY-  ŠD NOVÁ DOBA  PRI SPU V NITRE</v>
      </c>
      <c r="F112" s="271"/>
      <c r="G112" s="271"/>
      <c r="H112" s="271"/>
      <c r="L112" s="32"/>
    </row>
    <row r="113" spans="2:65" ht="12" customHeight="1">
      <c r="B113" s="20"/>
      <c r="C113" s="27" t="s">
        <v>171</v>
      </c>
      <c r="L113" s="20"/>
    </row>
    <row r="114" spans="2:65" s="1" customFormat="1" ht="16.5" customHeight="1">
      <c r="B114" s="32"/>
      <c r="E114" s="270" t="s">
        <v>1978</v>
      </c>
      <c r="F114" s="269"/>
      <c r="G114" s="269"/>
      <c r="H114" s="269"/>
      <c r="L114" s="32"/>
    </row>
    <row r="115" spans="2:65" s="1" customFormat="1" ht="12" customHeight="1">
      <c r="B115" s="32"/>
      <c r="C115" s="27" t="s">
        <v>173</v>
      </c>
      <c r="L115" s="32"/>
    </row>
    <row r="116" spans="2:65" s="1" customFormat="1" ht="30" customHeight="1">
      <c r="B116" s="32"/>
      <c r="E116" s="225" t="str">
        <f>E11</f>
        <v xml:space="preserve">E1.1a - E1.1a Prípravné práce, odpojenie  +  BOZ búracie práce, zariadenie staveniska, autorský dozor </v>
      </c>
      <c r="F116" s="269"/>
      <c r="G116" s="269"/>
      <c r="H116" s="269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Nitra</v>
      </c>
      <c r="I118" s="27" t="s">
        <v>21</v>
      </c>
      <c r="J118" s="55" t="str">
        <f>IF(J14="","",J14)</f>
        <v>6. 6. 2024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23</v>
      </c>
      <c r="F120" s="25" t="str">
        <f>E17</f>
        <v>SPU v NITRE , A.Hlinku č.2 , 94901 NITRA</v>
      </c>
      <c r="I120" s="27" t="s">
        <v>29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 xml:space="preserve"> K.Šinská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7"/>
      <c r="C123" s="118" t="s">
        <v>192</v>
      </c>
      <c r="D123" s="119" t="s">
        <v>60</v>
      </c>
      <c r="E123" s="119" t="s">
        <v>56</v>
      </c>
      <c r="F123" s="119" t="s">
        <v>57</v>
      </c>
      <c r="G123" s="119" t="s">
        <v>193</v>
      </c>
      <c r="H123" s="119" t="s">
        <v>194</v>
      </c>
      <c r="I123" s="119" t="s">
        <v>195</v>
      </c>
      <c r="J123" s="120" t="s">
        <v>181</v>
      </c>
      <c r="K123" s="121" t="s">
        <v>196</v>
      </c>
      <c r="L123" s="117"/>
      <c r="M123" s="62" t="s">
        <v>1</v>
      </c>
      <c r="N123" s="63" t="s">
        <v>39</v>
      </c>
      <c r="O123" s="63" t="s">
        <v>197</v>
      </c>
      <c r="P123" s="63" t="s">
        <v>198</v>
      </c>
      <c r="Q123" s="63" t="s">
        <v>199</v>
      </c>
      <c r="R123" s="63" t="s">
        <v>200</v>
      </c>
      <c r="S123" s="63" t="s">
        <v>201</v>
      </c>
      <c r="T123" s="64" t="s">
        <v>202</v>
      </c>
    </row>
    <row r="124" spans="2:65" s="1" customFormat="1" ht="22.9" customHeight="1">
      <c r="B124" s="32"/>
      <c r="C124" s="67" t="s">
        <v>182</v>
      </c>
      <c r="J124" s="122" t="e">
        <f>BK124</f>
        <v>#REF!</v>
      </c>
      <c r="L124" s="32"/>
      <c r="M124" s="65"/>
      <c r="N124" s="56"/>
      <c r="O124" s="56"/>
      <c r="P124" s="123" t="e">
        <f>#REF!+#REF!+P125+P143</f>
        <v>#REF!</v>
      </c>
      <c r="Q124" s="56"/>
      <c r="R124" s="123" t="e">
        <f>#REF!+#REF!+R125+R143</f>
        <v>#REF!</v>
      </c>
      <c r="S124" s="56"/>
      <c r="T124" s="124" t="e">
        <f>#REF!+#REF!+T125+T143</f>
        <v>#REF!</v>
      </c>
      <c r="AT124" s="17" t="s">
        <v>74</v>
      </c>
      <c r="AU124" s="17" t="s">
        <v>183</v>
      </c>
      <c r="BK124" s="125" t="e">
        <f>#REF!+#REF!+BK125+BK143</f>
        <v>#REF!</v>
      </c>
    </row>
    <row r="125" spans="2:65" s="11" customFormat="1" ht="25.9" customHeight="1">
      <c r="B125" s="126"/>
      <c r="D125" s="127" t="s">
        <v>74</v>
      </c>
      <c r="E125" s="128" t="s">
        <v>925</v>
      </c>
      <c r="F125" s="128" t="s">
        <v>1986</v>
      </c>
      <c r="I125" s="129"/>
      <c r="J125" s="130">
        <f>BK125</f>
        <v>0</v>
      </c>
      <c r="L125" s="126"/>
      <c r="M125" s="131"/>
      <c r="P125" s="132">
        <f>SUM(P126:P142)</f>
        <v>0</v>
      </c>
      <c r="R125" s="132">
        <f>SUM(R126:R142)</f>
        <v>0</v>
      </c>
      <c r="T125" s="133">
        <f>SUM(T126:T142)</f>
        <v>0</v>
      </c>
      <c r="AR125" s="127" t="s">
        <v>210</v>
      </c>
      <c r="AT125" s="134" t="s">
        <v>74</v>
      </c>
      <c r="AU125" s="134" t="s">
        <v>75</v>
      </c>
      <c r="AY125" s="127" t="s">
        <v>205</v>
      </c>
      <c r="BK125" s="135">
        <f>SUM(BK126:BK142)</f>
        <v>0</v>
      </c>
    </row>
    <row r="126" spans="2:65" s="1" customFormat="1" ht="33" customHeight="1">
      <c r="B126" s="136"/>
      <c r="C126" s="154" t="s">
        <v>267</v>
      </c>
      <c r="D126" s="154" t="s">
        <v>214</v>
      </c>
      <c r="E126" s="155" t="s">
        <v>1987</v>
      </c>
      <c r="F126" s="156" t="s">
        <v>1988</v>
      </c>
      <c r="G126" s="157" t="s">
        <v>930</v>
      </c>
      <c r="H126" s="158">
        <v>360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41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1976</v>
      </c>
      <c r="AT126" s="150" t="s">
        <v>214</v>
      </c>
      <c r="AU126" s="150" t="s">
        <v>82</v>
      </c>
      <c r="AY126" s="17" t="s">
        <v>205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7" t="s">
        <v>88</v>
      </c>
      <c r="BK126" s="151">
        <f>ROUND(I126*H126,2)</f>
        <v>0</v>
      </c>
      <c r="BL126" s="17" t="s">
        <v>1976</v>
      </c>
      <c r="BM126" s="150" t="s">
        <v>1989</v>
      </c>
    </row>
    <row r="127" spans="2:65" s="14" customFormat="1">
      <c r="B127" s="179"/>
      <c r="D127" s="165" t="s">
        <v>219</v>
      </c>
      <c r="E127" s="180" t="s">
        <v>1</v>
      </c>
      <c r="F127" s="181" t="s">
        <v>1990</v>
      </c>
      <c r="H127" s="180" t="s">
        <v>1</v>
      </c>
      <c r="I127" s="182"/>
      <c r="L127" s="179"/>
      <c r="M127" s="183"/>
      <c r="T127" s="184"/>
      <c r="AT127" s="180" t="s">
        <v>219</v>
      </c>
      <c r="AU127" s="180" t="s">
        <v>82</v>
      </c>
      <c r="AV127" s="14" t="s">
        <v>82</v>
      </c>
      <c r="AW127" s="14" t="s">
        <v>31</v>
      </c>
      <c r="AX127" s="14" t="s">
        <v>75</v>
      </c>
      <c r="AY127" s="180" t="s">
        <v>205</v>
      </c>
    </row>
    <row r="128" spans="2:65" s="14" customFormat="1">
      <c r="B128" s="179"/>
      <c r="D128" s="165" t="s">
        <v>219</v>
      </c>
      <c r="E128" s="180" t="s">
        <v>1</v>
      </c>
      <c r="F128" s="181" t="s">
        <v>1991</v>
      </c>
      <c r="H128" s="180" t="s">
        <v>1</v>
      </c>
      <c r="I128" s="182"/>
      <c r="L128" s="179"/>
      <c r="M128" s="183"/>
      <c r="T128" s="184"/>
      <c r="AT128" s="180" t="s">
        <v>219</v>
      </c>
      <c r="AU128" s="180" t="s">
        <v>82</v>
      </c>
      <c r="AV128" s="14" t="s">
        <v>82</v>
      </c>
      <c r="AW128" s="14" t="s">
        <v>31</v>
      </c>
      <c r="AX128" s="14" t="s">
        <v>75</v>
      </c>
      <c r="AY128" s="180" t="s">
        <v>205</v>
      </c>
    </row>
    <row r="129" spans="2:65" s="12" customFormat="1">
      <c r="B129" s="164"/>
      <c r="D129" s="165" t="s">
        <v>219</v>
      </c>
      <c r="E129" s="166" t="s">
        <v>1</v>
      </c>
      <c r="F129" s="167" t="s">
        <v>1992</v>
      </c>
      <c r="H129" s="168">
        <v>120</v>
      </c>
      <c r="I129" s="169"/>
      <c r="L129" s="164"/>
      <c r="M129" s="170"/>
      <c r="T129" s="171"/>
      <c r="AT129" s="166" t="s">
        <v>219</v>
      </c>
      <c r="AU129" s="166" t="s">
        <v>82</v>
      </c>
      <c r="AV129" s="12" t="s">
        <v>88</v>
      </c>
      <c r="AW129" s="12" t="s">
        <v>31</v>
      </c>
      <c r="AX129" s="12" t="s">
        <v>75</v>
      </c>
      <c r="AY129" s="166" t="s">
        <v>205</v>
      </c>
    </row>
    <row r="130" spans="2:65" s="15" customFormat="1">
      <c r="B130" s="185"/>
      <c r="D130" s="165" t="s">
        <v>219</v>
      </c>
      <c r="E130" s="186" t="s">
        <v>1</v>
      </c>
      <c r="F130" s="187" t="s">
        <v>404</v>
      </c>
      <c r="H130" s="188">
        <v>120</v>
      </c>
      <c r="I130" s="189"/>
      <c r="L130" s="185"/>
      <c r="M130" s="190"/>
      <c r="T130" s="191"/>
      <c r="AT130" s="186" t="s">
        <v>219</v>
      </c>
      <c r="AU130" s="186" t="s">
        <v>82</v>
      </c>
      <c r="AV130" s="15" t="s">
        <v>222</v>
      </c>
      <c r="AW130" s="15" t="s">
        <v>31</v>
      </c>
      <c r="AX130" s="15" t="s">
        <v>75</v>
      </c>
      <c r="AY130" s="186" t="s">
        <v>205</v>
      </c>
    </row>
    <row r="131" spans="2:65" s="14" customFormat="1">
      <c r="B131" s="179"/>
      <c r="D131" s="165" t="s">
        <v>219</v>
      </c>
      <c r="E131" s="180" t="s">
        <v>1</v>
      </c>
      <c r="F131" s="181" t="s">
        <v>1993</v>
      </c>
      <c r="H131" s="180" t="s">
        <v>1</v>
      </c>
      <c r="I131" s="182"/>
      <c r="L131" s="179"/>
      <c r="M131" s="183"/>
      <c r="T131" s="184"/>
      <c r="AT131" s="180" t="s">
        <v>219</v>
      </c>
      <c r="AU131" s="180" t="s">
        <v>82</v>
      </c>
      <c r="AV131" s="14" t="s">
        <v>82</v>
      </c>
      <c r="AW131" s="14" t="s">
        <v>31</v>
      </c>
      <c r="AX131" s="14" t="s">
        <v>75</v>
      </c>
      <c r="AY131" s="180" t="s">
        <v>205</v>
      </c>
    </row>
    <row r="132" spans="2:65" s="14" customFormat="1">
      <c r="B132" s="179"/>
      <c r="D132" s="165" t="s">
        <v>219</v>
      </c>
      <c r="E132" s="180" t="s">
        <v>1</v>
      </c>
      <c r="F132" s="181" t="s">
        <v>1991</v>
      </c>
      <c r="H132" s="180" t="s">
        <v>1</v>
      </c>
      <c r="I132" s="182"/>
      <c r="L132" s="179"/>
      <c r="M132" s="183"/>
      <c r="T132" s="184"/>
      <c r="AT132" s="180" t="s">
        <v>219</v>
      </c>
      <c r="AU132" s="180" t="s">
        <v>82</v>
      </c>
      <c r="AV132" s="14" t="s">
        <v>82</v>
      </c>
      <c r="AW132" s="14" t="s">
        <v>31</v>
      </c>
      <c r="AX132" s="14" t="s">
        <v>75</v>
      </c>
      <c r="AY132" s="180" t="s">
        <v>205</v>
      </c>
    </row>
    <row r="133" spans="2:65" s="12" customFormat="1">
      <c r="B133" s="164"/>
      <c r="D133" s="165" t="s">
        <v>219</v>
      </c>
      <c r="E133" s="166" t="s">
        <v>1</v>
      </c>
      <c r="F133" s="167" t="s">
        <v>1992</v>
      </c>
      <c r="H133" s="168">
        <v>120</v>
      </c>
      <c r="I133" s="169"/>
      <c r="L133" s="164"/>
      <c r="M133" s="170"/>
      <c r="T133" s="171"/>
      <c r="AT133" s="166" t="s">
        <v>219</v>
      </c>
      <c r="AU133" s="166" t="s">
        <v>82</v>
      </c>
      <c r="AV133" s="12" t="s">
        <v>88</v>
      </c>
      <c r="AW133" s="12" t="s">
        <v>31</v>
      </c>
      <c r="AX133" s="12" t="s">
        <v>75</v>
      </c>
      <c r="AY133" s="166" t="s">
        <v>205</v>
      </c>
    </row>
    <row r="134" spans="2:65" s="15" customFormat="1">
      <c r="B134" s="185"/>
      <c r="D134" s="165" t="s">
        <v>219</v>
      </c>
      <c r="E134" s="186" t="s">
        <v>1</v>
      </c>
      <c r="F134" s="187" t="s">
        <v>404</v>
      </c>
      <c r="H134" s="188">
        <v>120</v>
      </c>
      <c r="I134" s="189"/>
      <c r="L134" s="185"/>
      <c r="M134" s="190"/>
      <c r="T134" s="191"/>
      <c r="AT134" s="186" t="s">
        <v>219</v>
      </c>
      <c r="AU134" s="186" t="s">
        <v>82</v>
      </c>
      <c r="AV134" s="15" t="s">
        <v>222</v>
      </c>
      <c r="AW134" s="15" t="s">
        <v>31</v>
      </c>
      <c r="AX134" s="15" t="s">
        <v>75</v>
      </c>
      <c r="AY134" s="186" t="s">
        <v>205</v>
      </c>
    </row>
    <row r="135" spans="2:65" s="14" customFormat="1">
      <c r="B135" s="179"/>
      <c r="D135" s="165" t="s">
        <v>219</v>
      </c>
      <c r="E135" s="180" t="s">
        <v>1</v>
      </c>
      <c r="F135" s="181" t="s">
        <v>1994</v>
      </c>
      <c r="H135" s="180" t="s">
        <v>1</v>
      </c>
      <c r="I135" s="182"/>
      <c r="L135" s="179"/>
      <c r="M135" s="183"/>
      <c r="T135" s="184"/>
      <c r="AT135" s="180" t="s">
        <v>219</v>
      </c>
      <c r="AU135" s="180" t="s">
        <v>82</v>
      </c>
      <c r="AV135" s="14" t="s">
        <v>82</v>
      </c>
      <c r="AW135" s="14" t="s">
        <v>31</v>
      </c>
      <c r="AX135" s="14" t="s">
        <v>75</v>
      </c>
      <c r="AY135" s="180" t="s">
        <v>205</v>
      </c>
    </row>
    <row r="136" spans="2:65" s="14" customFormat="1">
      <c r="B136" s="179"/>
      <c r="D136" s="165" t="s">
        <v>219</v>
      </c>
      <c r="E136" s="180" t="s">
        <v>1</v>
      </c>
      <c r="F136" s="181" t="s">
        <v>1991</v>
      </c>
      <c r="H136" s="180" t="s">
        <v>1</v>
      </c>
      <c r="I136" s="182"/>
      <c r="L136" s="179"/>
      <c r="M136" s="183"/>
      <c r="T136" s="184"/>
      <c r="AT136" s="180" t="s">
        <v>219</v>
      </c>
      <c r="AU136" s="180" t="s">
        <v>82</v>
      </c>
      <c r="AV136" s="14" t="s">
        <v>82</v>
      </c>
      <c r="AW136" s="14" t="s">
        <v>31</v>
      </c>
      <c r="AX136" s="14" t="s">
        <v>75</v>
      </c>
      <c r="AY136" s="180" t="s">
        <v>205</v>
      </c>
    </row>
    <row r="137" spans="2:65" s="12" customFormat="1">
      <c r="B137" s="164"/>
      <c r="D137" s="165" t="s">
        <v>219</v>
      </c>
      <c r="E137" s="166" t="s">
        <v>1</v>
      </c>
      <c r="F137" s="167" t="s">
        <v>1992</v>
      </c>
      <c r="H137" s="168">
        <v>120</v>
      </c>
      <c r="I137" s="169"/>
      <c r="L137" s="164"/>
      <c r="M137" s="170"/>
      <c r="T137" s="171"/>
      <c r="AT137" s="166" t="s">
        <v>219</v>
      </c>
      <c r="AU137" s="166" t="s">
        <v>82</v>
      </c>
      <c r="AV137" s="12" t="s">
        <v>88</v>
      </c>
      <c r="AW137" s="12" t="s">
        <v>31</v>
      </c>
      <c r="AX137" s="12" t="s">
        <v>75</v>
      </c>
      <c r="AY137" s="166" t="s">
        <v>205</v>
      </c>
    </row>
    <row r="138" spans="2:65" s="15" customFormat="1">
      <c r="B138" s="185"/>
      <c r="D138" s="165" t="s">
        <v>219</v>
      </c>
      <c r="E138" s="186" t="s">
        <v>1</v>
      </c>
      <c r="F138" s="187" t="s">
        <v>404</v>
      </c>
      <c r="H138" s="188">
        <v>120</v>
      </c>
      <c r="I138" s="189"/>
      <c r="L138" s="185"/>
      <c r="M138" s="190"/>
      <c r="T138" s="191"/>
      <c r="AT138" s="186" t="s">
        <v>219</v>
      </c>
      <c r="AU138" s="186" t="s">
        <v>82</v>
      </c>
      <c r="AV138" s="15" t="s">
        <v>222</v>
      </c>
      <c r="AW138" s="15" t="s">
        <v>31</v>
      </c>
      <c r="AX138" s="15" t="s">
        <v>75</v>
      </c>
      <c r="AY138" s="186" t="s">
        <v>205</v>
      </c>
    </row>
    <row r="139" spans="2:65" s="13" customFormat="1">
      <c r="B139" s="172"/>
      <c r="D139" s="165" t="s">
        <v>219</v>
      </c>
      <c r="E139" s="173" t="s">
        <v>1</v>
      </c>
      <c r="F139" s="174" t="s">
        <v>221</v>
      </c>
      <c r="H139" s="175">
        <v>360</v>
      </c>
      <c r="I139" s="176"/>
      <c r="L139" s="172"/>
      <c r="M139" s="177"/>
      <c r="T139" s="178"/>
      <c r="AT139" s="173" t="s">
        <v>219</v>
      </c>
      <c r="AU139" s="173" t="s">
        <v>82</v>
      </c>
      <c r="AV139" s="13" t="s">
        <v>210</v>
      </c>
      <c r="AW139" s="13" t="s">
        <v>31</v>
      </c>
      <c r="AX139" s="13" t="s">
        <v>82</v>
      </c>
      <c r="AY139" s="173" t="s">
        <v>205</v>
      </c>
    </row>
    <row r="140" spans="2:65" s="1" customFormat="1" ht="24.2" customHeight="1">
      <c r="B140" s="136"/>
      <c r="C140" s="154" t="s">
        <v>209</v>
      </c>
      <c r="D140" s="154" t="s">
        <v>214</v>
      </c>
      <c r="E140" s="155" t="s">
        <v>766</v>
      </c>
      <c r="F140" s="156" t="s">
        <v>1995</v>
      </c>
      <c r="G140" s="157" t="s">
        <v>592</v>
      </c>
      <c r="H140" s="158">
        <v>4</v>
      </c>
      <c r="I140" s="159"/>
      <c r="J140" s="160">
        <f>ROUND(I140*H140,2)</f>
        <v>0</v>
      </c>
      <c r="K140" s="161"/>
      <c r="L140" s="32"/>
      <c r="M140" s="162" t="s">
        <v>1</v>
      </c>
      <c r="N140" s="163" t="s">
        <v>41</v>
      </c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AR140" s="150" t="s">
        <v>1976</v>
      </c>
      <c r="AT140" s="150" t="s">
        <v>214</v>
      </c>
      <c r="AU140" s="150" t="s">
        <v>82</v>
      </c>
      <c r="AY140" s="17" t="s">
        <v>205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7" t="s">
        <v>88</v>
      </c>
      <c r="BK140" s="151">
        <f>ROUND(I140*H140,2)</f>
        <v>0</v>
      </c>
      <c r="BL140" s="17" t="s">
        <v>1976</v>
      </c>
      <c r="BM140" s="150" t="s">
        <v>1996</v>
      </c>
    </row>
    <row r="141" spans="2:65" s="12" customFormat="1">
      <c r="B141" s="164"/>
      <c r="D141" s="165" t="s">
        <v>219</v>
      </c>
      <c r="E141" s="166" t="s">
        <v>1</v>
      </c>
      <c r="F141" s="167" t="s">
        <v>210</v>
      </c>
      <c r="H141" s="168">
        <v>4</v>
      </c>
      <c r="I141" s="169"/>
      <c r="L141" s="164"/>
      <c r="M141" s="170"/>
      <c r="T141" s="171"/>
      <c r="AT141" s="166" t="s">
        <v>219</v>
      </c>
      <c r="AU141" s="166" t="s">
        <v>82</v>
      </c>
      <c r="AV141" s="12" t="s">
        <v>88</v>
      </c>
      <c r="AW141" s="12" t="s">
        <v>31</v>
      </c>
      <c r="AX141" s="12" t="s">
        <v>75</v>
      </c>
      <c r="AY141" s="166" t="s">
        <v>205</v>
      </c>
    </row>
    <row r="142" spans="2:65" s="13" customFormat="1">
      <c r="B142" s="172"/>
      <c r="D142" s="165" t="s">
        <v>219</v>
      </c>
      <c r="E142" s="173" t="s">
        <v>1</v>
      </c>
      <c r="F142" s="174" t="s">
        <v>221</v>
      </c>
      <c r="H142" s="175">
        <v>4</v>
      </c>
      <c r="I142" s="176"/>
      <c r="L142" s="172"/>
      <c r="M142" s="177"/>
      <c r="T142" s="178"/>
      <c r="AT142" s="173" t="s">
        <v>219</v>
      </c>
      <c r="AU142" s="173" t="s">
        <v>82</v>
      </c>
      <c r="AV142" s="13" t="s">
        <v>210</v>
      </c>
      <c r="AW142" s="13" t="s">
        <v>31</v>
      </c>
      <c r="AX142" s="13" t="s">
        <v>82</v>
      </c>
      <c r="AY142" s="173" t="s">
        <v>205</v>
      </c>
    </row>
    <row r="143" spans="2:65" s="11" customFormat="1" ht="25.9" customHeight="1">
      <c r="B143" s="126"/>
      <c r="D143" s="127" t="s">
        <v>74</v>
      </c>
      <c r="E143" s="128" t="s">
        <v>1997</v>
      </c>
      <c r="F143" s="128" t="s">
        <v>1998</v>
      </c>
      <c r="I143" s="129"/>
      <c r="J143" s="130">
        <f>BK143</f>
        <v>0</v>
      </c>
      <c r="L143" s="126"/>
      <c r="M143" s="131"/>
      <c r="P143" s="132">
        <f>SUM(P144:P159)</f>
        <v>0</v>
      </c>
      <c r="R143" s="132">
        <f>SUM(R144:R159)</f>
        <v>0</v>
      </c>
      <c r="T143" s="133">
        <f>SUM(T144:T159)</f>
        <v>0</v>
      </c>
      <c r="AR143" s="127" t="s">
        <v>220</v>
      </c>
      <c r="AT143" s="134" t="s">
        <v>74</v>
      </c>
      <c r="AU143" s="134" t="s">
        <v>75</v>
      </c>
      <c r="AY143" s="127" t="s">
        <v>205</v>
      </c>
      <c r="BK143" s="135">
        <f>SUM(BK144:BK159)</f>
        <v>0</v>
      </c>
    </row>
    <row r="144" spans="2:65" s="1" customFormat="1" ht="33" customHeight="1">
      <c r="B144" s="136"/>
      <c r="C144" s="154" t="s">
        <v>277</v>
      </c>
      <c r="D144" s="154" t="s">
        <v>214</v>
      </c>
      <c r="E144" s="155" t="s">
        <v>1999</v>
      </c>
      <c r="F144" s="156" t="s">
        <v>2000</v>
      </c>
      <c r="G144" s="157" t="s">
        <v>1985</v>
      </c>
      <c r="H144" s="158">
        <v>1</v>
      </c>
      <c r="I144" s="159"/>
      <c r="J144" s="160">
        <f>ROUND(I144*H144,2)</f>
        <v>0</v>
      </c>
      <c r="K144" s="161"/>
      <c r="L144" s="32"/>
      <c r="M144" s="162" t="s">
        <v>1</v>
      </c>
      <c r="N144" s="163" t="s">
        <v>41</v>
      </c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AR144" s="150" t="s">
        <v>1976</v>
      </c>
      <c r="AT144" s="150" t="s">
        <v>214</v>
      </c>
      <c r="AU144" s="150" t="s">
        <v>82</v>
      </c>
      <c r="AY144" s="17" t="s">
        <v>205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7" t="s">
        <v>88</v>
      </c>
      <c r="BK144" s="151">
        <f>ROUND(I144*H144,2)</f>
        <v>0</v>
      </c>
      <c r="BL144" s="17" t="s">
        <v>1976</v>
      </c>
      <c r="BM144" s="150" t="s">
        <v>2001</v>
      </c>
    </row>
    <row r="145" spans="2:65" s="12" customFormat="1">
      <c r="B145" s="164"/>
      <c r="D145" s="165" t="s">
        <v>219</v>
      </c>
      <c r="E145" s="166" t="s">
        <v>1</v>
      </c>
      <c r="F145" s="167" t="s">
        <v>82</v>
      </c>
      <c r="H145" s="168">
        <v>1</v>
      </c>
      <c r="I145" s="169"/>
      <c r="L145" s="164"/>
      <c r="M145" s="170"/>
      <c r="T145" s="171"/>
      <c r="AT145" s="166" t="s">
        <v>219</v>
      </c>
      <c r="AU145" s="166" t="s">
        <v>82</v>
      </c>
      <c r="AV145" s="12" t="s">
        <v>88</v>
      </c>
      <c r="AW145" s="12" t="s">
        <v>31</v>
      </c>
      <c r="AX145" s="12" t="s">
        <v>82</v>
      </c>
      <c r="AY145" s="166" t="s">
        <v>205</v>
      </c>
    </row>
    <row r="146" spans="2:65" s="1" customFormat="1" ht="24.2" customHeight="1">
      <c r="B146" s="136"/>
      <c r="C146" s="154" t="s">
        <v>309</v>
      </c>
      <c r="D146" s="154" t="s">
        <v>214</v>
      </c>
      <c r="E146" s="155" t="s">
        <v>2002</v>
      </c>
      <c r="F146" s="156" t="s">
        <v>2003</v>
      </c>
      <c r="G146" s="157" t="s">
        <v>982</v>
      </c>
      <c r="H146" s="158">
        <v>220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41</v>
      </c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AR146" s="150" t="s">
        <v>1976</v>
      </c>
      <c r="AT146" s="150" t="s">
        <v>214</v>
      </c>
      <c r="AU146" s="150" t="s">
        <v>82</v>
      </c>
      <c r="AY146" s="17" t="s">
        <v>205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7" t="s">
        <v>88</v>
      </c>
      <c r="BK146" s="151">
        <f>ROUND(I146*H146,2)</f>
        <v>0</v>
      </c>
      <c r="BL146" s="17" t="s">
        <v>1976</v>
      </c>
      <c r="BM146" s="150" t="s">
        <v>2004</v>
      </c>
    </row>
    <row r="147" spans="2:65" s="12" customFormat="1">
      <c r="B147" s="164"/>
      <c r="D147" s="165" t="s">
        <v>219</v>
      </c>
      <c r="E147" s="166" t="s">
        <v>1</v>
      </c>
      <c r="F147" s="167" t="s">
        <v>2005</v>
      </c>
      <c r="H147" s="168">
        <v>220</v>
      </c>
      <c r="I147" s="169"/>
      <c r="L147" s="164"/>
      <c r="M147" s="170"/>
      <c r="T147" s="171"/>
      <c r="AT147" s="166" t="s">
        <v>219</v>
      </c>
      <c r="AU147" s="166" t="s">
        <v>82</v>
      </c>
      <c r="AV147" s="12" t="s">
        <v>88</v>
      </c>
      <c r="AW147" s="12" t="s">
        <v>31</v>
      </c>
      <c r="AX147" s="12" t="s">
        <v>82</v>
      </c>
      <c r="AY147" s="166" t="s">
        <v>205</v>
      </c>
    </row>
    <row r="148" spans="2:65" s="1" customFormat="1" ht="24.2" customHeight="1">
      <c r="B148" s="136"/>
      <c r="C148" s="154" t="s">
        <v>313</v>
      </c>
      <c r="D148" s="154" t="s">
        <v>214</v>
      </c>
      <c r="E148" s="155" t="s">
        <v>2006</v>
      </c>
      <c r="F148" s="156" t="s">
        <v>2007</v>
      </c>
      <c r="G148" s="157" t="s">
        <v>2008</v>
      </c>
      <c r="H148" s="158">
        <v>12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41</v>
      </c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AR148" s="150" t="s">
        <v>1976</v>
      </c>
      <c r="AT148" s="150" t="s">
        <v>214</v>
      </c>
      <c r="AU148" s="150" t="s">
        <v>82</v>
      </c>
      <c r="AY148" s="17" t="s">
        <v>205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7" t="s">
        <v>88</v>
      </c>
      <c r="BK148" s="151">
        <f>ROUND(I148*H148,2)</f>
        <v>0</v>
      </c>
      <c r="BL148" s="17" t="s">
        <v>1976</v>
      </c>
      <c r="BM148" s="150" t="s">
        <v>2009</v>
      </c>
    </row>
    <row r="149" spans="2:65" s="14" customFormat="1">
      <c r="B149" s="179"/>
      <c r="D149" s="165" t="s">
        <v>219</v>
      </c>
      <c r="E149" s="180" t="s">
        <v>1</v>
      </c>
      <c r="F149" s="181" t="s">
        <v>2010</v>
      </c>
      <c r="H149" s="180" t="s">
        <v>1</v>
      </c>
      <c r="I149" s="182"/>
      <c r="L149" s="179"/>
      <c r="M149" s="183"/>
      <c r="T149" s="184"/>
      <c r="AT149" s="180" t="s">
        <v>219</v>
      </c>
      <c r="AU149" s="180" t="s">
        <v>82</v>
      </c>
      <c r="AV149" s="14" t="s">
        <v>82</v>
      </c>
      <c r="AW149" s="14" t="s">
        <v>31</v>
      </c>
      <c r="AX149" s="14" t="s">
        <v>75</v>
      </c>
      <c r="AY149" s="180" t="s">
        <v>205</v>
      </c>
    </row>
    <row r="150" spans="2:65" s="12" customFormat="1">
      <c r="B150" s="164"/>
      <c r="D150" s="165" t="s">
        <v>219</v>
      </c>
      <c r="E150" s="166" t="s">
        <v>1</v>
      </c>
      <c r="F150" s="167" t="s">
        <v>317</v>
      </c>
      <c r="H150" s="168">
        <v>12</v>
      </c>
      <c r="I150" s="169"/>
      <c r="L150" s="164"/>
      <c r="M150" s="170"/>
      <c r="T150" s="171"/>
      <c r="AT150" s="166" t="s">
        <v>219</v>
      </c>
      <c r="AU150" s="166" t="s">
        <v>82</v>
      </c>
      <c r="AV150" s="12" t="s">
        <v>88</v>
      </c>
      <c r="AW150" s="12" t="s">
        <v>31</v>
      </c>
      <c r="AX150" s="12" t="s">
        <v>75</v>
      </c>
      <c r="AY150" s="166" t="s">
        <v>205</v>
      </c>
    </row>
    <row r="151" spans="2:65" s="13" customFormat="1">
      <c r="B151" s="172"/>
      <c r="D151" s="165" t="s">
        <v>219</v>
      </c>
      <c r="E151" s="173" t="s">
        <v>1</v>
      </c>
      <c r="F151" s="174" t="s">
        <v>221</v>
      </c>
      <c r="H151" s="175">
        <v>12</v>
      </c>
      <c r="I151" s="176"/>
      <c r="L151" s="172"/>
      <c r="M151" s="177"/>
      <c r="T151" s="178"/>
      <c r="AT151" s="173" t="s">
        <v>219</v>
      </c>
      <c r="AU151" s="173" t="s">
        <v>82</v>
      </c>
      <c r="AV151" s="13" t="s">
        <v>210</v>
      </c>
      <c r="AW151" s="13" t="s">
        <v>31</v>
      </c>
      <c r="AX151" s="13" t="s">
        <v>82</v>
      </c>
      <c r="AY151" s="173" t="s">
        <v>205</v>
      </c>
    </row>
    <row r="152" spans="2:65" s="1" customFormat="1" ht="24.2" customHeight="1">
      <c r="B152" s="136"/>
      <c r="C152" s="154" t="s">
        <v>317</v>
      </c>
      <c r="D152" s="154" t="s">
        <v>214</v>
      </c>
      <c r="E152" s="155" t="s">
        <v>2011</v>
      </c>
      <c r="F152" s="156" t="s">
        <v>2012</v>
      </c>
      <c r="G152" s="157" t="s">
        <v>1985</v>
      </c>
      <c r="H152" s="158">
        <v>24</v>
      </c>
      <c r="I152" s="159"/>
      <c r="J152" s="160">
        <f>ROUND(I152*H152,2)</f>
        <v>0</v>
      </c>
      <c r="K152" s="161"/>
      <c r="L152" s="32"/>
      <c r="M152" s="162" t="s">
        <v>1</v>
      </c>
      <c r="N152" s="163" t="s">
        <v>41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1976</v>
      </c>
      <c r="AT152" s="150" t="s">
        <v>214</v>
      </c>
      <c r="AU152" s="150" t="s">
        <v>82</v>
      </c>
      <c r="AY152" s="17" t="s">
        <v>205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7" t="s">
        <v>88</v>
      </c>
      <c r="BK152" s="151">
        <f>ROUND(I152*H152,2)</f>
        <v>0</v>
      </c>
      <c r="BL152" s="17" t="s">
        <v>1976</v>
      </c>
      <c r="BM152" s="150" t="s">
        <v>2013</v>
      </c>
    </row>
    <row r="153" spans="2:65" s="12" customFormat="1">
      <c r="B153" s="164"/>
      <c r="D153" s="165" t="s">
        <v>219</v>
      </c>
      <c r="E153" s="166" t="s">
        <v>1</v>
      </c>
      <c r="F153" s="167" t="s">
        <v>2014</v>
      </c>
      <c r="H153" s="168">
        <v>24</v>
      </c>
      <c r="I153" s="169"/>
      <c r="L153" s="164"/>
      <c r="M153" s="170"/>
      <c r="T153" s="171"/>
      <c r="AT153" s="166" t="s">
        <v>219</v>
      </c>
      <c r="AU153" s="166" t="s">
        <v>82</v>
      </c>
      <c r="AV153" s="12" t="s">
        <v>88</v>
      </c>
      <c r="AW153" s="12" t="s">
        <v>31</v>
      </c>
      <c r="AX153" s="12" t="s">
        <v>75</v>
      </c>
      <c r="AY153" s="166" t="s">
        <v>205</v>
      </c>
    </row>
    <row r="154" spans="2:65" s="13" customFormat="1">
      <c r="B154" s="172"/>
      <c r="D154" s="165" t="s">
        <v>219</v>
      </c>
      <c r="E154" s="173" t="s">
        <v>1</v>
      </c>
      <c r="F154" s="174" t="s">
        <v>221</v>
      </c>
      <c r="H154" s="175">
        <v>24</v>
      </c>
      <c r="I154" s="176"/>
      <c r="L154" s="172"/>
      <c r="M154" s="177"/>
      <c r="T154" s="178"/>
      <c r="AT154" s="173" t="s">
        <v>219</v>
      </c>
      <c r="AU154" s="173" t="s">
        <v>82</v>
      </c>
      <c r="AV154" s="13" t="s">
        <v>210</v>
      </c>
      <c r="AW154" s="13" t="s">
        <v>31</v>
      </c>
      <c r="AX154" s="13" t="s">
        <v>82</v>
      </c>
      <c r="AY154" s="173" t="s">
        <v>205</v>
      </c>
    </row>
    <row r="155" spans="2:65" s="1" customFormat="1" ht="24.2" customHeight="1">
      <c r="B155" s="136"/>
      <c r="C155" s="154" t="s">
        <v>322</v>
      </c>
      <c r="D155" s="154" t="s">
        <v>214</v>
      </c>
      <c r="E155" s="155" t="s">
        <v>2015</v>
      </c>
      <c r="F155" s="156" t="s">
        <v>2016</v>
      </c>
      <c r="G155" s="157" t="s">
        <v>1985</v>
      </c>
      <c r="H155" s="158">
        <v>12</v>
      </c>
      <c r="I155" s="159"/>
      <c r="J155" s="160">
        <f>ROUND(I155*H155,2)</f>
        <v>0</v>
      </c>
      <c r="K155" s="161"/>
      <c r="L155" s="32"/>
      <c r="M155" s="162" t="s">
        <v>1</v>
      </c>
      <c r="N155" s="163" t="s">
        <v>41</v>
      </c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AR155" s="150" t="s">
        <v>1976</v>
      </c>
      <c r="AT155" s="150" t="s">
        <v>214</v>
      </c>
      <c r="AU155" s="150" t="s">
        <v>82</v>
      </c>
      <c r="AY155" s="17" t="s">
        <v>205</v>
      </c>
      <c r="BE155" s="151">
        <f>IF(N155="základná",J155,0)</f>
        <v>0</v>
      </c>
      <c r="BF155" s="151">
        <f>IF(N155="znížená",J155,0)</f>
        <v>0</v>
      </c>
      <c r="BG155" s="151">
        <f>IF(N155="zákl. prenesená",J155,0)</f>
        <v>0</v>
      </c>
      <c r="BH155" s="151">
        <f>IF(N155="zníž. prenesená",J155,0)</f>
        <v>0</v>
      </c>
      <c r="BI155" s="151">
        <f>IF(N155="nulová",J155,0)</f>
        <v>0</v>
      </c>
      <c r="BJ155" s="17" t="s">
        <v>88</v>
      </c>
      <c r="BK155" s="151">
        <f>ROUND(I155*H155,2)</f>
        <v>0</v>
      </c>
      <c r="BL155" s="17" t="s">
        <v>1976</v>
      </c>
      <c r="BM155" s="150" t="s">
        <v>2017</v>
      </c>
    </row>
    <row r="156" spans="2:65" s="12" customFormat="1">
      <c r="B156" s="164"/>
      <c r="D156" s="165" t="s">
        <v>219</v>
      </c>
      <c r="E156" s="166" t="s">
        <v>1</v>
      </c>
      <c r="F156" s="167" t="s">
        <v>317</v>
      </c>
      <c r="H156" s="168">
        <v>12</v>
      </c>
      <c r="I156" s="169"/>
      <c r="L156" s="164"/>
      <c r="M156" s="170"/>
      <c r="T156" s="171"/>
      <c r="AT156" s="166" t="s">
        <v>219</v>
      </c>
      <c r="AU156" s="166" t="s">
        <v>82</v>
      </c>
      <c r="AV156" s="12" t="s">
        <v>88</v>
      </c>
      <c r="AW156" s="12" t="s">
        <v>31</v>
      </c>
      <c r="AX156" s="12" t="s">
        <v>82</v>
      </c>
      <c r="AY156" s="166" t="s">
        <v>205</v>
      </c>
    </row>
    <row r="157" spans="2:65" s="1" customFormat="1" ht="24.2" customHeight="1">
      <c r="B157" s="136"/>
      <c r="C157" s="154" t="s">
        <v>326</v>
      </c>
      <c r="D157" s="154" t="s">
        <v>214</v>
      </c>
      <c r="E157" s="155" t="s">
        <v>2018</v>
      </c>
      <c r="F157" s="156" t="s">
        <v>2019</v>
      </c>
      <c r="G157" s="157" t="s">
        <v>1985</v>
      </c>
      <c r="H157" s="158">
        <v>12</v>
      </c>
      <c r="I157" s="159"/>
      <c r="J157" s="160">
        <f>ROUND(I157*H157,2)</f>
        <v>0</v>
      </c>
      <c r="K157" s="161"/>
      <c r="L157" s="32"/>
      <c r="M157" s="162" t="s">
        <v>1</v>
      </c>
      <c r="N157" s="163" t="s">
        <v>41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AR157" s="150" t="s">
        <v>1976</v>
      </c>
      <c r="AT157" s="150" t="s">
        <v>214</v>
      </c>
      <c r="AU157" s="150" t="s">
        <v>82</v>
      </c>
      <c r="AY157" s="17" t="s">
        <v>205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7" t="s">
        <v>88</v>
      </c>
      <c r="BK157" s="151">
        <f>ROUND(I157*H157,2)</f>
        <v>0</v>
      </c>
      <c r="BL157" s="17" t="s">
        <v>1976</v>
      </c>
      <c r="BM157" s="150" t="s">
        <v>2020</v>
      </c>
    </row>
    <row r="158" spans="2:65" s="12" customFormat="1">
      <c r="B158" s="164"/>
      <c r="D158" s="165" t="s">
        <v>219</v>
      </c>
      <c r="E158" s="166" t="s">
        <v>1</v>
      </c>
      <c r="F158" s="167" t="s">
        <v>2021</v>
      </c>
      <c r="H158" s="168">
        <v>12</v>
      </c>
      <c r="I158" s="169"/>
      <c r="L158" s="164"/>
      <c r="M158" s="170"/>
      <c r="T158" s="171"/>
      <c r="AT158" s="166" t="s">
        <v>219</v>
      </c>
      <c r="AU158" s="166" t="s">
        <v>82</v>
      </c>
      <c r="AV158" s="12" t="s">
        <v>88</v>
      </c>
      <c r="AW158" s="12" t="s">
        <v>31</v>
      </c>
      <c r="AX158" s="12" t="s">
        <v>75</v>
      </c>
      <c r="AY158" s="166" t="s">
        <v>205</v>
      </c>
    </row>
    <row r="159" spans="2:65" s="13" customFormat="1">
      <c r="B159" s="172"/>
      <c r="D159" s="165" t="s">
        <v>219</v>
      </c>
      <c r="E159" s="173" t="s">
        <v>1</v>
      </c>
      <c r="F159" s="174" t="s">
        <v>221</v>
      </c>
      <c r="H159" s="175">
        <v>12</v>
      </c>
      <c r="I159" s="176"/>
      <c r="L159" s="172"/>
      <c r="M159" s="197"/>
      <c r="N159" s="198"/>
      <c r="O159" s="198"/>
      <c r="P159" s="198"/>
      <c r="Q159" s="198"/>
      <c r="R159" s="198"/>
      <c r="S159" s="198"/>
      <c r="T159" s="199"/>
      <c r="AT159" s="173" t="s">
        <v>219</v>
      </c>
      <c r="AU159" s="173" t="s">
        <v>82</v>
      </c>
      <c r="AV159" s="13" t="s">
        <v>210</v>
      </c>
      <c r="AW159" s="13" t="s">
        <v>31</v>
      </c>
      <c r="AX159" s="13" t="s">
        <v>82</v>
      </c>
      <c r="AY159" s="173" t="s">
        <v>205</v>
      </c>
    </row>
    <row r="160" spans="2:65" s="1" customFormat="1" ht="6.95" customHeight="1"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2"/>
    </row>
  </sheetData>
  <autoFilter ref="C123:K159" xr:uid="{00000000-0009-0000-0000-000008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54</vt:i4>
      </vt:variant>
    </vt:vector>
  </HeadingPairs>
  <TitlesOfParts>
    <vt:vector size="81" baseType="lpstr">
      <vt:lpstr>Rekapitulácia stavby</vt:lpstr>
      <vt:lpstr>E1.1Z - E1.1Z 1.Strecha  ...</vt:lpstr>
      <vt:lpstr>E1.2Z - E1.2Z 1. Vonkajši...</vt:lpstr>
      <vt:lpstr>E1.3Z - E1.3Z 1.Konštrukc...</vt:lpstr>
      <vt:lpstr>E1.4Z - E1.4Z 1.Konšrukci...</vt:lpstr>
      <vt:lpstr>E1.5Z - E1.5Z 5.Ústredné ...</vt:lpstr>
      <vt:lpstr>E1.6Z - E1.6Z 6.Vzduchote...</vt:lpstr>
      <vt:lpstr>E1.7Z - E1.7Z 7.Elektroin...</vt:lpstr>
      <vt:lpstr>E1.1a - E1.1a Prípravné p...</vt:lpstr>
      <vt:lpstr>E1.1b - E1.1b  ŠD BLOK  A...</vt:lpstr>
      <vt:lpstr>E1.1c - E1.1c  Povrchové ...</vt:lpstr>
      <vt:lpstr>E1.1d - E1.1d  Podlahy  A...</vt:lpstr>
      <vt:lpstr>E1.1e - E1.1e  Drevenné k...</vt:lpstr>
      <vt:lpstr>E1.1f - E1.1f  Konštrukci...</vt:lpstr>
      <vt:lpstr>E1.1g - E1.1g  Konšrukcie...</vt:lpstr>
      <vt:lpstr>E1.1h - E1.1h Zábradlie p...</vt:lpstr>
      <vt:lpstr>E1.1ch - E1.1ch Vyčisteni...</vt:lpstr>
      <vt:lpstr>E1.3 - E1.3 Statika A, B,...</vt:lpstr>
      <vt:lpstr>E1.4 - E1.4 Zdravotechnik...</vt:lpstr>
      <vt:lpstr>E1.8a - E1.8a  Štruktúrov...</vt:lpstr>
      <vt:lpstr>E1.8b - E1.8b  EPS a HSP </vt:lpstr>
      <vt:lpstr>E1.9 - E1.9 Výťahy  V1, V...</vt:lpstr>
      <vt:lpstr>E2.1 - E2.1 SO02 SPEVNENÉ...</vt:lpstr>
      <vt:lpstr>E2.2 - E2.2 SO03 AREÁLOVÉ...</vt:lpstr>
      <vt:lpstr>E2.5 - E2.5 SO06 SADOVÉ Ú...</vt:lpstr>
      <vt:lpstr>ZN1 - ZN1 - Zariadenie a ...</vt:lpstr>
      <vt:lpstr>Zoznam figúr</vt:lpstr>
      <vt:lpstr>'E1.1a - E1.1a Prípravné p...'!Názvy_tlače</vt:lpstr>
      <vt:lpstr>'E1.1b - E1.1b  ŠD BLOK  A...'!Názvy_tlače</vt:lpstr>
      <vt:lpstr>'E1.1c - E1.1c  Povrchové ...'!Názvy_tlače</vt:lpstr>
      <vt:lpstr>'E1.1d - E1.1d  Podlahy  A...'!Názvy_tlače</vt:lpstr>
      <vt:lpstr>'E1.1e - E1.1e  Drevenné k...'!Názvy_tlače</vt:lpstr>
      <vt:lpstr>'E1.1f - E1.1f  Konštrukci...'!Názvy_tlače</vt:lpstr>
      <vt:lpstr>'E1.1g - E1.1g  Konšrukcie...'!Názvy_tlače</vt:lpstr>
      <vt:lpstr>'E1.1h - E1.1h Zábradlie p...'!Názvy_tlače</vt:lpstr>
      <vt:lpstr>'E1.1ch - E1.1ch Vyčisteni...'!Názvy_tlače</vt:lpstr>
      <vt:lpstr>'E1.1Z - E1.1Z 1.Strecha  ...'!Názvy_tlače</vt:lpstr>
      <vt:lpstr>'E1.2Z - E1.2Z 1. Vonkajši...'!Názvy_tlače</vt:lpstr>
      <vt:lpstr>'E1.3 - E1.3 Statika A, B,...'!Názvy_tlače</vt:lpstr>
      <vt:lpstr>'E1.3Z - E1.3Z 1.Konštrukc...'!Názvy_tlače</vt:lpstr>
      <vt:lpstr>'E1.4 - E1.4 Zdravotechnik...'!Názvy_tlače</vt:lpstr>
      <vt:lpstr>'E1.4Z - E1.4Z 1.Konšrukci...'!Názvy_tlače</vt:lpstr>
      <vt:lpstr>'E1.5Z - E1.5Z 5.Ústredné ...'!Názvy_tlače</vt:lpstr>
      <vt:lpstr>'E1.6Z - E1.6Z 6.Vzduchote...'!Názvy_tlače</vt:lpstr>
      <vt:lpstr>'E1.7Z - E1.7Z 7.Elektroin...'!Názvy_tlače</vt:lpstr>
      <vt:lpstr>'E1.8a - E1.8a  Štruktúrov...'!Názvy_tlače</vt:lpstr>
      <vt:lpstr>'E1.8b - E1.8b  EPS a HSP '!Názvy_tlače</vt:lpstr>
      <vt:lpstr>'E1.9 - E1.9 Výťahy  V1, V...'!Názvy_tlače</vt:lpstr>
      <vt:lpstr>'E2.1 - E2.1 SO02 SPEVNENÉ...'!Názvy_tlače</vt:lpstr>
      <vt:lpstr>'E2.2 - E2.2 SO03 AREÁLOVÉ...'!Názvy_tlače</vt:lpstr>
      <vt:lpstr>'E2.5 - E2.5 SO06 SADOVÉ Ú...'!Názvy_tlače</vt:lpstr>
      <vt:lpstr>'Rekapitulácia stavby'!Názvy_tlače</vt:lpstr>
      <vt:lpstr>'ZN1 - ZN1 - Zariadenie a ...'!Názvy_tlače</vt:lpstr>
      <vt:lpstr>'Zoznam figúr'!Názvy_tlače</vt:lpstr>
      <vt:lpstr>'E1.1a - E1.1a Prípravné p...'!Oblasť_tlače</vt:lpstr>
      <vt:lpstr>'E1.1b - E1.1b  ŠD BLOK  A...'!Oblasť_tlače</vt:lpstr>
      <vt:lpstr>'E1.1c - E1.1c  Povrchové ...'!Oblasť_tlače</vt:lpstr>
      <vt:lpstr>'E1.1d - E1.1d  Podlahy  A...'!Oblasť_tlače</vt:lpstr>
      <vt:lpstr>'E1.1e - E1.1e  Drevenné k...'!Oblasť_tlače</vt:lpstr>
      <vt:lpstr>'E1.1f - E1.1f  Konštrukci...'!Oblasť_tlače</vt:lpstr>
      <vt:lpstr>'E1.1g - E1.1g  Konšrukcie...'!Oblasť_tlače</vt:lpstr>
      <vt:lpstr>'E1.1h - E1.1h Zábradlie p...'!Oblasť_tlače</vt:lpstr>
      <vt:lpstr>'E1.1ch - E1.1ch Vyčisteni...'!Oblasť_tlače</vt:lpstr>
      <vt:lpstr>'E1.1Z - E1.1Z 1.Strecha  ...'!Oblasť_tlače</vt:lpstr>
      <vt:lpstr>'E1.2Z - E1.2Z 1. Vonkajši...'!Oblasť_tlače</vt:lpstr>
      <vt:lpstr>'E1.3 - E1.3 Statika A, B,...'!Oblasť_tlače</vt:lpstr>
      <vt:lpstr>'E1.3Z - E1.3Z 1.Konštrukc...'!Oblasť_tlače</vt:lpstr>
      <vt:lpstr>'E1.4 - E1.4 Zdravotechnik...'!Oblasť_tlače</vt:lpstr>
      <vt:lpstr>'E1.4Z - E1.4Z 1.Konšrukci...'!Oblasť_tlače</vt:lpstr>
      <vt:lpstr>'E1.5Z - E1.5Z 5.Ústredné ...'!Oblasť_tlače</vt:lpstr>
      <vt:lpstr>'E1.6Z - E1.6Z 6.Vzduchote...'!Oblasť_tlače</vt:lpstr>
      <vt:lpstr>'E1.7Z - E1.7Z 7.Elektroin...'!Oblasť_tlače</vt:lpstr>
      <vt:lpstr>'E1.8a - E1.8a  Štruktúrov...'!Oblasť_tlače</vt:lpstr>
      <vt:lpstr>'E1.8b - E1.8b  EPS a HSP '!Oblasť_tlače</vt:lpstr>
      <vt:lpstr>'E1.9 - E1.9 Výťahy  V1, V...'!Oblasť_tlače</vt:lpstr>
      <vt:lpstr>'E2.1 - E2.1 SO02 SPEVNENÉ...'!Oblasť_tlače</vt:lpstr>
      <vt:lpstr>'E2.2 - E2.2 SO03 AREÁLOVÉ...'!Oblasť_tlače</vt:lpstr>
      <vt:lpstr>'E2.5 - E2.5 SO06 SADOVÉ Ú...'!Oblasť_tlače</vt:lpstr>
      <vt:lpstr>'Rekapitulácia stavby'!Oblasť_tlače</vt:lpstr>
      <vt:lpstr>'ZN1 - ZN1 - Zariadenie a ...'!Oblasť_tlače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Roman Flóriš</cp:lastModifiedBy>
  <dcterms:created xsi:type="dcterms:W3CDTF">2024-06-06T09:28:57Z</dcterms:created>
  <dcterms:modified xsi:type="dcterms:W3CDTF">2024-06-11T10:15:48Z</dcterms:modified>
</cp:coreProperties>
</file>