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ATA\Sportoviště + Naše\MŠ Marákov\2024 Oprava sociálního zázemí a podlahy chodba\"/>
    </mc:Choice>
  </mc:AlternateContent>
  <xr:revisionPtr revIDLastSave="0" documentId="13_ncr:1_{01A06A19-B060-4F14-B305-F07A159182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tavba" sheetId="1" r:id="rId1"/>
    <sheet name="VzorPolozky" sheetId="10" state="hidden" r:id="rId2"/>
    <sheet name="01 2412_01 Pol" sheetId="12" r:id="rId3"/>
    <sheet name="02 2412_02 Pol" sheetId="13" r:id="rId4"/>
  </sheets>
  <externalReferences>
    <externalReference r:id="rId5"/>
  </externalReferences>
  <definedNames>
    <definedName name="CelkemDPHVypocet" localSheetId="0">Stavba!$H$44</definedName>
    <definedName name="CenaCelkem">Stavba!$G$29</definedName>
    <definedName name="CenaCelkemBezDPH">Stavba!$G$28</definedName>
    <definedName name="CenaCelkemVypocet" localSheetId="0">Stavba!$I$44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Stavba!$E$13:$G$13</definedName>
    <definedName name="DPHSni">Stavba!$G$24</definedName>
    <definedName name="DPHZakl">Stavba!$G$26</definedName>
    <definedName name="dpsc" localSheetId="0">Stavba!$D$13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_xlnm.Print_Titles" localSheetId="2">'01 2412_01 Pol'!$1:$7</definedName>
    <definedName name="_xlnm.Print_Titles" localSheetId="3">'02 2412_02 Pol'!$1:$7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2412_01 Pol'!$A$1:$G$348</definedName>
    <definedName name="_xlnm.Print_Area" localSheetId="3">'02 2412_02 Pol'!$A$1:$G$63</definedName>
    <definedName name="_xlnm.Print_Area" localSheetId="0">Stavba!$A$1:$J$81</definedName>
    <definedName name="odic" localSheetId="0">Stavba!$I$6</definedName>
    <definedName name="oico" localSheetId="0">Stavba!$I$5</definedName>
    <definedName name="omisto" localSheetId="0">Stavba!$E$7</definedName>
    <definedName name="onazev" localSheetId="0">Stavba!$D$6</definedName>
    <definedName name="opsc" localSheetId="0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Stavba!$F$44</definedName>
    <definedName name="ZakladDPHZakl">Stavba!$G$25</definedName>
    <definedName name="ZakladDPHZaklVypocet" localSheetId="0">Stavba!$G$44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8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3" l="1"/>
  <c r="G11" i="13"/>
  <c r="G8" i="13" s="1"/>
  <c r="G13" i="13"/>
  <c r="G16" i="13"/>
  <c r="G19" i="13"/>
  <c r="G22" i="13"/>
  <c r="G23" i="13"/>
  <c r="G25" i="13"/>
  <c r="G24" i="13" s="1"/>
  <c r="G29" i="13"/>
  <c r="G28" i="13" s="1"/>
  <c r="G31" i="13"/>
  <c r="G33" i="13"/>
  <c r="G35" i="13"/>
  <c r="G38" i="13"/>
  <c r="G41" i="13"/>
  <c r="G44" i="13"/>
  <c r="G47" i="13"/>
  <c r="G50" i="13"/>
  <c r="G52" i="13"/>
  <c r="G54" i="13"/>
  <c r="G55" i="13"/>
  <c r="G56" i="13"/>
  <c r="G57" i="13"/>
  <c r="G58" i="13"/>
  <c r="G60" i="13"/>
  <c r="G59" i="13" s="1"/>
  <c r="M62" i="13"/>
  <c r="N62" i="13"/>
  <c r="G9" i="12"/>
  <c r="G12" i="12"/>
  <c r="G15" i="12"/>
  <c r="G17" i="12"/>
  <c r="G20" i="12"/>
  <c r="G22" i="12"/>
  <c r="G24" i="12"/>
  <c r="G26" i="12"/>
  <c r="G28" i="12"/>
  <c r="G31" i="12"/>
  <c r="G35" i="12"/>
  <c r="G37" i="12"/>
  <c r="G39" i="12"/>
  <c r="G42" i="12"/>
  <c r="G41" i="12" s="1"/>
  <c r="I53" i="1" s="1"/>
  <c r="G45" i="12"/>
  <c r="G47" i="12"/>
  <c r="G50" i="12"/>
  <c r="G52" i="12"/>
  <c r="G54" i="12"/>
  <c r="G56" i="12"/>
  <c r="G58" i="12"/>
  <c r="G61" i="12"/>
  <c r="G66" i="12"/>
  <c r="G68" i="12"/>
  <c r="G70" i="12"/>
  <c r="G72" i="12"/>
  <c r="G74" i="12"/>
  <c r="G77" i="12"/>
  <c r="G76" i="12" s="1"/>
  <c r="I58" i="1" s="1"/>
  <c r="G81" i="12"/>
  <c r="G84" i="12"/>
  <c r="G87" i="12"/>
  <c r="G89" i="12"/>
  <c r="G91" i="12"/>
  <c r="G93" i="12"/>
  <c r="G95" i="12"/>
  <c r="G97" i="12"/>
  <c r="G99" i="12"/>
  <c r="G102" i="12"/>
  <c r="G104" i="12"/>
  <c r="G106" i="12"/>
  <c r="G109" i="12"/>
  <c r="G113" i="12"/>
  <c r="G115" i="12"/>
  <c r="G118" i="12"/>
  <c r="G120" i="12"/>
  <c r="G122" i="12"/>
  <c r="G126" i="12"/>
  <c r="G130" i="12"/>
  <c r="G133" i="12"/>
  <c r="G135" i="12"/>
  <c r="G137" i="12"/>
  <c r="G139" i="12"/>
  <c r="G141" i="12"/>
  <c r="G143" i="12"/>
  <c r="G145" i="12"/>
  <c r="G146" i="12"/>
  <c r="G148" i="12"/>
  <c r="G150" i="12"/>
  <c r="G152" i="12"/>
  <c r="G154" i="12"/>
  <c r="G156" i="12"/>
  <c r="G158" i="12"/>
  <c r="G160" i="12"/>
  <c r="G161" i="12"/>
  <c r="G163" i="12"/>
  <c r="G164" i="12"/>
  <c r="G166" i="12"/>
  <c r="G168" i="12"/>
  <c r="G172" i="12"/>
  <c r="G174" i="12"/>
  <c r="G176" i="12"/>
  <c r="G178" i="12"/>
  <c r="G180" i="12"/>
  <c r="G182" i="12"/>
  <c r="G183" i="12"/>
  <c r="G185" i="12"/>
  <c r="G187" i="12"/>
  <c r="G189" i="12"/>
  <c r="G191" i="12"/>
  <c r="G193" i="12"/>
  <c r="G195" i="12"/>
  <c r="G197" i="12"/>
  <c r="G199" i="12"/>
  <c r="G201" i="12"/>
  <c r="G203" i="12"/>
  <c r="G205" i="12"/>
  <c r="G207" i="12"/>
  <c r="G209" i="12"/>
  <c r="G212" i="12"/>
  <c r="G213" i="12"/>
  <c r="G216" i="12"/>
  <c r="G218" i="12"/>
  <c r="G219" i="12"/>
  <c r="G221" i="12"/>
  <c r="G222" i="12"/>
  <c r="G223" i="12"/>
  <c r="G225" i="12"/>
  <c r="G227" i="12"/>
  <c r="G229" i="12"/>
  <c r="G231" i="12"/>
  <c r="G232" i="12"/>
  <c r="G233" i="12"/>
  <c r="G235" i="12"/>
  <c r="G236" i="12"/>
  <c r="G238" i="12"/>
  <c r="G241" i="12"/>
  <c r="G242" i="12"/>
  <c r="G243" i="12"/>
  <c r="G245" i="12"/>
  <c r="G247" i="12"/>
  <c r="G249" i="12"/>
  <c r="G251" i="12"/>
  <c r="G253" i="12"/>
  <c r="G255" i="12"/>
  <c r="G257" i="12"/>
  <c r="G259" i="12"/>
  <c r="N347" i="12" s="1"/>
  <c r="G261" i="12"/>
  <c r="G263" i="12"/>
  <c r="G265" i="12"/>
  <c r="G267" i="12"/>
  <c r="G269" i="12"/>
  <c r="G271" i="12"/>
  <c r="G273" i="12"/>
  <c r="G275" i="12"/>
  <c r="G277" i="12"/>
  <c r="G279" i="12"/>
  <c r="G281" i="12"/>
  <c r="G283" i="12"/>
  <c r="G285" i="12"/>
  <c r="G287" i="12"/>
  <c r="G289" i="12"/>
  <c r="G291" i="12"/>
  <c r="G293" i="12"/>
  <c r="G295" i="12"/>
  <c r="G302" i="12"/>
  <c r="G304" i="12"/>
  <c r="G306" i="12"/>
  <c r="G308" i="12"/>
  <c r="G311" i="12"/>
  <c r="G313" i="12"/>
  <c r="G316" i="12"/>
  <c r="G317" i="12"/>
  <c r="G319" i="12"/>
  <c r="G321" i="12"/>
  <c r="G322" i="12"/>
  <c r="G323" i="12"/>
  <c r="G325" i="12"/>
  <c r="G327" i="12"/>
  <c r="G329" i="12"/>
  <c r="G330" i="12"/>
  <c r="G332" i="12"/>
  <c r="G334" i="12"/>
  <c r="G333" i="12" s="1"/>
  <c r="I77" i="1" s="1"/>
  <c r="G337" i="12"/>
  <c r="G338" i="12"/>
  <c r="G339" i="12"/>
  <c r="G340" i="12"/>
  <c r="G341" i="12"/>
  <c r="G343" i="12"/>
  <c r="G342" i="12" s="1"/>
  <c r="I79" i="1" s="1"/>
  <c r="I19" i="1" s="1"/>
  <c r="G345" i="12"/>
  <c r="G344" i="12" s="1"/>
  <c r="I80" i="1" s="1"/>
  <c r="I20" i="1" s="1"/>
  <c r="M347" i="12"/>
  <c r="H41" i="1" s="1"/>
  <c r="I41" i="1" s="1"/>
  <c r="J28" i="1"/>
  <c r="J26" i="1"/>
  <c r="G38" i="1"/>
  <c r="F38" i="1"/>
  <c r="J23" i="1"/>
  <c r="J24" i="1"/>
  <c r="J25" i="1"/>
  <c r="J27" i="1"/>
  <c r="E24" i="1"/>
  <c r="E26" i="1"/>
  <c r="H43" i="1" l="1"/>
  <c r="I43" i="1" s="1"/>
  <c r="G15" i="13"/>
  <c r="G53" i="13"/>
  <c r="G34" i="13"/>
  <c r="I72" i="1" s="1"/>
  <c r="G21" i="13"/>
  <c r="I57" i="1" s="1"/>
  <c r="H42" i="1"/>
  <c r="I42" i="1" s="1"/>
  <c r="G307" i="12"/>
  <c r="I74" i="1" s="1"/>
  <c r="G250" i="12"/>
  <c r="I67" i="1" s="1"/>
  <c r="G186" i="12"/>
  <c r="I66" i="1" s="1"/>
  <c r="G165" i="12"/>
  <c r="I65" i="1" s="1"/>
  <c r="G144" i="12"/>
  <c r="I64" i="1" s="1"/>
  <c r="G114" i="12"/>
  <c r="I62" i="1" s="1"/>
  <c r="G83" i="12"/>
  <c r="I60" i="1" s="1"/>
  <c r="G65" i="12"/>
  <c r="I56" i="1" s="1"/>
  <c r="G49" i="12"/>
  <c r="I55" i="1" s="1"/>
  <c r="F39" i="1"/>
  <c r="G23" i="1" s="1"/>
  <c r="A23" i="1" s="1"/>
  <c r="G336" i="12"/>
  <c r="I78" i="1" s="1"/>
  <c r="G318" i="12"/>
  <c r="I76" i="1" s="1"/>
  <c r="I18" i="1" s="1"/>
  <c r="G264" i="12"/>
  <c r="I69" i="1" s="1"/>
  <c r="G8" i="12"/>
  <c r="G39" i="1"/>
  <c r="G30" i="13"/>
  <c r="I71" i="1" s="1"/>
  <c r="G315" i="12"/>
  <c r="I75" i="1" s="1"/>
  <c r="G288" i="12"/>
  <c r="I73" i="1" s="1"/>
  <c r="G278" i="12"/>
  <c r="I70" i="1" s="1"/>
  <c r="G80" i="12"/>
  <c r="I59" i="1" s="1"/>
  <c r="G44" i="12"/>
  <c r="I54" i="1" s="1"/>
  <c r="G256" i="12"/>
  <c r="I68" i="1" s="1"/>
  <c r="G30" i="12"/>
  <c r="I52" i="1" s="1"/>
  <c r="G112" i="12"/>
  <c r="I61" i="1" s="1"/>
  <c r="G136" i="12"/>
  <c r="I63" i="1" s="1"/>
  <c r="G62" i="13" l="1"/>
  <c r="H40" i="1"/>
  <c r="I40" i="1" s="1"/>
  <c r="H39" i="1"/>
  <c r="G347" i="12"/>
  <c r="I51" i="1"/>
  <c r="I81" i="1" s="1"/>
  <c r="J79" i="1" s="1"/>
  <c r="I17" i="1"/>
  <c r="J58" i="1"/>
  <c r="J74" i="1"/>
  <c r="J77" i="1"/>
  <c r="J65" i="1"/>
  <c r="J60" i="1"/>
  <c r="J75" i="1"/>
  <c r="G24" i="1"/>
  <c r="A24" i="1"/>
  <c r="J72" i="1" l="1"/>
  <c r="J71" i="1"/>
  <c r="J68" i="1"/>
  <c r="J67" i="1"/>
  <c r="J52" i="1"/>
  <c r="J55" i="1"/>
  <c r="J54" i="1"/>
  <c r="J62" i="1"/>
  <c r="G28" i="1"/>
  <c r="G25" i="1"/>
  <c r="A25" i="1" s="1"/>
  <c r="J59" i="1"/>
  <c r="J57" i="1"/>
  <c r="J64" i="1"/>
  <c r="J80" i="1"/>
  <c r="J78" i="1"/>
  <c r="J56" i="1"/>
  <c r="J63" i="1"/>
  <c r="J70" i="1"/>
  <c r="J66" i="1"/>
  <c r="J73" i="1"/>
  <c r="J53" i="1"/>
  <c r="J69" i="1"/>
  <c r="J76" i="1"/>
  <c r="J51" i="1"/>
  <c r="J61" i="1"/>
  <c r="I16" i="1"/>
  <c r="I21" i="1" s="1"/>
  <c r="I39" i="1"/>
  <c r="J81" i="1"/>
  <c r="J39" i="1" l="1"/>
  <c r="G26" i="1"/>
  <c r="A26" i="1"/>
  <c r="A27" i="1"/>
  <c r="A29" i="1" s="1"/>
  <c r="G29" i="1" s="1"/>
  <c r="G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sharedStrings.xml><?xml version="1.0" encoding="utf-8"?>
<sst xmlns="http://schemas.openxmlformats.org/spreadsheetml/2006/main" count="1433" uniqueCount="599">
  <si>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</si>
  <si>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</si>
  <si>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</si>
  <si>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</si>
  <si>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</si>
  <si>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</si>
  <si>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</si>
  <si>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</si>
  <si>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</si>
  <si>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</si>
  <si>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</si>
  <si>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</si>
  <si>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</si>
  <si>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</si>
  <si>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</si>
  <si>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</si>
  <si>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</si>
  <si>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</si>
  <si>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</si>
  <si>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</si>
  <si>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</si>
  <si>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</si>
  <si>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</si>
  <si>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</si>
  <si>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</si>
  <si>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</si>
  <si>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</si>
  <si>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</si>
  <si>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</si>
  <si>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</si>
  <si>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</si>
  <si>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</si>
  <si>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</si>
  <si>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</si>
  <si>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</si>
  <si>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</si>
  <si>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</si>
  <si>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</si>
  <si>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</si>
  <si>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2024/12</t>
  </si>
  <si>
    <t>Stavební úpravy hygienického zázemí MŠ Marákov</t>
  </si>
  <si>
    <t>Stavba</t>
  </si>
  <si>
    <t>01</t>
  </si>
  <si>
    <t>Stavební úpravy hygienického zázemí</t>
  </si>
  <si>
    <t>2412_01</t>
  </si>
  <si>
    <t>02</t>
  </si>
  <si>
    <t>Výměna PVC podlahy v chodbě</t>
  </si>
  <si>
    <t>2412_02</t>
  </si>
  <si>
    <t>Celkem za stavbu</t>
  </si>
  <si>
    <t>CZK</t>
  </si>
  <si>
    <t>Rekapitulace dílů</t>
  </si>
  <si>
    <t>Typ dílu</t>
  </si>
  <si>
    <t>1</t>
  </si>
  <si>
    <t>Zemní práce</t>
  </si>
  <si>
    <t>3</t>
  </si>
  <si>
    <t>Svislé a kompletní konstrukce</t>
  </si>
  <si>
    <t>4</t>
  </si>
  <si>
    <t>Vodorovné konstrukce</t>
  </si>
  <si>
    <t>6</t>
  </si>
  <si>
    <t>Úpravy povrchu, podlahy</t>
  </si>
  <si>
    <t>61</t>
  </si>
  <si>
    <t>Úpravy povrchů vnitřní</t>
  </si>
  <si>
    <t>63</t>
  </si>
  <si>
    <t>Podlahy a podlahové konstrukce</t>
  </si>
  <si>
    <t>8</t>
  </si>
  <si>
    <t>Trubní vedení</t>
  </si>
  <si>
    <t>9</t>
  </si>
  <si>
    <t>Ostatní konstrukce, bourání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</si>
  <si>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</si>
  <si>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</si>
  <si>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</si>
  <si>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</si>
  <si>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</si>
  <si>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</si>
  <si>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</si>
  <si>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</si>
  <si>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</si>
  <si>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</si>
  <si>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</si>
  <si>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</si>
  <si>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</si>
  <si>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</si>
  <si>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</si>
  <si>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</si>
  <si>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733</t>
  </si>
  <si>
    <t>Rozvod potrubí</t>
  </si>
  <si>
    <t>735</t>
  </si>
  <si>
    <t>Otopná tělesa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</si>
  <si>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</si>
  <si>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</si>
  <si>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</si>
  <si>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</si>
  <si>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</si>
  <si>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</si>
  <si>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776</t>
  </si>
  <si>
    <t>Podlahy povlakové</t>
  </si>
  <si>
    <t>781</t>
  </si>
  <si>
    <t>Obklady keramické</t>
  </si>
  <si>
    <t>784</t>
  </si>
  <si>
    <t>Malby</t>
  </si>
  <si>
    <t>786</t>
  </si>
  <si>
    <t>Zastiňující technika</t>
  </si>
  <si>
    <t>M21</t>
  </si>
  <si>
    <t>Elektromontáže</t>
  </si>
  <si>
    <t>M65</t>
  </si>
  <si>
    <t>Elektroinstalace a veřejné osvětlení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</si>
  <si>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</si>
  <si>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</si>
  <si>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</si>
  <si>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</si>
  <si>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</si>
  <si>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</si>
  <si>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</si>
  <si>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</si>
  <si>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</si>
  <si>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</si>
  <si>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</si>
  <si>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</si>
  <si>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</si>
  <si>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</si>
  <si>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</si>
  <si>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DPH</t>
  </si>
  <si>
    <t>Díl:</t>
  </si>
  <si>
    <t>DIL</t>
  </si>
  <si>
    <t>139601103R00</t>
  </si>
  <si>
    <t>Ruční výkop jam, rýh a šachet v hornině tř. 4</t>
  </si>
  <si>
    <t>m3</t>
  </si>
  <si>
    <t>POL1_</t>
  </si>
  <si>
    <t>podlaha : 0,15*10,83</t>
  </si>
  <si>
    <t>VV</t>
  </si>
  <si>
    <t>pro kanalizace : 0,3*0,5*14</t>
  </si>
  <si>
    <t>162701105R00</t>
  </si>
  <si>
    <t>Vodorovné přemístění výkopku z hor.1-4 do 10000 m</t>
  </si>
  <si>
    <t>162701109R00</t>
  </si>
  <si>
    <t>Příplatek k vod. přemístění hor.1-4 za další 1 km</t>
  </si>
  <si>
    <t>Odkaz na mn. položky pořadí 2 : 3,72450*10</t>
  </si>
  <si>
    <t>162201203R00</t>
  </si>
  <si>
    <t>Vodorovné přemíst.výkopku, kolečko hor.1-4, do 10m</t>
  </si>
  <si>
    <t>Odkaz na mn. položky pořadí 1 : 3,72450</t>
  </si>
  <si>
    <t>zásyp pro kanalizace : 0,3*(0,5+0,1-0,2)*14</t>
  </si>
  <si>
    <t>162201210R00</t>
  </si>
  <si>
    <t>Příplatek za dalš.10 m, kolečko, výkop. z hor.1- 4</t>
  </si>
  <si>
    <t>Odkaz na mn. položky pořadí 4 : 5,40450</t>
  </si>
  <si>
    <t>174101102R00</t>
  </si>
  <si>
    <t>Zásyp ruční se zhutněním</t>
  </si>
  <si>
    <t>pro kanalizace : 0,3*(0,5+0,1-0,2)*14</t>
  </si>
  <si>
    <t>175101101RT2</t>
  </si>
  <si>
    <t>Obsyp potrubí bez prohození sypaniny s dodáním štěrkopísku frakce 0 - 22 mm</t>
  </si>
  <si>
    <t>pro kanalizace : 0,3*0,2*14</t>
  </si>
  <si>
    <t>199000002R00</t>
  </si>
  <si>
    <t>Poplatek za skládku horniny 1- 4, č. dle katal. odpadů 17 05 04</t>
  </si>
  <si>
    <t>Odkaz na mn. položky pořadí 2 : 3,72450</t>
  </si>
  <si>
    <t>583320401R</t>
  </si>
  <si>
    <t>Kamenivo těžené 0/4 Tasovice, JHM</t>
  </si>
  <si>
    <t>t</t>
  </si>
  <si>
    <t>POL3_</t>
  </si>
  <si>
    <t>pro kanalizace : 0,3*(0,5+0,1-0,2)*14*1,8</t>
  </si>
  <si>
    <t>319201308R00</t>
  </si>
  <si>
    <t>Lokální oprava zdiva tmelem do tl. 8 mm, plochy do 1 m2</t>
  </si>
  <si>
    <t>m2</t>
  </si>
  <si>
    <t>pod obklady : 2,76*(3,65*2+2,99*2)</t>
  </si>
  <si>
    <t>0,2*(1,15+1,53*2)</t>
  </si>
  <si>
    <t>-(1,15*1,53+0,8*2)</t>
  </si>
  <si>
    <t>342255022RT1</t>
  </si>
  <si>
    <t>Příčky z desek Ytong tl. 75 mm desky Klasik, 599 x 249 x 75 mm</t>
  </si>
  <si>
    <t>1,3*1,05</t>
  </si>
  <si>
    <t>342255024R00</t>
  </si>
  <si>
    <t>Příčky z desek Ytong tl. 100 mm</t>
  </si>
  <si>
    <t>2,5*0,85</t>
  </si>
  <si>
    <t>342255028R00</t>
  </si>
  <si>
    <t>Příčky z desek Ytong tl. 150 mm</t>
  </si>
  <si>
    <t>1,3*0,75</t>
  </si>
  <si>
    <t>451572111RK1</t>
  </si>
  <si>
    <t>Lože pod potrubí z kameniva těženého 0 - 4 mm kraj Jihomoravský</t>
  </si>
  <si>
    <t>pro kanalizace : 0,3*0,1*14</t>
  </si>
  <si>
    <t>601016193R00</t>
  </si>
  <si>
    <t>Penetrace hloubková stropů PROFI Akryl-Tiefengrund</t>
  </si>
  <si>
    <t>10,83</t>
  </si>
  <si>
    <t>602016193R00</t>
  </si>
  <si>
    <t>Penetrace hloubková stěn PROFI Akryl-Tiefengrund</t>
  </si>
  <si>
    <t>2,76*(3,65*2+2,99*2)</t>
  </si>
  <si>
    <t>611471413R00</t>
  </si>
  <si>
    <t>Úprava stropů aktiv. štukem s přísadou, tl. 2-3 mm</t>
  </si>
  <si>
    <t>612403380R00</t>
  </si>
  <si>
    <t>Hrubá výplň rýh ve stěnách do 3x3 cm maltou ze SMS</t>
  </si>
  <si>
    <t>m</t>
  </si>
  <si>
    <t>Odkaz na mn. položky pořadí 39 : 65,00000</t>
  </si>
  <si>
    <t>612403382R00</t>
  </si>
  <si>
    <t>Hrubá výplň rýh ve stěnách do 5x5 cm maltou ze SMS</t>
  </si>
  <si>
    <t>Odkaz na mn. položky pořadí 37 : 27,70000</t>
  </si>
  <si>
    <t>612403386R00</t>
  </si>
  <si>
    <t>Hrubá výplň rýh ve stěnách do 10x10cm maltou z SMS</t>
  </si>
  <si>
    <t>Odkaz na mn. položky pořadí 38 : 7,00000</t>
  </si>
  <si>
    <t>612421626R00</t>
  </si>
  <si>
    <t>Omítka vnitřní zdiva, MVC, hladká</t>
  </si>
  <si>
    <t>pod odsek obklady : 1,5*(2,75*2+2,99*2)</t>
  </si>
  <si>
    <t>-(1,15*0,6+0,8*1,5)</t>
  </si>
  <si>
    <t>612481211RT2</t>
  </si>
  <si>
    <t>Montáž výztužné sítě(perlinky)do stěrky-vnit.stěny včetně výztužné sítě a stěrkového tmelu Baumit</t>
  </si>
  <si>
    <t>nové příčky : 2,5*(0,85*2+0,1)+0,1*0,85</t>
  </si>
  <si>
    <t>1,3*(0,75*2+0,15*2)+0,15*0,75</t>
  </si>
  <si>
    <t>1,3*(1,05*2+0,075)+0,075*1,05</t>
  </si>
  <si>
    <t>631312621R00</t>
  </si>
  <si>
    <t>Mazanina betonová tl. 5 - 8 cm C 20/25</t>
  </si>
  <si>
    <t>podkladní : 0,06*10,83</t>
  </si>
  <si>
    <t>631313621R00</t>
  </si>
  <si>
    <t>Mazanina betonová tl. 8 - 12 cm C 20/25</t>
  </si>
  <si>
    <t>podkladní : 0,1*10,83</t>
  </si>
  <si>
    <t>631361921RT1</t>
  </si>
  <si>
    <t>Výztuž mazanin svařovanou sítí KA 16, drát d 4,0 mm, oko 100 x 100 mm</t>
  </si>
  <si>
    <t>podkladní : 1,999*10,83/1000*1,2</t>
  </si>
  <si>
    <t>631361921RT4</t>
  </si>
  <si>
    <t>Výztuž mazanin svařovanou sítí KH 30, drát d 6,0 mm, oko 100 x 100 mm</t>
  </si>
  <si>
    <t>podkladní : 4,4*10,83/1000*1,2</t>
  </si>
  <si>
    <t>631571001R00</t>
  </si>
  <si>
    <t>Násyp z kameniva těženého 0 - 4, zpevňující</t>
  </si>
  <si>
    <t>podlaha : 0,05*10,83</t>
  </si>
  <si>
    <t>900      RT3</t>
  </si>
  <si>
    <t>HZS Práce v tarifní třídě 6 (např. tesař)</t>
  </si>
  <si>
    <t>h</t>
  </si>
  <si>
    <t>POL10_</t>
  </si>
  <si>
    <t>demontáž ostatního zařízení - mýdlenky,zásobník ručníků apod. : 5</t>
  </si>
  <si>
    <t>práce jinde nespecifikované : 25</t>
  </si>
  <si>
    <t>952901111R00</t>
  </si>
  <si>
    <t>Vyčištění budov o výšce podlaží do 4 m</t>
  </si>
  <si>
    <t>962031116R00</t>
  </si>
  <si>
    <t>Bourání příček z cihel pálených plných tl. 140 mm</t>
  </si>
  <si>
    <t>0,85*2</t>
  </si>
  <si>
    <t>podezdívka sprchy : 0,15*(0,8*2+0,85*2)</t>
  </si>
  <si>
    <t>965042141RT1</t>
  </si>
  <si>
    <t>Bourání mazanin betonových tl. 10 cm, nad 4 m2 ručně tl. mazaniny 5 - 8 cm</t>
  </si>
  <si>
    <t>(0,06+0,1)*10,83</t>
  </si>
  <si>
    <t>965081713R00</t>
  </si>
  <si>
    <t>Bourání dlažeb keramických tl.10 mm, nad 1 m2</t>
  </si>
  <si>
    <t>969021111R00</t>
  </si>
  <si>
    <t>Vybourání kanalizačního potrubí DN do 100 mm</t>
  </si>
  <si>
    <t>předpoklad : 15</t>
  </si>
  <si>
    <t>969021121R00</t>
  </si>
  <si>
    <t>Vybourání kanalizačního potrubí DN do 200 mm</t>
  </si>
  <si>
    <t>5+3+4</t>
  </si>
  <si>
    <t>973031324R00</t>
  </si>
  <si>
    <t>Vysekání kapes zeď cihel. MVC, pl. 0,1m2, hl. 15cm</t>
  </si>
  <si>
    <t>kus</t>
  </si>
  <si>
    <t>ventil : 1</t>
  </si>
  <si>
    <t>973031616R00</t>
  </si>
  <si>
    <t>Vysekání kapes zeď cih. špalíky, krabice 10x10x5cm</t>
  </si>
  <si>
    <t>elektro : 2</t>
  </si>
  <si>
    <t>974031132R00</t>
  </si>
  <si>
    <t>Vysekání rýh ve zdi cihelné 5 x 7 cm</t>
  </si>
  <si>
    <t>kanalizace : 0,8*4+0,5+0,5</t>
  </si>
  <si>
    <t>voda : 29,5-6</t>
  </si>
  <si>
    <t>974031153R00</t>
  </si>
  <si>
    <t>Vysekání rýh ve zdi cihelné 10 x 10 cm</t>
  </si>
  <si>
    <t>kanalizace : 4+3</t>
  </si>
  <si>
    <t>974082112R00</t>
  </si>
  <si>
    <t>Vysekání rýh pro vodiče omítka stěn MVC šířka 3 cm</t>
  </si>
  <si>
    <t>pro elektro : 15+50</t>
  </si>
  <si>
    <t>978013191R00</t>
  </si>
  <si>
    <t>Otlučení omítek vnitřních stěn v rozsahu do 100 %</t>
  </si>
  <si>
    <t>pod odsek obklady : 1,5*(3,65*2+2,99*2)</t>
  </si>
  <si>
    <t>978059531R00</t>
  </si>
  <si>
    <t>Odsekání vnitřních obkladů stěn nad 2 m2</t>
  </si>
  <si>
    <t>1,5*(3,65*2+2,99*2)</t>
  </si>
  <si>
    <t>998011001R00</t>
  </si>
  <si>
    <t>Přesun hmot pro budovy zděné výšky do 6 m</t>
  </si>
  <si>
    <t>POL7_</t>
  </si>
  <si>
    <t>711111001RZ1</t>
  </si>
  <si>
    <t xml:space="preserve">Provedení izolace proti vlhkosti na ploše vodorovné, 1x asfaltovým penetračním nátěrem včetně dodávky asfaltového penetračního laku </t>
  </si>
  <si>
    <t>0,2*(3,65*2+2,9*2)</t>
  </si>
  <si>
    <t>711141559RY2</t>
  </si>
  <si>
    <t>Provedení izolace proti vlhkosti na ploše vodorovné, asfaltovými pásy přitavením 1 vrstva - včetně dod. Glastek 40 special mineral</t>
  </si>
  <si>
    <t>Odkaz na mn. položky pořadí 43 : 13,45000*1,15</t>
  </si>
  <si>
    <t>711140101R00</t>
  </si>
  <si>
    <t>Odstranění izolace proti vlhkosti na ploše vodorovné, asfaltové pásy přitavením, 1 vrstva</t>
  </si>
  <si>
    <t>711212000R00</t>
  </si>
  <si>
    <t>Penetrace podkladu pod hydroizolační hmoty, včetně dodávky</t>
  </si>
  <si>
    <t>sprcha : 2,5*(0,8+0,85*2)</t>
  </si>
  <si>
    <t>podlaha : 10,83</t>
  </si>
  <si>
    <t>0,1*(3,65*2+2,99*2+1,05*2+0,75*2+0,15*2+0,85)</t>
  </si>
  <si>
    <t>711212002RT1</t>
  </si>
  <si>
    <t>Stěrka hydroizolační, vč. dodávky HI hmoty Aquafin 2K (fa Schömburg), tl. 2 mm</t>
  </si>
  <si>
    <t>711212601RT1</t>
  </si>
  <si>
    <t>Utěsnění detailů při stěrkových hydroizolacích, těsnicí pás do spoje podlaha - stěna Aso Dichtband-2000-S šířka 120 mm (fa Schomburg)</t>
  </si>
  <si>
    <t>0,85*2+0,8</t>
  </si>
  <si>
    <t>3,65*2+2,99*2</t>
  </si>
  <si>
    <t>711212611RT1</t>
  </si>
  <si>
    <t>Utěsnění detailů při stěrkových hydroizolacích, těsnicí pás do svislých koutů Aso Dichtband-2000-S šířka 120 mm (fa Schomburg)</t>
  </si>
  <si>
    <t>2,5</t>
  </si>
  <si>
    <t>998711201R00</t>
  </si>
  <si>
    <t>Přesun hmot pro izolace proti vodě, výšky do 6 m</t>
  </si>
  <si>
    <t>713121111R00</t>
  </si>
  <si>
    <t>Montáž tepelné nebo kročejové izolace podlah na sucho, jednovrstvé</t>
  </si>
  <si>
    <t>713191100RT9</t>
  </si>
  <si>
    <t>Položení separační fólie včetně dodávky PE fólie</t>
  </si>
  <si>
    <t>podlaha : 10,83*1,2</t>
  </si>
  <si>
    <t>28375705R</t>
  </si>
  <si>
    <t>Deska izolační EPS 150, Isover stabilizovaná</t>
  </si>
  <si>
    <t>0,1*10,83*1,05</t>
  </si>
  <si>
    <t>998713201R00</t>
  </si>
  <si>
    <t>Přesun hmot pro izolace tepelné, výšky do 6 m</t>
  </si>
  <si>
    <t>721110917R00</t>
  </si>
  <si>
    <t>Provedení opravy vnitřní kanalizace, potrubí kameninové, propojení dosavadního potrubí, DN 150 mm</t>
  </si>
  <si>
    <t>721176103R00</t>
  </si>
  <si>
    <t>Potrubí HT připojovací, D 50 x 1,8 mm</t>
  </si>
  <si>
    <t>0,8*4+0,5+0,5</t>
  </si>
  <si>
    <t>721176105R00</t>
  </si>
  <si>
    <t>Potrubí HT připojovací, D 110 x 2,7 mm</t>
  </si>
  <si>
    <t>1*4</t>
  </si>
  <si>
    <t>721176114R00</t>
  </si>
  <si>
    <t>Potrubí HT odpadní svislé, D 75 x 1,9 mm</t>
  </si>
  <si>
    <t>1,5*2</t>
  </si>
  <si>
    <t>721176222R00</t>
  </si>
  <si>
    <t>Potrubí KG svodné (ležaté) v zemi, D 110 x 3,2 mm</t>
  </si>
  <si>
    <t>2,8+2,5+1*3+0,8+1</t>
  </si>
  <si>
    <t>721176224R00</t>
  </si>
  <si>
    <t>Potrubí KG svodné (ležaté) v zemi, D 160 x 4,0 mm</t>
  </si>
  <si>
    <t>721194105R00</t>
  </si>
  <si>
    <t>Vyvedení odpadních výpustek, D 50 x 1,8 mm</t>
  </si>
  <si>
    <t>721194109R00</t>
  </si>
  <si>
    <t>Vyvedení odpadních výpustek, D 110 x 2,3 mm</t>
  </si>
  <si>
    <t>721213041R00</t>
  </si>
  <si>
    <t>Montáž sprchového odtokového žlabu, s betonáží prostoru sprchového koutu</t>
  </si>
  <si>
    <t>jinde nespecifikované práce : 5</t>
  </si>
  <si>
    <t>55231802R</t>
  </si>
  <si>
    <t>Žlab sprchový nerezový APZ1 se sifonem, dl. 750 mm</t>
  </si>
  <si>
    <t>998721201R00</t>
  </si>
  <si>
    <t>Přesun hmot pro vnitřní kanalizaci, výšky do 6 m</t>
  </si>
  <si>
    <t>722131912R00</t>
  </si>
  <si>
    <t>Oprava závitového potrubí, vsazení odbočky DN 20 mm</t>
  </si>
  <si>
    <t>soubor</t>
  </si>
  <si>
    <t>722172311R00</t>
  </si>
  <si>
    <t>Potrubí plastové PP-R Instaplast, včetně zednických výpomocí, D 20 x 2,8 mm, PN 16</t>
  </si>
  <si>
    <t>2*(5+2,5)</t>
  </si>
  <si>
    <t>2,5+2</t>
  </si>
  <si>
    <t>2,5*4</t>
  </si>
  <si>
    <t>722172351R00</t>
  </si>
  <si>
    <t>Křížení potrubí z PP-R Instaplast, D 20 x 3,4 mm, PN 20</t>
  </si>
  <si>
    <t>10</t>
  </si>
  <si>
    <t>722181211RT7</t>
  </si>
  <si>
    <t>Izolace návleková MIRELON PRO tl. stěny 6 mm vnitřní průměr 22 mm</t>
  </si>
  <si>
    <t>Odkaz na mn. položky pořadí 68 : 29,50000</t>
  </si>
  <si>
    <t>722190402R00</t>
  </si>
  <si>
    <t>Vyvedení a upevnění výpustek DN 20</t>
  </si>
  <si>
    <t>4+4+2+2+2</t>
  </si>
  <si>
    <t>722202213R00</t>
  </si>
  <si>
    <t>Nástěnka MZD PP-R INSTAPLAST D 20xR1/2</t>
  </si>
  <si>
    <t>1+4+4</t>
  </si>
  <si>
    <t>722236142R00</t>
  </si>
  <si>
    <t>Kohout vodovodní, kulový s vypouštěním, vnitřní-vnitřní závit, HERZ, DN 20 mm</t>
  </si>
  <si>
    <t>2</t>
  </si>
  <si>
    <t>722202512RV</t>
  </si>
  <si>
    <t>Termostatický směšovací ventil, dod. + mont.</t>
  </si>
  <si>
    <t>nespecifikované práce : 7</t>
  </si>
  <si>
    <t>998722201R00</t>
  </si>
  <si>
    <t>Přesun hmot pro vnitřní vodovod, výšky do 6 m</t>
  </si>
  <si>
    <t>725110811R00</t>
  </si>
  <si>
    <t>Demontáž klozetů splachovacích</t>
  </si>
  <si>
    <t>725119105R00</t>
  </si>
  <si>
    <t>Montáž splachovacích nádrží vysokopoložených</t>
  </si>
  <si>
    <t>725119306R00</t>
  </si>
  <si>
    <t>Montáž klozetu závěsného</t>
  </si>
  <si>
    <t>725210821R00</t>
  </si>
  <si>
    <t>Demontáž umyvadel bez výtokových armatur</t>
  </si>
  <si>
    <t>725017161R00</t>
  </si>
  <si>
    <t>Umyvadlo na šrouby LYRA Plus , 50 x 41 cm, bílé</t>
  </si>
  <si>
    <t>725017168R00</t>
  </si>
  <si>
    <t>Kryt sifonu umyvadel LYRA Plus, bílý</t>
  </si>
  <si>
    <t>725240812R00</t>
  </si>
  <si>
    <t>Demontáž sprchových mís bez výtokových armatur</t>
  </si>
  <si>
    <t>725292011R00</t>
  </si>
  <si>
    <t>Zásobník na papírové ručníky nerezový</t>
  </si>
  <si>
    <t>725292031R00</t>
  </si>
  <si>
    <t>Zásobník dvou toaletních rolí nerezový</t>
  </si>
  <si>
    <t>725292041R00</t>
  </si>
  <si>
    <t>Dávkovač tekutého mýdla nerezový 0,5 l</t>
  </si>
  <si>
    <t>5</t>
  </si>
  <si>
    <t>725292061R00</t>
  </si>
  <si>
    <t>WC kartáč s nerezovým držákem na stěnu</t>
  </si>
  <si>
    <t>725299101R00</t>
  </si>
  <si>
    <t>Montáž koupelnových doplňků - mýdelníků, držáků ap</t>
  </si>
  <si>
    <t>dělící stěny : 3+2</t>
  </si>
  <si>
    <t>6+2</t>
  </si>
  <si>
    <t>725339101R00</t>
  </si>
  <si>
    <t>Montáž výlevky diturvitové, bez nádrže a armatur</t>
  </si>
  <si>
    <t>725810402R00</t>
  </si>
  <si>
    <t>Ventil rohový bez přípojovací trubičky TE 66 G 1/2"</t>
  </si>
  <si>
    <t>POL1_7</t>
  </si>
  <si>
    <t>umyvadla : 2+4</t>
  </si>
  <si>
    <t>WC : 4</t>
  </si>
  <si>
    <t>725823121RT2</t>
  </si>
  <si>
    <t>Baterie umyvadlová stojánková  ruční, včetně otvírání odpadu nadstandardní</t>
  </si>
  <si>
    <t>BUs : 1</t>
  </si>
  <si>
    <t>725825114RT1</t>
  </si>
  <si>
    <t>Baterie dřezová nástěnná ruční standardní</t>
  </si>
  <si>
    <t>725820801R00</t>
  </si>
  <si>
    <t>Demontáž baterie nástěnné do G 3/4"</t>
  </si>
  <si>
    <t>4+1</t>
  </si>
  <si>
    <t>725845111RT1</t>
  </si>
  <si>
    <t>Baterie sprchová nástěnná ruční, bez příslušenství standardní</t>
  </si>
  <si>
    <t>725849302R00</t>
  </si>
  <si>
    <t>Montáž držáku sprchy</t>
  </si>
  <si>
    <t>725869218R00</t>
  </si>
  <si>
    <t>Montáž U-sifonu</t>
  </si>
  <si>
    <t>725980121R00</t>
  </si>
  <si>
    <t>Dvířka z plastu, 150 x 150 mm</t>
  </si>
  <si>
    <t>u termostatického ventilu : 1</t>
  </si>
  <si>
    <t>725014163RV</t>
  </si>
  <si>
    <t>Klozet závěsný dětský včetně sedátka, hl. 460 mm</t>
  </si>
  <si>
    <t>725017352RV</t>
  </si>
  <si>
    <t>Umývadlo dětské na šrouby, 485 x 340 mm, bílé</t>
  </si>
  <si>
    <t>725-102</t>
  </si>
  <si>
    <t>Závěs sprchový vč. tyče dl. 80cm, DOD. + MONT.</t>
  </si>
  <si>
    <t>kpl</t>
  </si>
  <si>
    <t>725291123RV</t>
  </si>
  <si>
    <t>Madlo do sprchy nerez dl. 600+500 mm</t>
  </si>
  <si>
    <t>725823111RTV</t>
  </si>
  <si>
    <t>Baterie umyvadlová nesměšovací stojánková, ruční, bez otvírání odpadu základní</t>
  </si>
  <si>
    <t>BU : 4</t>
  </si>
  <si>
    <t>55145352R</t>
  </si>
  <si>
    <t>Set sprchový hadice, růžice, držák 901.00</t>
  </si>
  <si>
    <t>55149036RV</t>
  </si>
  <si>
    <t>Koš odpadkový nerezový  obsah 30 l</t>
  </si>
  <si>
    <t>V04 : 2</t>
  </si>
  <si>
    <t>55161686R</t>
  </si>
  <si>
    <t>Sifon CR matkový trubkový 5/4", matka EMCR002</t>
  </si>
  <si>
    <t>umyvadla : 4</t>
  </si>
  <si>
    <t>výlevka : 1</t>
  </si>
  <si>
    <t>55231404V</t>
  </si>
  <si>
    <t>Výlevka nástěnná plastová 485x340mm</t>
  </si>
  <si>
    <t>552318802R</t>
  </si>
  <si>
    <t xml:space="preserve">Rošt pro liniový podlahový žlab LINE-750M, dl. 750 mm, nerez - mat </t>
  </si>
  <si>
    <t>55280042R</t>
  </si>
  <si>
    <t>A94-1/2" Alca UNI WC nádržka START/STOP pro montáž na omítku</t>
  </si>
  <si>
    <t>554-105</t>
  </si>
  <si>
    <t>Zástěna oddělovací mezi WC 54x100cm, HPL laminát atyp.</t>
  </si>
  <si>
    <t>T05 : 3</t>
  </si>
  <si>
    <t>554-106</t>
  </si>
  <si>
    <t>Zástěna oddělovací mezi WC 35x100cm, HPL laminát atyp.</t>
  </si>
  <si>
    <t>T06 : 1</t>
  </si>
  <si>
    <t>998725201R00</t>
  </si>
  <si>
    <t>Přesun hmot pro zařizovací předměty, výšky do 6 m</t>
  </si>
  <si>
    <t>733163103R00</t>
  </si>
  <si>
    <t>Potrubí z měděných trubek vytápění D 18 x 1,0 mm</t>
  </si>
  <si>
    <t>úprava stávajících vedení ÚT - zasekání do zdiva : 5</t>
  </si>
  <si>
    <t>998733201R00</t>
  </si>
  <si>
    <t>Přesun hmot pro rozvody potrubí, výšky do 6 m</t>
  </si>
  <si>
    <t>735151821R00</t>
  </si>
  <si>
    <t>Demontáž otopných těles panelových dvouřadých, délky do 1500 mm</t>
  </si>
  <si>
    <t>735192912R00</t>
  </si>
  <si>
    <t>Zpětná montáž otopných těles článků ocelovových</t>
  </si>
  <si>
    <t>0,9*1,5</t>
  </si>
  <si>
    <t>735494811R00</t>
  </si>
  <si>
    <t>Vypuštění vody z otopných těles</t>
  </si>
  <si>
    <t>998735201R00</t>
  </si>
  <si>
    <t>Přesun hmot pro otopná tělesa, výšky do 6 m</t>
  </si>
  <si>
    <t>766666112R00</t>
  </si>
  <si>
    <t>Montáž dveří posuvných, osazení závěsu, 1kř.</t>
  </si>
  <si>
    <t>766-100</t>
  </si>
  <si>
    <t>Přebalovací pult - specifikace viz PD, včetně matrace, vč. montáže</t>
  </si>
  <si>
    <t>T01 : 1</t>
  </si>
  <si>
    <t>766-101</t>
  </si>
  <si>
    <t>Koupelnový věšák na ručníky pro 8 dětí, specifikace viz PD dod.+mont.</t>
  </si>
  <si>
    <t>T03 : 2</t>
  </si>
  <si>
    <t>766-102</t>
  </si>
  <si>
    <t>Koupelnový věšák ma ručníky pro 5 dětí, specifikace viz PD dod.+mont.</t>
  </si>
  <si>
    <t>T04 : 1</t>
  </si>
  <si>
    <t>766-103</t>
  </si>
  <si>
    <t>Skříňka závěsná nad přebalovací pult, 450x1000x350mm, specifikace viz PD dod.+mont.</t>
  </si>
  <si>
    <t>T02 : 1</t>
  </si>
  <si>
    <t>61169503R</t>
  </si>
  <si>
    <t xml:space="preserve">Dveře posuvné na stěnu 800 x 1970 mm </t>
  </si>
  <si>
    <t>T07 : 1</t>
  </si>
  <si>
    <t>998766201R00</t>
  </si>
  <si>
    <t>Přesun hmot pro truhlářské konstr., výšky do 6 m</t>
  </si>
  <si>
    <t>771575118RT6</t>
  </si>
  <si>
    <t>Montáž podlah keram.,hladké, tmel, 60x60 cm Keraflex (lepidlo), Ultracolor plus (spár.hmota)</t>
  </si>
  <si>
    <t>771577941R00</t>
  </si>
  <si>
    <t>Podlahový profil koutový DILEX-EKE U 8/ O 7 mm</t>
  </si>
  <si>
    <t>sprcha : 0,8+0,85*2</t>
  </si>
  <si>
    <t>771577113RS2</t>
  </si>
  <si>
    <t>Lišta hliníková přechodová, stejná výška dlaždic profil UA, pro tloušťku dlaždic 10 mm</t>
  </si>
  <si>
    <t>přechod ve dveřích : 0,8</t>
  </si>
  <si>
    <t>59764207RV</t>
  </si>
  <si>
    <t xml:space="preserve">Dlažba matná 600 x 600 x 10 mm, protiskluznost min. R10 </t>
  </si>
  <si>
    <t>10,83*1,1</t>
  </si>
  <si>
    <t>998771201R00</t>
  </si>
  <si>
    <t>Přesun hmot pro podlahy z dlaždic, výšky do 6 m</t>
  </si>
  <si>
    <t>781111115R00</t>
  </si>
  <si>
    <t>Otvor v obkladačce diamant.korunkou prům.do 30 mm</t>
  </si>
  <si>
    <t>781111116R00</t>
  </si>
  <si>
    <t>Otvor v obkladačce diamant.korunkou prům.do 90 mm</t>
  </si>
  <si>
    <t>781419706R00</t>
  </si>
  <si>
    <t>Příplatek za spárovací vodotěsnou hmotu - plošně</t>
  </si>
  <si>
    <t>sprcha : 2,5*(0,85*2+0,8)</t>
  </si>
  <si>
    <t>781475115RT1</t>
  </si>
  <si>
    <t>Obklad vnitřní stěn keramický, do tmele, 25x25 cm weberfor profiflex (lep),webercolor comfort (sp)</t>
  </si>
  <si>
    <t>2,5*(0,85*2+0,1)+0,1*0,85</t>
  </si>
  <si>
    <t>781497132RS1</t>
  </si>
  <si>
    <t>Lišta nerezová rohová k obkladům  profil RIA, pro tloušťku obkladu 8 mm</t>
  </si>
  <si>
    <t>2,5*2+1,3*4+0,85*2+0,75*2</t>
  </si>
  <si>
    <t>597813620R</t>
  </si>
  <si>
    <t>Obkládačka 20x20 šedá mat Color One</t>
  </si>
  <si>
    <t>41,03*1,05</t>
  </si>
  <si>
    <t>998781201R00</t>
  </si>
  <si>
    <t>Přesun hmot pro obklady keramické, výšky do 6 m</t>
  </si>
  <si>
    <t>784402801R00</t>
  </si>
  <si>
    <t>Odstranění malby oškrábáním v místnosti H do 3,8 m</t>
  </si>
  <si>
    <t>(2,76-1,5)*(3,65*2+2,99*2)</t>
  </si>
  <si>
    <t>strop : 10,83</t>
  </si>
  <si>
    <t>784161101R00</t>
  </si>
  <si>
    <t>Penetrace podkladu nátěrem HET, A - Grund 1x</t>
  </si>
  <si>
    <t>784165512R00</t>
  </si>
  <si>
    <t>Malba HET Klasik, bílá, bez penetrace, 2 x</t>
  </si>
  <si>
    <t>Odkaz na mn. položky pořadí 139 : 10,83000</t>
  </si>
  <si>
    <t>786-100</t>
  </si>
  <si>
    <t>Zneprůhlednění okna fólií, dod.+ mont., 115x153cm</t>
  </si>
  <si>
    <t>998786201R00</t>
  </si>
  <si>
    <t>Přesun hmot pro zastiň. techniku, výšky do 6 m</t>
  </si>
  <si>
    <t>210010301RT1</t>
  </si>
  <si>
    <t>Krabice přístrojová KP, bez zapojení, kruhová včetně dodávky KP 68/2</t>
  </si>
  <si>
    <t>210110041RT6</t>
  </si>
  <si>
    <t>Spínač zapuštěný jednopólový, řazení 1 vč. dodávky strojku, rámečku a krytu</t>
  </si>
  <si>
    <t>210111014RT6</t>
  </si>
  <si>
    <t>Zásuvka domovní zapuštěná - provedení 2x (2P+PE) včetně dodávky zásuvky a rámečku</t>
  </si>
  <si>
    <t>210201513R00</t>
  </si>
  <si>
    <t>Svítidlo LED bytové stropní závěsné 2 upevňov.body</t>
  </si>
  <si>
    <t>210800023RT4</t>
  </si>
  <si>
    <t>Vodič CYBY (CYKYLO, CYKYLS) 3x1,5 mm2 pod omítkou včetně dodávky vodiče CYKYLo 3x1,5</t>
  </si>
  <si>
    <t>50</t>
  </si>
  <si>
    <t>210800024RT4</t>
  </si>
  <si>
    <t>Vodič CYBY (CYKYLO, CYKYLS) 3x2,5 mm2 pod omítkou včetně dodávky vodiče CYKYLo 3x2,5</t>
  </si>
  <si>
    <t>15</t>
  </si>
  <si>
    <t>21-101</t>
  </si>
  <si>
    <t>LED pásek se zdrojem,vč. vypínače, dl. 80cm, vč.lišty a montáže do nábytku</t>
  </si>
  <si>
    <t>práce jinde nespecifikované : 15</t>
  </si>
  <si>
    <t>3481410802RV</t>
  </si>
  <si>
    <t>Svítidlo interiérové stropní LED, IP40, 600x600mm</t>
  </si>
  <si>
    <t>650801113R00</t>
  </si>
  <si>
    <t>Demontáž svítidla stropního přisazeného</t>
  </si>
  <si>
    <t>979081111R00</t>
  </si>
  <si>
    <t>Odvoz suti a vybour. hmot na skládku do 1 km</t>
  </si>
  <si>
    <t>POL8_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</si>
  <si>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</si>
  <si>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</si>
  <si>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</si>
  <si>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</si>
  <si>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</si>
  <si>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</si>
  <si>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979990107R00</t>
  </si>
  <si>
    <t>Poplatek za uložení suti - směs betonu, cihel, dřeva, skupina odpadu 170904</t>
  </si>
  <si>
    <t>005121 R</t>
  </si>
  <si>
    <t>Zařízení staveniště</t>
  </si>
  <si>
    <t>Soubor</t>
  </si>
  <si>
    <t>POL99_2</t>
  </si>
  <si>
    <t>005231010R</t>
  </si>
  <si>
    <t>Revize</t>
  </si>
  <si>
    <t>SUM</t>
  </si>
  <si>
    <t>stáv šachta : 1*0,9*0,7</t>
  </si>
  <si>
    <t>Odkaz na mn. položky pořadí 2 : 0,63000*1,8</t>
  </si>
  <si>
    <t>631311121R00</t>
  </si>
  <si>
    <t>Doplnění mazanin betonem do 1 m2, do tl. 8 cm</t>
  </si>
  <si>
    <t>zabetonování stáv. šachty : 0,08*0,9*0,7</t>
  </si>
  <si>
    <t>nový poklop : 0,04*0,6*0,6</t>
  </si>
  <si>
    <t>632415102RT2</t>
  </si>
  <si>
    <t>Potěr Morfico samonivelační ručně tl. 2 mm MFC Level 320 - vyrovnávací</t>
  </si>
  <si>
    <t>vyrovnání pod PVC : 41,03</t>
  </si>
  <si>
    <t>899101111R00</t>
  </si>
  <si>
    <t>Osazení poklopu s rámem do 50 kg</t>
  </si>
  <si>
    <t>8-100</t>
  </si>
  <si>
    <t>Poklop šachtový pachotěsný 600x600mm, materiál hliník,vč. rámu</t>
  </si>
  <si>
    <t>1,5*16,4</t>
  </si>
  <si>
    <t>3,1*5,3</t>
  </si>
  <si>
    <t>999281105R00</t>
  </si>
  <si>
    <t>Přesun hmot pro opravy a údržbu do výšky 6 m</t>
  </si>
  <si>
    <t>775981122RS1</t>
  </si>
  <si>
    <t>Lišta nerezová přechodová,stejná výška vlys.podlah profil UIS, pro tloušťku krytin 8 mm</t>
  </si>
  <si>
    <t>přechody ve dveřích : 0,9*13</t>
  </si>
  <si>
    <t>998775201R00</t>
  </si>
  <si>
    <t>Přesun hmot pro podlahy vlysové, výšky do 6 m</t>
  </si>
  <si>
    <t>776101101R00</t>
  </si>
  <si>
    <t>Vysávání podlah prům.vysavačem pod povlak.podlahy</t>
  </si>
  <si>
    <t>776101115R00</t>
  </si>
  <si>
    <t>Vyrovnání podkladů samonivelační hmotou</t>
  </si>
  <si>
    <t>776421300R00</t>
  </si>
  <si>
    <t>Montáž fabionů k PVC podlahám do v.100 mm vč. vytažení a nalepení krytiny na fabion</t>
  </si>
  <si>
    <t>16,4*2+1,5*2</t>
  </si>
  <si>
    <t>3,1*2+5,3*2</t>
  </si>
  <si>
    <t>776511810RT2</t>
  </si>
  <si>
    <t>Odstranění PVC a koberců lepených bez podložky z ploch 10 - 20 m2</t>
  </si>
  <si>
    <t>776521100RT1</t>
  </si>
  <si>
    <t>Lepení povlak.podlah z pásů PVC na Chemopren pouze položení - PVC ve specifikaci</t>
  </si>
  <si>
    <t>28412245R</t>
  </si>
  <si>
    <t xml:space="preserve">Podlahovina PVC zátěžová, tl. 2,0 mm </t>
  </si>
  <si>
    <t>Odkaz na mn. položky pořadí 16 : 41,03000*1,1</t>
  </si>
  <si>
    <t>998776201R00</t>
  </si>
  <si>
    <t>Přesun hmot pro podlahy povlakové, výšky do 6 m</t>
  </si>
  <si>
    <t>979990181R00</t>
  </si>
  <si>
    <t>Poplatek za uložení suti - PVC podlahová krytina, skupina odpadu 200307</t>
  </si>
  <si>
    <t>Zadavatel upozorňuje zájemce o veřejnou zakázku, že popis stavebních prací, dodávek nebo služeb, které jsou předmětem veřejné zakázky, popisem PŘEDPOKLÁDANÝM a zadavatel nezaručuje jeho úplnost, a proto je zájemce povinen vzít v úvahu všechny související podklady a informace a předvídat případné překážky a vyzvat zadavatele k doplnění případně chybějících položek potřebných pro celé, úplné a funkční dílo, které mají být zahrnuty v ceně.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</si>
</sst>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1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Alignment="1">
      <alignment wrapText="1"/>
    </xf>
    <xf numFmtId="49" fontId="6" fillId="2" borderId="0" xfId="0" applyNumberFormat="1" applyFont="1" applyFill="1" applyAlignment="1">
      <alignment horizontal="left" vertical="center" wrapText="1"/>
    </xf>
    <xf numFmtId="0" fontId="0" fillId="2" borderId="1" xfId="0" applyFill="1" applyBorder="1" applyAlignment="1">
      <alignment horizontal="left" vertical="center" indent="1"/>
    </xf>
    <xf numFmtId="0" fontId="8" fillId="2" borderId="0" xfId="0" applyFont="1" applyFill="1" applyAlignment="1">
      <alignment horizontal="left" vertical="center" wrapText="1"/>
    </xf>
    <xf numFmtId="0" fontId="0" fillId="2" borderId="9" xfId="0" applyFill="1" applyBorder="1" applyAlignment="1">
      <alignment horizontal="left" vertical="center" indent="1"/>
    </xf>
    <xf numFmtId="0" fontId="0" fillId="2" borderId="6" xfId="0" applyFill="1" applyBorder="1" applyAlignment="1">
      <alignment wrapText="1"/>
    </xf>
    <xf numFmtId="0" fontId="8" fillId="2" borderId="6" xfId="0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4" borderId="28" xfId="0" applyNumberFormat="1" applyFont="1" applyFill="1" applyBorder="1" applyAlignment="1">
      <alignment vertical="center"/>
    </xf>
    <xf numFmtId="4" fontId="7" fillId="4" borderId="29" xfId="0" applyNumberFormat="1" applyFont="1" applyFill="1" applyBorder="1" applyAlignment="1">
      <alignment vertical="center" wrapText="1"/>
    </xf>
    <xf numFmtId="4" fontId="10" fillId="4" borderId="30" xfId="0" applyNumberFormat="1" applyFont="1" applyFill="1" applyBorder="1" applyAlignment="1">
      <alignment horizontal="center" vertical="center" wrapText="1" shrinkToFit="1"/>
    </xf>
    <xf numFmtId="4" fontId="7" fillId="4" borderId="30" xfId="0" applyNumberFormat="1" applyFont="1" applyFill="1" applyBorder="1" applyAlignment="1">
      <alignment horizontal="center" vertical="center" wrapText="1" shrinkToFit="1"/>
    </xf>
    <xf numFmtId="3" fontId="7" fillId="4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3" xfId="0" applyNumberFormat="1" applyFont="1" applyBorder="1" applyAlignment="1">
      <alignment vertical="center" wrapText="1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wrapText="1" shrinkToFit="1"/>
    </xf>
    <xf numFmtId="4" fontId="0" fillId="2" borderId="37" xfId="0" applyNumberFormat="1" applyFill="1" applyBorder="1" applyAlignment="1">
      <alignment vertical="center" shrinkToFit="1"/>
    </xf>
    <xf numFmtId="3" fontId="0" fillId="2" borderId="37" xfId="0" applyNumberFormat="1" applyFill="1" applyBorder="1" applyAlignment="1">
      <alignment vertical="center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 applyAlignment="1">
      <alignment wrapText="1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4" borderId="28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2" borderId="34" xfId="0" applyFont="1" applyFill="1" applyBorder="1" applyAlignment="1">
      <alignment vertical="center"/>
    </xf>
    <xf numFmtId="0" fontId="7" fillId="2" borderId="34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 wrapText="1"/>
    </xf>
    <xf numFmtId="164" fontId="7" fillId="0" borderId="33" xfId="0" applyNumberFormat="1" applyFont="1" applyBorder="1" applyAlignment="1">
      <alignment vertical="center"/>
    </xf>
    <xf numFmtId="164" fontId="7" fillId="2" borderId="37" xfId="0" applyNumberFormat="1" applyFont="1" applyFill="1" applyBorder="1" applyAlignment="1">
      <alignment vertical="center"/>
    </xf>
    <xf numFmtId="164" fontId="0" fillId="0" borderId="0" xfId="0" applyNumberFormat="1"/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2" borderId="37" xfId="0" applyNumberFormat="1" applyFont="1" applyFill="1" applyBorder="1" applyAlignment="1">
      <alignment horizontal="center" vertical="center"/>
    </xf>
    <xf numFmtId="4" fontId="7" fillId="2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2" borderId="21" xfId="0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15" xfId="0" applyFill="1" applyBorder="1"/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49" fontId="0" fillId="4" borderId="21" xfId="0" applyNumberFormat="1" applyFill="1" applyBorder="1"/>
    <xf numFmtId="0" fontId="16" fillId="0" borderId="0" xfId="0" applyFont="1"/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0" fontId="16" fillId="0" borderId="0" xfId="0" applyFont="1" applyAlignment="1">
      <alignment vertical="top"/>
    </xf>
    <xf numFmtId="49" fontId="16" fillId="0" borderId="0" xfId="0" applyNumberFormat="1" applyFont="1" applyAlignment="1">
      <alignment vertical="top"/>
    </xf>
    <xf numFmtId="0" fontId="16" fillId="0" borderId="0" xfId="0" applyFont="1" applyAlignment="1">
      <alignment horizontal="center" vertical="top" shrinkToFit="1"/>
    </xf>
    <xf numFmtId="4" fontId="16" fillId="0" borderId="0" xfId="0" applyNumberFormat="1" applyFont="1" applyAlignment="1">
      <alignment vertical="top" shrinkToFit="1"/>
    </xf>
    <xf numFmtId="4" fontId="16" fillId="3" borderId="0" xfId="0" applyNumberFormat="1" applyFont="1" applyFill="1" applyAlignment="1" applyProtection="1">
      <alignment vertical="top" shrinkToFit="1"/>
      <protection locked="0"/>
    </xf>
    <xf numFmtId="165" fontId="17" fillId="0" borderId="0" xfId="0" applyNumberFormat="1" applyFont="1" applyAlignment="1">
      <alignment horizontal="center" vertical="top" wrapText="1" shrinkToFit="1"/>
    </xf>
    <xf numFmtId="165" fontId="17" fillId="0" borderId="0" xfId="0" applyNumberFormat="1" applyFont="1" applyAlignment="1">
      <alignment vertical="top" wrapText="1" shrinkToFit="1"/>
    </xf>
    <xf numFmtId="0" fontId="8" fillId="2" borderId="27" xfId="0" applyFont="1" applyFill="1" applyBorder="1" applyAlignment="1">
      <alignment vertical="top"/>
    </xf>
    <xf numFmtId="49" fontId="8" fillId="2" borderId="18" xfId="0" applyNumberFormat="1" applyFont="1" applyFill="1" applyBorder="1" applyAlignment="1">
      <alignment vertical="top"/>
    </xf>
    <xf numFmtId="0" fontId="8" fillId="2" borderId="18" xfId="0" applyFont="1" applyFill="1" applyBorder="1" applyAlignment="1">
      <alignment horizontal="center" vertical="top" shrinkToFit="1"/>
    </xf>
    <xf numFmtId="165" fontId="8" fillId="2" borderId="18" xfId="0" applyNumberFormat="1" applyFont="1" applyFill="1" applyBorder="1" applyAlignment="1">
      <alignment vertical="top" shrinkToFit="1"/>
    </xf>
    <xf numFmtId="4" fontId="8" fillId="2" borderId="18" xfId="0" applyNumberFormat="1" applyFont="1" applyFill="1" applyBorder="1" applyAlignment="1">
      <alignment vertical="top" shrinkToFit="1"/>
    </xf>
    <xf numFmtId="4" fontId="8" fillId="2" borderId="38" xfId="0" applyNumberFormat="1" applyFont="1" applyFill="1" applyBorder="1" applyAlignment="1">
      <alignment vertical="top" shrinkToFit="1"/>
    </xf>
    <xf numFmtId="4" fontId="8" fillId="2" borderId="22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5" fontId="16" fillId="0" borderId="40" xfId="0" applyNumberFormat="1" applyFont="1" applyBorder="1" applyAlignment="1">
      <alignment vertical="top" shrinkToFit="1"/>
    </xf>
    <xf numFmtId="4" fontId="16" fillId="3" borderId="40" xfId="0" applyNumberFormat="1" applyFont="1" applyFill="1" applyBorder="1" applyAlignment="1" applyProtection="1">
      <alignment vertical="top" shrinkToFit="1"/>
      <protection locked="0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5" fontId="16" fillId="0" borderId="43" xfId="0" applyNumberFormat="1" applyFont="1" applyBorder="1" applyAlignment="1">
      <alignment vertical="top" shrinkToFit="1"/>
    </xf>
    <xf numFmtId="4" fontId="16" fillId="3" borderId="43" xfId="0" applyNumberFormat="1" applyFont="1" applyFill="1" applyBorder="1" applyAlignment="1" applyProtection="1">
      <alignment vertical="top" shrinkToFit="1"/>
      <protection locked="0"/>
    </xf>
    <xf numFmtId="4" fontId="16" fillId="0" borderId="44" xfId="0" applyNumberFormat="1" applyFont="1" applyBorder="1" applyAlignment="1">
      <alignment vertical="top" shrinkToFit="1"/>
    </xf>
    <xf numFmtId="165" fontId="16" fillId="3" borderId="0" xfId="0" applyNumberFormat="1" applyFont="1" applyFill="1" applyAlignment="1" applyProtection="1">
      <alignment vertical="top" shrinkToFit="1"/>
      <protection locked="0"/>
    </xf>
    <xf numFmtId="49" fontId="8" fillId="2" borderId="18" xfId="0" applyNumberFormat="1" applyFont="1" applyFill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165" fontId="17" fillId="0" borderId="0" xfId="0" quotePrefix="1" applyNumberFormat="1" applyFont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4" fontId="0" fillId="2" borderId="34" xfId="0" applyNumberFormat="1" applyFill="1" applyBorder="1" applyAlignment="1">
      <alignment vertical="center"/>
    </xf>
    <xf numFmtId="4" fontId="0" fillId="2" borderId="35" xfId="0" applyNumberFormat="1" applyFill="1" applyBorder="1" applyAlignment="1">
      <alignment vertical="center"/>
    </xf>
    <xf numFmtId="4" fontId="0" fillId="2" borderId="36" xfId="0" applyNumberFormat="1" applyFill="1" applyBorder="1" applyAlignment="1">
      <alignment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2" borderId="7" xfId="0" applyNumberFormat="1" applyFont="1" applyFill="1" applyBorder="1" applyAlignment="1">
      <alignment horizontal="right" vertical="center"/>
    </xf>
    <xf numFmtId="2" fontId="12" fillId="2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2" borderId="6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0" fillId="3" borderId="6" xfId="0" applyFill="1" applyBorder="1" applyAlignment="1" applyProtection="1">
      <alignment horizontal="left" vertical="center"/>
      <protection locked="0"/>
    </xf>
    <xf numFmtId="49" fontId="8" fillId="0" borderId="18" xfId="0" applyNumberFormat="1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49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2" borderId="18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8" fillId="2" borderId="0" xfId="0" applyFont="1" applyFill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0" fillId="0" borderId="0" xfId="0" applyAlignment="1">
      <alignment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4"/>
  <sheetViews>
    <sheetView showGridLines="0" tabSelected="1" topLeftCell="B1" zoomScaleNormal="100" zoomScaleSheetLayoutView="75" workbookViewId="0">
      <selection activeCell="M47" sqref="M47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36</v>
      </c>
      <c r="B1" s="222" t="s">
        <v>4</v>
      </c>
      <c r="C1" s="223"/>
      <c r="D1" s="223"/>
      <c r="E1" s="223"/>
      <c r="F1" s="223"/>
      <c r="G1" s="223"/>
      <c r="H1" s="223"/>
      <c r="I1" s="223"/>
      <c r="J1" s="224"/>
    </row>
    <row r="2" spans="1:15" ht="36" customHeight="1" x14ac:dyDescent="0.25">
      <c r="A2" s="2"/>
      <c r="B2" s="76" t="s">
        <v>24</v>
      </c>
      <c r="C2" s="77"/>
      <c r="D2" s="78" t="s">
        <v>39</v>
      </c>
      <c r="E2" s="228" t="s">
        <v>40</v>
      </c>
      <c r="F2" s="229"/>
      <c r="G2" s="229"/>
      <c r="H2" s="229"/>
      <c r="I2" s="229"/>
      <c r="J2" s="230"/>
      <c r="O2" s="1"/>
    </row>
    <row r="3" spans="1:15" ht="27" hidden="1" customHeight="1" x14ac:dyDescent="0.25">
      <c r="A3" s="2"/>
      <c r="B3" s="79"/>
      <c r="C3" s="77"/>
      <c r="D3" s="80"/>
      <c r="E3" s="231"/>
      <c r="F3" s="232"/>
      <c r="G3" s="232"/>
      <c r="H3" s="232"/>
      <c r="I3" s="232"/>
      <c r="J3" s="233"/>
    </row>
    <row r="4" spans="1:15" ht="23.25" customHeight="1" x14ac:dyDescent="0.25">
      <c r="A4" s="2"/>
      <c r="B4" s="81"/>
      <c r="C4" s="82"/>
      <c r="D4" s="83"/>
      <c r="E4" s="212"/>
      <c r="F4" s="212"/>
      <c r="G4" s="212"/>
      <c r="H4" s="212"/>
      <c r="I4" s="212"/>
      <c r="J4" s="213"/>
    </row>
    <row r="5" spans="1:15" ht="24" customHeight="1" x14ac:dyDescent="0.25">
      <c r="A5" s="2"/>
      <c r="B5" s="31" t="s">
        <v>23</v>
      </c>
      <c r="D5" s="216"/>
      <c r="E5" s="217"/>
      <c r="F5" s="217"/>
      <c r="G5" s="217"/>
      <c r="H5" s="18" t="s">
        <v>38</v>
      </c>
      <c r="I5" s="85"/>
      <c r="J5" s="8"/>
    </row>
    <row r="6" spans="1:15" ht="15.75" customHeight="1" x14ac:dyDescent="0.25">
      <c r="A6" s="2"/>
      <c r="B6" s="28"/>
      <c r="C6" s="55"/>
      <c r="D6" s="218"/>
      <c r="E6" s="219"/>
      <c r="F6" s="219"/>
      <c r="G6" s="219"/>
      <c r="H6" s="18" t="s">
        <v>34</v>
      </c>
      <c r="I6" s="85"/>
      <c r="J6" s="8"/>
    </row>
    <row r="7" spans="1:15" ht="15.75" customHeight="1" x14ac:dyDescent="0.25">
      <c r="A7" s="2"/>
      <c r="B7" s="29"/>
      <c r="C7" s="56"/>
      <c r="D7" s="84"/>
      <c r="E7" s="220"/>
      <c r="F7" s="221"/>
      <c r="G7" s="221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38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34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235"/>
      <c r="E11" s="235"/>
      <c r="F11" s="235"/>
      <c r="G11" s="235"/>
      <c r="H11" s="18" t="s">
        <v>38</v>
      </c>
      <c r="I11" s="86"/>
      <c r="J11" s="8"/>
    </row>
    <row r="12" spans="1:15" ht="15.75" customHeight="1" x14ac:dyDescent="0.25">
      <c r="A12" s="2"/>
      <c r="B12" s="28"/>
      <c r="C12" s="55"/>
      <c r="D12" s="211"/>
      <c r="E12" s="211"/>
      <c r="F12" s="211"/>
      <c r="G12" s="211"/>
      <c r="H12" s="18" t="s">
        <v>34</v>
      </c>
      <c r="I12" s="86"/>
      <c r="J12" s="8"/>
    </row>
    <row r="13" spans="1:15" ht="15.75" customHeight="1" x14ac:dyDescent="0.25">
      <c r="A13" s="2"/>
      <c r="B13" s="29"/>
      <c r="C13" s="56"/>
      <c r="D13" s="87"/>
      <c r="E13" s="214"/>
      <c r="F13" s="215"/>
      <c r="G13" s="215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32</v>
      </c>
      <c r="C15" s="61"/>
      <c r="D15" s="54"/>
      <c r="E15" s="234"/>
      <c r="F15" s="234"/>
      <c r="G15" s="236"/>
      <c r="H15" s="236"/>
      <c r="I15" s="236" t="s">
        <v>31</v>
      </c>
      <c r="J15" s="237"/>
    </row>
    <row r="16" spans="1:15" ht="23.25" customHeight="1" x14ac:dyDescent="0.25">
      <c r="A16" s="140" t="s">
        <v>26</v>
      </c>
      <c r="B16" s="38" t="s">
        <v>26</v>
      </c>
      <c r="C16" s="62"/>
      <c r="D16" s="63"/>
      <c r="E16" s="200"/>
      <c r="F16" s="201"/>
      <c r="G16" s="200"/>
      <c r="H16" s="201"/>
      <c r="I16" s="200">
        <f>SUMIF(F51:F80,A16,I51:I80)+SUMIF(F51:F80,"PSU",I51:I80)</f>
        <v>0</v>
      </c>
      <c r="J16" s="202"/>
    </row>
    <row r="17" spans="1:10" ht="23.25" customHeight="1" x14ac:dyDescent="0.25">
      <c r="A17" s="140" t="s">
        <v>27</v>
      </c>
      <c r="B17" s="38" t="s">
        <v>27</v>
      </c>
      <c r="C17" s="62"/>
      <c r="D17" s="63"/>
      <c r="E17" s="200"/>
      <c r="F17" s="201"/>
      <c r="G17" s="200"/>
      <c r="H17" s="201"/>
      <c r="I17" s="200">
        <f>SUMIF(F51:F80,A17,I51:I80)</f>
        <v>0</v>
      </c>
      <c r="J17" s="202"/>
    </row>
    <row r="18" spans="1:10" ht="23.25" customHeight="1" x14ac:dyDescent="0.25">
      <c r="A18" s="140" t="s">
        <v>28</v>
      </c>
      <c r="B18" s="38" t="s">
        <v>28</v>
      </c>
      <c r="C18" s="62"/>
      <c r="D18" s="63"/>
      <c r="E18" s="200"/>
      <c r="F18" s="201"/>
      <c r="G18" s="200"/>
      <c r="H18" s="201"/>
      <c r="I18" s="200">
        <f>SUMIF(F51:F80,A18,I51:I80)</f>
        <v>0</v>
      </c>
      <c r="J18" s="202"/>
    </row>
    <row r="19" spans="1:10" ht="23.25" customHeight="1" x14ac:dyDescent="0.25">
      <c r="A19" s="140" t="s">
        <v>109</v>
      </c>
      <c r="B19" s="38" t="s">
        <v>29</v>
      </c>
      <c r="C19" s="62"/>
      <c r="D19" s="63"/>
      <c r="E19" s="200"/>
      <c r="F19" s="201"/>
      <c r="G19" s="200"/>
      <c r="H19" s="201"/>
      <c r="I19" s="200">
        <f>SUMIF(F51:F80,A19,I51:I80)</f>
        <v>0</v>
      </c>
      <c r="J19" s="202"/>
    </row>
    <row r="20" spans="1:10" ht="23.25" customHeight="1" x14ac:dyDescent="0.25">
      <c r="A20" s="140" t="s">
        <v>110</v>
      </c>
      <c r="B20" s="38" t="s">
        <v>30</v>
      </c>
      <c r="C20" s="62"/>
      <c r="D20" s="63"/>
      <c r="E20" s="200"/>
      <c r="F20" s="201"/>
      <c r="G20" s="200"/>
      <c r="H20" s="201"/>
      <c r="I20" s="200">
        <f>SUMIF(F51:F80,A20,I51:I80)</f>
        <v>0</v>
      </c>
      <c r="J20" s="202"/>
    </row>
    <row r="21" spans="1:10" ht="23.25" customHeight="1" x14ac:dyDescent="0.25">
      <c r="A21" s="2"/>
      <c r="B21" s="48" t="s">
        <v>31</v>
      </c>
      <c r="C21" s="64"/>
      <c r="D21" s="65"/>
      <c r="E21" s="203"/>
      <c r="F21" s="238"/>
      <c r="G21" s="203"/>
      <c r="H21" s="238"/>
      <c r="I21" s="203">
        <f>SUM(I16:J20)</f>
        <v>0</v>
      </c>
      <c r="J21" s="204"/>
    </row>
    <row r="22" spans="1:10" ht="33" customHeight="1" x14ac:dyDescent="0.25">
      <c r="A22" s="2"/>
      <c r="B22" s="42" t="s">
        <v>33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12</v>
      </c>
      <c r="F23" s="39" t="s">
        <v>0</v>
      </c>
      <c r="G23" s="198">
        <f>ZakladDPHSniVypocet</f>
        <v>0</v>
      </c>
      <c r="H23" s="199"/>
      <c r="I23" s="199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12</v>
      </c>
      <c r="F24" s="39" t="s">
        <v>0</v>
      </c>
      <c r="G24" s="196">
        <f>A23</f>
        <v>0</v>
      </c>
      <c r="H24" s="197"/>
      <c r="I24" s="197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98">
        <f>ZakladDPHZaklVypocet</f>
        <v>0</v>
      </c>
      <c r="H25" s="199"/>
      <c r="I25" s="199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5">
        <f>A25</f>
        <v>0</v>
      </c>
      <c r="H26" s="226"/>
      <c r="I26" s="226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7">
        <f>CenaCelkem-(ZakladDPHSni+DPHSni+ZakladDPHZakl+DPHZakl)</f>
        <v>0</v>
      </c>
      <c r="H27" s="227"/>
      <c r="I27" s="227"/>
      <c r="J27" s="41" t="str">
        <f t="shared" si="0"/>
        <v>CZK</v>
      </c>
    </row>
    <row r="28" spans="1:10" ht="27.75" hidden="1" customHeight="1" thickBot="1" x14ac:dyDescent="0.3">
      <c r="A28" s="2"/>
      <c r="B28" s="113" t="s">
        <v>25</v>
      </c>
      <c r="C28" s="114"/>
      <c r="D28" s="114"/>
      <c r="E28" s="115"/>
      <c r="F28" s="116"/>
      <c r="G28" s="206">
        <f>ZakladDPHSniVypocet+ZakladDPHZaklVypocet</f>
        <v>0</v>
      </c>
      <c r="H28" s="206"/>
      <c r="I28" s="206"/>
      <c r="J28" s="117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13" t="s">
        <v>35</v>
      </c>
      <c r="C29" s="118"/>
      <c r="D29" s="118"/>
      <c r="E29" s="118"/>
      <c r="F29" s="119"/>
      <c r="G29" s="205">
        <f>IF(A29&gt;50, ROUNDUP(A27, 0), ROUNDDOWN(A27, 0))</f>
        <v>0</v>
      </c>
      <c r="H29" s="205"/>
      <c r="I29" s="205"/>
      <c r="J29" s="120" t="s">
        <v>49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207"/>
      <c r="E34" s="208"/>
      <c r="G34" s="209"/>
      <c r="H34" s="210"/>
      <c r="I34" s="210"/>
      <c r="J34" s="25"/>
    </row>
    <row r="35" spans="1:10" ht="12.75" customHeight="1" x14ac:dyDescent="0.25">
      <c r="A35" s="2"/>
      <c r="B35" s="2"/>
      <c r="D35" s="195" t="s">
        <v>2</v>
      </c>
      <c r="E35" s="195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5">
      <c r="B37" s="90" t="s">
        <v>17</v>
      </c>
      <c r="C37" s="91"/>
      <c r="D37" s="91"/>
      <c r="E37" s="91"/>
      <c r="F37" s="92"/>
      <c r="G37" s="92"/>
      <c r="H37" s="92"/>
      <c r="I37" s="92"/>
      <c r="J37" s="93"/>
    </row>
    <row r="38" spans="1:10" ht="25.5" customHeight="1" x14ac:dyDescent="0.25">
      <c r="A38" s="89" t="s">
        <v>37</v>
      </c>
      <c r="B38" s="94" t="s">
        <v>18</v>
      </c>
      <c r="C38" s="95" t="s">
        <v>6</v>
      </c>
      <c r="D38" s="95"/>
      <c r="E38" s="95"/>
      <c r="F38" s="96" t="str">
        <f>B23</f>
        <v>Základ pro sníženou DPH</v>
      </c>
      <c r="G38" s="96" t="str">
        <f>B25</f>
        <v>Základ pro základní DPH</v>
      </c>
      <c r="H38" s="97" t="s">
        <v>19</v>
      </c>
      <c r="I38" s="97" t="s">
        <v>1</v>
      </c>
      <c r="J38" s="98" t="s">
        <v>0</v>
      </c>
    </row>
    <row r="39" spans="1:10" ht="25.5" hidden="1" customHeight="1" x14ac:dyDescent="0.25">
      <c r="A39" s="89">
        <v>1</v>
      </c>
      <c r="B39" s="99" t="s">
        <v>41</v>
      </c>
      <c r="C39" s="193"/>
      <c r="D39" s="193"/>
      <c r="E39" s="193"/>
      <c r="F39" s="100" t="e">
        <f>'01 2412_01 Pol'!M347+'02 2412_02 Pol'!M62</f>
        <v>#REF!</v>
      </c>
      <c r="G39" s="101" t="e">
        <f>'01 2412_01 Pol'!N347+'02 2412_02 Pol'!N62</f>
        <v>#REF!</v>
      </c>
      <c r="H39" s="102" t="e">
        <f>(F39*SazbaDPH1/100)+(G39*SazbaDPH2/100)</f>
        <v>#REF!</v>
      </c>
      <c r="I39" s="102" t="e">
        <f>F39+G39+H39</f>
        <v>#REF!</v>
      </c>
      <c r="J39" s="103" t="str">
        <f>IF(CenaCelkemVypocet=0,"",I39/CenaCelkemVypocet*100)</f>
        <v/>
      </c>
    </row>
    <row r="40" spans="1:10" ht="25.5" customHeight="1" x14ac:dyDescent="0.25">
      <c r="A40" s="89">
        <v>2</v>
      </c>
      <c r="B40" s="104" t="s">
        <v>42</v>
      </c>
      <c r="C40" s="194" t="s">
        <v>43</v>
      </c>
      <c r="D40" s="194"/>
      <c r="E40" s="194"/>
      <c r="F40" s="105">
        <v>0</v>
      </c>
      <c r="G40" s="106">
        <v>0</v>
      </c>
      <c r="H40" s="106">
        <f>(F40*SazbaDPH1/100)+(G40*SazbaDPH2/100)</f>
        <v>0</v>
      </c>
      <c r="I40" s="106">
        <f>F40+G40+H40</f>
        <v>0</v>
      </c>
      <c r="J40" s="107">
        <v>0</v>
      </c>
    </row>
    <row r="41" spans="1:10" ht="25.5" customHeight="1" x14ac:dyDescent="0.25">
      <c r="A41" s="89">
        <v>3</v>
      </c>
      <c r="B41" s="108" t="s">
        <v>44</v>
      </c>
      <c r="C41" s="193" t="s">
        <v>43</v>
      </c>
      <c r="D41" s="193"/>
      <c r="E41" s="193"/>
      <c r="F41" s="109">
        <v>0</v>
      </c>
      <c r="G41" s="102">
        <v>0</v>
      </c>
      <c r="H41" s="102">
        <f>(F41*SazbaDPH1/100)+(G41*SazbaDPH2/100)</f>
        <v>0</v>
      </c>
      <c r="I41" s="102">
        <f>F41+G41+H41</f>
        <v>0</v>
      </c>
      <c r="J41" s="103">
        <v>0</v>
      </c>
    </row>
    <row r="42" spans="1:10" ht="25.5" customHeight="1" x14ac:dyDescent="0.25">
      <c r="A42" s="89">
        <v>2</v>
      </c>
      <c r="B42" s="104" t="s">
        <v>45</v>
      </c>
      <c r="C42" s="194" t="s">
        <v>46</v>
      </c>
      <c r="D42" s="194"/>
      <c r="E42" s="194"/>
      <c r="F42" s="105">
        <v>0</v>
      </c>
      <c r="G42" s="106">
        <v>0</v>
      </c>
      <c r="H42" s="106">
        <f>(F42*SazbaDPH1/100)+(G42*SazbaDPH2/100)</f>
        <v>0</v>
      </c>
      <c r="I42" s="106">
        <f>F42+G42+H42</f>
        <v>0</v>
      </c>
      <c r="J42" s="107">
        <v>0</v>
      </c>
    </row>
    <row r="43" spans="1:10" ht="25.5" customHeight="1" x14ac:dyDescent="0.25">
      <c r="A43" s="89">
        <v>3</v>
      </c>
      <c r="B43" s="108" t="s">
        <v>47</v>
      </c>
      <c r="C43" s="193" t="s">
        <v>46</v>
      </c>
      <c r="D43" s="193"/>
      <c r="E43" s="193"/>
      <c r="F43" s="109">
        <v>0</v>
      </c>
      <c r="G43" s="102">
        <v>0</v>
      </c>
      <c r="H43" s="102">
        <f>(F43*SazbaDPH1/100)+(G43*SazbaDPH2/100)</f>
        <v>0</v>
      </c>
      <c r="I43" s="102">
        <f>F43+G43+H43</f>
        <v>0</v>
      </c>
      <c r="J43" s="103">
        <v>0</v>
      </c>
    </row>
    <row r="44" spans="1:10" ht="25.5" customHeight="1" x14ac:dyDescent="0.25">
      <c r="A44" s="89"/>
      <c r="B44" s="190" t="s">
        <v>48</v>
      </c>
      <c r="C44" s="191"/>
      <c r="D44" s="191"/>
      <c r="E44" s="192"/>
      <c r="F44" s="110">
        <v>0</v>
      </c>
      <c r="G44" s="111">
        <v>0</v>
      </c>
      <c r="H44" s="111">
        <v>0</v>
      </c>
      <c r="I44" s="111">
        <v>0</v>
      </c>
      <c r="J44" s="112">
        <v>0</v>
      </c>
    </row>
    <row r="46" spans="1:10" ht="55.2" customHeight="1" x14ac:dyDescent="0.25">
      <c r="B46" s="250" t="s">
        <v>598</v>
      </c>
      <c r="C46" s="250"/>
      <c r="D46" s="250"/>
      <c r="E46" s="250"/>
      <c r="F46" s="250"/>
      <c r="G46" s="250"/>
      <c r="H46" s="250"/>
      <c r="I46" s="250"/>
      <c r="J46" s="250"/>
    </row>
    <row r="48" spans="1:10" ht="15.6" x14ac:dyDescent="0.3">
      <c r="B48" s="121" t="s">
        <v>50</v>
      </c>
    </row>
    <row r="50" spans="1:10" ht="25.5" customHeight="1" x14ac:dyDescent="0.25">
      <c r="A50" s="123"/>
      <c r="B50" s="126" t="s">
        <v>18</v>
      </c>
      <c r="C50" s="126" t="s">
        <v>6</v>
      </c>
      <c r="D50" s="127"/>
      <c r="E50" s="127"/>
      <c r="F50" s="128" t="s">
        <v>51</v>
      </c>
      <c r="G50" s="128"/>
      <c r="H50" s="128"/>
      <c r="I50" s="128" t="s">
        <v>31</v>
      </c>
      <c r="J50" s="128" t="s">
        <v>0</v>
      </c>
    </row>
    <row r="51" spans="1:10" ht="36.75" customHeight="1" x14ac:dyDescent="0.25">
      <c r="A51" s="124"/>
      <c r="B51" s="129" t="s">
        <v>52</v>
      </c>
      <c r="C51" s="188" t="s">
        <v>53</v>
      </c>
      <c r="D51" s="189"/>
      <c r="E51" s="189"/>
      <c r="F51" s="136" t="s">
        <v>26</v>
      </c>
      <c r="G51" s="137"/>
      <c r="H51" s="137"/>
      <c r="I51" s="137">
        <f>'01 2412_01 Pol'!G8+'02 2412_02 Pol'!G8</f>
        <v>0</v>
      </c>
      <c r="J51" s="133" t="str">
        <f>IF(I81=0,"",I51/I81*100)</f>
        <v/>
      </c>
    </row>
    <row r="52" spans="1:10" ht="36.75" customHeight="1" x14ac:dyDescent="0.25">
      <c r="A52" s="124"/>
      <c r="B52" s="129" t="s">
        <v>54</v>
      </c>
      <c r="C52" s="188" t="s">
        <v>55</v>
      </c>
      <c r="D52" s="189"/>
      <c r="E52" s="189"/>
      <c r="F52" s="136" t="s">
        <v>26</v>
      </c>
      <c r="G52" s="137"/>
      <c r="H52" s="137"/>
      <c r="I52" s="137">
        <f>'01 2412_01 Pol'!G30</f>
        <v>0</v>
      </c>
      <c r="J52" s="133" t="str">
        <f>IF(I81=0,"",I52/I81*100)</f>
        <v/>
      </c>
    </row>
    <row r="53" spans="1:10" ht="36.75" customHeight="1" x14ac:dyDescent="0.25">
      <c r="A53" s="124"/>
      <c r="B53" s="129" t="s">
        <v>56</v>
      </c>
      <c r="C53" s="188" t="s">
        <v>57</v>
      </c>
      <c r="D53" s="189"/>
      <c r="E53" s="189"/>
      <c r="F53" s="136" t="s">
        <v>26</v>
      </c>
      <c r="G53" s="137"/>
      <c r="H53" s="137"/>
      <c r="I53" s="137">
        <f>'01 2412_01 Pol'!G41</f>
        <v>0</v>
      </c>
      <c r="J53" s="133" t="str">
        <f>IF(I81=0,"",I53/I81*100)</f>
        <v/>
      </c>
    </row>
    <row r="54" spans="1:10" ht="36.75" customHeight="1" x14ac:dyDescent="0.25">
      <c r="A54" s="124"/>
      <c r="B54" s="129" t="s">
        <v>58</v>
      </c>
      <c r="C54" s="188" t="s">
        <v>59</v>
      </c>
      <c r="D54" s="189"/>
      <c r="E54" s="189"/>
      <c r="F54" s="136" t="s">
        <v>26</v>
      </c>
      <c r="G54" s="137"/>
      <c r="H54" s="137"/>
      <c r="I54" s="137">
        <f>'01 2412_01 Pol'!G44</f>
        <v>0</v>
      </c>
      <c r="J54" s="133" t="str">
        <f>IF(I81=0,"",I54/I81*100)</f>
        <v/>
      </c>
    </row>
    <row r="55" spans="1:10" ht="36.75" customHeight="1" x14ac:dyDescent="0.25">
      <c r="A55" s="124"/>
      <c r="B55" s="129" t="s">
        <v>60</v>
      </c>
      <c r="C55" s="188" t="s">
        <v>61</v>
      </c>
      <c r="D55" s="189"/>
      <c r="E55" s="189"/>
      <c r="F55" s="136" t="s">
        <v>26</v>
      </c>
      <c r="G55" s="137"/>
      <c r="H55" s="137"/>
      <c r="I55" s="137">
        <f>'01 2412_01 Pol'!G49</f>
        <v>0</v>
      </c>
      <c r="J55" s="133" t="str">
        <f>IF(I81=0,"",I55/I81*100)</f>
        <v/>
      </c>
    </row>
    <row r="56" spans="1:10" ht="36.75" customHeight="1" x14ac:dyDescent="0.25">
      <c r="A56" s="124"/>
      <c r="B56" s="129" t="s">
        <v>62</v>
      </c>
      <c r="C56" s="188" t="s">
        <v>63</v>
      </c>
      <c r="D56" s="189"/>
      <c r="E56" s="189"/>
      <c r="F56" s="136" t="s">
        <v>26</v>
      </c>
      <c r="G56" s="137"/>
      <c r="H56" s="137"/>
      <c r="I56" s="137">
        <f>'01 2412_01 Pol'!G65+'02 2412_02 Pol'!G15</f>
        <v>0</v>
      </c>
      <c r="J56" s="133" t="str">
        <f>IF(I81=0,"",I56/I81*100)</f>
        <v/>
      </c>
    </row>
    <row r="57" spans="1:10" ht="36.75" customHeight="1" x14ac:dyDescent="0.25">
      <c r="A57" s="124"/>
      <c r="B57" s="129" t="s">
        <v>64</v>
      </c>
      <c r="C57" s="188" t="s">
        <v>65</v>
      </c>
      <c r="D57" s="189"/>
      <c r="E57" s="189"/>
      <c r="F57" s="136" t="s">
        <v>26</v>
      </c>
      <c r="G57" s="137"/>
      <c r="H57" s="137"/>
      <c r="I57" s="137">
        <f>'02 2412_02 Pol'!G21</f>
        <v>0</v>
      </c>
      <c r="J57" s="133" t="str">
        <f>IF(I81=0,"",I57/I81*100)</f>
        <v/>
      </c>
    </row>
    <row r="58" spans="1:10" ht="36.75" customHeight="1" x14ac:dyDescent="0.25">
      <c r="A58" s="124"/>
      <c r="B58" s="129" t="s">
        <v>66</v>
      </c>
      <c r="C58" s="188" t="s">
        <v>67</v>
      </c>
      <c r="D58" s="189"/>
      <c r="E58" s="189"/>
      <c r="F58" s="136" t="s">
        <v>26</v>
      </c>
      <c r="G58" s="137"/>
      <c r="H58" s="137"/>
      <c r="I58" s="137">
        <f>'01 2412_01 Pol'!G76</f>
        <v>0</v>
      </c>
      <c r="J58" s="133" t="str">
        <f>IF(I81=0,"",I58/I81*100)</f>
        <v/>
      </c>
    </row>
    <row r="59" spans="1:10" ht="36.75" customHeight="1" x14ac:dyDescent="0.25">
      <c r="A59" s="124"/>
      <c r="B59" s="129" t="s">
        <v>68</v>
      </c>
      <c r="C59" s="188" t="s">
        <v>69</v>
      </c>
      <c r="D59" s="189"/>
      <c r="E59" s="189"/>
      <c r="F59" s="136" t="s">
        <v>26</v>
      </c>
      <c r="G59" s="137"/>
      <c r="H59" s="137"/>
      <c r="I59" s="137">
        <f>'01 2412_01 Pol'!G80+'02 2412_02 Pol'!G24</f>
        <v>0</v>
      </c>
      <c r="J59" s="133" t="str">
        <f>IF(I81=0,"",I59/I81*100)</f>
        <v/>
      </c>
    </row>
    <row r="60" spans="1:10" ht="36.75" customHeight="1" x14ac:dyDescent="0.25">
      <c r="A60" s="124"/>
      <c r="B60" s="129" t="s">
        <v>70</v>
      </c>
      <c r="C60" s="188" t="s">
        <v>71</v>
      </c>
      <c r="D60" s="189"/>
      <c r="E60" s="189"/>
      <c r="F60" s="136" t="s">
        <v>26</v>
      </c>
      <c r="G60" s="137"/>
      <c r="H60" s="137"/>
      <c r="I60" s="137">
        <f>'01 2412_01 Pol'!G83</f>
        <v>0</v>
      </c>
      <c r="J60" s="133" t="str">
        <f>IF(I81=0,"",I60/I81*100)</f>
        <v/>
      </c>
    </row>
    <row r="61" spans="1:10" ht="36.75" customHeight="1" x14ac:dyDescent="0.25">
      <c r="A61" s="124"/>
      <c r="B61" s="129" t="s">
        <v>72</v>
      </c>
      <c r="C61" s="188" t="s">
        <v>73</v>
      </c>
      <c r="D61" s="189"/>
      <c r="E61" s="189"/>
      <c r="F61" s="136" t="s">
        <v>26</v>
      </c>
      <c r="G61" s="137"/>
      <c r="H61" s="137"/>
      <c r="I61" s="137">
        <f>'01 2412_01 Pol'!G112+'02 2412_02 Pol'!G28</f>
        <v>0</v>
      </c>
      <c r="J61" s="133" t="str">
        <f>IF(I81=0,"",I61/I81*100)</f>
        <v/>
      </c>
    </row>
    <row r="62" spans="1:10" ht="36.75" customHeight="1" x14ac:dyDescent="0.25">
      <c r="A62" s="124"/>
      <c r="B62" s="129" t="s">
        <v>74</v>
      </c>
      <c r="C62" s="188" t="s">
        <v>75</v>
      </c>
      <c r="D62" s="189"/>
      <c r="E62" s="189"/>
      <c r="F62" s="136" t="s">
        <v>27</v>
      </c>
      <c r="G62" s="137"/>
      <c r="H62" s="137"/>
      <c r="I62" s="137">
        <f>'01 2412_01 Pol'!G114</f>
        <v>0</v>
      </c>
      <c r="J62" s="133" t="str">
        <f>IF(I81=0,"",I62/I81*100)</f>
        <v/>
      </c>
    </row>
    <row r="63" spans="1:10" ht="36.75" customHeight="1" x14ac:dyDescent="0.25">
      <c r="A63" s="124"/>
      <c r="B63" s="129" t="s">
        <v>76</v>
      </c>
      <c r="C63" s="188" t="s">
        <v>77</v>
      </c>
      <c r="D63" s="189"/>
      <c r="E63" s="189"/>
      <c r="F63" s="136" t="s">
        <v>27</v>
      </c>
      <c r="G63" s="137"/>
      <c r="H63" s="137"/>
      <c r="I63" s="137">
        <f>'01 2412_01 Pol'!G136</f>
        <v>0</v>
      </c>
      <c r="J63" s="133" t="str">
        <f>IF(I81=0,"",I63/I81*100)</f>
        <v/>
      </c>
    </row>
    <row r="64" spans="1:10" ht="36.75" customHeight="1" x14ac:dyDescent="0.25">
      <c r="A64" s="124"/>
      <c r="B64" s="129" t="s">
        <v>78</v>
      </c>
      <c r="C64" s="188" t="s">
        <v>79</v>
      </c>
      <c r="D64" s="189"/>
      <c r="E64" s="189"/>
      <c r="F64" s="136" t="s">
        <v>27</v>
      </c>
      <c r="G64" s="137"/>
      <c r="H64" s="137"/>
      <c r="I64" s="137">
        <f>'01 2412_01 Pol'!G144</f>
        <v>0</v>
      </c>
      <c r="J64" s="133" t="str">
        <f>IF(I81=0,"",I64/I81*100)</f>
        <v/>
      </c>
    </row>
    <row r="65" spans="1:10" ht="36.75" customHeight="1" x14ac:dyDescent="0.25">
      <c r="A65" s="124"/>
      <c r="B65" s="129" t="s">
        <v>80</v>
      </c>
      <c r="C65" s="188" t="s">
        <v>81</v>
      </c>
      <c r="D65" s="189"/>
      <c r="E65" s="189"/>
      <c r="F65" s="136" t="s">
        <v>27</v>
      </c>
      <c r="G65" s="137"/>
      <c r="H65" s="137"/>
      <c r="I65" s="137">
        <f>'01 2412_01 Pol'!G165</f>
        <v>0</v>
      </c>
      <c r="J65" s="133" t="str">
        <f>IF(I81=0,"",I65/I81*100)</f>
        <v/>
      </c>
    </row>
    <row r="66" spans="1:10" ht="36.75" customHeight="1" x14ac:dyDescent="0.25">
      <c r="A66" s="124"/>
      <c r="B66" s="129" t="s">
        <v>82</v>
      </c>
      <c r="C66" s="188" t="s">
        <v>83</v>
      </c>
      <c r="D66" s="189"/>
      <c r="E66" s="189"/>
      <c r="F66" s="136" t="s">
        <v>27</v>
      </c>
      <c r="G66" s="137"/>
      <c r="H66" s="137"/>
      <c r="I66" s="137">
        <f>'01 2412_01 Pol'!G186</f>
        <v>0</v>
      </c>
      <c r="J66" s="133" t="str">
        <f>IF(I81=0,"",I66/I81*100)</f>
        <v/>
      </c>
    </row>
    <row r="67" spans="1:10" ht="36.75" customHeight="1" x14ac:dyDescent="0.25">
      <c r="A67" s="124"/>
      <c r="B67" s="129" t="s">
        <v>84</v>
      </c>
      <c r="C67" s="188" t="s">
        <v>85</v>
      </c>
      <c r="D67" s="189"/>
      <c r="E67" s="189"/>
      <c r="F67" s="136" t="s">
        <v>27</v>
      </c>
      <c r="G67" s="137"/>
      <c r="H67" s="137"/>
      <c r="I67" s="137">
        <f>'01 2412_01 Pol'!G250</f>
        <v>0</v>
      </c>
      <c r="J67" s="133" t="str">
        <f>IF(I81=0,"",I67/I81*100)</f>
        <v/>
      </c>
    </row>
    <row r="68" spans="1:10" ht="36.75" customHeight="1" x14ac:dyDescent="0.25">
      <c r="A68" s="124"/>
      <c r="B68" s="129" t="s">
        <v>86</v>
      </c>
      <c r="C68" s="188" t="s">
        <v>87</v>
      </c>
      <c r="D68" s="189"/>
      <c r="E68" s="189"/>
      <c r="F68" s="136" t="s">
        <v>27</v>
      </c>
      <c r="G68" s="137"/>
      <c r="H68" s="137"/>
      <c r="I68" s="137">
        <f>'01 2412_01 Pol'!G256</f>
        <v>0</v>
      </c>
      <c r="J68" s="133" t="str">
        <f>IF(I81=0,"",I68/I81*100)</f>
        <v/>
      </c>
    </row>
    <row r="69" spans="1:10" ht="36.75" customHeight="1" x14ac:dyDescent="0.25">
      <c r="A69" s="124"/>
      <c r="B69" s="129" t="s">
        <v>88</v>
      </c>
      <c r="C69" s="188" t="s">
        <v>89</v>
      </c>
      <c r="D69" s="189"/>
      <c r="E69" s="189"/>
      <c r="F69" s="136" t="s">
        <v>27</v>
      </c>
      <c r="G69" s="137"/>
      <c r="H69" s="137"/>
      <c r="I69" s="137">
        <f>'01 2412_01 Pol'!G264</f>
        <v>0</v>
      </c>
      <c r="J69" s="133" t="str">
        <f>IF(I81=0,"",I69/I81*100)</f>
        <v/>
      </c>
    </row>
    <row r="70" spans="1:10" ht="36.75" customHeight="1" x14ac:dyDescent="0.25">
      <c r="A70" s="124"/>
      <c r="B70" s="129" t="s">
        <v>90</v>
      </c>
      <c r="C70" s="188" t="s">
        <v>91</v>
      </c>
      <c r="D70" s="189"/>
      <c r="E70" s="189"/>
      <c r="F70" s="136" t="s">
        <v>27</v>
      </c>
      <c r="G70" s="137"/>
      <c r="H70" s="137"/>
      <c r="I70" s="137">
        <f>'01 2412_01 Pol'!G278</f>
        <v>0</v>
      </c>
      <c r="J70" s="133" t="str">
        <f>IF(I81=0,"",I70/I81*100)</f>
        <v/>
      </c>
    </row>
    <row r="71" spans="1:10" ht="36.75" customHeight="1" x14ac:dyDescent="0.25">
      <c r="A71" s="124"/>
      <c r="B71" s="129" t="s">
        <v>92</v>
      </c>
      <c r="C71" s="188" t="s">
        <v>93</v>
      </c>
      <c r="D71" s="189"/>
      <c r="E71" s="189"/>
      <c r="F71" s="136" t="s">
        <v>27</v>
      </c>
      <c r="G71" s="137"/>
      <c r="H71" s="137"/>
      <c r="I71" s="137">
        <f>'02 2412_02 Pol'!G30</f>
        <v>0</v>
      </c>
      <c r="J71" s="133" t="str">
        <f>IF(I81=0,"",I71/I81*100)</f>
        <v/>
      </c>
    </row>
    <row r="72" spans="1:10" ht="36.75" customHeight="1" x14ac:dyDescent="0.25">
      <c r="A72" s="124"/>
      <c r="B72" s="129" t="s">
        <v>94</v>
      </c>
      <c r="C72" s="188" t="s">
        <v>95</v>
      </c>
      <c r="D72" s="189"/>
      <c r="E72" s="189"/>
      <c r="F72" s="136" t="s">
        <v>27</v>
      </c>
      <c r="G72" s="137"/>
      <c r="H72" s="137"/>
      <c r="I72" s="137">
        <f>'02 2412_02 Pol'!G34</f>
        <v>0</v>
      </c>
      <c r="J72" s="133" t="str">
        <f>IF(I81=0,"",I72/I81*100)</f>
        <v/>
      </c>
    </row>
    <row r="73" spans="1:10" ht="36.75" customHeight="1" x14ac:dyDescent="0.25">
      <c r="A73" s="124"/>
      <c r="B73" s="129" t="s">
        <v>96</v>
      </c>
      <c r="C73" s="188" t="s">
        <v>97</v>
      </c>
      <c r="D73" s="189"/>
      <c r="E73" s="189"/>
      <c r="F73" s="136" t="s">
        <v>27</v>
      </c>
      <c r="G73" s="137"/>
      <c r="H73" s="137"/>
      <c r="I73" s="137">
        <f>'01 2412_01 Pol'!G288</f>
        <v>0</v>
      </c>
      <c r="J73" s="133" t="str">
        <f>IF(I81=0,"",I73/I81*100)</f>
        <v/>
      </c>
    </row>
    <row r="74" spans="1:10" ht="36.75" customHeight="1" x14ac:dyDescent="0.25">
      <c r="A74" s="124"/>
      <c r="B74" s="129" t="s">
        <v>98</v>
      </c>
      <c r="C74" s="188" t="s">
        <v>99</v>
      </c>
      <c r="D74" s="189"/>
      <c r="E74" s="189"/>
      <c r="F74" s="136" t="s">
        <v>27</v>
      </c>
      <c r="G74" s="137"/>
      <c r="H74" s="137"/>
      <c r="I74" s="137">
        <f>'01 2412_01 Pol'!G307</f>
        <v>0</v>
      </c>
      <c r="J74" s="133" t="str">
        <f>IF(I81=0,"",I74/I81*100)</f>
        <v/>
      </c>
    </row>
    <row r="75" spans="1:10" ht="36.75" customHeight="1" x14ac:dyDescent="0.25">
      <c r="A75" s="124"/>
      <c r="B75" s="129" t="s">
        <v>100</v>
      </c>
      <c r="C75" s="188" t="s">
        <v>101</v>
      </c>
      <c r="D75" s="189"/>
      <c r="E75" s="189"/>
      <c r="F75" s="136" t="s">
        <v>27</v>
      </c>
      <c r="G75" s="137"/>
      <c r="H75" s="137"/>
      <c r="I75" s="137">
        <f>'01 2412_01 Pol'!G315</f>
        <v>0</v>
      </c>
      <c r="J75" s="133" t="str">
        <f>IF(I81=0,"",I75/I81*100)</f>
        <v/>
      </c>
    </row>
    <row r="76" spans="1:10" ht="36.75" customHeight="1" x14ac:dyDescent="0.25">
      <c r="A76" s="124"/>
      <c r="B76" s="129" t="s">
        <v>102</v>
      </c>
      <c r="C76" s="188" t="s">
        <v>103</v>
      </c>
      <c r="D76" s="189"/>
      <c r="E76" s="189"/>
      <c r="F76" s="136" t="s">
        <v>28</v>
      </c>
      <c r="G76" s="137"/>
      <c r="H76" s="137"/>
      <c r="I76" s="137">
        <f>'01 2412_01 Pol'!G318</f>
        <v>0</v>
      </c>
      <c r="J76" s="133" t="str">
        <f>IF(I81=0,"",I76/I81*100)</f>
        <v/>
      </c>
    </row>
    <row r="77" spans="1:10" ht="36.75" customHeight="1" x14ac:dyDescent="0.25">
      <c r="A77" s="124"/>
      <c r="B77" s="129" t="s">
        <v>104</v>
      </c>
      <c r="C77" s="188" t="s">
        <v>105</v>
      </c>
      <c r="D77" s="189"/>
      <c r="E77" s="189"/>
      <c r="F77" s="136" t="s">
        <v>28</v>
      </c>
      <c r="G77" s="137"/>
      <c r="H77" s="137"/>
      <c r="I77" s="137">
        <f>'01 2412_01 Pol'!G333</f>
        <v>0</v>
      </c>
      <c r="J77" s="133" t="str">
        <f>IF(I81=0,"",I77/I81*100)</f>
        <v/>
      </c>
    </row>
    <row r="78" spans="1:10" ht="36.75" customHeight="1" x14ac:dyDescent="0.25">
      <c r="A78" s="124"/>
      <c r="B78" s="129" t="s">
        <v>106</v>
      </c>
      <c r="C78" s="188" t="s">
        <v>107</v>
      </c>
      <c r="D78" s="189"/>
      <c r="E78" s="189"/>
      <c r="F78" s="136" t="s">
        <v>108</v>
      </c>
      <c r="G78" s="137"/>
      <c r="H78" s="137"/>
      <c r="I78" s="137">
        <f>'01 2412_01 Pol'!G336+'02 2412_02 Pol'!G53</f>
        <v>0</v>
      </c>
      <c r="J78" s="133" t="str">
        <f>IF(I81=0,"",I78/I81*100)</f>
        <v/>
      </c>
    </row>
    <row r="79" spans="1:10" ht="36.75" customHeight="1" x14ac:dyDescent="0.25">
      <c r="A79" s="124"/>
      <c r="B79" s="129" t="s">
        <v>109</v>
      </c>
      <c r="C79" s="188" t="s">
        <v>29</v>
      </c>
      <c r="D79" s="189"/>
      <c r="E79" s="189"/>
      <c r="F79" s="136" t="s">
        <v>109</v>
      </c>
      <c r="G79" s="137"/>
      <c r="H79" s="137"/>
      <c r="I79" s="137">
        <f>'01 2412_01 Pol'!G342+'02 2412_02 Pol'!G59</f>
        <v>0</v>
      </c>
      <c r="J79" s="133" t="str">
        <f>IF(I81=0,"",I79/I81*100)</f>
        <v/>
      </c>
    </row>
    <row r="80" spans="1:10" ht="36.75" customHeight="1" x14ac:dyDescent="0.25">
      <c r="A80" s="124"/>
      <c r="B80" s="129" t="s">
        <v>110</v>
      </c>
      <c r="C80" s="188" t="s">
        <v>30</v>
      </c>
      <c r="D80" s="189"/>
      <c r="E80" s="189"/>
      <c r="F80" s="136" t="s">
        <v>110</v>
      </c>
      <c r="G80" s="137"/>
      <c r="H80" s="137"/>
      <c r="I80" s="137">
        <f>'01 2412_01 Pol'!G344</f>
        <v>0</v>
      </c>
      <c r="J80" s="133" t="str">
        <f>IF(I81=0,"",I80/I81*100)</f>
        <v/>
      </c>
    </row>
    <row r="81" spans="1:10" ht="25.5" customHeight="1" x14ac:dyDescent="0.25">
      <c r="A81" s="125"/>
      <c r="B81" s="130" t="s">
        <v>1</v>
      </c>
      <c r="C81" s="131"/>
      <c r="D81" s="132"/>
      <c r="E81" s="132"/>
      <c r="F81" s="138"/>
      <c r="G81" s="139"/>
      <c r="H81" s="139"/>
      <c r="I81" s="139">
        <f>SUM(I51:I80)</f>
        <v>0</v>
      </c>
      <c r="J81" s="134">
        <f>SUM(J51:J80)</f>
        <v>0</v>
      </c>
    </row>
    <row r="82" spans="1:10" x14ac:dyDescent="0.25">
      <c r="F82" s="88"/>
      <c r="G82" s="88"/>
      <c r="H82" s="88"/>
      <c r="I82" s="88"/>
      <c r="J82" s="135"/>
    </row>
    <row r="83" spans="1:10" x14ac:dyDescent="0.25">
      <c r="F83" s="88"/>
      <c r="G83" s="88"/>
      <c r="H83" s="88"/>
      <c r="I83" s="88"/>
      <c r="J83" s="135"/>
    </row>
    <row r="84" spans="1:10" x14ac:dyDescent="0.25">
      <c r="F84" s="88"/>
      <c r="G84" s="88"/>
      <c r="H84" s="88"/>
      <c r="I84" s="88"/>
      <c r="J84" s="13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B44:E44"/>
    <mergeCell ref="C51:E51"/>
    <mergeCell ref="C52:E52"/>
    <mergeCell ref="C53:E53"/>
    <mergeCell ref="C54:E54"/>
    <mergeCell ref="B46:J46"/>
    <mergeCell ref="C55:E55"/>
    <mergeCell ref="C56:E56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80:E80"/>
    <mergeCell ref="C75:E75"/>
    <mergeCell ref="C76:E76"/>
    <mergeCell ref="C77:E77"/>
    <mergeCell ref="C78:E78"/>
    <mergeCell ref="C79:E7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45" max="16383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239" t="s">
        <v>7</v>
      </c>
      <c r="B1" s="239"/>
      <c r="C1" s="240"/>
      <c r="D1" s="239"/>
      <c r="E1" s="239"/>
      <c r="F1" s="239"/>
      <c r="G1" s="239"/>
    </row>
    <row r="2" spans="1:7" ht="24.9" customHeight="1" x14ac:dyDescent="0.25">
      <c r="A2" s="50" t="s">
        <v>8</v>
      </c>
      <c r="B2" s="49"/>
      <c r="C2" s="241"/>
      <c r="D2" s="241"/>
      <c r="E2" s="241"/>
      <c r="F2" s="241"/>
      <c r="G2" s="242"/>
    </row>
    <row r="3" spans="1:7" ht="24.9" customHeight="1" x14ac:dyDescent="0.25">
      <c r="A3" s="50" t="s">
        <v>9</v>
      </c>
      <c r="B3" s="49"/>
      <c r="C3" s="241"/>
      <c r="D3" s="241"/>
      <c r="E3" s="241"/>
      <c r="F3" s="241"/>
      <c r="G3" s="242"/>
    </row>
    <row r="4" spans="1:7" ht="24.9" customHeight="1" x14ac:dyDescent="0.25">
      <c r="A4" s="50" t="s">
        <v>10</v>
      </c>
      <c r="B4" s="49"/>
      <c r="C4" s="241"/>
      <c r="D4" s="241"/>
      <c r="E4" s="241"/>
      <c r="F4" s="241"/>
      <c r="G4" s="242"/>
    </row>
    <row r="5" spans="1:7" x14ac:dyDescent="0.25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9C4DDF-3CAD-470F-9EF2-F446B87FA394}">
  <sheetPr>
    <outlinePr summaryBelow="0"/>
  </sheetPr>
  <dimension ref="A1:AP4991"/>
  <sheetViews>
    <sheetView workbookViewId="0">
      <pane ySplit="7" topLeftCell="A8" activePane="bottomLeft" state="frozen"/>
      <selection pane="bottomLeft" activeCell="C360" sqref="C360"/>
    </sheetView>
  </sheetViews>
  <sheetFormatPr defaultRowHeight="13.2" outlineLevelRow="3" x14ac:dyDescent="0.25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11" max="11" width="0" hidden="1" customWidth="1"/>
    <col min="13" max="23" width="0" hidden="1" customWidth="1"/>
  </cols>
  <sheetData>
    <row r="1" spans="1:42" ht="15.75" customHeight="1" x14ac:dyDescent="0.3">
      <c r="A1" s="243" t="s">
        <v>7</v>
      </c>
      <c r="B1" s="243"/>
      <c r="C1" s="243"/>
      <c r="D1" s="243"/>
      <c r="E1" s="243"/>
      <c r="F1" s="243"/>
      <c r="G1" s="243"/>
      <c r="O1" t="s">
        <v>111</v>
      </c>
    </row>
    <row r="2" spans="1:42" ht="24.9" customHeight="1" x14ac:dyDescent="0.25">
      <c r="A2" s="50" t="s">
        <v>8</v>
      </c>
      <c r="B2" s="49" t="s">
        <v>39</v>
      </c>
      <c r="C2" s="244" t="s">
        <v>40</v>
      </c>
      <c r="D2" s="245"/>
      <c r="E2" s="245"/>
      <c r="F2" s="245"/>
      <c r="G2" s="246"/>
      <c r="O2" t="s">
        <v>112</v>
      </c>
    </row>
    <row r="3" spans="1:42" ht="24.9" customHeight="1" x14ac:dyDescent="0.25">
      <c r="A3" s="50" t="s">
        <v>9</v>
      </c>
      <c r="B3" s="49" t="s">
        <v>42</v>
      </c>
      <c r="C3" s="244" t="s">
        <v>43</v>
      </c>
      <c r="D3" s="245"/>
      <c r="E3" s="245"/>
      <c r="F3" s="245"/>
      <c r="G3" s="246"/>
      <c r="K3" s="122" t="s">
        <v>112</v>
      </c>
      <c r="O3" t="s">
        <v>113</v>
      </c>
    </row>
    <row r="4" spans="1:42" ht="24.9" customHeight="1" x14ac:dyDescent="0.25">
      <c r="A4" s="141" t="s">
        <v>10</v>
      </c>
      <c r="B4" s="142" t="s">
        <v>44</v>
      </c>
      <c r="C4" s="247" t="s">
        <v>43</v>
      </c>
      <c r="D4" s="248"/>
      <c r="E4" s="248"/>
      <c r="F4" s="248"/>
      <c r="G4" s="249"/>
      <c r="O4" t="s">
        <v>114</v>
      </c>
    </row>
    <row r="5" spans="1:42" x14ac:dyDescent="0.25">
      <c r="D5" s="10"/>
    </row>
    <row r="6" spans="1:42" x14ac:dyDescent="0.25">
      <c r="A6" s="144" t="s">
        <v>115</v>
      </c>
      <c r="B6" s="146" t="s">
        <v>116</v>
      </c>
      <c r="C6" s="146" t="s">
        <v>117</v>
      </c>
      <c r="D6" s="145" t="s">
        <v>118</v>
      </c>
      <c r="E6" s="144" t="s">
        <v>119</v>
      </c>
      <c r="F6" s="143" t="s">
        <v>120</v>
      </c>
      <c r="G6" s="144" t="s">
        <v>31</v>
      </c>
    </row>
    <row r="7" spans="1:42" hidden="1" x14ac:dyDescent="0.25">
      <c r="A7" s="3"/>
      <c r="B7" s="4"/>
      <c r="C7" s="4"/>
      <c r="D7" s="6"/>
      <c r="E7" s="148"/>
      <c r="F7" s="149"/>
      <c r="G7" s="149"/>
    </row>
    <row r="8" spans="1:42" x14ac:dyDescent="0.25">
      <c r="A8" s="161" t="s">
        <v>122</v>
      </c>
      <c r="B8" s="162" t="s">
        <v>52</v>
      </c>
      <c r="C8" s="181" t="s">
        <v>53</v>
      </c>
      <c r="D8" s="163"/>
      <c r="E8" s="164"/>
      <c r="F8" s="165"/>
      <c r="G8" s="166">
        <f>SUMIF(O9:O29,"&lt;&gt;NOR",G9:G29)</f>
        <v>0</v>
      </c>
      <c r="O8" t="s">
        <v>123</v>
      </c>
    </row>
    <row r="9" spans="1:42" outlineLevel="1" x14ac:dyDescent="0.25">
      <c r="A9" s="168">
        <v>1</v>
      </c>
      <c r="B9" s="169" t="s">
        <v>124</v>
      </c>
      <c r="C9" s="182" t="s">
        <v>125</v>
      </c>
      <c r="D9" s="170" t="s">
        <v>126</v>
      </c>
      <c r="E9" s="171">
        <v>3.7244999999999999</v>
      </c>
      <c r="F9" s="172"/>
      <c r="G9" s="173">
        <f>ROUND(E9*F9,2)</f>
        <v>0</v>
      </c>
      <c r="H9" s="147"/>
      <c r="I9" s="147"/>
      <c r="J9" s="147"/>
      <c r="K9" s="147"/>
      <c r="L9" s="147"/>
      <c r="M9" s="147"/>
      <c r="N9" s="147"/>
      <c r="O9" s="147" t="s">
        <v>127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</row>
    <row r="10" spans="1:42" outlineLevel="2" x14ac:dyDescent="0.25">
      <c r="A10" s="154"/>
      <c r="B10" s="155"/>
      <c r="C10" s="183" t="s">
        <v>128</v>
      </c>
      <c r="D10" s="159"/>
      <c r="E10" s="160">
        <v>1.6245000000000001</v>
      </c>
      <c r="F10" s="157"/>
      <c r="G10" s="157"/>
      <c r="H10" s="147"/>
      <c r="I10" s="147"/>
      <c r="J10" s="147"/>
      <c r="K10" s="147"/>
      <c r="L10" s="147"/>
      <c r="M10" s="147"/>
      <c r="N10" s="147"/>
      <c r="O10" s="147" t="s">
        <v>129</v>
      </c>
      <c r="P10" s="147">
        <v>0</v>
      </c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outlineLevel="3" x14ac:dyDescent="0.25">
      <c r="A11" s="154"/>
      <c r="B11" s="155"/>
      <c r="C11" s="183" t="s">
        <v>130</v>
      </c>
      <c r="D11" s="159"/>
      <c r="E11" s="160">
        <v>2.1</v>
      </c>
      <c r="F11" s="157"/>
      <c r="G11" s="157"/>
      <c r="H11" s="147"/>
      <c r="I11" s="147"/>
      <c r="J11" s="147"/>
      <c r="K11" s="147"/>
      <c r="L11" s="147"/>
      <c r="M11" s="147"/>
      <c r="N11" s="147"/>
      <c r="O11" s="147" t="s">
        <v>129</v>
      </c>
      <c r="P11" s="147">
        <v>0</v>
      </c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outlineLevel="1" x14ac:dyDescent="0.25">
      <c r="A12" s="168">
        <v>2</v>
      </c>
      <c r="B12" s="169" t="s">
        <v>131</v>
      </c>
      <c r="C12" s="182" t="s">
        <v>132</v>
      </c>
      <c r="D12" s="170" t="s">
        <v>126</v>
      </c>
      <c r="E12" s="171">
        <v>3.7244999999999999</v>
      </c>
      <c r="F12" s="172"/>
      <c r="G12" s="173">
        <f>ROUND(E12*F12,2)</f>
        <v>0</v>
      </c>
      <c r="H12" s="147"/>
      <c r="I12" s="147"/>
      <c r="J12" s="147"/>
      <c r="K12" s="147"/>
      <c r="L12" s="147"/>
      <c r="M12" s="147"/>
      <c r="N12" s="147"/>
      <c r="O12" s="147" t="s">
        <v>127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outlineLevel="2" x14ac:dyDescent="0.25">
      <c r="A13" s="154"/>
      <c r="B13" s="155"/>
      <c r="C13" s="183" t="s">
        <v>128</v>
      </c>
      <c r="D13" s="159"/>
      <c r="E13" s="160">
        <v>1.6245000000000001</v>
      </c>
      <c r="F13" s="157"/>
      <c r="G13" s="157"/>
      <c r="H13" s="147"/>
      <c r="I13" s="147"/>
      <c r="J13" s="147"/>
      <c r="K13" s="147"/>
      <c r="L13" s="147"/>
      <c r="M13" s="147"/>
      <c r="N13" s="147"/>
      <c r="O13" s="147" t="s">
        <v>129</v>
      </c>
      <c r="P13" s="147">
        <v>0</v>
      </c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outlineLevel="3" x14ac:dyDescent="0.25">
      <c r="A14" s="154"/>
      <c r="B14" s="155"/>
      <c r="C14" s="183" t="s">
        <v>130</v>
      </c>
      <c r="D14" s="159"/>
      <c r="E14" s="160">
        <v>2.1</v>
      </c>
      <c r="F14" s="157"/>
      <c r="G14" s="157"/>
      <c r="H14" s="147"/>
      <c r="I14" s="147"/>
      <c r="J14" s="147"/>
      <c r="K14" s="147"/>
      <c r="L14" s="147"/>
      <c r="M14" s="147"/>
      <c r="N14" s="147"/>
      <c r="O14" s="147" t="s">
        <v>129</v>
      </c>
      <c r="P14" s="147">
        <v>0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outlineLevel="1" x14ac:dyDescent="0.25">
      <c r="A15" s="168">
        <v>3</v>
      </c>
      <c r="B15" s="169" t="s">
        <v>133</v>
      </c>
      <c r="C15" s="182" t="s">
        <v>134</v>
      </c>
      <c r="D15" s="170" t="s">
        <v>126</v>
      </c>
      <c r="E15" s="171">
        <v>37.244999999999997</v>
      </c>
      <c r="F15" s="172"/>
      <c r="G15" s="173">
        <f>ROUND(E15*F15,2)</f>
        <v>0</v>
      </c>
      <c r="H15" s="147"/>
      <c r="I15" s="147"/>
      <c r="J15" s="147"/>
      <c r="K15" s="147"/>
      <c r="L15" s="147"/>
      <c r="M15" s="147"/>
      <c r="N15" s="147"/>
      <c r="O15" s="147" t="s">
        <v>127</v>
      </c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</row>
    <row r="16" spans="1:42" outlineLevel="2" x14ac:dyDescent="0.25">
      <c r="A16" s="154"/>
      <c r="B16" s="155"/>
      <c r="C16" s="183" t="s">
        <v>135</v>
      </c>
      <c r="D16" s="159"/>
      <c r="E16" s="160">
        <v>37.244999999999997</v>
      </c>
      <c r="F16" s="157"/>
      <c r="G16" s="157"/>
      <c r="H16" s="147"/>
      <c r="I16" s="147"/>
      <c r="J16" s="147"/>
      <c r="K16" s="147"/>
      <c r="L16" s="147"/>
      <c r="M16" s="147"/>
      <c r="N16" s="147"/>
      <c r="O16" s="147" t="s">
        <v>129</v>
      </c>
      <c r="P16" s="147">
        <v>5</v>
      </c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outlineLevel="1" x14ac:dyDescent="0.25">
      <c r="A17" s="168">
        <v>4</v>
      </c>
      <c r="B17" s="169" t="s">
        <v>136</v>
      </c>
      <c r="C17" s="182" t="s">
        <v>137</v>
      </c>
      <c r="D17" s="170" t="s">
        <v>126</v>
      </c>
      <c r="E17" s="171">
        <v>5.4044999999999996</v>
      </c>
      <c r="F17" s="172"/>
      <c r="G17" s="173">
        <f>ROUND(E17*F17,2)</f>
        <v>0</v>
      </c>
      <c r="H17" s="147"/>
      <c r="I17" s="147"/>
      <c r="J17" s="147"/>
      <c r="K17" s="147"/>
      <c r="L17" s="147"/>
      <c r="M17" s="147"/>
      <c r="N17" s="147"/>
      <c r="O17" s="147" t="s">
        <v>127</v>
      </c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outlineLevel="2" x14ac:dyDescent="0.25">
      <c r="A18" s="154"/>
      <c r="B18" s="155"/>
      <c r="C18" s="183" t="s">
        <v>138</v>
      </c>
      <c r="D18" s="159"/>
      <c r="E18" s="160">
        <v>3.7244999999999999</v>
      </c>
      <c r="F18" s="157"/>
      <c r="G18" s="157"/>
      <c r="H18" s="147"/>
      <c r="I18" s="147"/>
      <c r="J18" s="147"/>
      <c r="K18" s="147"/>
      <c r="L18" s="147"/>
      <c r="M18" s="147"/>
      <c r="N18" s="147"/>
      <c r="O18" s="147" t="s">
        <v>129</v>
      </c>
      <c r="P18" s="147">
        <v>5</v>
      </c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outlineLevel="3" x14ac:dyDescent="0.25">
      <c r="A19" s="154"/>
      <c r="B19" s="155"/>
      <c r="C19" s="183" t="s">
        <v>139</v>
      </c>
      <c r="D19" s="159"/>
      <c r="E19" s="160">
        <v>1.68</v>
      </c>
      <c r="F19" s="157"/>
      <c r="G19" s="157"/>
      <c r="H19" s="147"/>
      <c r="I19" s="147"/>
      <c r="J19" s="147"/>
      <c r="K19" s="147"/>
      <c r="L19" s="147"/>
      <c r="M19" s="147"/>
      <c r="N19" s="147"/>
      <c r="O19" s="147" t="s">
        <v>129</v>
      </c>
      <c r="P19" s="147">
        <v>0</v>
      </c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outlineLevel="1" x14ac:dyDescent="0.25">
      <c r="A20" s="168">
        <v>5</v>
      </c>
      <c r="B20" s="169" t="s">
        <v>140</v>
      </c>
      <c r="C20" s="182" t="s">
        <v>141</v>
      </c>
      <c r="D20" s="170" t="s">
        <v>126</v>
      </c>
      <c r="E20" s="171">
        <v>5.4044999999999996</v>
      </c>
      <c r="F20" s="172"/>
      <c r="G20" s="173">
        <f>ROUND(E20*F20,2)</f>
        <v>0</v>
      </c>
      <c r="H20" s="147"/>
      <c r="I20" s="147"/>
      <c r="J20" s="147"/>
      <c r="K20" s="147"/>
      <c r="L20" s="147"/>
      <c r="M20" s="147"/>
      <c r="N20" s="147"/>
      <c r="O20" s="147" t="s">
        <v>127</v>
      </c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outlineLevel="2" x14ac:dyDescent="0.25">
      <c r="A21" s="154"/>
      <c r="B21" s="155"/>
      <c r="C21" s="183" t="s">
        <v>142</v>
      </c>
      <c r="D21" s="159"/>
      <c r="E21" s="160">
        <v>5.4044999999999996</v>
      </c>
      <c r="F21" s="157"/>
      <c r="G21" s="157"/>
      <c r="H21" s="147"/>
      <c r="I21" s="147"/>
      <c r="J21" s="147"/>
      <c r="K21" s="147"/>
      <c r="L21" s="147"/>
      <c r="M21" s="147"/>
      <c r="N21" s="147"/>
      <c r="O21" s="147" t="s">
        <v>129</v>
      </c>
      <c r="P21" s="147">
        <v>5</v>
      </c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</row>
    <row r="22" spans="1:42" outlineLevel="1" x14ac:dyDescent="0.25">
      <c r="A22" s="168">
        <v>6</v>
      </c>
      <c r="B22" s="169" t="s">
        <v>143</v>
      </c>
      <c r="C22" s="182" t="s">
        <v>144</v>
      </c>
      <c r="D22" s="170" t="s">
        <v>126</v>
      </c>
      <c r="E22" s="171">
        <v>1.68</v>
      </c>
      <c r="F22" s="172"/>
      <c r="G22" s="173">
        <f>ROUND(E22*F22,2)</f>
        <v>0</v>
      </c>
      <c r="H22" s="147"/>
      <c r="I22" s="147"/>
      <c r="J22" s="147"/>
      <c r="K22" s="147"/>
      <c r="L22" s="147"/>
      <c r="M22" s="147"/>
      <c r="N22" s="147"/>
      <c r="O22" s="147" t="s">
        <v>127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outlineLevel="2" x14ac:dyDescent="0.25">
      <c r="A23" s="154"/>
      <c r="B23" s="155"/>
      <c r="C23" s="183" t="s">
        <v>145</v>
      </c>
      <c r="D23" s="159"/>
      <c r="E23" s="160">
        <v>1.68</v>
      </c>
      <c r="F23" s="157"/>
      <c r="G23" s="157"/>
      <c r="H23" s="147"/>
      <c r="I23" s="147"/>
      <c r="J23" s="147"/>
      <c r="K23" s="147"/>
      <c r="L23" s="147"/>
      <c r="M23" s="147"/>
      <c r="N23" s="147"/>
      <c r="O23" s="147" t="s">
        <v>129</v>
      </c>
      <c r="P23" s="147">
        <v>0</v>
      </c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ht="20.399999999999999" outlineLevel="1" x14ac:dyDescent="0.25">
      <c r="A24" s="168">
        <v>7</v>
      </c>
      <c r="B24" s="169" t="s">
        <v>146</v>
      </c>
      <c r="C24" s="182" t="s">
        <v>147</v>
      </c>
      <c r="D24" s="170" t="s">
        <v>126</v>
      </c>
      <c r="E24" s="171">
        <v>0.84</v>
      </c>
      <c r="F24" s="172"/>
      <c r="G24" s="173">
        <f>ROUND(E24*F24,2)</f>
        <v>0</v>
      </c>
      <c r="H24" s="147"/>
      <c r="I24" s="147"/>
      <c r="J24" s="147"/>
      <c r="K24" s="147"/>
      <c r="L24" s="147"/>
      <c r="M24" s="147"/>
      <c r="N24" s="147"/>
      <c r="O24" s="147" t="s">
        <v>127</v>
      </c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</row>
    <row r="25" spans="1:42" outlineLevel="2" x14ac:dyDescent="0.25">
      <c r="A25" s="154"/>
      <c r="B25" s="155"/>
      <c r="C25" s="183" t="s">
        <v>148</v>
      </c>
      <c r="D25" s="159"/>
      <c r="E25" s="160">
        <v>0.84</v>
      </c>
      <c r="F25" s="157"/>
      <c r="G25" s="157"/>
      <c r="H25" s="147"/>
      <c r="I25" s="147"/>
      <c r="J25" s="147"/>
      <c r="K25" s="147"/>
      <c r="L25" s="147"/>
      <c r="M25" s="147"/>
      <c r="N25" s="147"/>
      <c r="O25" s="147" t="s">
        <v>129</v>
      </c>
      <c r="P25" s="147">
        <v>0</v>
      </c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ht="20.399999999999999" outlineLevel="1" x14ac:dyDescent="0.25">
      <c r="A26" s="168">
        <v>8</v>
      </c>
      <c r="B26" s="169" t="s">
        <v>149</v>
      </c>
      <c r="C26" s="182" t="s">
        <v>150</v>
      </c>
      <c r="D26" s="170" t="s">
        <v>126</v>
      </c>
      <c r="E26" s="171">
        <v>3.7244999999999999</v>
      </c>
      <c r="F26" s="172"/>
      <c r="G26" s="173">
        <f>ROUND(E26*F26,2)</f>
        <v>0</v>
      </c>
      <c r="H26" s="147"/>
      <c r="I26" s="147"/>
      <c r="J26" s="147"/>
      <c r="K26" s="147"/>
      <c r="L26" s="147"/>
      <c r="M26" s="147"/>
      <c r="N26" s="147"/>
      <c r="O26" s="147" t="s">
        <v>127</v>
      </c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outlineLevel="2" x14ac:dyDescent="0.25">
      <c r="A27" s="154"/>
      <c r="B27" s="155"/>
      <c r="C27" s="183" t="s">
        <v>151</v>
      </c>
      <c r="D27" s="159"/>
      <c r="E27" s="160">
        <v>3.7244999999999999</v>
      </c>
      <c r="F27" s="157"/>
      <c r="G27" s="157"/>
      <c r="H27" s="147"/>
      <c r="I27" s="147"/>
      <c r="J27" s="147"/>
      <c r="K27" s="147"/>
      <c r="L27" s="147"/>
      <c r="M27" s="147"/>
      <c r="N27" s="147"/>
      <c r="O27" s="147" t="s">
        <v>129</v>
      </c>
      <c r="P27" s="147">
        <v>5</v>
      </c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outlineLevel="1" x14ac:dyDescent="0.25">
      <c r="A28" s="168">
        <v>9</v>
      </c>
      <c r="B28" s="169" t="s">
        <v>152</v>
      </c>
      <c r="C28" s="182" t="s">
        <v>153</v>
      </c>
      <c r="D28" s="170" t="s">
        <v>154</v>
      </c>
      <c r="E28" s="171">
        <v>3.024</v>
      </c>
      <c r="F28" s="172"/>
      <c r="G28" s="173">
        <f>ROUND(E28*F28,2)</f>
        <v>0</v>
      </c>
      <c r="H28" s="147"/>
      <c r="I28" s="147"/>
      <c r="J28" s="147"/>
      <c r="K28" s="147"/>
      <c r="L28" s="147"/>
      <c r="M28" s="147"/>
      <c r="N28" s="147"/>
      <c r="O28" s="147" t="s">
        <v>155</v>
      </c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</row>
    <row r="29" spans="1:42" outlineLevel="2" x14ac:dyDescent="0.25">
      <c r="A29" s="154"/>
      <c r="B29" s="155"/>
      <c r="C29" s="183" t="s">
        <v>156</v>
      </c>
      <c r="D29" s="159"/>
      <c r="E29" s="160">
        <v>3.024</v>
      </c>
      <c r="F29" s="157"/>
      <c r="G29" s="157"/>
      <c r="H29" s="147"/>
      <c r="I29" s="147"/>
      <c r="J29" s="147"/>
      <c r="K29" s="147"/>
      <c r="L29" s="147"/>
      <c r="M29" s="147"/>
      <c r="N29" s="147"/>
      <c r="O29" s="147" t="s">
        <v>129</v>
      </c>
      <c r="P29" s="147">
        <v>0</v>
      </c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x14ac:dyDescent="0.25">
      <c r="A30" s="161" t="s">
        <v>122</v>
      </c>
      <c r="B30" s="162" t="s">
        <v>54</v>
      </c>
      <c r="C30" s="181" t="s">
        <v>55</v>
      </c>
      <c r="D30" s="163"/>
      <c r="E30" s="164"/>
      <c r="F30" s="165"/>
      <c r="G30" s="166">
        <f>SUMIF(O31:O40,"&lt;&gt;NOR",G31:G40)</f>
        <v>0</v>
      </c>
      <c r="O30" t="s">
        <v>123</v>
      </c>
    </row>
    <row r="31" spans="1:42" outlineLevel="1" x14ac:dyDescent="0.25">
      <c r="A31" s="168">
        <v>10</v>
      </c>
      <c r="B31" s="169" t="s">
        <v>157</v>
      </c>
      <c r="C31" s="182" t="s">
        <v>158</v>
      </c>
      <c r="D31" s="170" t="s">
        <v>159</v>
      </c>
      <c r="E31" s="171">
        <v>34.135300000000001</v>
      </c>
      <c r="F31" s="172"/>
      <c r="G31" s="173">
        <f>ROUND(E31*F31,2)</f>
        <v>0</v>
      </c>
      <c r="H31" s="147"/>
      <c r="I31" s="147"/>
      <c r="J31" s="147"/>
      <c r="K31" s="147"/>
      <c r="L31" s="147"/>
      <c r="M31" s="147"/>
      <c r="N31" s="147"/>
      <c r="O31" s="147" t="s">
        <v>127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outlineLevel="2" x14ac:dyDescent="0.25">
      <c r="A32" s="154"/>
      <c r="B32" s="155"/>
      <c r="C32" s="183" t="s">
        <v>160</v>
      </c>
      <c r="D32" s="159"/>
      <c r="E32" s="160">
        <v>36.652799999999999</v>
      </c>
      <c r="F32" s="157"/>
      <c r="G32" s="157"/>
      <c r="H32" s="147"/>
      <c r="I32" s="147"/>
      <c r="J32" s="147"/>
      <c r="K32" s="147"/>
      <c r="L32" s="147"/>
      <c r="M32" s="147"/>
      <c r="N32" s="147"/>
      <c r="O32" s="147" t="s">
        <v>129</v>
      </c>
      <c r="P32" s="147">
        <v>0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outlineLevel="3" x14ac:dyDescent="0.25">
      <c r="A33" s="154"/>
      <c r="B33" s="155"/>
      <c r="C33" s="183" t="s">
        <v>161</v>
      </c>
      <c r="D33" s="159"/>
      <c r="E33" s="160">
        <v>0.84199999999999997</v>
      </c>
      <c r="F33" s="157"/>
      <c r="G33" s="157"/>
      <c r="H33" s="147"/>
      <c r="I33" s="147"/>
      <c r="J33" s="147"/>
      <c r="K33" s="147"/>
      <c r="L33" s="147"/>
      <c r="M33" s="147"/>
      <c r="N33" s="147"/>
      <c r="O33" s="147" t="s">
        <v>129</v>
      </c>
      <c r="P33" s="147">
        <v>0</v>
      </c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outlineLevel="3" x14ac:dyDescent="0.25">
      <c r="A34" s="154"/>
      <c r="B34" s="155"/>
      <c r="C34" s="183" t="s">
        <v>162</v>
      </c>
      <c r="D34" s="159"/>
      <c r="E34" s="160">
        <v>-3.3595000000000002</v>
      </c>
      <c r="F34" s="157"/>
      <c r="G34" s="157"/>
      <c r="H34" s="147"/>
      <c r="I34" s="147"/>
      <c r="J34" s="147"/>
      <c r="K34" s="147"/>
      <c r="L34" s="147"/>
      <c r="M34" s="147"/>
      <c r="N34" s="147"/>
      <c r="O34" s="147" t="s">
        <v>129</v>
      </c>
      <c r="P34" s="147">
        <v>0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</row>
    <row r="35" spans="1:42" ht="20.399999999999999" outlineLevel="1" x14ac:dyDescent="0.25">
      <c r="A35" s="168">
        <v>11</v>
      </c>
      <c r="B35" s="169" t="s">
        <v>163</v>
      </c>
      <c r="C35" s="182" t="s">
        <v>164</v>
      </c>
      <c r="D35" s="170" t="s">
        <v>159</v>
      </c>
      <c r="E35" s="171">
        <v>1.365</v>
      </c>
      <c r="F35" s="172"/>
      <c r="G35" s="173">
        <f>ROUND(E35*F35,2)</f>
        <v>0</v>
      </c>
      <c r="H35" s="147"/>
      <c r="I35" s="147"/>
      <c r="J35" s="147"/>
      <c r="K35" s="147"/>
      <c r="L35" s="147"/>
      <c r="M35" s="147"/>
      <c r="N35" s="147"/>
      <c r="O35" s="147" t="s">
        <v>127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</row>
    <row r="36" spans="1:42" outlineLevel="2" x14ac:dyDescent="0.25">
      <c r="A36" s="154"/>
      <c r="B36" s="155"/>
      <c r="C36" s="183" t="s">
        <v>165</v>
      </c>
      <c r="D36" s="159"/>
      <c r="E36" s="160">
        <v>1.365</v>
      </c>
      <c r="F36" s="157"/>
      <c r="G36" s="157"/>
      <c r="H36" s="147"/>
      <c r="I36" s="147"/>
      <c r="J36" s="147"/>
      <c r="K36" s="147"/>
      <c r="L36" s="147"/>
      <c r="M36" s="147"/>
      <c r="N36" s="147"/>
      <c r="O36" s="147" t="s">
        <v>129</v>
      </c>
      <c r="P36" s="147">
        <v>0</v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</row>
    <row r="37" spans="1:42" outlineLevel="1" x14ac:dyDescent="0.25">
      <c r="A37" s="168">
        <v>12</v>
      </c>
      <c r="B37" s="169" t="s">
        <v>166</v>
      </c>
      <c r="C37" s="182" t="s">
        <v>167</v>
      </c>
      <c r="D37" s="170" t="s">
        <v>159</v>
      </c>
      <c r="E37" s="171">
        <v>2.125</v>
      </c>
      <c r="F37" s="172"/>
      <c r="G37" s="173">
        <f>ROUND(E37*F37,2)</f>
        <v>0</v>
      </c>
      <c r="H37" s="147"/>
      <c r="I37" s="147"/>
      <c r="J37" s="147"/>
      <c r="K37" s="147"/>
      <c r="L37" s="147"/>
      <c r="M37" s="147"/>
      <c r="N37" s="147"/>
      <c r="O37" s="147" t="s">
        <v>127</v>
      </c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outlineLevel="2" x14ac:dyDescent="0.25">
      <c r="A38" s="154"/>
      <c r="B38" s="155"/>
      <c r="C38" s="183" t="s">
        <v>168</v>
      </c>
      <c r="D38" s="159"/>
      <c r="E38" s="160">
        <v>2.125</v>
      </c>
      <c r="F38" s="157"/>
      <c r="G38" s="157"/>
      <c r="H38" s="147"/>
      <c r="I38" s="147"/>
      <c r="J38" s="147"/>
      <c r="K38" s="147"/>
      <c r="L38" s="147"/>
      <c r="M38" s="147"/>
      <c r="N38" s="147"/>
      <c r="O38" s="147" t="s">
        <v>129</v>
      </c>
      <c r="P38" s="147">
        <v>0</v>
      </c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outlineLevel="1" x14ac:dyDescent="0.25">
      <c r="A39" s="168">
        <v>13</v>
      </c>
      <c r="B39" s="169" t="s">
        <v>169</v>
      </c>
      <c r="C39" s="182" t="s">
        <v>170</v>
      </c>
      <c r="D39" s="170" t="s">
        <v>159</v>
      </c>
      <c r="E39" s="171">
        <v>0.97499999999999998</v>
      </c>
      <c r="F39" s="172"/>
      <c r="G39" s="173">
        <f>ROUND(E39*F39,2)</f>
        <v>0</v>
      </c>
      <c r="H39" s="147"/>
      <c r="I39" s="147"/>
      <c r="J39" s="147"/>
      <c r="K39" s="147"/>
      <c r="L39" s="147"/>
      <c r="M39" s="147"/>
      <c r="N39" s="147"/>
      <c r="O39" s="147" t="s">
        <v>127</v>
      </c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outlineLevel="2" x14ac:dyDescent="0.25">
      <c r="A40" s="154"/>
      <c r="B40" s="155"/>
      <c r="C40" s="183" t="s">
        <v>171</v>
      </c>
      <c r="D40" s="159"/>
      <c r="E40" s="160">
        <v>0.97499999999999998</v>
      </c>
      <c r="F40" s="157"/>
      <c r="G40" s="157"/>
      <c r="H40" s="147"/>
      <c r="I40" s="147"/>
      <c r="J40" s="147"/>
      <c r="K40" s="147"/>
      <c r="L40" s="147"/>
      <c r="M40" s="147"/>
      <c r="N40" s="147"/>
      <c r="O40" s="147" t="s">
        <v>129</v>
      </c>
      <c r="P40" s="147">
        <v>0</v>
      </c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x14ac:dyDescent="0.25">
      <c r="A41" s="161" t="s">
        <v>122</v>
      </c>
      <c r="B41" s="162" t="s">
        <v>56</v>
      </c>
      <c r="C41" s="181" t="s">
        <v>57</v>
      </c>
      <c r="D41" s="163"/>
      <c r="E41" s="164"/>
      <c r="F41" s="165"/>
      <c r="G41" s="166">
        <f>SUMIF(O42:O43,"&lt;&gt;NOR",G42:G43)</f>
        <v>0</v>
      </c>
      <c r="O41" t="s">
        <v>123</v>
      </c>
    </row>
    <row r="42" spans="1:42" ht="20.399999999999999" outlineLevel="1" x14ac:dyDescent="0.25">
      <c r="A42" s="168">
        <v>14</v>
      </c>
      <c r="B42" s="169" t="s">
        <v>172</v>
      </c>
      <c r="C42" s="182" t="s">
        <v>173</v>
      </c>
      <c r="D42" s="170" t="s">
        <v>126</v>
      </c>
      <c r="E42" s="171">
        <v>0.42</v>
      </c>
      <c r="F42" s="172"/>
      <c r="G42" s="173">
        <f>ROUND(E42*F42,2)</f>
        <v>0</v>
      </c>
      <c r="H42" s="147"/>
      <c r="I42" s="147"/>
      <c r="J42" s="147"/>
      <c r="K42" s="147"/>
      <c r="L42" s="147"/>
      <c r="M42" s="147"/>
      <c r="N42" s="147"/>
      <c r="O42" s="147" t="s">
        <v>127</v>
      </c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outlineLevel="2" x14ac:dyDescent="0.25">
      <c r="A43" s="154"/>
      <c r="B43" s="155"/>
      <c r="C43" s="183" t="s">
        <v>174</v>
      </c>
      <c r="D43" s="159"/>
      <c r="E43" s="160">
        <v>0.42</v>
      </c>
      <c r="F43" s="157"/>
      <c r="G43" s="157"/>
      <c r="H43" s="147"/>
      <c r="I43" s="147"/>
      <c r="J43" s="147"/>
      <c r="K43" s="147"/>
      <c r="L43" s="147"/>
      <c r="M43" s="147"/>
      <c r="N43" s="147"/>
      <c r="O43" s="147" t="s">
        <v>129</v>
      </c>
      <c r="P43" s="147">
        <v>0</v>
      </c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x14ac:dyDescent="0.25">
      <c r="A44" s="161" t="s">
        <v>122</v>
      </c>
      <c r="B44" s="162" t="s">
        <v>58</v>
      </c>
      <c r="C44" s="181" t="s">
        <v>59</v>
      </c>
      <c r="D44" s="163"/>
      <c r="E44" s="164"/>
      <c r="F44" s="165"/>
      <c r="G44" s="166">
        <f>SUMIF(O45:O48,"&lt;&gt;NOR",G45:G48)</f>
        <v>0</v>
      </c>
      <c r="O44" t="s">
        <v>123</v>
      </c>
    </row>
    <row r="45" spans="1:42" outlineLevel="1" x14ac:dyDescent="0.25">
      <c r="A45" s="168">
        <v>15</v>
      </c>
      <c r="B45" s="169" t="s">
        <v>175</v>
      </c>
      <c r="C45" s="182" t="s">
        <v>176</v>
      </c>
      <c r="D45" s="170" t="s">
        <v>159</v>
      </c>
      <c r="E45" s="171">
        <v>10.83</v>
      </c>
      <c r="F45" s="172"/>
      <c r="G45" s="173">
        <f>ROUND(E45*F45,2)</f>
        <v>0</v>
      </c>
      <c r="H45" s="147"/>
      <c r="I45" s="147"/>
      <c r="J45" s="147"/>
      <c r="K45" s="147"/>
      <c r="L45" s="147"/>
      <c r="M45" s="147"/>
      <c r="N45" s="147"/>
      <c r="O45" s="147" t="s">
        <v>127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outlineLevel="2" x14ac:dyDescent="0.25">
      <c r="A46" s="154"/>
      <c r="B46" s="155"/>
      <c r="C46" s="183" t="s">
        <v>177</v>
      </c>
      <c r="D46" s="159"/>
      <c r="E46" s="160">
        <v>10.83</v>
      </c>
      <c r="F46" s="157"/>
      <c r="G46" s="157"/>
      <c r="H46" s="147"/>
      <c r="I46" s="147"/>
      <c r="J46" s="147"/>
      <c r="K46" s="147"/>
      <c r="L46" s="147"/>
      <c r="M46" s="147"/>
      <c r="N46" s="147"/>
      <c r="O46" s="147" t="s">
        <v>129</v>
      </c>
      <c r="P46" s="147">
        <v>0</v>
      </c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outlineLevel="1" x14ac:dyDescent="0.25">
      <c r="A47" s="168">
        <v>16</v>
      </c>
      <c r="B47" s="169" t="s">
        <v>178</v>
      </c>
      <c r="C47" s="182" t="s">
        <v>179</v>
      </c>
      <c r="D47" s="170" t="s">
        <v>159</v>
      </c>
      <c r="E47" s="171">
        <v>36.652799999999999</v>
      </c>
      <c r="F47" s="172"/>
      <c r="G47" s="173">
        <f>ROUND(E47*F47,2)</f>
        <v>0</v>
      </c>
      <c r="H47" s="147"/>
      <c r="I47" s="147"/>
      <c r="J47" s="147"/>
      <c r="K47" s="147"/>
      <c r="L47" s="147"/>
      <c r="M47" s="147"/>
      <c r="N47" s="147"/>
      <c r="O47" s="147" t="s">
        <v>127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outlineLevel="2" x14ac:dyDescent="0.25">
      <c r="A48" s="154"/>
      <c r="B48" s="155"/>
      <c r="C48" s="183" t="s">
        <v>180</v>
      </c>
      <c r="D48" s="159"/>
      <c r="E48" s="160">
        <v>36.652799999999999</v>
      </c>
      <c r="F48" s="157"/>
      <c r="G48" s="157"/>
      <c r="H48" s="147"/>
      <c r="I48" s="147"/>
      <c r="J48" s="147"/>
      <c r="K48" s="147"/>
      <c r="L48" s="147"/>
      <c r="M48" s="147"/>
      <c r="N48" s="147"/>
      <c r="O48" s="147" t="s">
        <v>129</v>
      </c>
      <c r="P48" s="147">
        <v>0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x14ac:dyDescent="0.25">
      <c r="A49" s="161" t="s">
        <v>122</v>
      </c>
      <c r="B49" s="162" t="s">
        <v>60</v>
      </c>
      <c r="C49" s="181" t="s">
        <v>61</v>
      </c>
      <c r="D49" s="163"/>
      <c r="E49" s="164"/>
      <c r="F49" s="165"/>
      <c r="G49" s="166">
        <f>SUMIF(O50:O64,"&lt;&gt;NOR",G50:G64)</f>
        <v>0</v>
      </c>
      <c r="O49" t="s">
        <v>123</v>
      </c>
    </row>
    <row r="50" spans="1:42" outlineLevel="1" x14ac:dyDescent="0.25">
      <c r="A50" s="168">
        <v>17</v>
      </c>
      <c r="B50" s="169" t="s">
        <v>181</v>
      </c>
      <c r="C50" s="182" t="s">
        <v>182</v>
      </c>
      <c r="D50" s="170" t="s">
        <v>159</v>
      </c>
      <c r="E50" s="171">
        <v>10.83</v>
      </c>
      <c r="F50" s="172"/>
      <c r="G50" s="173">
        <f>ROUND(E50*F50,2)</f>
        <v>0</v>
      </c>
      <c r="H50" s="147"/>
      <c r="I50" s="147"/>
      <c r="J50" s="147"/>
      <c r="K50" s="147"/>
      <c r="L50" s="147"/>
      <c r="M50" s="147"/>
      <c r="N50" s="147"/>
      <c r="O50" s="147" t="s">
        <v>127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outlineLevel="2" x14ac:dyDescent="0.25">
      <c r="A51" s="154"/>
      <c r="B51" s="155"/>
      <c r="C51" s="183" t="s">
        <v>177</v>
      </c>
      <c r="D51" s="159"/>
      <c r="E51" s="160">
        <v>10.83</v>
      </c>
      <c r="F51" s="157"/>
      <c r="G51" s="157"/>
      <c r="H51" s="147"/>
      <c r="I51" s="147"/>
      <c r="J51" s="147"/>
      <c r="K51" s="147"/>
      <c r="L51" s="147"/>
      <c r="M51" s="147"/>
      <c r="N51" s="147"/>
      <c r="O51" s="147" t="s">
        <v>129</v>
      </c>
      <c r="P51" s="147">
        <v>0</v>
      </c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outlineLevel="1" x14ac:dyDescent="0.25">
      <c r="A52" s="168">
        <v>18</v>
      </c>
      <c r="B52" s="169" t="s">
        <v>183</v>
      </c>
      <c r="C52" s="182" t="s">
        <v>184</v>
      </c>
      <c r="D52" s="170" t="s">
        <v>185</v>
      </c>
      <c r="E52" s="171">
        <v>65</v>
      </c>
      <c r="F52" s="172"/>
      <c r="G52" s="173">
        <f>ROUND(E52*F52,2)</f>
        <v>0</v>
      </c>
      <c r="H52" s="147"/>
      <c r="I52" s="147"/>
      <c r="J52" s="147"/>
      <c r="K52" s="147"/>
      <c r="L52" s="147"/>
      <c r="M52" s="147"/>
      <c r="N52" s="147"/>
      <c r="O52" s="147" t="s">
        <v>127</v>
      </c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outlineLevel="2" x14ac:dyDescent="0.25">
      <c r="A53" s="154"/>
      <c r="B53" s="155"/>
      <c r="C53" s="183" t="s">
        <v>186</v>
      </c>
      <c r="D53" s="159"/>
      <c r="E53" s="160">
        <v>65</v>
      </c>
      <c r="F53" s="157"/>
      <c r="G53" s="157"/>
      <c r="H53" s="147"/>
      <c r="I53" s="147"/>
      <c r="J53" s="147"/>
      <c r="K53" s="147"/>
      <c r="L53" s="147"/>
      <c r="M53" s="147"/>
      <c r="N53" s="147"/>
      <c r="O53" s="147" t="s">
        <v>129</v>
      </c>
      <c r="P53" s="147">
        <v>5</v>
      </c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</row>
    <row r="54" spans="1:42" outlineLevel="1" x14ac:dyDescent="0.25">
      <c r="A54" s="168">
        <v>19</v>
      </c>
      <c r="B54" s="169" t="s">
        <v>187</v>
      </c>
      <c r="C54" s="182" t="s">
        <v>188</v>
      </c>
      <c r="D54" s="170" t="s">
        <v>185</v>
      </c>
      <c r="E54" s="171">
        <v>27.7</v>
      </c>
      <c r="F54" s="172"/>
      <c r="G54" s="173">
        <f>ROUND(E54*F54,2)</f>
        <v>0</v>
      </c>
      <c r="H54" s="147"/>
      <c r="I54" s="147"/>
      <c r="J54" s="147"/>
      <c r="K54" s="147"/>
      <c r="L54" s="147"/>
      <c r="M54" s="147"/>
      <c r="N54" s="147"/>
      <c r="O54" s="147" t="s">
        <v>127</v>
      </c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outlineLevel="2" x14ac:dyDescent="0.25">
      <c r="A55" s="154"/>
      <c r="B55" s="155"/>
      <c r="C55" s="183" t="s">
        <v>189</v>
      </c>
      <c r="D55" s="159"/>
      <c r="E55" s="160">
        <v>27.7</v>
      </c>
      <c r="F55" s="157"/>
      <c r="G55" s="157"/>
      <c r="H55" s="147"/>
      <c r="I55" s="147"/>
      <c r="J55" s="147"/>
      <c r="K55" s="147"/>
      <c r="L55" s="147"/>
      <c r="M55" s="147"/>
      <c r="N55" s="147"/>
      <c r="O55" s="147" t="s">
        <v>129</v>
      </c>
      <c r="P55" s="147">
        <v>5</v>
      </c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outlineLevel="1" x14ac:dyDescent="0.25">
      <c r="A56" s="168">
        <v>20</v>
      </c>
      <c r="B56" s="169" t="s">
        <v>190</v>
      </c>
      <c r="C56" s="182" t="s">
        <v>191</v>
      </c>
      <c r="D56" s="170" t="s">
        <v>185</v>
      </c>
      <c r="E56" s="171">
        <v>7</v>
      </c>
      <c r="F56" s="172"/>
      <c r="G56" s="173">
        <f>ROUND(E56*F56,2)</f>
        <v>0</v>
      </c>
      <c r="H56" s="147"/>
      <c r="I56" s="147"/>
      <c r="J56" s="147"/>
      <c r="K56" s="147"/>
      <c r="L56" s="147"/>
      <c r="M56" s="147"/>
      <c r="N56" s="147"/>
      <c r="O56" s="147" t="s">
        <v>127</v>
      </c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outlineLevel="2" x14ac:dyDescent="0.25">
      <c r="A57" s="154"/>
      <c r="B57" s="155"/>
      <c r="C57" s="183" t="s">
        <v>192</v>
      </c>
      <c r="D57" s="159"/>
      <c r="E57" s="160">
        <v>7</v>
      </c>
      <c r="F57" s="157"/>
      <c r="G57" s="157"/>
      <c r="H57" s="147"/>
      <c r="I57" s="147"/>
      <c r="J57" s="147"/>
      <c r="K57" s="147"/>
      <c r="L57" s="147"/>
      <c r="M57" s="147"/>
      <c r="N57" s="147"/>
      <c r="O57" s="147" t="s">
        <v>129</v>
      </c>
      <c r="P57" s="147">
        <v>5</v>
      </c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outlineLevel="1" x14ac:dyDescent="0.25">
      <c r="A58" s="168">
        <v>21</v>
      </c>
      <c r="B58" s="169" t="s">
        <v>193</v>
      </c>
      <c r="C58" s="182" t="s">
        <v>194</v>
      </c>
      <c r="D58" s="170" t="s">
        <v>159</v>
      </c>
      <c r="E58" s="171">
        <v>15.33</v>
      </c>
      <c r="F58" s="172"/>
      <c r="G58" s="173">
        <f>ROUND(E58*F58,2)</f>
        <v>0</v>
      </c>
      <c r="H58" s="147"/>
      <c r="I58" s="147"/>
      <c r="J58" s="147"/>
      <c r="K58" s="147"/>
      <c r="L58" s="147"/>
      <c r="M58" s="147"/>
      <c r="N58" s="147"/>
      <c r="O58" s="147" t="s">
        <v>127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outlineLevel="2" x14ac:dyDescent="0.25">
      <c r="A59" s="154"/>
      <c r="B59" s="155"/>
      <c r="C59" s="183" t="s">
        <v>195</v>
      </c>
      <c r="D59" s="159"/>
      <c r="E59" s="160">
        <v>17.22</v>
      </c>
      <c r="F59" s="157"/>
      <c r="G59" s="157"/>
      <c r="H59" s="147"/>
      <c r="I59" s="147"/>
      <c r="J59" s="147"/>
      <c r="K59" s="147"/>
      <c r="L59" s="147"/>
      <c r="M59" s="147"/>
      <c r="N59" s="147"/>
      <c r="O59" s="147" t="s">
        <v>129</v>
      </c>
      <c r="P59" s="147">
        <v>0</v>
      </c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</row>
    <row r="60" spans="1:42" outlineLevel="3" x14ac:dyDescent="0.25">
      <c r="A60" s="154"/>
      <c r="B60" s="155"/>
      <c r="C60" s="183" t="s">
        <v>196</v>
      </c>
      <c r="D60" s="159"/>
      <c r="E60" s="160">
        <v>-1.89</v>
      </c>
      <c r="F60" s="157"/>
      <c r="G60" s="157"/>
      <c r="H60" s="147"/>
      <c r="I60" s="147"/>
      <c r="J60" s="147"/>
      <c r="K60" s="147"/>
      <c r="L60" s="147"/>
      <c r="M60" s="147"/>
      <c r="N60" s="147"/>
      <c r="O60" s="147" t="s">
        <v>129</v>
      </c>
      <c r="P60" s="147">
        <v>0</v>
      </c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ht="20.399999999999999" outlineLevel="1" x14ac:dyDescent="0.25">
      <c r="A61" s="168">
        <v>22</v>
      </c>
      <c r="B61" s="169" t="s">
        <v>197</v>
      </c>
      <c r="C61" s="182" t="s">
        <v>198</v>
      </c>
      <c r="D61" s="170" t="s">
        <v>159</v>
      </c>
      <c r="E61" s="171">
        <v>9.9437499999999996</v>
      </c>
      <c r="F61" s="172"/>
      <c r="G61" s="173">
        <f>ROUND(E61*F61,2)</f>
        <v>0</v>
      </c>
      <c r="H61" s="147"/>
      <c r="I61" s="147"/>
      <c r="J61" s="147"/>
      <c r="K61" s="147"/>
      <c r="L61" s="147"/>
      <c r="M61" s="147"/>
      <c r="N61" s="147"/>
      <c r="O61" s="147" t="s">
        <v>127</v>
      </c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</row>
    <row r="62" spans="1:42" outlineLevel="2" x14ac:dyDescent="0.25">
      <c r="A62" s="154"/>
      <c r="B62" s="155"/>
      <c r="C62" s="183" t="s">
        <v>199</v>
      </c>
      <c r="D62" s="159"/>
      <c r="E62" s="160">
        <v>4.585</v>
      </c>
      <c r="F62" s="157"/>
      <c r="G62" s="157"/>
      <c r="H62" s="147"/>
      <c r="I62" s="147"/>
      <c r="J62" s="147"/>
      <c r="K62" s="147"/>
      <c r="L62" s="147"/>
      <c r="M62" s="147"/>
      <c r="N62" s="147"/>
      <c r="O62" s="147" t="s">
        <v>129</v>
      </c>
      <c r="P62" s="147">
        <v>0</v>
      </c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</row>
    <row r="63" spans="1:42" outlineLevel="3" x14ac:dyDescent="0.25">
      <c r="A63" s="154"/>
      <c r="B63" s="155"/>
      <c r="C63" s="183" t="s">
        <v>200</v>
      </c>
      <c r="D63" s="159"/>
      <c r="E63" s="160">
        <v>2.4525000000000001</v>
      </c>
      <c r="F63" s="157"/>
      <c r="G63" s="157"/>
      <c r="H63" s="147"/>
      <c r="I63" s="147"/>
      <c r="J63" s="147"/>
      <c r="K63" s="147"/>
      <c r="L63" s="147"/>
      <c r="M63" s="147"/>
      <c r="N63" s="147"/>
      <c r="O63" s="147" t="s">
        <v>129</v>
      </c>
      <c r="P63" s="147">
        <v>0</v>
      </c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</row>
    <row r="64" spans="1:42" outlineLevel="3" x14ac:dyDescent="0.25">
      <c r="A64" s="154"/>
      <c r="B64" s="155"/>
      <c r="C64" s="183" t="s">
        <v>201</v>
      </c>
      <c r="D64" s="159"/>
      <c r="E64" s="160">
        <v>2.90625</v>
      </c>
      <c r="F64" s="157"/>
      <c r="G64" s="157"/>
      <c r="H64" s="147"/>
      <c r="I64" s="147"/>
      <c r="J64" s="147"/>
      <c r="K64" s="147"/>
      <c r="L64" s="147"/>
      <c r="M64" s="147"/>
      <c r="N64" s="147"/>
      <c r="O64" s="147" t="s">
        <v>129</v>
      </c>
      <c r="P64" s="147">
        <v>0</v>
      </c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</row>
    <row r="65" spans="1:42" x14ac:dyDescent="0.25">
      <c r="A65" s="161" t="s">
        <v>122</v>
      </c>
      <c r="B65" s="162" t="s">
        <v>62</v>
      </c>
      <c r="C65" s="181" t="s">
        <v>63</v>
      </c>
      <c r="D65" s="163"/>
      <c r="E65" s="164"/>
      <c r="F65" s="165"/>
      <c r="G65" s="166">
        <f>SUMIF(O66:O75,"&lt;&gt;NOR",G66:G75)</f>
        <v>0</v>
      </c>
      <c r="O65" t="s">
        <v>123</v>
      </c>
    </row>
    <row r="66" spans="1:42" outlineLevel="1" x14ac:dyDescent="0.25">
      <c r="A66" s="168">
        <v>23</v>
      </c>
      <c r="B66" s="169" t="s">
        <v>202</v>
      </c>
      <c r="C66" s="182" t="s">
        <v>203</v>
      </c>
      <c r="D66" s="170" t="s">
        <v>126</v>
      </c>
      <c r="E66" s="171">
        <v>0.64980000000000004</v>
      </c>
      <c r="F66" s="172"/>
      <c r="G66" s="173">
        <f>ROUND(E66*F66,2)</f>
        <v>0</v>
      </c>
      <c r="H66" s="147"/>
      <c r="I66" s="147"/>
      <c r="J66" s="147"/>
      <c r="K66" s="147"/>
      <c r="L66" s="147"/>
      <c r="M66" s="147"/>
      <c r="N66" s="147"/>
      <c r="O66" s="147" t="s">
        <v>127</v>
      </c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</row>
    <row r="67" spans="1:42" outlineLevel="2" x14ac:dyDescent="0.25">
      <c r="A67" s="154"/>
      <c r="B67" s="155"/>
      <c r="C67" s="183" t="s">
        <v>204</v>
      </c>
      <c r="D67" s="159"/>
      <c r="E67" s="160">
        <v>0.64980000000000004</v>
      </c>
      <c r="F67" s="157"/>
      <c r="G67" s="157"/>
      <c r="H67" s="147"/>
      <c r="I67" s="147"/>
      <c r="J67" s="147"/>
      <c r="K67" s="147"/>
      <c r="L67" s="147"/>
      <c r="M67" s="147"/>
      <c r="N67" s="147"/>
      <c r="O67" s="147" t="s">
        <v>129</v>
      </c>
      <c r="P67" s="147">
        <v>0</v>
      </c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</row>
    <row r="68" spans="1:42" outlineLevel="1" x14ac:dyDescent="0.25">
      <c r="A68" s="168">
        <v>24</v>
      </c>
      <c r="B68" s="169" t="s">
        <v>205</v>
      </c>
      <c r="C68" s="182" t="s">
        <v>206</v>
      </c>
      <c r="D68" s="170" t="s">
        <v>126</v>
      </c>
      <c r="E68" s="171">
        <v>1.083</v>
      </c>
      <c r="F68" s="172"/>
      <c r="G68" s="173">
        <f>ROUND(E68*F68,2)</f>
        <v>0</v>
      </c>
      <c r="H68" s="147"/>
      <c r="I68" s="147"/>
      <c r="J68" s="147"/>
      <c r="K68" s="147"/>
      <c r="L68" s="147"/>
      <c r="M68" s="147"/>
      <c r="N68" s="147"/>
      <c r="O68" s="147" t="s">
        <v>127</v>
      </c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</row>
    <row r="69" spans="1:42" outlineLevel="2" x14ac:dyDescent="0.25">
      <c r="A69" s="154"/>
      <c r="B69" s="155"/>
      <c r="C69" s="183" t="s">
        <v>207</v>
      </c>
      <c r="D69" s="159"/>
      <c r="E69" s="160">
        <v>1.083</v>
      </c>
      <c r="F69" s="157"/>
      <c r="G69" s="157"/>
      <c r="H69" s="147"/>
      <c r="I69" s="147"/>
      <c r="J69" s="147"/>
      <c r="K69" s="147"/>
      <c r="L69" s="147"/>
      <c r="M69" s="147"/>
      <c r="N69" s="147"/>
      <c r="O69" s="147" t="s">
        <v>129</v>
      </c>
      <c r="P69" s="147">
        <v>0</v>
      </c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</row>
    <row r="70" spans="1:42" ht="20.399999999999999" outlineLevel="1" x14ac:dyDescent="0.25">
      <c r="A70" s="168">
        <v>25</v>
      </c>
      <c r="B70" s="169" t="s">
        <v>208</v>
      </c>
      <c r="C70" s="182" t="s">
        <v>209</v>
      </c>
      <c r="D70" s="170" t="s">
        <v>154</v>
      </c>
      <c r="E70" s="171">
        <v>2.598E-2</v>
      </c>
      <c r="F70" s="172"/>
      <c r="G70" s="173">
        <f>ROUND(E70*F70,2)</f>
        <v>0</v>
      </c>
      <c r="H70" s="147"/>
      <c r="I70" s="147"/>
      <c r="J70" s="147"/>
      <c r="K70" s="147"/>
      <c r="L70" s="147"/>
      <c r="M70" s="147"/>
      <c r="N70" s="147"/>
      <c r="O70" s="147" t="s">
        <v>127</v>
      </c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</row>
    <row r="71" spans="1:42" outlineLevel="2" x14ac:dyDescent="0.25">
      <c r="A71" s="154"/>
      <c r="B71" s="155"/>
      <c r="C71" s="183" t="s">
        <v>210</v>
      </c>
      <c r="D71" s="159"/>
      <c r="E71" s="160">
        <v>2.598E-2</v>
      </c>
      <c r="F71" s="157"/>
      <c r="G71" s="157"/>
      <c r="H71" s="147"/>
      <c r="I71" s="147"/>
      <c r="J71" s="147"/>
      <c r="K71" s="147"/>
      <c r="L71" s="147"/>
      <c r="M71" s="147"/>
      <c r="N71" s="147"/>
      <c r="O71" s="147" t="s">
        <v>129</v>
      </c>
      <c r="P71" s="147">
        <v>0</v>
      </c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</row>
    <row r="72" spans="1:42" ht="20.399999999999999" outlineLevel="1" x14ac:dyDescent="0.25">
      <c r="A72" s="168">
        <v>26</v>
      </c>
      <c r="B72" s="169" t="s">
        <v>211</v>
      </c>
      <c r="C72" s="182" t="s">
        <v>212</v>
      </c>
      <c r="D72" s="170" t="s">
        <v>154</v>
      </c>
      <c r="E72" s="171">
        <v>5.7180000000000002E-2</v>
      </c>
      <c r="F72" s="172"/>
      <c r="G72" s="173">
        <f>ROUND(E72*F72,2)</f>
        <v>0</v>
      </c>
      <c r="H72" s="147"/>
      <c r="I72" s="147"/>
      <c r="J72" s="147"/>
      <c r="K72" s="147"/>
      <c r="L72" s="147"/>
      <c r="M72" s="147"/>
      <c r="N72" s="147"/>
      <c r="O72" s="147" t="s">
        <v>127</v>
      </c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</row>
    <row r="73" spans="1:42" outlineLevel="2" x14ac:dyDescent="0.25">
      <c r="A73" s="154"/>
      <c r="B73" s="155"/>
      <c r="C73" s="183" t="s">
        <v>213</v>
      </c>
      <c r="D73" s="159"/>
      <c r="E73" s="160">
        <v>5.7180000000000002E-2</v>
      </c>
      <c r="F73" s="157"/>
      <c r="G73" s="157"/>
      <c r="H73" s="147"/>
      <c r="I73" s="147"/>
      <c r="J73" s="147"/>
      <c r="K73" s="147"/>
      <c r="L73" s="147"/>
      <c r="M73" s="147"/>
      <c r="N73" s="147"/>
      <c r="O73" s="147" t="s">
        <v>129</v>
      </c>
      <c r="P73" s="147">
        <v>0</v>
      </c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</row>
    <row r="74" spans="1:42" outlineLevel="1" x14ac:dyDescent="0.25">
      <c r="A74" s="168">
        <v>27</v>
      </c>
      <c r="B74" s="169" t="s">
        <v>214</v>
      </c>
      <c r="C74" s="182" t="s">
        <v>215</v>
      </c>
      <c r="D74" s="170" t="s">
        <v>126</v>
      </c>
      <c r="E74" s="171">
        <v>0.54149999999999998</v>
      </c>
      <c r="F74" s="172"/>
      <c r="G74" s="173">
        <f>ROUND(E74*F74,2)</f>
        <v>0</v>
      </c>
      <c r="H74" s="147"/>
      <c r="I74" s="147"/>
      <c r="J74" s="147"/>
      <c r="K74" s="147"/>
      <c r="L74" s="147"/>
      <c r="M74" s="147"/>
      <c r="N74" s="147"/>
      <c r="O74" s="147" t="s">
        <v>127</v>
      </c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</row>
    <row r="75" spans="1:42" outlineLevel="2" x14ac:dyDescent="0.25">
      <c r="A75" s="154"/>
      <c r="B75" s="155"/>
      <c r="C75" s="183" t="s">
        <v>216</v>
      </c>
      <c r="D75" s="159"/>
      <c r="E75" s="160">
        <v>0.54149999999999998</v>
      </c>
      <c r="F75" s="157"/>
      <c r="G75" s="157"/>
      <c r="H75" s="147"/>
      <c r="I75" s="147"/>
      <c r="J75" s="147"/>
      <c r="K75" s="147"/>
      <c r="L75" s="147"/>
      <c r="M75" s="147"/>
      <c r="N75" s="147"/>
      <c r="O75" s="147" t="s">
        <v>129</v>
      </c>
      <c r="P75" s="147">
        <v>0</v>
      </c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</row>
    <row r="76" spans="1:42" x14ac:dyDescent="0.25">
      <c r="A76" s="161" t="s">
        <v>122</v>
      </c>
      <c r="B76" s="162" t="s">
        <v>66</v>
      </c>
      <c r="C76" s="181" t="s">
        <v>67</v>
      </c>
      <c r="D76" s="163"/>
      <c r="E76" s="164"/>
      <c r="F76" s="165"/>
      <c r="G76" s="166">
        <f>SUMIF(O77:O79,"&lt;&gt;NOR",G77:G79)</f>
        <v>0</v>
      </c>
      <c r="O76" t="s">
        <v>123</v>
      </c>
    </row>
    <row r="77" spans="1:42" outlineLevel="1" x14ac:dyDescent="0.25">
      <c r="A77" s="168">
        <v>28</v>
      </c>
      <c r="B77" s="169" t="s">
        <v>217</v>
      </c>
      <c r="C77" s="182" t="s">
        <v>218</v>
      </c>
      <c r="D77" s="170" t="s">
        <v>219</v>
      </c>
      <c r="E77" s="171">
        <v>30</v>
      </c>
      <c r="F77" s="172"/>
      <c r="G77" s="173">
        <f>ROUND(E77*F77,2)</f>
        <v>0</v>
      </c>
      <c r="H77" s="147"/>
      <c r="I77" s="147"/>
      <c r="J77" s="147"/>
      <c r="K77" s="147"/>
      <c r="L77" s="147"/>
      <c r="M77" s="147"/>
      <c r="N77" s="147"/>
      <c r="O77" s="147" t="s">
        <v>220</v>
      </c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</row>
    <row r="78" spans="1:42" ht="20.399999999999999" outlineLevel="2" x14ac:dyDescent="0.25">
      <c r="A78" s="154"/>
      <c r="B78" s="155"/>
      <c r="C78" s="183" t="s">
        <v>221</v>
      </c>
      <c r="D78" s="159"/>
      <c r="E78" s="160">
        <v>5</v>
      </c>
      <c r="F78" s="157"/>
      <c r="G78" s="157"/>
      <c r="H78" s="147"/>
      <c r="I78" s="147"/>
      <c r="J78" s="147"/>
      <c r="K78" s="147"/>
      <c r="L78" s="147"/>
      <c r="M78" s="147"/>
      <c r="N78" s="147"/>
      <c r="O78" s="147" t="s">
        <v>129</v>
      </c>
      <c r="P78" s="147">
        <v>0</v>
      </c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</row>
    <row r="79" spans="1:42" outlineLevel="3" x14ac:dyDescent="0.25">
      <c r="A79" s="154"/>
      <c r="B79" s="155"/>
      <c r="C79" s="183" t="s">
        <v>222</v>
      </c>
      <c r="D79" s="159"/>
      <c r="E79" s="160">
        <v>25</v>
      </c>
      <c r="F79" s="157"/>
      <c r="G79" s="157"/>
      <c r="H79" s="147"/>
      <c r="I79" s="147"/>
      <c r="J79" s="147"/>
      <c r="K79" s="147"/>
      <c r="L79" s="147"/>
      <c r="M79" s="147"/>
      <c r="N79" s="147"/>
      <c r="O79" s="147" t="s">
        <v>129</v>
      </c>
      <c r="P79" s="147">
        <v>0</v>
      </c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</row>
    <row r="80" spans="1:42" ht="26.4" x14ac:dyDescent="0.25">
      <c r="A80" s="161" t="s">
        <v>122</v>
      </c>
      <c r="B80" s="162" t="s">
        <v>68</v>
      </c>
      <c r="C80" s="181" t="s">
        <v>69</v>
      </c>
      <c r="D80" s="163"/>
      <c r="E80" s="164"/>
      <c r="F80" s="165"/>
      <c r="G80" s="166">
        <f>SUMIF(O81:O82,"&lt;&gt;NOR",G81:G82)</f>
        <v>0</v>
      </c>
      <c r="O80" t="s">
        <v>123</v>
      </c>
    </row>
    <row r="81" spans="1:42" outlineLevel="1" x14ac:dyDescent="0.25">
      <c r="A81" s="168">
        <v>29</v>
      </c>
      <c r="B81" s="169" t="s">
        <v>223</v>
      </c>
      <c r="C81" s="182" t="s">
        <v>224</v>
      </c>
      <c r="D81" s="170" t="s">
        <v>159</v>
      </c>
      <c r="E81" s="171">
        <v>10.83</v>
      </c>
      <c r="F81" s="172"/>
      <c r="G81" s="173">
        <f>ROUND(E81*F81,2)</f>
        <v>0</v>
      </c>
      <c r="H81" s="147"/>
      <c r="I81" s="147"/>
      <c r="J81" s="147"/>
      <c r="K81" s="147"/>
      <c r="L81" s="147"/>
      <c r="M81" s="147"/>
      <c r="N81" s="147"/>
      <c r="O81" s="147" t="s">
        <v>127</v>
      </c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  <c r="AL81" s="147"/>
      <c r="AM81" s="147"/>
      <c r="AN81" s="147"/>
      <c r="AO81" s="147"/>
      <c r="AP81" s="147"/>
    </row>
    <row r="82" spans="1:42" outlineLevel="2" x14ac:dyDescent="0.25">
      <c r="A82" s="154"/>
      <c r="B82" s="155"/>
      <c r="C82" s="183" t="s">
        <v>177</v>
      </c>
      <c r="D82" s="159"/>
      <c r="E82" s="160">
        <v>10.83</v>
      </c>
      <c r="F82" s="157"/>
      <c r="G82" s="157"/>
      <c r="H82" s="147"/>
      <c r="I82" s="147"/>
      <c r="J82" s="147"/>
      <c r="K82" s="147"/>
      <c r="L82" s="147"/>
      <c r="M82" s="147"/>
      <c r="N82" s="147"/>
      <c r="O82" s="147" t="s">
        <v>129</v>
      </c>
      <c r="P82" s="147">
        <v>0</v>
      </c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  <c r="AL82" s="147"/>
      <c r="AM82" s="147"/>
      <c r="AN82" s="147"/>
      <c r="AO82" s="147"/>
      <c r="AP82" s="147"/>
    </row>
    <row r="83" spans="1:42" x14ac:dyDescent="0.25">
      <c r="A83" s="161" t="s">
        <v>122</v>
      </c>
      <c r="B83" s="162" t="s">
        <v>70</v>
      </c>
      <c r="C83" s="181" t="s">
        <v>71</v>
      </c>
      <c r="D83" s="163"/>
      <c r="E83" s="164"/>
      <c r="F83" s="165"/>
      <c r="G83" s="166">
        <f>SUMIF(O84:O111,"&lt;&gt;NOR",G84:G111)</f>
        <v>0</v>
      </c>
      <c r="O83" t="s">
        <v>123</v>
      </c>
    </row>
    <row r="84" spans="1:42" outlineLevel="1" x14ac:dyDescent="0.25">
      <c r="A84" s="168">
        <v>30</v>
      </c>
      <c r="B84" s="169" t="s">
        <v>225</v>
      </c>
      <c r="C84" s="182" t="s">
        <v>226</v>
      </c>
      <c r="D84" s="170" t="s">
        <v>159</v>
      </c>
      <c r="E84" s="171">
        <v>2.1949999999999998</v>
      </c>
      <c r="F84" s="172"/>
      <c r="G84" s="173">
        <f>ROUND(E84*F84,2)</f>
        <v>0</v>
      </c>
      <c r="H84" s="147"/>
      <c r="I84" s="147"/>
      <c r="J84" s="147"/>
      <c r="K84" s="147"/>
      <c r="L84" s="147"/>
      <c r="M84" s="147"/>
      <c r="N84" s="147"/>
      <c r="O84" s="147" t="s">
        <v>127</v>
      </c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</row>
    <row r="85" spans="1:42" outlineLevel="2" x14ac:dyDescent="0.25">
      <c r="A85" s="154"/>
      <c r="B85" s="155"/>
      <c r="C85" s="183" t="s">
        <v>227</v>
      </c>
      <c r="D85" s="159"/>
      <c r="E85" s="160">
        <v>1.7</v>
      </c>
      <c r="F85" s="157"/>
      <c r="G85" s="157"/>
      <c r="H85" s="147"/>
      <c r="I85" s="147"/>
      <c r="J85" s="147"/>
      <c r="K85" s="147"/>
      <c r="L85" s="147"/>
      <c r="M85" s="147"/>
      <c r="N85" s="147"/>
      <c r="O85" s="147" t="s">
        <v>129</v>
      </c>
      <c r="P85" s="147">
        <v>0</v>
      </c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  <c r="AL85" s="147"/>
      <c r="AM85" s="147"/>
      <c r="AN85" s="147"/>
      <c r="AO85" s="147"/>
      <c r="AP85" s="147"/>
    </row>
    <row r="86" spans="1:42" outlineLevel="3" x14ac:dyDescent="0.25">
      <c r="A86" s="154"/>
      <c r="B86" s="155"/>
      <c r="C86" s="183" t="s">
        <v>228</v>
      </c>
      <c r="D86" s="159"/>
      <c r="E86" s="160">
        <v>0.495</v>
      </c>
      <c r="F86" s="157"/>
      <c r="G86" s="157"/>
      <c r="H86" s="147"/>
      <c r="I86" s="147"/>
      <c r="J86" s="147"/>
      <c r="K86" s="147"/>
      <c r="L86" s="147"/>
      <c r="M86" s="147"/>
      <c r="N86" s="147"/>
      <c r="O86" s="147" t="s">
        <v>129</v>
      </c>
      <c r="P86" s="147">
        <v>0</v>
      </c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7"/>
      <c r="AM86" s="147"/>
      <c r="AN86" s="147"/>
      <c r="AO86" s="147"/>
      <c r="AP86" s="147"/>
    </row>
    <row r="87" spans="1:42" ht="20.399999999999999" outlineLevel="1" x14ac:dyDescent="0.25">
      <c r="A87" s="168">
        <v>31</v>
      </c>
      <c r="B87" s="169" t="s">
        <v>229</v>
      </c>
      <c r="C87" s="182" t="s">
        <v>230</v>
      </c>
      <c r="D87" s="170" t="s">
        <v>126</v>
      </c>
      <c r="E87" s="171">
        <v>1.7327999999999999</v>
      </c>
      <c r="F87" s="172"/>
      <c r="G87" s="173">
        <f>ROUND(E87*F87,2)</f>
        <v>0</v>
      </c>
      <c r="H87" s="147"/>
      <c r="I87" s="147"/>
      <c r="J87" s="147"/>
      <c r="K87" s="147"/>
      <c r="L87" s="147"/>
      <c r="M87" s="147"/>
      <c r="N87" s="147"/>
      <c r="O87" s="147" t="s">
        <v>127</v>
      </c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  <c r="AL87" s="147"/>
      <c r="AM87" s="147"/>
      <c r="AN87" s="147"/>
      <c r="AO87" s="147"/>
      <c r="AP87" s="147"/>
    </row>
    <row r="88" spans="1:42" outlineLevel="2" x14ac:dyDescent="0.25">
      <c r="A88" s="154"/>
      <c r="B88" s="155"/>
      <c r="C88" s="183" t="s">
        <v>231</v>
      </c>
      <c r="D88" s="159"/>
      <c r="E88" s="160">
        <v>1.7327999999999999</v>
      </c>
      <c r="F88" s="157"/>
      <c r="G88" s="157"/>
      <c r="H88" s="147"/>
      <c r="I88" s="147"/>
      <c r="J88" s="147"/>
      <c r="K88" s="147"/>
      <c r="L88" s="147"/>
      <c r="M88" s="147"/>
      <c r="N88" s="147"/>
      <c r="O88" s="147" t="s">
        <v>129</v>
      </c>
      <c r="P88" s="147">
        <v>0</v>
      </c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  <c r="AL88" s="147"/>
      <c r="AM88" s="147"/>
      <c r="AN88" s="147"/>
      <c r="AO88" s="147"/>
      <c r="AP88" s="147"/>
    </row>
    <row r="89" spans="1:42" outlineLevel="1" x14ac:dyDescent="0.25">
      <c r="A89" s="168">
        <v>32</v>
      </c>
      <c r="B89" s="169" t="s">
        <v>232</v>
      </c>
      <c r="C89" s="182" t="s">
        <v>233</v>
      </c>
      <c r="D89" s="170" t="s">
        <v>159</v>
      </c>
      <c r="E89" s="171">
        <v>10.83</v>
      </c>
      <c r="F89" s="172"/>
      <c r="G89" s="173">
        <f>ROUND(E89*F89,2)</f>
        <v>0</v>
      </c>
      <c r="H89" s="147"/>
      <c r="I89" s="147"/>
      <c r="J89" s="147"/>
      <c r="K89" s="147"/>
      <c r="L89" s="147"/>
      <c r="M89" s="147"/>
      <c r="N89" s="147"/>
      <c r="O89" s="147" t="s">
        <v>127</v>
      </c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  <c r="AL89" s="147"/>
      <c r="AM89" s="147"/>
      <c r="AN89" s="147"/>
      <c r="AO89" s="147"/>
      <c r="AP89" s="147"/>
    </row>
    <row r="90" spans="1:42" outlineLevel="2" x14ac:dyDescent="0.25">
      <c r="A90" s="154"/>
      <c r="B90" s="155"/>
      <c r="C90" s="183" t="s">
        <v>177</v>
      </c>
      <c r="D90" s="159"/>
      <c r="E90" s="160">
        <v>10.83</v>
      </c>
      <c r="F90" s="157"/>
      <c r="G90" s="157"/>
      <c r="H90" s="147"/>
      <c r="I90" s="147"/>
      <c r="J90" s="147"/>
      <c r="K90" s="147"/>
      <c r="L90" s="147"/>
      <c r="M90" s="147"/>
      <c r="N90" s="147"/>
      <c r="O90" s="147" t="s">
        <v>129</v>
      </c>
      <c r="P90" s="147">
        <v>0</v>
      </c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  <c r="AL90" s="147"/>
      <c r="AM90" s="147"/>
      <c r="AN90" s="147"/>
      <c r="AO90" s="147"/>
      <c r="AP90" s="147"/>
    </row>
    <row r="91" spans="1:42" outlineLevel="1" x14ac:dyDescent="0.25">
      <c r="A91" s="168">
        <v>33</v>
      </c>
      <c r="B91" s="169" t="s">
        <v>234</v>
      </c>
      <c r="C91" s="182" t="s">
        <v>235</v>
      </c>
      <c r="D91" s="170" t="s">
        <v>185</v>
      </c>
      <c r="E91" s="171">
        <v>15</v>
      </c>
      <c r="F91" s="172"/>
      <c r="G91" s="173">
        <f>ROUND(E91*F91,2)</f>
        <v>0</v>
      </c>
      <c r="H91" s="147"/>
      <c r="I91" s="147"/>
      <c r="J91" s="147"/>
      <c r="K91" s="147"/>
      <c r="L91" s="147"/>
      <c r="M91" s="147"/>
      <c r="N91" s="147"/>
      <c r="O91" s="147" t="s">
        <v>127</v>
      </c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  <c r="AL91" s="147"/>
      <c r="AM91" s="147"/>
      <c r="AN91" s="147"/>
      <c r="AO91" s="147"/>
      <c r="AP91" s="147"/>
    </row>
    <row r="92" spans="1:42" outlineLevel="2" x14ac:dyDescent="0.25">
      <c r="A92" s="154"/>
      <c r="B92" s="155"/>
      <c r="C92" s="183" t="s">
        <v>236</v>
      </c>
      <c r="D92" s="159"/>
      <c r="E92" s="160">
        <v>15</v>
      </c>
      <c r="F92" s="157"/>
      <c r="G92" s="157"/>
      <c r="H92" s="147"/>
      <c r="I92" s="147"/>
      <c r="J92" s="147"/>
      <c r="K92" s="147"/>
      <c r="L92" s="147"/>
      <c r="M92" s="147"/>
      <c r="N92" s="147"/>
      <c r="O92" s="147" t="s">
        <v>129</v>
      </c>
      <c r="P92" s="147">
        <v>0</v>
      </c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  <c r="AL92" s="147"/>
      <c r="AM92" s="147"/>
      <c r="AN92" s="147"/>
      <c r="AO92" s="147"/>
      <c r="AP92" s="147"/>
    </row>
    <row r="93" spans="1:42" outlineLevel="1" x14ac:dyDescent="0.25">
      <c r="A93" s="168">
        <v>34</v>
      </c>
      <c r="B93" s="169" t="s">
        <v>237</v>
      </c>
      <c r="C93" s="182" t="s">
        <v>238</v>
      </c>
      <c r="D93" s="170" t="s">
        <v>185</v>
      </c>
      <c r="E93" s="171">
        <v>12</v>
      </c>
      <c r="F93" s="172"/>
      <c r="G93" s="173">
        <f>ROUND(E93*F93,2)</f>
        <v>0</v>
      </c>
      <c r="H93" s="147"/>
      <c r="I93" s="147"/>
      <c r="J93" s="147"/>
      <c r="K93" s="147"/>
      <c r="L93" s="147"/>
      <c r="M93" s="147"/>
      <c r="N93" s="147"/>
      <c r="O93" s="147" t="s">
        <v>127</v>
      </c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</row>
    <row r="94" spans="1:42" outlineLevel="2" x14ac:dyDescent="0.25">
      <c r="A94" s="154"/>
      <c r="B94" s="155"/>
      <c r="C94" s="183" t="s">
        <v>239</v>
      </c>
      <c r="D94" s="159"/>
      <c r="E94" s="160">
        <v>12</v>
      </c>
      <c r="F94" s="157"/>
      <c r="G94" s="157"/>
      <c r="H94" s="147"/>
      <c r="I94" s="147"/>
      <c r="J94" s="147"/>
      <c r="K94" s="147"/>
      <c r="L94" s="147"/>
      <c r="M94" s="147"/>
      <c r="N94" s="147"/>
      <c r="O94" s="147" t="s">
        <v>129</v>
      </c>
      <c r="P94" s="147">
        <v>0</v>
      </c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</row>
    <row r="95" spans="1:42" outlineLevel="1" x14ac:dyDescent="0.25">
      <c r="A95" s="168">
        <v>35</v>
      </c>
      <c r="B95" s="169" t="s">
        <v>240</v>
      </c>
      <c r="C95" s="182" t="s">
        <v>241</v>
      </c>
      <c r="D95" s="170" t="s">
        <v>242</v>
      </c>
      <c r="E95" s="171">
        <v>1</v>
      </c>
      <c r="F95" s="172"/>
      <c r="G95" s="173">
        <f>ROUND(E95*F95,2)</f>
        <v>0</v>
      </c>
      <c r="H95" s="147"/>
      <c r="I95" s="147"/>
      <c r="J95" s="147"/>
      <c r="K95" s="147"/>
      <c r="L95" s="147"/>
      <c r="M95" s="147"/>
      <c r="N95" s="147"/>
      <c r="O95" s="147" t="s">
        <v>127</v>
      </c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  <c r="AL95" s="147"/>
      <c r="AM95" s="147"/>
      <c r="AN95" s="147"/>
      <c r="AO95" s="147"/>
      <c r="AP95" s="147"/>
    </row>
    <row r="96" spans="1:42" outlineLevel="2" x14ac:dyDescent="0.25">
      <c r="A96" s="154"/>
      <c r="B96" s="155"/>
      <c r="C96" s="183" t="s">
        <v>243</v>
      </c>
      <c r="D96" s="159"/>
      <c r="E96" s="160">
        <v>1</v>
      </c>
      <c r="F96" s="157"/>
      <c r="G96" s="157"/>
      <c r="H96" s="147"/>
      <c r="I96" s="147"/>
      <c r="J96" s="147"/>
      <c r="K96" s="147"/>
      <c r="L96" s="147"/>
      <c r="M96" s="147"/>
      <c r="N96" s="147"/>
      <c r="O96" s="147" t="s">
        <v>129</v>
      </c>
      <c r="P96" s="147">
        <v>0</v>
      </c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  <c r="AL96" s="147"/>
      <c r="AM96" s="147"/>
      <c r="AN96" s="147"/>
      <c r="AO96" s="147"/>
      <c r="AP96" s="147"/>
    </row>
    <row r="97" spans="1:42" outlineLevel="1" x14ac:dyDescent="0.25">
      <c r="A97" s="168">
        <v>36</v>
      </c>
      <c r="B97" s="169" t="s">
        <v>244</v>
      </c>
      <c r="C97" s="182" t="s">
        <v>245</v>
      </c>
      <c r="D97" s="170" t="s">
        <v>242</v>
      </c>
      <c r="E97" s="171">
        <v>2</v>
      </c>
      <c r="F97" s="172"/>
      <c r="G97" s="173">
        <f>ROUND(E97*F97,2)</f>
        <v>0</v>
      </c>
      <c r="H97" s="147"/>
      <c r="I97" s="147"/>
      <c r="J97" s="147"/>
      <c r="K97" s="147"/>
      <c r="L97" s="147"/>
      <c r="M97" s="147"/>
      <c r="N97" s="147"/>
      <c r="O97" s="147" t="s">
        <v>127</v>
      </c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  <c r="AL97" s="147"/>
      <c r="AM97" s="147"/>
      <c r="AN97" s="147"/>
      <c r="AO97" s="147"/>
      <c r="AP97" s="147"/>
    </row>
    <row r="98" spans="1:42" outlineLevel="2" x14ac:dyDescent="0.25">
      <c r="A98" s="154"/>
      <c r="B98" s="155"/>
      <c r="C98" s="183" t="s">
        <v>246</v>
      </c>
      <c r="D98" s="159"/>
      <c r="E98" s="160">
        <v>2</v>
      </c>
      <c r="F98" s="157"/>
      <c r="G98" s="157"/>
      <c r="H98" s="147"/>
      <c r="I98" s="147"/>
      <c r="J98" s="147"/>
      <c r="K98" s="147"/>
      <c r="L98" s="147"/>
      <c r="M98" s="147"/>
      <c r="N98" s="147"/>
      <c r="O98" s="147" t="s">
        <v>129</v>
      </c>
      <c r="P98" s="147">
        <v>0</v>
      </c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  <c r="AL98" s="147"/>
      <c r="AM98" s="147"/>
      <c r="AN98" s="147"/>
      <c r="AO98" s="147"/>
      <c r="AP98" s="147"/>
    </row>
    <row r="99" spans="1:42" outlineLevel="1" x14ac:dyDescent="0.25">
      <c r="A99" s="168">
        <v>37</v>
      </c>
      <c r="B99" s="169" t="s">
        <v>247</v>
      </c>
      <c r="C99" s="182" t="s">
        <v>248</v>
      </c>
      <c r="D99" s="170" t="s">
        <v>185</v>
      </c>
      <c r="E99" s="171">
        <v>27.7</v>
      </c>
      <c r="F99" s="172"/>
      <c r="G99" s="173">
        <f>ROUND(E99*F99,2)</f>
        <v>0</v>
      </c>
      <c r="H99" s="147"/>
      <c r="I99" s="147"/>
      <c r="J99" s="147"/>
      <c r="K99" s="147"/>
      <c r="L99" s="147"/>
      <c r="M99" s="147"/>
      <c r="N99" s="147"/>
      <c r="O99" s="147" t="s">
        <v>127</v>
      </c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  <c r="AL99" s="147"/>
      <c r="AM99" s="147"/>
      <c r="AN99" s="147"/>
      <c r="AO99" s="147"/>
      <c r="AP99" s="147"/>
    </row>
    <row r="100" spans="1:42" outlineLevel="2" x14ac:dyDescent="0.25">
      <c r="A100" s="154"/>
      <c r="B100" s="155"/>
      <c r="C100" s="183" t="s">
        <v>249</v>
      </c>
      <c r="D100" s="159"/>
      <c r="E100" s="160">
        <v>4.2</v>
      </c>
      <c r="F100" s="157"/>
      <c r="G100" s="157"/>
      <c r="H100" s="147"/>
      <c r="I100" s="147"/>
      <c r="J100" s="147"/>
      <c r="K100" s="147"/>
      <c r="L100" s="147"/>
      <c r="M100" s="147"/>
      <c r="N100" s="147"/>
      <c r="O100" s="147" t="s">
        <v>129</v>
      </c>
      <c r="P100" s="147">
        <v>0</v>
      </c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  <c r="AL100" s="147"/>
      <c r="AM100" s="147"/>
      <c r="AN100" s="147"/>
      <c r="AO100" s="147"/>
      <c r="AP100" s="147"/>
    </row>
    <row r="101" spans="1:42" outlineLevel="3" x14ac:dyDescent="0.25">
      <c r="A101" s="154"/>
      <c r="B101" s="155"/>
      <c r="C101" s="183" t="s">
        <v>250</v>
      </c>
      <c r="D101" s="159"/>
      <c r="E101" s="160">
        <v>23.5</v>
      </c>
      <c r="F101" s="157"/>
      <c r="G101" s="157"/>
      <c r="H101" s="147"/>
      <c r="I101" s="147"/>
      <c r="J101" s="147"/>
      <c r="K101" s="147"/>
      <c r="L101" s="147"/>
      <c r="M101" s="147"/>
      <c r="N101" s="147"/>
      <c r="O101" s="147" t="s">
        <v>129</v>
      </c>
      <c r="P101" s="147">
        <v>0</v>
      </c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147"/>
      <c r="AO101" s="147"/>
      <c r="AP101" s="147"/>
    </row>
    <row r="102" spans="1:42" outlineLevel="1" x14ac:dyDescent="0.25">
      <c r="A102" s="168">
        <v>38</v>
      </c>
      <c r="B102" s="169" t="s">
        <v>251</v>
      </c>
      <c r="C102" s="182" t="s">
        <v>252</v>
      </c>
      <c r="D102" s="170" t="s">
        <v>185</v>
      </c>
      <c r="E102" s="171">
        <v>7</v>
      </c>
      <c r="F102" s="172"/>
      <c r="G102" s="173">
        <f>ROUND(E102*F102,2)</f>
        <v>0</v>
      </c>
      <c r="H102" s="147"/>
      <c r="I102" s="147"/>
      <c r="J102" s="147"/>
      <c r="K102" s="147"/>
      <c r="L102" s="147"/>
      <c r="M102" s="147"/>
      <c r="N102" s="147"/>
      <c r="O102" s="147" t="s">
        <v>127</v>
      </c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147"/>
      <c r="AO102" s="147"/>
      <c r="AP102" s="147"/>
    </row>
    <row r="103" spans="1:42" outlineLevel="2" x14ac:dyDescent="0.25">
      <c r="A103" s="154"/>
      <c r="B103" s="155"/>
      <c r="C103" s="183" t="s">
        <v>253</v>
      </c>
      <c r="D103" s="159"/>
      <c r="E103" s="160">
        <v>7</v>
      </c>
      <c r="F103" s="157"/>
      <c r="G103" s="157"/>
      <c r="H103" s="147"/>
      <c r="I103" s="147"/>
      <c r="J103" s="147"/>
      <c r="K103" s="147"/>
      <c r="L103" s="147"/>
      <c r="M103" s="147"/>
      <c r="N103" s="147"/>
      <c r="O103" s="147" t="s">
        <v>129</v>
      </c>
      <c r="P103" s="147">
        <v>0</v>
      </c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147"/>
      <c r="AO103" s="147"/>
      <c r="AP103" s="147"/>
    </row>
    <row r="104" spans="1:42" outlineLevel="1" x14ac:dyDescent="0.25">
      <c r="A104" s="168">
        <v>39</v>
      </c>
      <c r="B104" s="169" t="s">
        <v>254</v>
      </c>
      <c r="C104" s="182" t="s">
        <v>255</v>
      </c>
      <c r="D104" s="170" t="s">
        <v>185</v>
      </c>
      <c r="E104" s="171">
        <v>65</v>
      </c>
      <c r="F104" s="172"/>
      <c r="G104" s="173">
        <f>ROUND(E104*F104,2)</f>
        <v>0</v>
      </c>
      <c r="H104" s="147"/>
      <c r="I104" s="147"/>
      <c r="J104" s="147"/>
      <c r="K104" s="147"/>
      <c r="L104" s="147"/>
      <c r="M104" s="147"/>
      <c r="N104" s="147"/>
      <c r="O104" s="147" t="s">
        <v>127</v>
      </c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  <c r="AL104" s="147"/>
      <c r="AM104" s="147"/>
      <c r="AN104" s="147"/>
      <c r="AO104" s="147"/>
      <c r="AP104" s="147"/>
    </row>
    <row r="105" spans="1:42" outlineLevel="2" x14ac:dyDescent="0.25">
      <c r="A105" s="154"/>
      <c r="B105" s="155"/>
      <c r="C105" s="183" t="s">
        <v>256</v>
      </c>
      <c r="D105" s="159"/>
      <c r="E105" s="160">
        <v>65</v>
      </c>
      <c r="F105" s="157"/>
      <c r="G105" s="157"/>
      <c r="H105" s="147"/>
      <c r="I105" s="147"/>
      <c r="J105" s="147"/>
      <c r="K105" s="147"/>
      <c r="L105" s="147"/>
      <c r="M105" s="147"/>
      <c r="N105" s="147"/>
      <c r="O105" s="147" t="s">
        <v>129</v>
      </c>
      <c r="P105" s="147">
        <v>0</v>
      </c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147"/>
      <c r="AO105" s="147"/>
      <c r="AP105" s="147"/>
    </row>
    <row r="106" spans="1:42" outlineLevel="1" x14ac:dyDescent="0.25">
      <c r="A106" s="168">
        <v>40</v>
      </c>
      <c r="B106" s="169" t="s">
        <v>257</v>
      </c>
      <c r="C106" s="182" t="s">
        <v>258</v>
      </c>
      <c r="D106" s="170" t="s">
        <v>159</v>
      </c>
      <c r="E106" s="171">
        <v>18.03</v>
      </c>
      <c r="F106" s="172"/>
      <c r="G106" s="173">
        <f>ROUND(E106*F106,2)</f>
        <v>0</v>
      </c>
      <c r="H106" s="147"/>
      <c r="I106" s="147"/>
      <c r="J106" s="147"/>
      <c r="K106" s="147"/>
      <c r="L106" s="147"/>
      <c r="M106" s="147"/>
      <c r="N106" s="147"/>
      <c r="O106" s="147" t="s">
        <v>127</v>
      </c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147"/>
      <c r="AO106" s="147"/>
      <c r="AP106" s="147"/>
    </row>
    <row r="107" spans="1:42" outlineLevel="2" x14ac:dyDescent="0.25">
      <c r="A107" s="154"/>
      <c r="B107" s="155"/>
      <c r="C107" s="183" t="s">
        <v>259</v>
      </c>
      <c r="D107" s="159"/>
      <c r="E107" s="160">
        <v>19.920000000000002</v>
      </c>
      <c r="F107" s="157"/>
      <c r="G107" s="157"/>
      <c r="H107" s="147"/>
      <c r="I107" s="147"/>
      <c r="J107" s="147"/>
      <c r="K107" s="147"/>
      <c r="L107" s="147"/>
      <c r="M107" s="147"/>
      <c r="N107" s="147"/>
      <c r="O107" s="147" t="s">
        <v>129</v>
      </c>
      <c r="P107" s="147">
        <v>0</v>
      </c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147"/>
      <c r="AO107" s="147"/>
      <c r="AP107" s="147"/>
    </row>
    <row r="108" spans="1:42" outlineLevel="3" x14ac:dyDescent="0.25">
      <c r="A108" s="154"/>
      <c r="B108" s="155"/>
      <c r="C108" s="183" t="s">
        <v>196</v>
      </c>
      <c r="D108" s="159"/>
      <c r="E108" s="160">
        <v>-1.89</v>
      </c>
      <c r="F108" s="157"/>
      <c r="G108" s="157"/>
      <c r="H108" s="147"/>
      <c r="I108" s="147"/>
      <c r="J108" s="147"/>
      <c r="K108" s="147"/>
      <c r="L108" s="147"/>
      <c r="M108" s="147"/>
      <c r="N108" s="147"/>
      <c r="O108" s="147" t="s">
        <v>129</v>
      </c>
      <c r="P108" s="147">
        <v>0</v>
      </c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  <c r="AL108" s="147"/>
      <c r="AM108" s="147"/>
      <c r="AN108" s="147"/>
      <c r="AO108" s="147"/>
      <c r="AP108" s="147"/>
    </row>
    <row r="109" spans="1:42" outlineLevel="1" x14ac:dyDescent="0.25">
      <c r="A109" s="168">
        <v>41</v>
      </c>
      <c r="B109" s="169" t="s">
        <v>260</v>
      </c>
      <c r="C109" s="182" t="s">
        <v>261</v>
      </c>
      <c r="D109" s="170" t="s">
        <v>159</v>
      </c>
      <c r="E109" s="171">
        <v>18.03</v>
      </c>
      <c r="F109" s="172"/>
      <c r="G109" s="173">
        <f>ROUND(E109*F109,2)</f>
        <v>0</v>
      </c>
      <c r="H109" s="147"/>
      <c r="I109" s="147"/>
      <c r="J109" s="147"/>
      <c r="K109" s="147"/>
      <c r="L109" s="147"/>
      <c r="M109" s="147"/>
      <c r="N109" s="147"/>
      <c r="O109" s="147" t="s">
        <v>127</v>
      </c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  <c r="AL109" s="147"/>
      <c r="AM109" s="147"/>
      <c r="AN109" s="147"/>
      <c r="AO109" s="147"/>
      <c r="AP109" s="147"/>
    </row>
    <row r="110" spans="1:42" outlineLevel="2" x14ac:dyDescent="0.25">
      <c r="A110" s="154"/>
      <c r="B110" s="155"/>
      <c r="C110" s="183" t="s">
        <v>262</v>
      </c>
      <c r="D110" s="159"/>
      <c r="E110" s="160">
        <v>19.920000000000002</v>
      </c>
      <c r="F110" s="157"/>
      <c r="G110" s="157"/>
      <c r="H110" s="147"/>
      <c r="I110" s="147"/>
      <c r="J110" s="147"/>
      <c r="K110" s="147"/>
      <c r="L110" s="147"/>
      <c r="M110" s="147"/>
      <c r="N110" s="147"/>
      <c r="O110" s="147" t="s">
        <v>129</v>
      </c>
      <c r="P110" s="147">
        <v>0</v>
      </c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147"/>
      <c r="AO110" s="147"/>
      <c r="AP110" s="147"/>
    </row>
    <row r="111" spans="1:42" outlineLevel="3" x14ac:dyDescent="0.25">
      <c r="A111" s="154"/>
      <c r="B111" s="155"/>
      <c r="C111" s="183" t="s">
        <v>196</v>
      </c>
      <c r="D111" s="159"/>
      <c r="E111" s="160">
        <v>-1.89</v>
      </c>
      <c r="F111" s="157"/>
      <c r="G111" s="157"/>
      <c r="H111" s="147"/>
      <c r="I111" s="147"/>
      <c r="J111" s="147"/>
      <c r="K111" s="147"/>
      <c r="L111" s="147"/>
      <c r="M111" s="147"/>
      <c r="N111" s="147"/>
      <c r="O111" s="147" t="s">
        <v>129</v>
      </c>
      <c r="P111" s="147">
        <v>0</v>
      </c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147"/>
      <c r="AO111" s="147"/>
      <c r="AP111" s="147"/>
    </row>
    <row r="112" spans="1:42" x14ac:dyDescent="0.25">
      <c r="A112" s="161" t="s">
        <v>122</v>
      </c>
      <c r="B112" s="162" t="s">
        <v>72</v>
      </c>
      <c r="C112" s="181" t="s">
        <v>73</v>
      </c>
      <c r="D112" s="163"/>
      <c r="E112" s="164"/>
      <c r="F112" s="165"/>
      <c r="G112" s="166">
        <f>SUMIF(O113:O113,"&lt;&gt;NOR",G113:G113)</f>
        <v>0</v>
      </c>
      <c r="O112" t="s">
        <v>123</v>
      </c>
    </row>
    <row r="113" spans="1:42" outlineLevel="1" x14ac:dyDescent="0.25">
      <c r="A113" s="174">
        <v>42</v>
      </c>
      <c r="B113" s="175" t="s">
        <v>263</v>
      </c>
      <c r="C113" s="184" t="s">
        <v>264</v>
      </c>
      <c r="D113" s="176" t="s">
        <v>154</v>
      </c>
      <c r="E113" s="177">
        <v>12.61298</v>
      </c>
      <c r="F113" s="178"/>
      <c r="G113" s="179">
        <f>ROUND(E113*F113,2)</f>
        <v>0</v>
      </c>
      <c r="H113" s="147"/>
      <c r="I113" s="147"/>
      <c r="J113" s="147"/>
      <c r="K113" s="147"/>
      <c r="L113" s="147"/>
      <c r="M113" s="147"/>
      <c r="N113" s="147"/>
      <c r="O113" s="147" t="s">
        <v>265</v>
      </c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  <c r="AL113" s="147"/>
      <c r="AM113" s="147"/>
      <c r="AN113" s="147"/>
      <c r="AO113" s="147"/>
      <c r="AP113" s="147"/>
    </row>
    <row r="114" spans="1:42" x14ac:dyDescent="0.25">
      <c r="A114" s="161" t="s">
        <v>122</v>
      </c>
      <c r="B114" s="162" t="s">
        <v>74</v>
      </c>
      <c r="C114" s="181" t="s">
        <v>75</v>
      </c>
      <c r="D114" s="163"/>
      <c r="E114" s="164"/>
      <c r="F114" s="165"/>
      <c r="G114" s="166">
        <f>SUMIF(O115:O135,"&lt;&gt;NOR",G115:G135)</f>
        <v>0</v>
      </c>
      <c r="O114" t="s">
        <v>123</v>
      </c>
    </row>
    <row r="115" spans="1:42" ht="30.6" outlineLevel="1" x14ac:dyDescent="0.25">
      <c r="A115" s="168">
        <v>43</v>
      </c>
      <c r="B115" s="169" t="s">
        <v>266</v>
      </c>
      <c r="C115" s="182" t="s">
        <v>267</v>
      </c>
      <c r="D115" s="170" t="s">
        <v>159</v>
      </c>
      <c r="E115" s="171">
        <v>13.45</v>
      </c>
      <c r="F115" s="172"/>
      <c r="G115" s="173">
        <f>ROUND(E115*F115,2)</f>
        <v>0</v>
      </c>
      <c r="H115" s="147"/>
      <c r="I115" s="147"/>
      <c r="J115" s="147"/>
      <c r="K115" s="147"/>
      <c r="L115" s="147"/>
      <c r="M115" s="147"/>
      <c r="N115" s="147"/>
      <c r="O115" s="147" t="s">
        <v>127</v>
      </c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147"/>
      <c r="AO115" s="147"/>
      <c r="AP115" s="147"/>
    </row>
    <row r="116" spans="1:42" outlineLevel="2" x14ac:dyDescent="0.25">
      <c r="A116" s="154"/>
      <c r="B116" s="155"/>
      <c r="C116" s="183" t="s">
        <v>177</v>
      </c>
      <c r="D116" s="159"/>
      <c r="E116" s="160">
        <v>10.83</v>
      </c>
      <c r="F116" s="157"/>
      <c r="G116" s="157"/>
      <c r="H116" s="147"/>
      <c r="I116" s="147"/>
      <c r="J116" s="147"/>
      <c r="K116" s="147"/>
      <c r="L116" s="147"/>
      <c r="M116" s="147"/>
      <c r="N116" s="147"/>
      <c r="O116" s="147" t="s">
        <v>129</v>
      </c>
      <c r="P116" s="147">
        <v>0</v>
      </c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  <c r="AL116" s="147"/>
      <c r="AM116" s="147"/>
      <c r="AN116" s="147"/>
      <c r="AO116" s="147"/>
      <c r="AP116" s="147"/>
    </row>
    <row r="117" spans="1:42" outlineLevel="3" x14ac:dyDescent="0.25">
      <c r="A117" s="154"/>
      <c r="B117" s="155"/>
      <c r="C117" s="183" t="s">
        <v>268</v>
      </c>
      <c r="D117" s="159"/>
      <c r="E117" s="160">
        <v>2.62</v>
      </c>
      <c r="F117" s="157"/>
      <c r="G117" s="157"/>
      <c r="H117" s="147"/>
      <c r="I117" s="147"/>
      <c r="J117" s="147"/>
      <c r="K117" s="147"/>
      <c r="L117" s="147"/>
      <c r="M117" s="147"/>
      <c r="N117" s="147"/>
      <c r="O117" s="147" t="s">
        <v>129</v>
      </c>
      <c r="P117" s="147">
        <v>0</v>
      </c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  <c r="AL117" s="147"/>
      <c r="AM117" s="147"/>
      <c r="AN117" s="147"/>
      <c r="AO117" s="147"/>
      <c r="AP117" s="147"/>
    </row>
    <row r="118" spans="1:42" ht="30.6" outlineLevel="1" x14ac:dyDescent="0.25">
      <c r="A118" s="168">
        <v>44</v>
      </c>
      <c r="B118" s="169" t="s">
        <v>269</v>
      </c>
      <c r="C118" s="182" t="s">
        <v>270</v>
      </c>
      <c r="D118" s="170" t="s">
        <v>159</v>
      </c>
      <c r="E118" s="171">
        <v>15.467499999999999</v>
      </c>
      <c r="F118" s="172"/>
      <c r="G118" s="173">
        <f>ROUND(E118*F118,2)</f>
        <v>0</v>
      </c>
      <c r="H118" s="147"/>
      <c r="I118" s="147"/>
      <c r="J118" s="147"/>
      <c r="K118" s="147"/>
      <c r="L118" s="147"/>
      <c r="M118" s="147"/>
      <c r="N118" s="147"/>
      <c r="O118" s="147" t="s">
        <v>127</v>
      </c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</row>
    <row r="119" spans="1:42" outlineLevel="2" x14ac:dyDescent="0.25">
      <c r="A119" s="154"/>
      <c r="B119" s="155"/>
      <c r="C119" s="183" t="s">
        <v>271</v>
      </c>
      <c r="D119" s="159"/>
      <c r="E119" s="160">
        <v>15.467499999999999</v>
      </c>
      <c r="F119" s="157"/>
      <c r="G119" s="157"/>
      <c r="H119" s="147"/>
      <c r="I119" s="147"/>
      <c r="J119" s="147"/>
      <c r="K119" s="147"/>
      <c r="L119" s="147"/>
      <c r="M119" s="147"/>
      <c r="N119" s="147"/>
      <c r="O119" s="147" t="s">
        <v>129</v>
      </c>
      <c r="P119" s="147">
        <v>5</v>
      </c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  <c r="AL119" s="147"/>
      <c r="AM119" s="147"/>
      <c r="AN119" s="147"/>
      <c r="AO119" s="147"/>
      <c r="AP119" s="147"/>
    </row>
    <row r="120" spans="1:42" ht="20.399999999999999" outlineLevel="1" x14ac:dyDescent="0.25">
      <c r="A120" s="168">
        <v>45</v>
      </c>
      <c r="B120" s="169" t="s">
        <v>272</v>
      </c>
      <c r="C120" s="182" t="s">
        <v>273</v>
      </c>
      <c r="D120" s="170" t="s">
        <v>159</v>
      </c>
      <c r="E120" s="171">
        <v>10.83</v>
      </c>
      <c r="F120" s="172"/>
      <c r="G120" s="173">
        <f>ROUND(E120*F120,2)</f>
        <v>0</v>
      </c>
      <c r="H120" s="147"/>
      <c r="I120" s="147"/>
      <c r="J120" s="147"/>
      <c r="K120" s="147"/>
      <c r="L120" s="147"/>
      <c r="M120" s="147"/>
      <c r="N120" s="147"/>
      <c r="O120" s="147" t="s">
        <v>127</v>
      </c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  <c r="AL120" s="147"/>
      <c r="AM120" s="147"/>
      <c r="AN120" s="147"/>
      <c r="AO120" s="147"/>
      <c r="AP120" s="147"/>
    </row>
    <row r="121" spans="1:42" outlineLevel="2" x14ac:dyDescent="0.25">
      <c r="A121" s="154"/>
      <c r="B121" s="155"/>
      <c r="C121" s="183" t="s">
        <v>177</v>
      </c>
      <c r="D121" s="159"/>
      <c r="E121" s="160">
        <v>10.83</v>
      </c>
      <c r="F121" s="157"/>
      <c r="G121" s="157"/>
      <c r="H121" s="147"/>
      <c r="I121" s="147"/>
      <c r="J121" s="147"/>
      <c r="K121" s="147"/>
      <c r="L121" s="147"/>
      <c r="M121" s="147"/>
      <c r="N121" s="147"/>
      <c r="O121" s="147" t="s">
        <v>129</v>
      </c>
      <c r="P121" s="147">
        <v>0</v>
      </c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</row>
    <row r="122" spans="1:42" ht="20.399999999999999" outlineLevel="1" x14ac:dyDescent="0.25">
      <c r="A122" s="168">
        <v>46</v>
      </c>
      <c r="B122" s="169" t="s">
        <v>274</v>
      </c>
      <c r="C122" s="182" t="s">
        <v>275</v>
      </c>
      <c r="D122" s="170" t="s">
        <v>159</v>
      </c>
      <c r="E122" s="171">
        <v>18.882999999999999</v>
      </c>
      <c r="F122" s="172"/>
      <c r="G122" s="173">
        <f>ROUND(E122*F122,2)</f>
        <v>0</v>
      </c>
      <c r="H122" s="147"/>
      <c r="I122" s="147"/>
      <c r="J122" s="147"/>
      <c r="K122" s="147"/>
      <c r="L122" s="147"/>
      <c r="M122" s="147"/>
      <c r="N122" s="147"/>
      <c r="O122" s="147" t="s">
        <v>127</v>
      </c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</row>
    <row r="123" spans="1:42" outlineLevel="2" x14ac:dyDescent="0.25">
      <c r="A123" s="154"/>
      <c r="B123" s="155"/>
      <c r="C123" s="183" t="s">
        <v>276</v>
      </c>
      <c r="D123" s="159"/>
      <c r="E123" s="160">
        <v>6.25</v>
      </c>
      <c r="F123" s="157"/>
      <c r="G123" s="157"/>
      <c r="H123" s="147"/>
      <c r="I123" s="147"/>
      <c r="J123" s="147"/>
      <c r="K123" s="147"/>
      <c r="L123" s="147"/>
      <c r="M123" s="147"/>
      <c r="N123" s="147"/>
      <c r="O123" s="147" t="s">
        <v>129</v>
      </c>
      <c r="P123" s="147">
        <v>0</v>
      </c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  <c r="AO123" s="147"/>
      <c r="AP123" s="147"/>
    </row>
    <row r="124" spans="1:42" outlineLevel="3" x14ac:dyDescent="0.25">
      <c r="A124" s="154"/>
      <c r="B124" s="155"/>
      <c r="C124" s="183" t="s">
        <v>277</v>
      </c>
      <c r="D124" s="159"/>
      <c r="E124" s="160">
        <v>10.83</v>
      </c>
      <c r="F124" s="157"/>
      <c r="G124" s="157"/>
      <c r="H124" s="147"/>
      <c r="I124" s="147"/>
      <c r="J124" s="147"/>
      <c r="K124" s="147"/>
      <c r="L124" s="147"/>
      <c r="M124" s="147"/>
      <c r="N124" s="147"/>
      <c r="O124" s="147" t="s">
        <v>129</v>
      </c>
      <c r="P124" s="147">
        <v>0</v>
      </c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  <c r="AL124" s="147"/>
      <c r="AM124" s="147"/>
      <c r="AN124" s="147"/>
      <c r="AO124" s="147"/>
      <c r="AP124" s="147"/>
    </row>
    <row r="125" spans="1:42" outlineLevel="3" x14ac:dyDescent="0.25">
      <c r="A125" s="154"/>
      <c r="B125" s="155"/>
      <c r="C125" s="183" t="s">
        <v>278</v>
      </c>
      <c r="D125" s="159"/>
      <c r="E125" s="160">
        <v>1.8029999999999999</v>
      </c>
      <c r="F125" s="157"/>
      <c r="G125" s="157"/>
      <c r="H125" s="147"/>
      <c r="I125" s="147"/>
      <c r="J125" s="147"/>
      <c r="K125" s="147"/>
      <c r="L125" s="147"/>
      <c r="M125" s="147"/>
      <c r="N125" s="147"/>
      <c r="O125" s="147" t="s">
        <v>129</v>
      </c>
      <c r="P125" s="147">
        <v>0</v>
      </c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  <c r="AL125" s="147"/>
      <c r="AM125" s="147"/>
      <c r="AN125" s="147"/>
      <c r="AO125" s="147"/>
      <c r="AP125" s="147"/>
    </row>
    <row r="126" spans="1:42" ht="20.399999999999999" outlineLevel="1" x14ac:dyDescent="0.25">
      <c r="A126" s="168">
        <v>47</v>
      </c>
      <c r="B126" s="169" t="s">
        <v>279</v>
      </c>
      <c r="C126" s="182" t="s">
        <v>280</v>
      </c>
      <c r="D126" s="170" t="s">
        <v>159</v>
      </c>
      <c r="E126" s="171">
        <v>18.882999999999999</v>
      </c>
      <c r="F126" s="172"/>
      <c r="G126" s="173">
        <f>ROUND(E126*F126,2)</f>
        <v>0</v>
      </c>
      <c r="H126" s="147"/>
      <c r="I126" s="147"/>
      <c r="J126" s="147"/>
      <c r="K126" s="147"/>
      <c r="L126" s="147"/>
      <c r="M126" s="147"/>
      <c r="N126" s="147"/>
      <c r="O126" s="147" t="s">
        <v>127</v>
      </c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</row>
    <row r="127" spans="1:42" outlineLevel="2" x14ac:dyDescent="0.25">
      <c r="A127" s="154"/>
      <c r="B127" s="155"/>
      <c r="C127" s="183" t="s">
        <v>276</v>
      </c>
      <c r="D127" s="159"/>
      <c r="E127" s="160">
        <v>6.25</v>
      </c>
      <c r="F127" s="157"/>
      <c r="G127" s="157"/>
      <c r="H127" s="147"/>
      <c r="I127" s="147"/>
      <c r="J127" s="147"/>
      <c r="K127" s="147"/>
      <c r="L127" s="147"/>
      <c r="M127" s="147"/>
      <c r="N127" s="147"/>
      <c r="O127" s="147" t="s">
        <v>129</v>
      </c>
      <c r="P127" s="147">
        <v>0</v>
      </c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147"/>
      <c r="AO127" s="147"/>
      <c r="AP127" s="147"/>
    </row>
    <row r="128" spans="1:42" outlineLevel="3" x14ac:dyDescent="0.25">
      <c r="A128" s="154"/>
      <c r="B128" s="155"/>
      <c r="C128" s="183" t="s">
        <v>277</v>
      </c>
      <c r="D128" s="159"/>
      <c r="E128" s="160">
        <v>10.83</v>
      </c>
      <c r="F128" s="157"/>
      <c r="G128" s="157"/>
      <c r="H128" s="147"/>
      <c r="I128" s="147"/>
      <c r="J128" s="147"/>
      <c r="K128" s="147"/>
      <c r="L128" s="147"/>
      <c r="M128" s="147"/>
      <c r="N128" s="147"/>
      <c r="O128" s="147" t="s">
        <v>129</v>
      </c>
      <c r="P128" s="147">
        <v>0</v>
      </c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  <c r="AL128" s="147"/>
      <c r="AM128" s="147"/>
      <c r="AN128" s="147"/>
      <c r="AO128" s="147"/>
      <c r="AP128" s="147"/>
    </row>
    <row r="129" spans="1:42" outlineLevel="3" x14ac:dyDescent="0.25">
      <c r="A129" s="154"/>
      <c r="B129" s="155"/>
      <c r="C129" s="183" t="s">
        <v>278</v>
      </c>
      <c r="D129" s="159"/>
      <c r="E129" s="160">
        <v>1.8029999999999999</v>
      </c>
      <c r="F129" s="157"/>
      <c r="G129" s="157"/>
      <c r="H129" s="147"/>
      <c r="I129" s="147"/>
      <c r="J129" s="147"/>
      <c r="K129" s="147"/>
      <c r="L129" s="147"/>
      <c r="M129" s="147"/>
      <c r="N129" s="147"/>
      <c r="O129" s="147" t="s">
        <v>129</v>
      </c>
      <c r="P129" s="147">
        <v>0</v>
      </c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7"/>
      <c r="AE129" s="147"/>
      <c r="AF129" s="147"/>
      <c r="AG129" s="147"/>
      <c r="AH129" s="147"/>
      <c r="AI129" s="147"/>
      <c r="AJ129" s="147"/>
      <c r="AK129" s="147"/>
      <c r="AL129" s="147"/>
      <c r="AM129" s="147"/>
      <c r="AN129" s="147"/>
      <c r="AO129" s="147"/>
      <c r="AP129" s="147"/>
    </row>
    <row r="130" spans="1:42" ht="30.6" outlineLevel="1" x14ac:dyDescent="0.25">
      <c r="A130" s="168">
        <v>48</v>
      </c>
      <c r="B130" s="169" t="s">
        <v>281</v>
      </c>
      <c r="C130" s="182" t="s">
        <v>282</v>
      </c>
      <c r="D130" s="170" t="s">
        <v>185</v>
      </c>
      <c r="E130" s="171">
        <v>15.78</v>
      </c>
      <c r="F130" s="172"/>
      <c r="G130" s="173">
        <f>ROUND(E130*F130,2)</f>
        <v>0</v>
      </c>
      <c r="H130" s="147"/>
      <c r="I130" s="147"/>
      <c r="J130" s="147"/>
      <c r="K130" s="147"/>
      <c r="L130" s="147"/>
      <c r="M130" s="147"/>
      <c r="N130" s="147"/>
      <c r="O130" s="147" t="s">
        <v>127</v>
      </c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7"/>
      <c r="AE130" s="147"/>
      <c r="AF130" s="147"/>
      <c r="AG130" s="147"/>
      <c r="AH130" s="147"/>
      <c r="AI130" s="147"/>
      <c r="AJ130" s="147"/>
      <c r="AK130" s="147"/>
      <c r="AL130" s="147"/>
      <c r="AM130" s="147"/>
      <c r="AN130" s="147"/>
      <c r="AO130" s="147"/>
      <c r="AP130" s="147"/>
    </row>
    <row r="131" spans="1:42" outlineLevel="2" x14ac:dyDescent="0.25">
      <c r="A131" s="154"/>
      <c r="B131" s="155"/>
      <c r="C131" s="183" t="s">
        <v>283</v>
      </c>
      <c r="D131" s="159"/>
      <c r="E131" s="160">
        <v>2.5</v>
      </c>
      <c r="F131" s="157"/>
      <c r="G131" s="157"/>
      <c r="H131" s="147"/>
      <c r="I131" s="147"/>
      <c r="J131" s="147"/>
      <c r="K131" s="147"/>
      <c r="L131" s="147"/>
      <c r="M131" s="147"/>
      <c r="N131" s="147"/>
      <c r="O131" s="147" t="s">
        <v>129</v>
      </c>
      <c r="P131" s="147">
        <v>0</v>
      </c>
      <c r="Q131" s="147"/>
      <c r="R131" s="147"/>
      <c r="S131" s="147"/>
      <c r="T131" s="147"/>
      <c r="U131" s="147"/>
      <c r="V131" s="147"/>
      <c r="W131" s="147"/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147"/>
      <c r="AO131" s="147"/>
      <c r="AP131" s="147"/>
    </row>
    <row r="132" spans="1:42" outlineLevel="3" x14ac:dyDescent="0.25">
      <c r="A132" s="154"/>
      <c r="B132" s="155"/>
      <c r="C132" s="183" t="s">
        <v>284</v>
      </c>
      <c r="D132" s="159"/>
      <c r="E132" s="160">
        <v>13.28</v>
      </c>
      <c r="F132" s="157"/>
      <c r="G132" s="157"/>
      <c r="H132" s="147"/>
      <c r="I132" s="147"/>
      <c r="J132" s="147"/>
      <c r="K132" s="147"/>
      <c r="L132" s="147"/>
      <c r="M132" s="147"/>
      <c r="N132" s="147"/>
      <c r="O132" s="147" t="s">
        <v>129</v>
      </c>
      <c r="P132" s="147">
        <v>0</v>
      </c>
      <c r="Q132" s="147"/>
      <c r="R132" s="147"/>
      <c r="S132" s="147"/>
      <c r="T132" s="147"/>
      <c r="U132" s="147"/>
      <c r="V132" s="147"/>
      <c r="W132" s="147"/>
      <c r="X132" s="147"/>
      <c r="Y132" s="147"/>
      <c r="Z132" s="147"/>
      <c r="AA132" s="147"/>
      <c r="AB132" s="147"/>
      <c r="AC132" s="147"/>
      <c r="AD132" s="147"/>
      <c r="AE132" s="147"/>
      <c r="AF132" s="147"/>
      <c r="AG132" s="147"/>
      <c r="AH132" s="147"/>
      <c r="AI132" s="147"/>
      <c r="AJ132" s="147"/>
      <c r="AK132" s="147"/>
      <c r="AL132" s="147"/>
      <c r="AM132" s="147"/>
      <c r="AN132" s="147"/>
      <c r="AO132" s="147"/>
      <c r="AP132" s="147"/>
    </row>
    <row r="133" spans="1:42" ht="30.6" outlineLevel="1" x14ac:dyDescent="0.25">
      <c r="A133" s="168">
        <v>49</v>
      </c>
      <c r="B133" s="169" t="s">
        <v>285</v>
      </c>
      <c r="C133" s="182" t="s">
        <v>286</v>
      </c>
      <c r="D133" s="170" t="s">
        <v>185</v>
      </c>
      <c r="E133" s="171">
        <v>2.5</v>
      </c>
      <c r="F133" s="172"/>
      <c r="G133" s="173">
        <f>ROUND(E133*F133,2)</f>
        <v>0</v>
      </c>
      <c r="H133" s="147"/>
      <c r="I133" s="147"/>
      <c r="J133" s="147"/>
      <c r="K133" s="147"/>
      <c r="L133" s="147"/>
      <c r="M133" s="147"/>
      <c r="N133" s="147"/>
      <c r="O133" s="147" t="s">
        <v>127</v>
      </c>
      <c r="P133" s="147"/>
      <c r="Q133" s="147"/>
      <c r="R133" s="147"/>
      <c r="S133" s="147"/>
      <c r="T133" s="147"/>
      <c r="U133" s="147"/>
      <c r="V133" s="147"/>
      <c r="W133" s="147"/>
      <c r="X133" s="147"/>
      <c r="Y133" s="147"/>
      <c r="Z133" s="147"/>
      <c r="AA133" s="147"/>
      <c r="AB133" s="147"/>
      <c r="AC133" s="147"/>
      <c r="AD133" s="147"/>
      <c r="AE133" s="147"/>
      <c r="AF133" s="147"/>
      <c r="AG133" s="147"/>
      <c r="AH133" s="147"/>
      <c r="AI133" s="147"/>
      <c r="AJ133" s="147"/>
      <c r="AK133" s="147"/>
      <c r="AL133" s="147"/>
      <c r="AM133" s="147"/>
      <c r="AN133" s="147"/>
      <c r="AO133" s="147"/>
      <c r="AP133" s="147"/>
    </row>
    <row r="134" spans="1:42" outlineLevel="2" x14ac:dyDescent="0.25">
      <c r="A134" s="154"/>
      <c r="B134" s="155"/>
      <c r="C134" s="183" t="s">
        <v>287</v>
      </c>
      <c r="D134" s="159"/>
      <c r="E134" s="160">
        <v>2.5</v>
      </c>
      <c r="F134" s="157"/>
      <c r="G134" s="157"/>
      <c r="H134" s="147"/>
      <c r="I134" s="147"/>
      <c r="J134" s="147"/>
      <c r="K134" s="147"/>
      <c r="L134" s="147"/>
      <c r="M134" s="147"/>
      <c r="N134" s="147"/>
      <c r="O134" s="147" t="s">
        <v>129</v>
      </c>
      <c r="P134" s="147">
        <v>0</v>
      </c>
      <c r="Q134" s="147"/>
      <c r="R134" s="147"/>
      <c r="S134" s="147"/>
      <c r="T134" s="147"/>
      <c r="U134" s="147"/>
      <c r="V134" s="147"/>
      <c r="W134" s="147"/>
      <c r="X134" s="147"/>
      <c r="Y134" s="147"/>
      <c r="Z134" s="147"/>
      <c r="AA134" s="147"/>
      <c r="AB134" s="147"/>
      <c r="AC134" s="147"/>
      <c r="AD134" s="147"/>
      <c r="AE134" s="147"/>
      <c r="AF134" s="147"/>
      <c r="AG134" s="147"/>
      <c r="AH134" s="147"/>
      <c r="AI134" s="147"/>
      <c r="AJ134" s="147"/>
      <c r="AK134" s="147"/>
      <c r="AL134" s="147"/>
      <c r="AM134" s="147"/>
      <c r="AN134" s="147"/>
      <c r="AO134" s="147"/>
      <c r="AP134" s="147"/>
    </row>
    <row r="135" spans="1:42" outlineLevel="1" x14ac:dyDescent="0.25">
      <c r="A135" s="154">
        <v>50</v>
      </c>
      <c r="B135" s="155" t="s">
        <v>288</v>
      </c>
      <c r="C135" s="185" t="s">
        <v>289</v>
      </c>
      <c r="D135" s="156" t="s">
        <v>0</v>
      </c>
      <c r="E135" s="180"/>
      <c r="F135" s="158"/>
      <c r="G135" s="157">
        <f>ROUND(E135*F135,2)</f>
        <v>0</v>
      </c>
      <c r="H135" s="147"/>
      <c r="I135" s="147"/>
      <c r="J135" s="147"/>
      <c r="K135" s="147"/>
      <c r="L135" s="147"/>
      <c r="M135" s="147"/>
      <c r="N135" s="147"/>
      <c r="O135" s="147" t="s">
        <v>265</v>
      </c>
      <c r="P135" s="147"/>
      <c r="Q135" s="147"/>
      <c r="R135" s="147"/>
      <c r="S135" s="147"/>
      <c r="T135" s="147"/>
      <c r="U135" s="147"/>
      <c r="V135" s="147"/>
      <c r="W135" s="147"/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147"/>
      <c r="AO135" s="147"/>
      <c r="AP135" s="147"/>
    </row>
    <row r="136" spans="1:42" x14ac:dyDescent="0.25">
      <c r="A136" s="161" t="s">
        <v>122</v>
      </c>
      <c r="B136" s="162" t="s">
        <v>76</v>
      </c>
      <c r="C136" s="181" t="s">
        <v>77</v>
      </c>
      <c r="D136" s="163"/>
      <c r="E136" s="164"/>
      <c r="F136" s="165"/>
      <c r="G136" s="166">
        <f>SUMIF(O137:O143,"&lt;&gt;NOR",G137:G143)</f>
        <v>0</v>
      </c>
      <c r="O136" t="s">
        <v>123</v>
      </c>
    </row>
    <row r="137" spans="1:42" ht="20.399999999999999" outlineLevel="1" x14ac:dyDescent="0.25">
      <c r="A137" s="168">
        <v>51</v>
      </c>
      <c r="B137" s="169" t="s">
        <v>290</v>
      </c>
      <c r="C137" s="182" t="s">
        <v>291</v>
      </c>
      <c r="D137" s="170" t="s">
        <v>159</v>
      </c>
      <c r="E137" s="171">
        <v>10.83</v>
      </c>
      <c r="F137" s="172"/>
      <c r="G137" s="173">
        <f>ROUND(E137*F137,2)</f>
        <v>0</v>
      </c>
      <c r="H137" s="147"/>
      <c r="I137" s="147"/>
      <c r="J137" s="147"/>
      <c r="K137" s="147"/>
      <c r="L137" s="147"/>
      <c r="M137" s="147"/>
      <c r="N137" s="147"/>
      <c r="O137" s="147" t="s">
        <v>127</v>
      </c>
      <c r="P137" s="147"/>
      <c r="Q137" s="147"/>
      <c r="R137" s="147"/>
      <c r="S137" s="147"/>
      <c r="T137" s="147"/>
      <c r="U137" s="147"/>
      <c r="V137" s="147"/>
      <c r="W137" s="147"/>
      <c r="X137" s="147"/>
      <c r="Y137" s="147"/>
      <c r="Z137" s="147"/>
      <c r="AA137" s="147"/>
      <c r="AB137" s="147"/>
      <c r="AC137" s="147"/>
      <c r="AD137" s="147"/>
      <c r="AE137" s="147"/>
      <c r="AF137" s="147"/>
      <c r="AG137" s="147"/>
      <c r="AH137" s="147"/>
      <c r="AI137" s="147"/>
      <c r="AJ137" s="147"/>
      <c r="AK137" s="147"/>
      <c r="AL137" s="147"/>
      <c r="AM137" s="147"/>
      <c r="AN137" s="147"/>
      <c r="AO137" s="147"/>
      <c r="AP137" s="147"/>
    </row>
    <row r="138" spans="1:42" outlineLevel="2" x14ac:dyDescent="0.25">
      <c r="A138" s="154"/>
      <c r="B138" s="155"/>
      <c r="C138" s="183" t="s">
        <v>177</v>
      </c>
      <c r="D138" s="159"/>
      <c r="E138" s="160">
        <v>10.83</v>
      </c>
      <c r="F138" s="157"/>
      <c r="G138" s="157"/>
      <c r="H138" s="147"/>
      <c r="I138" s="147"/>
      <c r="J138" s="147"/>
      <c r="K138" s="147"/>
      <c r="L138" s="147"/>
      <c r="M138" s="147"/>
      <c r="N138" s="147"/>
      <c r="O138" s="147" t="s">
        <v>129</v>
      </c>
      <c r="P138" s="147">
        <v>0</v>
      </c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7"/>
      <c r="AJ138" s="147"/>
      <c r="AK138" s="147"/>
      <c r="AL138" s="147"/>
      <c r="AM138" s="147"/>
      <c r="AN138" s="147"/>
      <c r="AO138" s="147"/>
      <c r="AP138" s="147"/>
    </row>
    <row r="139" spans="1:42" outlineLevel="1" x14ac:dyDescent="0.25">
      <c r="A139" s="168">
        <v>52</v>
      </c>
      <c r="B139" s="169" t="s">
        <v>292</v>
      </c>
      <c r="C139" s="182" t="s">
        <v>293</v>
      </c>
      <c r="D139" s="170" t="s">
        <v>159</v>
      </c>
      <c r="E139" s="171">
        <v>12.996</v>
      </c>
      <c r="F139" s="172"/>
      <c r="G139" s="173">
        <f>ROUND(E139*F139,2)</f>
        <v>0</v>
      </c>
      <c r="H139" s="147"/>
      <c r="I139" s="147"/>
      <c r="J139" s="147"/>
      <c r="K139" s="147"/>
      <c r="L139" s="147"/>
      <c r="M139" s="147"/>
      <c r="N139" s="147"/>
      <c r="O139" s="147" t="s">
        <v>127</v>
      </c>
      <c r="P139" s="147"/>
      <c r="Q139" s="147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  <c r="AC139" s="147"/>
      <c r="AD139" s="147"/>
      <c r="AE139" s="147"/>
      <c r="AF139" s="147"/>
      <c r="AG139" s="147"/>
      <c r="AH139" s="147"/>
      <c r="AI139" s="147"/>
      <c r="AJ139" s="147"/>
      <c r="AK139" s="147"/>
      <c r="AL139" s="147"/>
      <c r="AM139" s="147"/>
      <c r="AN139" s="147"/>
      <c r="AO139" s="147"/>
      <c r="AP139" s="147"/>
    </row>
    <row r="140" spans="1:42" outlineLevel="2" x14ac:dyDescent="0.25">
      <c r="A140" s="154"/>
      <c r="B140" s="155"/>
      <c r="C140" s="183" t="s">
        <v>294</v>
      </c>
      <c r="D140" s="159"/>
      <c r="E140" s="160">
        <v>12.996</v>
      </c>
      <c r="F140" s="157"/>
      <c r="G140" s="157"/>
      <c r="H140" s="147"/>
      <c r="I140" s="147"/>
      <c r="J140" s="147"/>
      <c r="K140" s="147"/>
      <c r="L140" s="147"/>
      <c r="M140" s="147"/>
      <c r="N140" s="147"/>
      <c r="O140" s="147" t="s">
        <v>129</v>
      </c>
      <c r="P140" s="147">
        <v>0</v>
      </c>
      <c r="Q140" s="147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  <c r="AC140" s="147"/>
      <c r="AD140" s="147"/>
      <c r="AE140" s="147"/>
      <c r="AF140" s="147"/>
      <c r="AG140" s="147"/>
      <c r="AH140" s="147"/>
      <c r="AI140" s="147"/>
      <c r="AJ140" s="147"/>
      <c r="AK140" s="147"/>
      <c r="AL140" s="147"/>
      <c r="AM140" s="147"/>
      <c r="AN140" s="147"/>
      <c r="AO140" s="147"/>
      <c r="AP140" s="147"/>
    </row>
    <row r="141" spans="1:42" outlineLevel="1" x14ac:dyDescent="0.25">
      <c r="A141" s="168">
        <v>53</v>
      </c>
      <c r="B141" s="169" t="s">
        <v>295</v>
      </c>
      <c r="C141" s="182" t="s">
        <v>296</v>
      </c>
      <c r="D141" s="170" t="s">
        <v>126</v>
      </c>
      <c r="E141" s="171">
        <v>1.1371500000000001</v>
      </c>
      <c r="F141" s="172"/>
      <c r="G141" s="173">
        <f>ROUND(E141*F141,2)</f>
        <v>0</v>
      </c>
      <c r="H141" s="147"/>
      <c r="I141" s="147"/>
      <c r="J141" s="147"/>
      <c r="K141" s="147"/>
      <c r="L141" s="147"/>
      <c r="M141" s="147"/>
      <c r="N141" s="147"/>
      <c r="O141" s="147" t="s">
        <v>155</v>
      </c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</row>
    <row r="142" spans="1:42" outlineLevel="2" x14ac:dyDescent="0.25">
      <c r="A142" s="154"/>
      <c r="B142" s="155"/>
      <c r="C142" s="183" t="s">
        <v>297</v>
      </c>
      <c r="D142" s="159"/>
      <c r="E142" s="160">
        <v>1.1371500000000001</v>
      </c>
      <c r="F142" s="157"/>
      <c r="G142" s="157"/>
      <c r="H142" s="147"/>
      <c r="I142" s="147"/>
      <c r="J142" s="147"/>
      <c r="K142" s="147"/>
      <c r="L142" s="147"/>
      <c r="M142" s="147"/>
      <c r="N142" s="147"/>
      <c r="O142" s="147" t="s">
        <v>129</v>
      </c>
      <c r="P142" s="147">
        <v>0</v>
      </c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</row>
    <row r="143" spans="1:42" outlineLevel="1" x14ac:dyDescent="0.25">
      <c r="A143" s="154">
        <v>54</v>
      </c>
      <c r="B143" s="155" t="s">
        <v>298</v>
      </c>
      <c r="C143" s="185" t="s">
        <v>299</v>
      </c>
      <c r="D143" s="156" t="s">
        <v>0</v>
      </c>
      <c r="E143" s="180"/>
      <c r="F143" s="158"/>
      <c r="G143" s="157">
        <f>ROUND(E143*F143,2)</f>
        <v>0</v>
      </c>
      <c r="H143" s="147"/>
      <c r="I143" s="147"/>
      <c r="J143" s="147"/>
      <c r="K143" s="147"/>
      <c r="L143" s="147"/>
      <c r="M143" s="147"/>
      <c r="N143" s="147"/>
      <c r="O143" s="147" t="s">
        <v>265</v>
      </c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  <c r="AD143" s="147"/>
      <c r="AE143" s="147"/>
      <c r="AF143" s="147"/>
      <c r="AG143" s="147"/>
      <c r="AH143" s="147"/>
      <c r="AI143" s="147"/>
      <c r="AJ143" s="147"/>
      <c r="AK143" s="147"/>
      <c r="AL143" s="147"/>
      <c r="AM143" s="147"/>
      <c r="AN143" s="147"/>
      <c r="AO143" s="147"/>
      <c r="AP143" s="147"/>
    </row>
    <row r="144" spans="1:42" x14ac:dyDescent="0.25">
      <c r="A144" s="161" t="s">
        <v>122</v>
      </c>
      <c r="B144" s="162" t="s">
        <v>78</v>
      </c>
      <c r="C144" s="181" t="s">
        <v>79</v>
      </c>
      <c r="D144" s="163"/>
      <c r="E144" s="164"/>
      <c r="F144" s="165"/>
      <c r="G144" s="166">
        <f>SUMIF(O145:O164,"&lt;&gt;NOR",G145:G164)</f>
        <v>0</v>
      </c>
      <c r="O144" t="s">
        <v>123</v>
      </c>
    </row>
    <row r="145" spans="1:42" ht="20.399999999999999" outlineLevel="1" x14ac:dyDescent="0.25">
      <c r="A145" s="174">
        <v>55</v>
      </c>
      <c r="B145" s="175" t="s">
        <v>300</v>
      </c>
      <c r="C145" s="184" t="s">
        <v>301</v>
      </c>
      <c r="D145" s="176" t="s">
        <v>242</v>
      </c>
      <c r="E145" s="177">
        <v>2</v>
      </c>
      <c r="F145" s="178"/>
      <c r="G145" s="179">
        <f>ROUND(E145*F145,2)</f>
        <v>0</v>
      </c>
      <c r="H145" s="147"/>
      <c r="I145" s="147"/>
      <c r="J145" s="147"/>
      <c r="K145" s="147"/>
      <c r="L145" s="147"/>
      <c r="M145" s="147"/>
      <c r="N145" s="147"/>
      <c r="O145" s="147" t="s">
        <v>127</v>
      </c>
      <c r="P145" s="147"/>
      <c r="Q145" s="147"/>
      <c r="R145" s="147"/>
      <c r="S145" s="147"/>
      <c r="T145" s="147"/>
      <c r="U145" s="147"/>
      <c r="V145" s="147"/>
      <c r="W145" s="147"/>
      <c r="X145" s="147"/>
      <c r="Y145" s="147"/>
      <c r="Z145" s="147"/>
      <c r="AA145" s="147"/>
      <c r="AB145" s="147"/>
      <c r="AC145" s="147"/>
      <c r="AD145" s="147"/>
      <c r="AE145" s="147"/>
      <c r="AF145" s="147"/>
      <c r="AG145" s="147"/>
      <c r="AH145" s="147"/>
      <c r="AI145" s="147"/>
      <c r="AJ145" s="147"/>
      <c r="AK145" s="147"/>
      <c r="AL145" s="147"/>
      <c r="AM145" s="147"/>
      <c r="AN145" s="147"/>
      <c r="AO145" s="147"/>
      <c r="AP145" s="147"/>
    </row>
    <row r="146" spans="1:42" outlineLevel="1" x14ac:dyDescent="0.25">
      <c r="A146" s="168">
        <v>56</v>
      </c>
      <c r="B146" s="169" t="s">
        <v>302</v>
      </c>
      <c r="C146" s="182" t="s">
        <v>303</v>
      </c>
      <c r="D146" s="170" t="s">
        <v>185</v>
      </c>
      <c r="E146" s="171">
        <v>4.2</v>
      </c>
      <c r="F146" s="172"/>
      <c r="G146" s="173">
        <f>ROUND(E146*F146,2)</f>
        <v>0</v>
      </c>
      <c r="H146" s="147"/>
      <c r="I146" s="147"/>
      <c r="J146" s="147"/>
      <c r="K146" s="147"/>
      <c r="L146" s="147"/>
      <c r="M146" s="147"/>
      <c r="N146" s="147"/>
      <c r="O146" s="147" t="s">
        <v>127</v>
      </c>
      <c r="P146" s="147"/>
      <c r="Q146" s="147"/>
      <c r="R146" s="147"/>
      <c r="S146" s="147"/>
      <c r="T146" s="147"/>
      <c r="U146" s="147"/>
      <c r="V146" s="147"/>
      <c r="W146" s="147"/>
      <c r="X146" s="147"/>
      <c r="Y146" s="147"/>
      <c r="Z146" s="147"/>
      <c r="AA146" s="147"/>
      <c r="AB146" s="147"/>
      <c r="AC146" s="147"/>
      <c r="AD146" s="147"/>
      <c r="AE146" s="147"/>
      <c r="AF146" s="147"/>
      <c r="AG146" s="147"/>
      <c r="AH146" s="147"/>
      <c r="AI146" s="147"/>
      <c r="AJ146" s="147"/>
      <c r="AK146" s="147"/>
      <c r="AL146" s="147"/>
      <c r="AM146" s="147"/>
      <c r="AN146" s="147"/>
      <c r="AO146" s="147"/>
      <c r="AP146" s="147"/>
    </row>
    <row r="147" spans="1:42" outlineLevel="2" x14ac:dyDescent="0.25">
      <c r="A147" s="154"/>
      <c r="B147" s="155"/>
      <c r="C147" s="183" t="s">
        <v>304</v>
      </c>
      <c r="D147" s="159"/>
      <c r="E147" s="160">
        <v>4.2</v>
      </c>
      <c r="F147" s="157"/>
      <c r="G147" s="157"/>
      <c r="H147" s="147"/>
      <c r="I147" s="147"/>
      <c r="J147" s="147"/>
      <c r="K147" s="147"/>
      <c r="L147" s="147"/>
      <c r="M147" s="147"/>
      <c r="N147" s="147"/>
      <c r="O147" s="147" t="s">
        <v>129</v>
      </c>
      <c r="P147" s="147">
        <v>0</v>
      </c>
      <c r="Q147" s="147"/>
      <c r="R147" s="147"/>
      <c r="S147" s="147"/>
      <c r="T147" s="147"/>
      <c r="U147" s="147"/>
      <c r="V147" s="147"/>
      <c r="W147" s="147"/>
      <c r="X147" s="147"/>
      <c r="Y147" s="147"/>
      <c r="Z147" s="147"/>
      <c r="AA147" s="147"/>
      <c r="AB147" s="147"/>
      <c r="AC147" s="147"/>
      <c r="AD147" s="147"/>
      <c r="AE147" s="147"/>
      <c r="AF147" s="147"/>
      <c r="AG147" s="147"/>
      <c r="AH147" s="147"/>
      <c r="AI147" s="147"/>
      <c r="AJ147" s="147"/>
      <c r="AK147" s="147"/>
      <c r="AL147" s="147"/>
      <c r="AM147" s="147"/>
      <c r="AN147" s="147"/>
      <c r="AO147" s="147"/>
      <c r="AP147" s="147"/>
    </row>
    <row r="148" spans="1:42" outlineLevel="1" x14ac:dyDescent="0.25">
      <c r="A148" s="168">
        <v>57</v>
      </c>
      <c r="B148" s="169" t="s">
        <v>305</v>
      </c>
      <c r="C148" s="182" t="s">
        <v>306</v>
      </c>
      <c r="D148" s="170" t="s">
        <v>185</v>
      </c>
      <c r="E148" s="171">
        <v>4</v>
      </c>
      <c r="F148" s="172"/>
      <c r="G148" s="173">
        <f>ROUND(E148*F148,2)</f>
        <v>0</v>
      </c>
      <c r="H148" s="147"/>
      <c r="I148" s="147"/>
      <c r="J148" s="147"/>
      <c r="K148" s="147"/>
      <c r="L148" s="147"/>
      <c r="M148" s="147"/>
      <c r="N148" s="147"/>
      <c r="O148" s="147" t="s">
        <v>127</v>
      </c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</row>
    <row r="149" spans="1:42" outlineLevel="2" x14ac:dyDescent="0.25">
      <c r="A149" s="154"/>
      <c r="B149" s="155"/>
      <c r="C149" s="183" t="s">
        <v>307</v>
      </c>
      <c r="D149" s="159"/>
      <c r="E149" s="160">
        <v>4</v>
      </c>
      <c r="F149" s="157"/>
      <c r="G149" s="157"/>
      <c r="H149" s="147"/>
      <c r="I149" s="147"/>
      <c r="J149" s="147"/>
      <c r="K149" s="147"/>
      <c r="L149" s="147"/>
      <c r="M149" s="147"/>
      <c r="N149" s="147"/>
      <c r="O149" s="147" t="s">
        <v>129</v>
      </c>
      <c r="P149" s="147">
        <v>0</v>
      </c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7"/>
      <c r="AE149" s="147"/>
      <c r="AF149" s="147"/>
      <c r="AG149" s="147"/>
      <c r="AH149" s="147"/>
      <c r="AI149" s="147"/>
      <c r="AJ149" s="147"/>
      <c r="AK149" s="147"/>
      <c r="AL149" s="147"/>
      <c r="AM149" s="147"/>
      <c r="AN149" s="147"/>
      <c r="AO149" s="147"/>
      <c r="AP149" s="147"/>
    </row>
    <row r="150" spans="1:42" outlineLevel="1" x14ac:dyDescent="0.25">
      <c r="A150" s="168">
        <v>58</v>
      </c>
      <c r="B150" s="169" t="s">
        <v>308</v>
      </c>
      <c r="C150" s="182" t="s">
        <v>309</v>
      </c>
      <c r="D150" s="170" t="s">
        <v>185</v>
      </c>
      <c r="E150" s="171">
        <v>3</v>
      </c>
      <c r="F150" s="172"/>
      <c r="G150" s="173">
        <f>ROUND(E150*F150,2)</f>
        <v>0</v>
      </c>
      <c r="H150" s="147"/>
      <c r="I150" s="147"/>
      <c r="J150" s="147"/>
      <c r="K150" s="147"/>
      <c r="L150" s="147"/>
      <c r="M150" s="147"/>
      <c r="N150" s="147"/>
      <c r="O150" s="147" t="s">
        <v>127</v>
      </c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7"/>
      <c r="AA150" s="147"/>
      <c r="AB150" s="147"/>
      <c r="AC150" s="147"/>
      <c r="AD150" s="147"/>
      <c r="AE150" s="147"/>
      <c r="AF150" s="147"/>
      <c r="AG150" s="147"/>
      <c r="AH150" s="147"/>
      <c r="AI150" s="147"/>
      <c r="AJ150" s="147"/>
      <c r="AK150" s="147"/>
      <c r="AL150" s="147"/>
      <c r="AM150" s="147"/>
      <c r="AN150" s="147"/>
      <c r="AO150" s="147"/>
      <c r="AP150" s="147"/>
    </row>
    <row r="151" spans="1:42" outlineLevel="2" x14ac:dyDescent="0.25">
      <c r="A151" s="154"/>
      <c r="B151" s="155"/>
      <c r="C151" s="183" t="s">
        <v>310</v>
      </c>
      <c r="D151" s="159"/>
      <c r="E151" s="160">
        <v>3</v>
      </c>
      <c r="F151" s="157"/>
      <c r="G151" s="157"/>
      <c r="H151" s="147"/>
      <c r="I151" s="147"/>
      <c r="J151" s="147"/>
      <c r="K151" s="147"/>
      <c r="L151" s="147"/>
      <c r="M151" s="147"/>
      <c r="N151" s="147"/>
      <c r="O151" s="147" t="s">
        <v>129</v>
      </c>
      <c r="P151" s="147">
        <v>0</v>
      </c>
      <c r="Q151" s="147"/>
      <c r="R151" s="147"/>
      <c r="S151" s="147"/>
      <c r="T151" s="147"/>
      <c r="U151" s="147"/>
      <c r="V151" s="147"/>
      <c r="W151" s="147"/>
      <c r="X151" s="147"/>
      <c r="Y151" s="147"/>
      <c r="Z151" s="147"/>
      <c r="AA151" s="147"/>
      <c r="AB151" s="147"/>
      <c r="AC151" s="147"/>
      <c r="AD151" s="147"/>
      <c r="AE151" s="147"/>
      <c r="AF151" s="147"/>
      <c r="AG151" s="147"/>
      <c r="AH151" s="147"/>
      <c r="AI151" s="147"/>
      <c r="AJ151" s="147"/>
      <c r="AK151" s="147"/>
      <c r="AL151" s="147"/>
      <c r="AM151" s="147"/>
      <c r="AN151" s="147"/>
      <c r="AO151" s="147"/>
      <c r="AP151" s="147"/>
    </row>
    <row r="152" spans="1:42" outlineLevel="1" x14ac:dyDescent="0.25">
      <c r="A152" s="168">
        <v>59</v>
      </c>
      <c r="B152" s="169" t="s">
        <v>311</v>
      </c>
      <c r="C152" s="182" t="s">
        <v>312</v>
      </c>
      <c r="D152" s="170" t="s">
        <v>185</v>
      </c>
      <c r="E152" s="171">
        <v>10.1</v>
      </c>
      <c r="F152" s="172"/>
      <c r="G152" s="173">
        <f>ROUND(E152*F152,2)</f>
        <v>0</v>
      </c>
      <c r="H152" s="147"/>
      <c r="I152" s="147"/>
      <c r="J152" s="147"/>
      <c r="K152" s="147"/>
      <c r="L152" s="147"/>
      <c r="M152" s="147"/>
      <c r="N152" s="147"/>
      <c r="O152" s="147" t="s">
        <v>127</v>
      </c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</row>
    <row r="153" spans="1:42" outlineLevel="2" x14ac:dyDescent="0.25">
      <c r="A153" s="154"/>
      <c r="B153" s="155"/>
      <c r="C153" s="183" t="s">
        <v>313</v>
      </c>
      <c r="D153" s="159"/>
      <c r="E153" s="160">
        <v>10.1</v>
      </c>
      <c r="F153" s="157"/>
      <c r="G153" s="157"/>
      <c r="H153" s="147"/>
      <c r="I153" s="147"/>
      <c r="J153" s="147"/>
      <c r="K153" s="147"/>
      <c r="L153" s="147"/>
      <c r="M153" s="147"/>
      <c r="N153" s="147"/>
      <c r="O153" s="147" t="s">
        <v>129</v>
      </c>
      <c r="P153" s="147">
        <v>0</v>
      </c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</row>
    <row r="154" spans="1:42" outlineLevel="1" x14ac:dyDescent="0.25">
      <c r="A154" s="168">
        <v>60</v>
      </c>
      <c r="B154" s="169" t="s">
        <v>314</v>
      </c>
      <c r="C154" s="182" t="s">
        <v>315</v>
      </c>
      <c r="D154" s="170" t="s">
        <v>185</v>
      </c>
      <c r="E154" s="171">
        <v>2.5</v>
      </c>
      <c r="F154" s="172"/>
      <c r="G154" s="173">
        <f>ROUND(E154*F154,2)</f>
        <v>0</v>
      </c>
      <c r="H154" s="147"/>
      <c r="I154" s="147"/>
      <c r="J154" s="147"/>
      <c r="K154" s="147"/>
      <c r="L154" s="147"/>
      <c r="M154" s="147"/>
      <c r="N154" s="147"/>
      <c r="O154" s="147" t="s">
        <v>127</v>
      </c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</row>
    <row r="155" spans="1:42" outlineLevel="2" x14ac:dyDescent="0.25">
      <c r="A155" s="154"/>
      <c r="B155" s="155"/>
      <c r="C155" s="183" t="s">
        <v>287</v>
      </c>
      <c r="D155" s="159"/>
      <c r="E155" s="160">
        <v>2.5</v>
      </c>
      <c r="F155" s="157"/>
      <c r="G155" s="157"/>
      <c r="H155" s="147"/>
      <c r="I155" s="147"/>
      <c r="J155" s="147"/>
      <c r="K155" s="147"/>
      <c r="L155" s="147"/>
      <c r="M155" s="147"/>
      <c r="N155" s="147"/>
      <c r="O155" s="147" t="s">
        <v>129</v>
      </c>
      <c r="P155" s="147">
        <v>0</v>
      </c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</row>
    <row r="156" spans="1:42" outlineLevel="1" x14ac:dyDescent="0.25">
      <c r="A156" s="168">
        <v>61</v>
      </c>
      <c r="B156" s="169" t="s">
        <v>316</v>
      </c>
      <c r="C156" s="182" t="s">
        <v>317</v>
      </c>
      <c r="D156" s="170" t="s">
        <v>242</v>
      </c>
      <c r="E156" s="171">
        <v>6</v>
      </c>
      <c r="F156" s="172"/>
      <c r="G156" s="173">
        <f>ROUND(E156*F156,2)</f>
        <v>0</v>
      </c>
      <c r="H156" s="147"/>
      <c r="I156" s="147"/>
      <c r="J156" s="147"/>
      <c r="K156" s="147"/>
      <c r="L156" s="147"/>
      <c r="M156" s="147"/>
      <c r="N156" s="147"/>
      <c r="O156" s="147" t="s">
        <v>127</v>
      </c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</row>
    <row r="157" spans="1:42" outlineLevel="2" x14ac:dyDescent="0.25">
      <c r="A157" s="154"/>
      <c r="B157" s="155"/>
      <c r="C157" s="183" t="s">
        <v>58</v>
      </c>
      <c r="D157" s="159"/>
      <c r="E157" s="160">
        <v>6</v>
      </c>
      <c r="F157" s="157"/>
      <c r="G157" s="157"/>
      <c r="H157" s="147"/>
      <c r="I157" s="147"/>
      <c r="J157" s="147"/>
      <c r="K157" s="147"/>
      <c r="L157" s="147"/>
      <c r="M157" s="147"/>
      <c r="N157" s="147"/>
      <c r="O157" s="147" t="s">
        <v>129</v>
      </c>
      <c r="P157" s="147">
        <v>0</v>
      </c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</row>
    <row r="158" spans="1:42" outlineLevel="1" x14ac:dyDescent="0.25">
      <c r="A158" s="168">
        <v>62</v>
      </c>
      <c r="B158" s="169" t="s">
        <v>318</v>
      </c>
      <c r="C158" s="182" t="s">
        <v>319</v>
      </c>
      <c r="D158" s="170" t="s">
        <v>242</v>
      </c>
      <c r="E158" s="171">
        <v>4</v>
      </c>
      <c r="F158" s="172"/>
      <c r="G158" s="173">
        <f>ROUND(E158*F158,2)</f>
        <v>0</v>
      </c>
      <c r="H158" s="147"/>
      <c r="I158" s="147"/>
      <c r="J158" s="147"/>
      <c r="K158" s="147"/>
      <c r="L158" s="147"/>
      <c r="M158" s="147"/>
      <c r="N158" s="147"/>
      <c r="O158" s="147" t="s">
        <v>127</v>
      </c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</row>
    <row r="159" spans="1:42" outlineLevel="2" x14ac:dyDescent="0.25">
      <c r="A159" s="154"/>
      <c r="B159" s="155"/>
      <c r="C159" s="183" t="s">
        <v>56</v>
      </c>
      <c r="D159" s="159"/>
      <c r="E159" s="160">
        <v>4</v>
      </c>
      <c r="F159" s="157"/>
      <c r="G159" s="157"/>
      <c r="H159" s="147"/>
      <c r="I159" s="147"/>
      <c r="J159" s="147"/>
      <c r="K159" s="147"/>
      <c r="L159" s="147"/>
      <c r="M159" s="147"/>
      <c r="N159" s="147"/>
      <c r="O159" s="147" t="s">
        <v>129</v>
      </c>
      <c r="P159" s="147">
        <v>0</v>
      </c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</row>
    <row r="160" spans="1:42" ht="20.399999999999999" outlineLevel="1" x14ac:dyDescent="0.25">
      <c r="A160" s="174">
        <v>63</v>
      </c>
      <c r="B160" s="175" t="s">
        <v>320</v>
      </c>
      <c r="C160" s="184" t="s">
        <v>321</v>
      </c>
      <c r="D160" s="176" t="s">
        <v>242</v>
      </c>
      <c r="E160" s="177">
        <v>1</v>
      </c>
      <c r="F160" s="178"/>
      <c r="G160" s="179">
        <f>ROUND(E160*F160,2)</f>
        <v>0</v>
      </c>
      <c r="H160" s="147"/>
      <c r="I160" s="147"/>
      <c r="J160" s="147"/>
      <c r="K160" s="147"/>
      <c r="L160" s="147"/>
      <c r="M160" s="147"/>
      <c r="N160" s="147"/>
      <c r="O160" s="147" t="s">
        <v>127</v>
      </c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</row>
    <row r="161" spans="1:42" outlineLevel="1" x14ac:dyDescent="0.25">
      <c r="A161" s="168">
        <v>64</v>
      </c>
      <c r="B161" s="169" t="s">
        <v>217</v>
      </c>
      <c r="C161" s="182" t="s">
        <v>218</v>
      </c>
      <c r="D161" s="170" t="s">
        <v>219</v>
      </c>
      <c r="E161" s="171">
        <v>5</v>
      </c>
      <c r="F161" s="172"/>
      <c r="G161" s="173">
        <f>ROUND(E161*F161,2)</f>
        <v>0</v>
      </c>
      <c r="H161" s="147"/>
      <c r="I161" s="147"/>
      <c r="J161" s="147"/>
      <c r="K161" s="147"/>
      <c r="L161" s="147"/>
      <c r="M161" s="147"/>
      <c r="N161" s="147"/>
      <c r="O161" s="147" t="s">
        <v>220</v>
      </c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</row>
    <row r="162" spans="1:42" outlineLevel="2" x14ac:dyDescent="0.25">
      <c r="A162" s="154"/>
      <c r="B162" s="155"/>
      <c r="C162" s="183" t="s">
        <v>322</v>
      </c>
      <c r="D162" s="159"/>
      <c r="E162" s="160">
        <v>5</v>
      </c>
      <c r="F162" s="157"/>
      <c r="G162" s="157"/>
      <c r="H162" s="147"/>
      <c r="I162" s="147"/>
      <c r="J162" s="147"/>
      <c r="K162" s="147"/>
      <c r="L162" s="147"/>
      <c r="M162" s="147"/>
      <c r="N162" s="147"/>
      <c r="O162" s="147" t="s">
        <v>129</v>
      </c>
      <c r="P162" s="147">
        <v>0</v>
      </c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</row>
    <row r="163" spans="1:42" outlineLevel="1" x14ac:dyDescent="0.25">
      <c r="A163" s="168">
        <v>65</v>
      </c>
      <c r="B163" s="169" t="s">
        <v>323</v>
      </c>
      <c r="C163" s="182" t="s">
        <v>324</v>
      </c>
      <c r="D163" s="170" t="s">
        <v>242</v>
      </c>
      <c r="E163" s="171">
        <v>1</v>
      </c>
      <c r="F163" s="172"/>
      <c r="G163" s="173">
        <f>ROUND(E163*F163,2)</f>
        <v>0</v>
      </c>
      <c r="H163" s="147"/>
      <c r="I163" s="147"/>
      <c r="J163" s="147"/>
      <c r="K163" s="147"/>
      <c r="L163" s="147"/>
      <c r="M163" s="147"/>
      <c r="N163" s="147"/>
      <c r="O163" s="147" t="s">
        <v>155</v>
      </c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</row>
    <row r="164" spans="1:42" outlineLevel="1" x14ac:dyDescent="0.25">
      <c r="A164" s="154">
        <v>66</v>
      </c>
      <c r="B164" s="155" t="s">
        <v>325</v>
      </c>
      <c r="C164" s="185" t="s">
        <v>326</v>
      </c>
      <c r="D164" s="156" t="s">
        <v>0</v>
      </c>
      <c r="E164" s="180"/>
      <c r="F164" s="158"/>
      <c r="G164" s="157">
        <f>ROUND(E164*F164,2)</f>
        <v>0</v>
      </c>
      <c r="H164" s="147"/>
      <c r="I164" s="147"/>
      <c r="J164" s="147"/>
      <c r="K164" s="147"/>
      <c r="L164" s="147"/>
      <c r="M164" s="147"/>
      <c r="N164" s="147"/>
      <c r="O164" s="147" t="s">
        <v>265</v>
      </c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</row>
    <row r="165" spans="1:42" x14ac:dyDescent="0.25">
      <c r="A165" s="161" t="s">
        <v>122</v>
      </c>
      <c r="B165" s="162" t="s">
        <v>80</v>
      </c>
      <c r="C165" s="181" t="s">
        <v>81</v>
      </c>
      <c r="D165" s="163"/>
      <c r="E165" s="164"/>
      <c r="F165" s="165"/>
      <c r="G165" s="166">
        <f>SUMIF(O166:O185,"&lt;&gt;NOR",G166:G185)</f>
        <v>0</v>
      </c>
      <c r="O165" t="s">
        <v>123</v>
      </c>
    </row>
    <row r="166" spans="1:42" outlineLevel="1" x14ac:dyDescent="0.25">
      <c r="A166" s="168">
        <v>67</v>
      </c>
      <c r="B166" s="169" t="s">
        <v>327</v>
      </c>
      <c r="C166" s="182" t="s">
        <v>328</v>
      </c>
      <c r="D166" s="170" t="s">
        <v>329</v>
      </c>
      <c r="E166" s="171">
        <v>4</v>
      </c>
      <c r="F166" s="172"/>
      <c r="G166" s="173">
        <f>ROUND(E166*F166,2)</f>
        <v>0</v>
      </c>
      <c r="H166" s="147"/>
      <c r="I166" s="147"/>
      <c r="J166" s="147"/>
      <c r="K166" s="147"/>
      <c r="L166" s="147"/>
      <c r="M166" s="147"/>
      <c r="N166" s="147"/>
      <c r="O166" s="147" t="s">
        <v>127</v>
      </c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</row>
    <row r="167" spans="1:42" outlineLevel="2" x14ac:dyDescent="0.25">
      <c r="A167" s="154"/>
      <c r="B167" s="155"/>
      <c r="C167" s="183" t="s">
        <v>56</v>
      </c>
      <c r="D167" s="159"/>
      <c r="E167" s="160">
        <v>4</v>
      </c>
      <c r="F167" s="157"/>
      <c r="G167" s="157"/>
      <c r="H167" s="147"/>
      <c r="I167" s="147"/>
      <c r="J167" s="147"/>
      <c r="K167" s="147"/>
      <c r="L167" s="147"/>
      <c r="M167" s="147"/>
      <c r="N167" s="147"/>
      <c r="O167" s="147" t="s">
        <v>129</v>
      </c>
      <c r="P167" s="147">
        <v>0</v>
      </c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</row>
    <row r="168" spans="1:42" ht="20.399999999999999" outlineLevel="1" x14ac:dyDescent="0.25">
      <c r="A168" s="168">
        <v>68</v>
      </c>
      <c r="B168" s="169" t="s">
        <v>330</v>
      </c>
      <c r="C168" s="182" t="s">
        <v>331</v>
      </c>
      <c r="D168" s="170" t="s">
        <v>185</v>
      </c>
      <c r="E168" s="171">
        <v>29.5</v>
      </c>
      <c r="F168" s="172"/>
      <c r="G168" s="173">
        <f>ROUND(E168*F168,2)</f>
        <v>0</v>
      </c>
      <c r="H168" s="147"/>
      <c r="I168" s="147"/>
      <c r="J168" s="147"/>
      <c r="K168" s="147"/>
      <c r="L168" s="147"/>
      <c r="M168" s="147"/>
      <c r="N168" s="147"/>
      <c r="O168" s="147" t="s">
        <v>127</v>
      </c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</row>
    <row r="169" spans="1:42" outlineLevel="2" x14ac:dyDescent="0.25">
      <c r="A169" s="154"/>
      <c r="B169" s="155"/>
      <c r="C169" s="183" t="s">
        <v>332</v>
      </c>
      <c r="D169" s="159"/>
      <c r="E169" s="160">
        <v>15</v>
      </c>
      <c r="F169" s="157"/>
      <c r="G169" s="157"/>
      <c r="H169" s="147"/>
      <c r="I169" s="147"/>
      <c r="J169" s="147"/>
      <c r="K169" s="147"/>
      <c r="L169" s="147"/>
      <c r="M169" s="147"/>
      <c r="N169" s="147"/>
      <c r="O169" s="147" t="s">
        <v>129</v>
      </c>
      <c r="P169" s="147">
        <v>0</v>
      </c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</row>
    <row r="170" spans="1:42" outlineLevel="3" x14ac:dyDescent="0.25">
      <c r="A170" s="154"/>
      <c r="B170" s="155"/>
      <c r="C170" s="183" t="s">
        <v>333</v>
      </c>
      <c r="D170" s="159"/>
      <c r="E170" s="160">
        <v>4.5</v>
      </c>
      <c r="F170" s="157"/>
      <c r="G170" s="157"/>
      <c r="H170" s="147"/>
      <c r="I170" s="147"/>
      <c r="J170" s="147"/>
      <c r="K170" s="147"/>
      <c r="L170" s="147"/>
      <c r="M170" s="147"/>
      <c r="N170" s="147"/>
      <c r="O170" s="147" t="s">
        <v>129</v>
      </c>
      <c r="P170" s="147">
        <v>0</v>
      </c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</row>
    <row r="171" spans="1:42" outlineLevel="3" x14ac:dyDescent="0.25">
      <c r="A171" s="154"/>
      <c r="B171" s="155"/>
      <c r="C171" s="183" t="s">
        <v>334</v>
      </c>
      <c r="D171" s="159"/>
      <c r="E171" s="160">
        <v>10</v>
      </c>
      <c r="F171" s="157"/>
      <c r="G171" s="157"/>
      <c r="H171" s="147"/>
      <c r="I171" s="147"/>
      <c r="J171" s="147"/>
      <c r="K171" s="147"/>
      <c r="L171" s="147"/>
      <c r="M171" s="147"/>
      <c r="N171" s="147"/>
      <c r="O171" s="147" t="s">
        <v>129</v>
      </c>
      <c r="P171" s="147">
        <v>0</v>
      </c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</row>
    <row r="172" spans="1:42" outlineLevel="1" x14ac:dyDescent="0.25">
      <c r="A172" s="168">
        <v>69</v>
      </c>
      <c r="B172" s="169" t="s">
        <v>335</v>
      </c>
      <c r="C172" s="182" t="s">
        <v>336</v>
      </c>
      <c r="D172" s="170" t="s">
        <v>242</v>
      </c>
      <c r="E172" s="171">
        <v>10</v>
      </c>
      <c r="F172" s="172"/>
      <c r="G172" s="173">
        <f>ROUND(E172*F172,2)</f>
        <v>0</v>
      </c>
      <c r="H172" s="147"/>
      <c r="I172" s="147"/>
      <c r="J172" s="147"/>
      <c r="K172" s="147"/>
      <c r="L172" s="147"/>
      <c r="M172" s="147"/>
      <c r="N172" s="147"/>
      <c r="O172" s="147" t="s">
        <v>127</v>
      </c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</row>
    <row r="173" spans="1:42" outlineLevel="2" x14ac:dyDescent="0.25">
      <c r="A173" s="154"/>
      <c r="B173" s="155"/>
      <c r="C173" s="183" t="s">
        <v>337</v>
      </c>
      <c r="D173" s="159"/>
      <c r="E173" s="160">
        <v>10</v>
      </c>
      <c r="F173" s="157"/>
      <c r="G173" s="157"/>
      <c r="H173" s="147"/>
      <c r="I173" s="147"/>
      <c r="J173" s="147"/>
      <c r="K173" s="147"/>
      <c r="L173" s="147"/>
      <c r="M173" s="147"/>
      <c r="N173" s="147"/>
      <c r="O173" s="147" t="s">
        <v>129</v>
      </c>
      <c r="P173" s="147">
        <v>0</v>
      </c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</row>
    <row r="174" spans="1:42" ht="20.399999999999999" outlineLevel="1" x14ac:dyDescent="0.25">
      <c r="A174" s="168">
        <v>70</v>
      </c>
      <c r="B174" s="169" t="s">
        <v>338</v>
      </c>
      <c r="C174" s="182" t="s">
        <v>339</v>
      </c>
      <c r="D174" s="170" t="s">
        <v>185</v>
      </c>
      <c r="E174" s="171">
        <v>29.5</v>
      </c>
      <c r="F174" s="172"/>
      <c r="G174" s="173">
        <f>ROUND(E174*F174,2)</f>
        <v>0</v>
      </c>
      <c r="H174" s="147"/>
      <c r="I174" s="147"/>
      <c r="J174" s="147"/>
      <c r="K174" s="147"/>
      <c r="L174" s="147"/>
      <c r="M174" s="147"/>
      <c r="N174" s="147"/>
      <c r="O174" s="147" t="s">
        <v>127</v>
      </c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</row>
    <row r="175" spans="1:42" outlineLevel="2" x14ac:dyDescent="0.25">
      <c r="A175" s="154"/>
      <c r="B175" s="155"/>
      <c r="C175" s="183" t="s">
        <v>340</v>
      </c>
      <c r="D175" s="159"/>
      <c r="E175" s="160">
        <v>29.5</v>
      </c>
      <c r="F175" s="157"/>
      <c r="G175" s="157"/>
      <c r="H175" s="147"/>
      <c r="I175" s="147"/>
      <c r="J175" s="147"/>
      <c r="K175" s="147"/>
      <c r="L175" s="147"/>
      <c r="M175" s="147"/>
      <c r="N175" s="147"/>
      <c r="O175" s="147" t="s">
        <v>129</v>
      </c>
      <c r="P175" s="147">
        <v>5</v>
      </c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</row>
    <row r="176" spans="1:42" outlineLevel="1" x14ac:dyDescent="0.25">
      <c r="A176" s="168">
        <v>71</v>
      </c>
      <c r="B176" s="169" t="s">
        <v>341</v>
      </c>
      <c r="C176" s="182" t="s">
        <v>342</v>
      </c>
      <c r="D176" s="170" t="s">
        <v>242</v>
      </c>
      <c r="E176" s="171">
        <v>14</v>
      </c>
      <c r="F176" s="172"/>
      <c r="G176" s="173">
        <f>ROUND(E176*F176,2)</f>
        <v>0</v>
      </c>
      <c r="H176" s="147"/>
      <c r="I176" s="147"/>
      <c r="J176" s="147"/>
      <c r="K176" s="147"/>
      <c r="L176" s="147"/>
      <c r="M176" s="147"/>
      <c r="N176" s="147"/>
      <c r="O176" s="147" t="s">
        <v>127</v>
      </c>
      <c r="P176" s="147"/>
      <c r="Q176" s="147"/>
      <c r="R176" s="147"/>
      <c r="S176" s="147"/>
      <c r="T176" s="147"/>
      <c r="U176" s="147"/>
      <c r="V176" s="147"/>
      <c r="W176" s="147"/>
      <c r="X176" s="147"/>
      <c r="Y176" s="147"/>
      <c r="Z176" s="147"/>
      <c r="AA176" s="147"/>
      <c r="AB176" s="147"/>
      <c r="AC176" s="147"/>
      <c r="AD176" s="147"/>
      <c r="AE176" s="147"/>
      <c r="AF176" s="147"/>
      <c r="AG176" s="147"/>
      <c r="AH176" s="147"/>
      <c r="AI176" s="147"/>
      <c r="AJ176" s="147"/>
      <c r="AK176" s="147"/>
      <c r="AL176" s="147"/>
      <c r="AM176" s="147"/>
      <c r="AN176" s="147"/>
      <c r="AO176" s="147"/>
      <c r="AP176" s="147"/>
    </row>
    <row r="177" spans="1:42" outlineLevel="2" x14ac:dyDescent="0.25">
      <c r="A177" s="154"/>
      <c r="B177" s="155"/>
      <c r="C177" s="183" t="s">
        <v>343</v>
      </c>
      <c r="D177" s="159"/>
      <c r="E177" s="160">
        <v>14</v>
      </c>
      <c r="F177" s="157"/>
      <c r="G177" s="157"/>
      <c r="H177" s="147"/>
      <c r="I177" s="147"/>
      <c r="J177" s="147"/>
      <c r="K177" s="147"/>
      <c r="L177" s="147"/>
      <c r="M177" s="147"/>
      <c r="N177" s="147"/>
      <c r="O177" s="147" t="s">
        <v>129</v>
      </c>
      <c r="P177" s="147">
        <v>0</v>
      </c>
      <c r="Q177" s="147"/>
      <c r="R177" s="147"/>
      <c r="S177" s="147"/>
      <c r="T177" s="147"/>
      <c r="U177" s="147"/>
      <c r="V177" s="147"/>
      <c r="W177" s="147"/>
      <c r="X177" s="147"/>
      <c r="Y177" s="147"/>
      <c r="Z177" s="147"/>
      <c r="AA177" s="147"/>
      <c r="AB177" s="147"/>
      <c r="AC177" s="147"/>
      <c r="AD177" s="147"/>
      <c r="AE177" s="147"/>
      <c r="AF177" s="147"/>
      <c r="AG177" s="147"/>
      <c r="AH177" s="147"/>
      <c r="AI177" s="147"/>
      <c r="AJ177" s="147"/>
      <c r="AK177" s="147"/>
      <c r="AL177" s="147"/>
      <c r="AM177" s="147"/>
      <c r="AN177" s="147"/>
      <c r="AO177" s="147"/>
      <c r="AP177" s="147"/>
    </row>
    <row r="178" spans="1:42" outlineLevel="1" x14ac:dyDescent="0.25">
      <c r="A178" s="168">
        <v>72</v>
      </c>
      <c r="B178" s="169" t="s">
        <v>344</v>
      </c>
      <c r="C178" s="182" t="s">
        <v>345</v>
      </c>
      <c r="D178" s="170" t="s">
        <v>242</v>
      </c>
      <c r="E178" s="171">
        <v>9</v>
      </c>
      <c r="F178" s="172"/>
      <c r="G178" s="173">
        <f>ROUND(E178*F178,2)</f>
        <v>0</v>
      </c>
      <c r="H178" s="147"/>
      <c r="I178" s="147"/>
      <c r="J178" s="147"/>
      <c r="K178" s="147"/>
      <c r="L178" s="147"/>
      <c r="M178" s="147"/>
      <c r="N178" s="147"/>
      <c r="O178" s="147" t="s">
        <v>127</v>
      </c>
      <c r="P178" s="147"/>
      <c r="Q178" s="147"/>
      <c r="R178" s="147"/>
      <c r="S178" s="147"/>
      <c r="T178" s="147"/>
      <c r="U178" s="147"/>
      <c r="V178" s="147"/>
      <c r="W178" s="147"/>
      <c r="X178" s="147"/>
      <c r="Y178" s="147"/>
      <c r="Z178" s="147"/>
      <c r="AA178" s="147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147"/>
      <c r="AL178" s="147"/>
      <c r="AM178" s="147"/>
      <c r="AN178" s="147"/>
      <c r="AO178" s="147"/>
      <c r="AP178" s="147"/>
    </row>
    <row r="179" spans="1:42" outlineLevel="2" x14ac:dyDescent="0.25">
      <c r="A179" s="154"/>
      <c r="B179" s="155"/>
      <c r="C179" s="183" t="s">
        <v>346</v>
      </c>
      <c r="D179" s="159"/>
      <c r="E179" s="160">
        <v>9</v>
      </c>
      <c r="F179" s="157"/>
      <c r="G179" s="157"/>
      <c r="H179" s="147"/>
      <c r="I179" s="147"/>
      <c r="J179" s="147"/>
      <c r="K179" s="147"/>
      <c r="L179" s="147"/>
      <c r="M179" s="147"/>
      <c r="N179" s="147"/>
      <c r="O179" s="147" t="s">
        <v>129</v>
      </c>
      <c r="P179" s="147">
        <v>0</v>
      </c>
      <c r="Q179" s="147"/>
      <c r="R179" s="147"/>
      <c r="S179" s="147"/>
      <c r="T179" s="147"/>
      <c r="U179" s="147"/>
      <c r="V179" s="147"/>
      <c r="W179" s="147"/>
      <c r="X179" s="147"/>
      <c r="Y179" s="147"/>
      <c r="Z179" s="147"/>
      <c r="AA179" s="147"/>
      <c r="AB179" s="147"/>
      <c r="AC179" s="147"/>
      <c r="AD179" s="147"/>
      <c r="AE179" s="147"/>
      <c r="AF179" s="147"/>
      <c r="AG179" s="147"/>
      <c r="AH179" s="147"/>
      <c r="AI179" s="147"/>
      <c r="AJ179" s="147"/>
      <c r="AK179" s="147"/>
      <c r="AL179" s="147"/>
      <c r="AM179" s="147"/>
      <c r="AN179" s="147"/>
      <c r="AO179" s="147"/>
      <c r="AP179" s="147"/>
    </row>
    <row r="180" spans="1:42" ht="20.399999999999999" outlineLevel="1" x14ac:dyDescent="0.25">
      <c r="A180" s="168">
        <v>73</v>
      </c>
      <c r="B180" s="169" t="s">
        <v>347</v>
      </c>
      <c r="C180" s="182" t="s">
        <v>348</v>
      </c>
      <c r="D180" s="170" t="s">
        <v>242</v>
      </c>
      <c r="E180" s="171">
        <v>2</v>
      </c>
      <c r="F180" s="172"/>
      <c r="G180" s="173">
        <f>ROUND(E180*F180,2)</f>
        <v>0</v>
      </c>
      <c r="H180" s="147"/>
      <c r="I180" s="147"/>
      <c r="J180" s="147"/>
      <c r="K180" s="147"/>
      <c r="L180" s="147"/>
      <c r="M180" s="147"/>
      <c r="N180" s="147"/>
      <c r="O180" s="147" t="s">
        <v>127</v>
      </c>
      <c r="P180" s="147"/>
      <c r="Q180" s="147"/>
      <c r="R180" s="147"/>
      <c r="S180" s="147"/>
      <c r="T180" s="147"/>
      <c r="U180" s="147"/>
      <c r="V180" s="147"/>
      <c r="W180" s="147"/>
      <c r="X180" s="147"/>
      <c r="Y180" s="147"/>
      <c r="Z180" s="147"/>
      <c r="AA180" s="147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147"/>
      <c r="AL180" s="147"/>
      <c r="AM180" s="147"/>
      <c r="AN180" s="147"/>
      <c r="AO180" s="147"/>
      <c r="AP180" s="147"/>
    </row>
    <row r="181" spans="1:42" outlineLevel="2" x14ac:dyDescent="0.25">
      <c r="A181" s="154"/>
      <c r="B181" s="155"/>
      <c r="C181" s="183" t="s">
        <v>349</v>
      </c>
      <c r="D181" s="159"/>
      <c r="E181" s="160">
        <v>2</v>
      </c>
      <c r="F181" s="157"/>
      <c r="G181" s="157"/>
      <c r="H181" s="147"/>
      <c r="I181" s="147"/>
      <c r="J181" s="147"/>
      <c r="K181" s="147"/>
      <c r="L181" s="147"/>
      <c r="M181" s="147"/>
      <c r="N181" s="147"/>
      <c r="O181" s="147" t="s">
        <v>129</v>
      </c>
      <c r="P181" s="147">
        <v>0</v>
      </c>
      <c r="Q181" s="147"/>
      <c r="R181" s="147"/>
      <c r="S181" s="147"/>
      <c r="T181" s="147"/>
      <c r="U181" s="147"/>
      <c r="V181" s="147"/>
      <c r="W181" s="147"/>
      <c r="X181" s="147"/>
      <c r="Y181" s="147"/>
      <c r="Z181" s="147"/>
      <c r="AA181" s="147"/>
      <c r="AB181" s="147"/>
      <c r="AC181" s="147"/>
      <c r="AD181" s="147"/>
      <c r="AE181" s="147"/>
      <c r="AF181" s="147"/>
      <c r="AG181" s="147"/>
      <c r="AH181" s="147"/>
      <c r="AI181" s="147"/>
      <c r="AJ181" s="147"/>
      <c r="AK181" s="147"/>
      <c r="AL181" s="147"/>
      <c r="AM181" s="147"/>
      <c r="AN181" s="147"/>
      <c r="AO181" s="147"/>
      <c r="AP181" s="147"/>
    </row>
    <row r="182" spans="1:42" outlineLevel="1" x14ac:dyDescent="0.25">
      <c r="A182" s="174">
        <v>74</v>
      </c>
      <c r="B182" s="175" t="s">
        <v>350</v>
      </c>
      <c r="C182" s="184" t="s">
        <v>351</v>
      </c>
      <c r="D182" s="176" t="s">
        <v>242</v>
      </c>
      <c r="E182" s="177">
        <v>1</v>
      </c>
      <c r="F182" s="178"/>
      <c r="G182" s="179">
        <f>ROUND(E182*F182,2)</f>
        <v>0</v>
      </c>
      <c r="H182" s="147"/>
      <c r="I182" s="147"/>
      <c r="J182" s="147"/>
      <c r="K182" s="147"/>
      <c r="L182" s="147"/>
      <c r="M182" s="147"/>
      <c r="N182" s="147"/>
      <c r="O182" s="147" t="s">
        <v>127</v>
      </c>
      <c r="P182" s="147"/>
      <c r="Q182" s="147"/>
      <c r="R182" s="147"/>
      <c r="S182" s="147"/>
      <c r="T182" s="147"/>
      <c r="U182" s="147"/>
      <c r="V182" s="147"/>
      <c r="W182" s="147"/>
      <c r="X182" s="147"/>
      <c r="Y182" s="147"/>
      <c r="Z182" s="147"/>
      <c r="AA182" s="147"/>
      <c r="AB182" s="147"/>
      <c r="AC182" s="147"/>
      <c r="AD182" s="147"/>
      <c r="AE182" s="147"/>
      <c r="AF182" s="147"/>
      <c r="AG182" s="147"/>
      <c r="AH182" s="147"/>
      <c r="AI182" s="147"/>
      <c r="AJ182" s="147"/>
      <c r="AK182" s="147"/>
      <c r="AL182" s="147"/>
      <c r="AM182" s="147"/>
      <c r="AN182" s="147"/>
      <c r="AO182" s="147"/>
      <c r="AP182" s="147"/>
    </row>
    <row r="183" spans="1:42" outlineLevel="1" x14ac:dyDescent="0.25">
      <c r="A183" s="168">
        <v>75</v>
      </c>
      <c r="B183" s="169" t="s">
        <v>217</v>
      </c>
      <c r="C183" s="182" t="s">
        <v>218</v>
      </c>
      <c r="D183" s="170" t="s">
        <v>219</v>
      </c>
      <c r="E183" s="171">
        <v>7</v>
      </c>
      <c r="F183" s="172"/>
      <c r="G183" s="173">
        <f>ROUND(E183*F183,2)</f>
        <v>0</v>
      </c>
      <c r="H183" s="147"/>
      <c r="I183" s="147"/>
      <c r="J183" s="147"/>
      <c r="K183" s="147"/>
      <c r="L183" s="147"/>
      <c r="M183" s="147"/>
      <c r="N183" s="147"/>
      <c r="O183" s="147" t="s">
        <v>220</v>
      </c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7"/>
      <c r="AE183" s="147"/>
      <c r="AF183" s="147"/>
      <c r="AG183" s="147"/>
      <c r="AH183" s="147"/>
      <c r="AI183" s="147"/>
      <c r="AJ183" s="147"/>
      <c r="AK183" s="147"/>
      <c r="AL183" s="147"/>
      <c r="AM183" s="147"/>
      <c r="AN183" s="147"/>
      <c r="AO183" s="147"/>
      <c r="AP183" s="147"/>
    </row>
    <row r="184" spans="1:42" outlineLevel="2" x14ac:dyDescent="0.25">
      <c r="A184" s="154"/>
      <c r="B184" s="155"/>
      <c r="C184" s="183" t="s">
        <v>352</v>
      </c>
      <c r="D184" s="159"/>
      <c r="E184" s="160">
        <v>7</v>
      </c>
      <c r="F184" s="157"/>
      <c r="G184" s="157"/>
      <c r="H184" s="147"/>
      <c r="I184" s="147"/>
      <c r="J184" s="147"/>
      <c r="K184" s="147"/>
      <c r="L184" s="147"/>
      <c r="M184" s="147"/>
      <c r="N184" s="147"/>
      <c r="O184" s="147" t="s">
        <v>129</v>
      </c>
      <c r="P184" s="147">
        <v>0</v>
      </c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</row>
    <row r="185" spans="1:42" outlineLevel="1" x14ac:dyDescent="0.25">
      <c r="A185" s="154">
        <v>76</v>
      </c>
      <c r="B185" s="155" t="s">
        <v>353</v>
      </c>
      <c r="C185" s="185" t="s">
        <v>354</v>
      </c>
      <c r="D185" s="156" t="s">
        <v>0</v>
      </c>
      <c r="E185" s="180"/>
      <c r="F185" s="158"/>
      <c r="G185" s="157">
        <f>ROUND(E185*F185,2)</f>
        <v>0</v>
      </c>
      <c r="H185" s="147"/>
      <c r="I185" s="147"/>
      <c r="J185" s="147"/>
      <c r="K185" s="147"/>
      <c r="L185" s="147"/>
      <c r="M185" s="147"/>
      <c r="N185" s="147"/>
      <c r="O185" s="147" t="s">
        <v>265</v>
      </c>
      <c r="P185" s="147"/>
      <c r="Q185" s="147"/>
      <c r="R185" s="147"/>
      <c r="S185" s="147"/>
      <c r="T185" s="147"/>
      <c r="U185" s="147"/>
      <c r="V185" s="147"/>
      <c r="W185" s="147"/>
      <c r="X185" s="147"/>
      <c r="Y185" s="147"/>
      <c r="Z185" s="147"/>
      <c r="AA185" s="147"/>
      <c r="AB185" s="147"/>
      <c r="AC185" s="147"/>
      <c r="AD185" s="147"/>
      <c r="AE185" s="147"/>
      <c r="AF185" s="147"/>
      <c r="AG185" s="147"/>
      <c r="AH185" s="147"/>
      <c r="AI185" s="147"/>
      <c r="AJ185" s="147"/>
      <c r="AK185" s="147"/>
      <c r="AL185" s="147"/>
      <c r="AM185" s="147"/>
      <c r="AN185" s="147"/>
      <c r="AO185" s="147"/>
      <c r="AP185" s="147"/>
    </row>
    <row r="186" spans="1:42" x14ac:dyDescent="0.25">
      <c r="A186" s="161" t="s">
        <v>122</v>
      </c>
      <c r="B186" s="162" t="s">
        <v>82</v>
      </c>
      <c r="C186" s="181" t="s">
        <v>83</v>
      </c>
      <c r="D186" s="163"/>
      <c r="E186" s="164"/>
      <c r="F186" s="165"/>
      <c r="G186" s="166">
        <f>SUMIF(O187:O249,"&lt;&gt;NOR",G187:G249)</f>
        <v>0</v>
      </c>
      <c r="O186" t="s">
        <v>123</v>
      </c>
    </row>
    <row r="187" spans="1:42" outlineLevel="1" x14ac:dyDescent="0.25">
      <c r="A187" s="168">
        <v>77</v>
      </c>
      <c r="B187" s="169" t="s">
        <v>355</v>
      </c>
      <c r="C187" s="182" t="s">
        <v>356</v>
      </c>
      <c r="D187" s="170" t="s">
        <v>329</v>
      </c>
      <c r="E187" s="171">
        <v>3</v>
      </c>
      <c r="F187" s="172"/>
      <c r="G187" s="173">
        <f>ROUND(E187*F187,2)</f>
        <v>0</v>
      </c>
      <c r="H187" s="147"/>
      <c r="I187" s="147"/>
      <c r="J187" s="147"/>
      <c r="K187" s="147"/>
      <c r="L187" s="147"/>
      <c r="M187" s="147"/>
      <c r="N187" s="147"/>
      <c r="O187" s="147" t="s">
        <v>127</v>
      </c>
      <c r="P187" s="147"/>
      <c r="Q187" s="147"/>
      <c r="R187" s="147"/>
      <c r="S187" s="147"/>
      <c r="T187" s="147"/>
      <c r="U187" s="147"/>
      <c r="V187" s="147"/>
      <c r="W187" s="147"/>
      <c r="X187" s="147"/>
      <c r="Y187" s="147"/>
      <c r="Z187" s="147"/>
      <c r="AA187" s="147"/>
      <c r="AB187" s="147"/>
      <c r="AC187" s="147"/>
      <c r="AD187" s="147"/>
      <c r="AE187" s="147"/>
      <c r="AF187" s="147"/>
      <c r="AG187" s="147"/>
      <c r="AH187" s="147"/>
      <c r="AI187" s="147"/>
      <c r="AJ187" s="147"/>
      <c r="AK187" s="147"/>
      <c r="AL187" s="147"/>
      <c r="AM187" s="147"/>
      <c r="AN187" s="147"/>
      <c r="AO187" s="147"/>
      <c r="AP187" s="147"/>
    </row>
    <row r="188" spans="1:42" outlineLevel="2" x14ac:dyDescent="0.25">
      <c r="A188" s="154"/>
      <c r="B188" s="155"/>
      <c r="C188" s="183" t="s">
        <v>54</v>
      </c>
      <c r="D188" s="159"/>
      <c r="E188" s="160">
        <v>3</v>
      </c>
      <c r="F188" s="157"/>
      <c r="G188" s="157"/>
      <c r="H188" s="147"/>
      <c r="I188" s="147"/>
      <c r="J188" s="147"/>
      <c r="K188" s="147"/>
      <c r="L188" s="147"/>
      <c r="M188" s="147"/>
      <c r="N188" s="147"/>
      <c r="O188" s="147" t="s">
        <v>129</v>
      </c>
      <c r="P188" s="147">
        <v>0</v>
      </c>
      <c r="Q188" s="147"/>
      <c r="R188" s="147"/>
      <c r="S188" s="147"/>
      <c r="T188" s="147"/>
      <c r="U188" s="147"/>
      <c r="V188" s="147"/>
      <c r="W188" s="147"/>
      <c r="X188" s="147"/>
      <c r="Y188" s="147"/>
      <c r="Z188" s="147"/>
      <c r="AA188" s="147"/>
      <c r="AB188" s="147"/>
      <c r="AC188" s="147"/>
      <c r="AD188" s="147"/>
      <c r="AE188" s="147"/>
      <c r="AF188" s="147"/>
      <c r="AG188" s="147"/>
      <c r="AH188" s="147"/>
      <c r="AI188" s="147"/>
      <c r="AJ188" s="147"/>
      <c r="AK188" s="147"/>
      <c r="AL188" s="147"/>
      <c r="AM188" s="147"/>
      <c r="AN188" s="147"/>
      <c r="AO188" s="147"/>
      <c r="AP188" s="147"/>
    </row>
    <row r="189" spans="1:42" outlineLevel="1" x14ac:dyDescent="0.25">
      <c r="A189" s="168">
        <v>78</v>
      </c>
      <c r="B189" s="169" t="s">
        <v>357</v>
      </c>
      <c r="C189" s="182" t="s">
        <v>358</v>
      </c>
      <c r="D189" s="170" t="s">
        <v>242</v>
      </c>
      <c r="E189" s="171">
        <v>4</v>
      </c>
      <c r="F189" s="172"/>
      <c r="G189" s="173">
        <f>ROUND(E189*F189,2)</f>
        <v>0</v>
      </c>
      <c r="H189" s="147"/>
      <c r="I189" s="147"/>
      <c r="J189" s="147"/>
      <c r="K189" s="147"/>
      <c r="L189" s="147"/>
      <c r="M189" s="147"/>
      <c r="N189" s="147"/>
      <c r="O189" s="147" t="s">
        <v>127</v>
      </c>
      <c r="P189" s="147"/>
      <c r="Q189" s="147"/>
      <c r="R189" s="147"/>
      <c r="S189" s="147"/>
      <c r="T189" s="147"/>
      <c r="U189" s="147"/>
      <c r="V189" s="147"/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/>
      <c r="AH189" s="147"/>
      <c r="AI189" s="147"/>
      <c r="AJ189" s="147"/>
      <c r="AK189" s="147"/>
      <c r="AL189" s="147"/>
      <c r="AM189" s="147"/>
      <c r="AN189" s="147"/>
      <c r="AO189" s="147"/>
      <c r="AP189" s="147"/>
    </row>
    <row r="190" spans="1:42" outlineLevel="2" x14ac:dyDescent="0.25">
      <c r="A190" s="154"/>
      <c r="B190" s="155"/>
      <c r="C190" s="183" t="s">
        <v>56</v>
      </c>
      <c r="D190" s="159"/>
      <c r="E190" s="160">
        <v>4</v>
      </c>
      <c r="F190" s="157"/>
      <c r="G190" s="157"/>
      <c r="H190" s="147"/>
      <c r="I190" s="147"/>
      <c r="J190" s="147"/>
      <c r="K190" s="147"/>
      <c r="L190" s="147"/>
      <c r="M190" s="147"/>
      <c r="N190" s="147"/>
      <c r="O190" s="147" t="s">
        <v>129</v>
      </c>
      <c r="P190" s="147">
        <v>0</v>
      </c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</row>
    <row r="191" spans="1:42" outlineLevel="1" x14ac:dyDescent="0.25">
      <c r="A191" s="168">
        <v>79</v>
      </c>
      <c r="B191" s="169" t="s">
        <v>359</v>
      </c>
      <c r="C191" s="182" t="s">
        <v>360</v>
      </c>
      <c r="D191" s="170" t="s">
        <v>329</v>
      </c>
      <c r="E191" s="171">
        <v>4</v>
      </c>
      <c r="F191" s="172"/>
      <c r="G191" s="173">
        <f>ROUND(E191*F191,2)</f>
        <v>0</v>
      </c>
      <c r="H191" s="147"/>
      <c r="I191" s="147"/>
      <c r="J191" s="147"/>
      <c r="K191" s="147"/>
      <c r="L191" s="147"/>
      <c r="M191" s="147"/>
      <c r="N191" s="147"/>
      <c r="O191" s="147" t="s">
        <v>127</v>
      </c>
      <c r="P191" s="147"/>
      <c r="Q191" s="147"/>
      <c r="R191" s="147"/>
      <c r="S191" s="147"/>
      <c r="T191" s="147"/>
      <c r="U191" s="147"/>
      <c r="V191" s="147"/>
      <c r="W191" s="147"/>
      <c r="X191" s="147"/>
      <c r="Y191" s="147"/>
      <c r="Z191" s="147"/>
      <c r="AA191" s="147"/>
      <c r="AB191" s="147"/>
      <c r="AC191" s="147"/>
      <c r="AD191" s="147"/>
      <c r="AE191" s="147"/>
      <c r="AF191" s="147"/>
      <c r="AG191" s="147"/>
      <c r="AH191" s="147"/>
      <c r="AI191" s="147"/>
      <c r="AJ191" s="147"/>
      <c r="AK191" s="147"/>
      <c r="AL191" s="147"/>
      <c r="AM191" s="147"/>
      <c r="AN191" s="147"/>
      <c r="AO191" s="147"/>
      <c r="AP191" s="147"/>
    </row>
    <row r="192" spans="1:42" outlineLevel="2" x14ac:dyDescent="0.25">
      <c r="A192" s="154"/>
      <c r="B192" s="155"/>
      <c r="C192" s="183" t="s">
        <v>56</v>
      </c>
      <c r="D192" s="159"/>
      <c r="E192" s="160">
        <v>4</v>
      </c>
      <c r="F192" s="157"/>
      <c r="G192" s="157"/>
      <c r="H192" s="147"/>
      <c r="I192" s="147"/>
      <c r="J192" s="147"/>
      <c r="K192" s="147"/>
      <c r="L192" s="147"/>
      <c r="M192" s="147"/>
      <c r="N192" s="147"/>
      <c r="O192" s="147" t="s">
        <v>129</v>
      </c>
      <c r="P192" s="147">
        <v>0</v>
      </c>
      <c r="Q192" s="147"/>
      <c r="R192" s="147"/>
      <c r="S192" s="147"/>
      <c r="T192" s="147"/>
      <c r="U192" s="147"/>
      <c r="V192" s="147"/>
      <c r="W192" s="147"/>
      <c r="X192" s="147"/>
      <c r="Y192" s="147"/>
      <c r="Z192" s="147"/>
      <c r="AA192" s="147"/>
      <c r="AB192" s="147"/>
      <c r="AC192" s="147"/>
      <c r="AD192" s="147"/>
      <c r="AE192" s="147"/>
      <c r="AF192" s="147"/>
      <c r="AG192" s="147"/>
      <c r="AH192" s="147"/>
      <c r="AI192" s="147"/>
      <c r="AJ192" s="147"/>
      <c r="AK192" s="147"/>
      <c r="AL192" s="147"/>
      <c r="AM192" s="147"/>
      <c r="AN192" s="147"/>
      <c r="AO192" s="147"/>
      <c r="AP192" s="147"/>
    </row>
    <row r="193" spans="1:42" outlineLevel="1" x14ac:dyDescent="0.25">
      <c r="A193" s="168">
        <v>80</v>
      </c>
      <c r="B193" s="169" t="s">
        <v>361</v>
      </c>
      <c r="C193" s="182" t="s">
        <v>362</v>
      </c>
      <c r="D193" s="170" t="s">
        <v>329</v>
      </c>
      <c r="E193" s="171">
        <v>4</v>
      </c>
      <c r="F193" s="172"/>
      <c r="G193" s="173">
        <f>ROUND(E193*F193,2)</f>
        <v>0</v>
      </c>
      <c r="H193" s="147"/>
      <c r="I193" s="147"/>
      <c r="J193" s="147"/>
      <c r="K193" s="147"/>
      <c r="L193" s="147"/>
      <c r="M193" s="147"/>
      <c r="N193" s="147"/>
      <c r="O193" s="147" t="s">
        <v>127</v>
      </c>
      <c r="P193" s="147"/>
      <c r="Q193" s="147"/>
      <c r="R193" s="147"/>
      <c r="S193" s="147"/>
      <c r="T193" s="147"/>
      <c r="U193" s="147"/>
      <c r="V193" s="147"/>
      <c r="W193" s="147"/>
      <c r="X193" s="147"/>
      <c r="Y193" s="147"/>
      <c r="Z193" s="147"/>
      <c r="AA193" s="147"/>
      <c r="AB193" s="147"/>
      <c r="AC193" s="147"/>
      <c r="AD193" s="147"/>
      <c r="AE193" s="147"/>
      <c r="AF193" s="147"/>
      <c r="AG193" s="147"/>
      <c r="AH193" s="147"/>
      <c r="AI193" s="147"/>
      <c r="AJ193" s="147"/>
      <c r="AK193" s="147"/>
      <c r="AL193" s="147"/>
      <c r="AM193" s="147"/>
      <c r="AN193" s="147"/>
      <c r="AO193" s="147"/>
      <c r="AP193" s="147"/>
    </row>
    <row r="194" spans="1:42" outlineLevel="2" x14ac:dyDescent="0.25">
      <c r="A194" s="154"/>
      <c r="B194" s="155"/>
      <c r="C194" s="183" t="s">
        <v>56</v>
      </c>
      <c r="D194" s="159"/>
      <c r="E194" s="160">
        <v>4</v>
      </c>
      <c r="F194" s="157"/>
      <c r="G194" s="157"/>
      <c r="H194" s="147"/>
      <c r="I194" s="147"/>
      <c r="J194" s="147"/>
      <c r="K194" s="147"/>
      <c r="L194" s="147"/>
      <c r="M194" s="147"/>
      <c r="N194" s="147"/>
      <c r="O194" s="147" t="s">
        <v>129</v>
      </c>
      <c r="P194" s="147">
        <v>0</v>
      </c>
      <c r="Q194" s="147"/>
      <c r="R194" s="147"/>
      <c r="S194" s="147"/>
      <c r="T194" s="147"/>
      <c r="U194" s="147"/>
      <c r="V194" s="147"/>
      <c r="W194" s="147"/>
      <c r="X194" s="147"/>
      <c r="Y194" s="147"/>
      <c r="Z194" s="147"/>
      <c r="AA194" s="147"/>
      <c r="AB194" s="147"/>
      <c r="AC194" s="147"/>
      <c r="AD194" s="147"/>
      <c r="AE194" s="147"/>
      <c r="AF194" s="147"/>
      <c r="AG194" s="147"/>
      <c r="AH194" s="147"/>
      <c r="AI194" s="147"/>
      <c r="AJ194" s="147"/>
      <c r="AK194" s="147"/>
      <c r="AL194" s="147"/>
      <c r="AM194" s="147"/>
      <c r="AN194" s="147"/>
      <c r="AO194" s="147"/>
      <c r="AP194" s="147"/>
    </row>
    <row r="195" spans="1:42" outlineLevel="1" x14ac:dyDescent="0.25">
      <c r="A195" s="168">
        <v>81</v>
      </c>
      <c r="B195" s="169" t="s">
        <v>363</v>
      </c>
      <c r="C195" s="182" t="s">
        <v>364</v>
      </c>
      <c r="D195" s="170" t="s">
        <v>329</v>
      </c>
      <c r="E195" s="171">
        <v>1</v>
      </c>
      <c r="F195" s="172"/>
      <c r="G195" s="173">
        <f>ROUND(E195*F195,2)</f>
        <v>0</v>
      </c>
      <c r="H195" s="147"/>
      <c r="I195" s="147"/>
      <c r="J195" s="147"/>
      <c r="K195" s="147"/>
      <c r="L195" s="147"/>
      <c r="M195" s="147"/>
      <c r="N195" s="147"/>
      <c r="O195" s="147" t="s">
        <v>127</v>
      </c>
      <c r="P195" s="147"/>
      <c r="Q195" s="147"/>
      <c r="R195" s="147"/>
      <c r="S195" s="147"/>
      <c r="T195" s="147"/>
      <c r="U195" s="147"/>
      <c r="V195" s="147"/>
      <c r="W195" s="147"/>
      <c r="X195" s="147"/>
      <c r="Y195" s="147"/>
      <c r="Z195" s="147"/>
      <c r="AA195" s="147"/>
      <c r="AB195" s="147"/>
      <c r="AC195" s="147"/>
      <c r="AD195" s="147"/>
      <c r="AE195" s="147"/>
      <c r="AF195" s="147"/>
      <c r="AG195" s="147"/>
      <c r="AH195" s="147"/>
      <c r="AI195" s="147"/>
      <c r="AJ195" s="147"/>
      <c r="AK195" s="147"/>
      <c r="AL195" s="147"/>
      <c r="AM195" s="147"/>
      <c r="AN195" s="147"/>
      <c r="AO195" s="147"/>
      <c r="AP195" s="147"/>
    </row>
    <row r="196" spans="1:42" outlineLevel="2" x14ac:dyDescent="0.25">
      <c r="A196" s="154"/>
      <c r="B196" s="155"/>
      <c r="C196" s="183" t="s">
        <v>52</v>
      </c>
      <c r="D196" s="159"/>
      <c r="E196" s="160">
        <v>1</v>
      </c>
      <c r="F196" s="157"/>
      <c r="G196" s="157"/>
      <c r="H196" s="147"/>
      <c r="I196" s="147"/>
      <c r="J196" s="147"/>
      <c r="K196" s="147"/>
      <c r="L196" s="147"/>
      <c r="M196" s="147"/>
      <c r="N196" s="147"/>
      <c r="O196" s="147" t="s">
        <v>129</v>
      </c>
      <c r="P196" s="147">
        <v>0</v>
      </c>
      <c r="Q196" s="147"/>
      <c r="R196" s="147"/>
      <c r="S196" s="147"/>
      <c r="T196" s="147"/>
      <c r="U196" s="147"/>
      <c r="V196" s="147"/>
      <c r="W196" s="147"/>
      <c r="X196" s="147"/>
      <c r="Y196" s="147"/>
      <c r="Z196" s="147"/>
      <c r="AA196" s="147"/>
      <c r="AB196" s="147"/>
      <c r="AC196" s="147"/>
      <c r="AD196" s="147"/>
      <c r="AE196" s="147"/>
      <c r="AF196" s="147"/>
      <c r="AG196" s="147"/>
      <c r="AH196" s="147"/>
      <c r="AI196" s="147"/>
      <c r="AJ196" s="147"/>
      <c r="AK196" s="147"/>
      <c r="AL196" s="147"/>
      <c r="AM196" s="147"/>
      <c r="AN196" s="147"/>
      <c r="AO196" s="147"/>
      <c r="AP196" s="147"/>
    </row>
    <row r="197" spans="1:42" outlineLevel="1" x14ac:dyDescent="0.25">
      <c r="A197" s="168">
        <v>82</v>
      </c>
      <c r="B197" s="169" t="s">
        <v>365</v>
      </c>
      <c r="C197" s="182" t="s">
        <v>366</v>
      </c>
      <c r="D197" s="170" t="s">
        <v>329</v>
      </c>
      <c r="E197" s="171">
        <v>1</v>
      </c>
      <c r="F197" s="172"/>
      <c r="G197" s="173">
        <f>ROUND(E197*F197,2)</f>
        <v>0</v>
      </c>
      <c r="H197" s="147"/>
      <c r="I197" s="147"/>
      <c r="J197" s="147"/>
      <c r="K197" s="147"/>
      <c r="L197" s="147"/>
      <c r="M197" s="147"/>
      <c r="N197" s="147"/>
      <c r="O197" s="147" t="s">
        <v>127</v>
      </c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47"/>
      <c r="AE197" s="147"/>
      <c r="AF197" s="147"/>
      <c r="AG197" s="147"/>
      <c r="AH197" s="147"/>
      <c r="AI197" s="147"/>
      <c r="AJ197" s="147"/>
      <c r="AK197" s="147"/>
      <c r="AL197" s="147"/>
      <c r="AM197" s="147"/>
      <c r="AN197" s="147"/>
      <c r="AO197" s="147"/>
      <c r="AP197" s="147"/>
    </row>
    <row r="198" spans="1:42" outlineLevel="2" x14ac:dyDescent="0.25">
      <c r="A198" s="154"/>
      <c r="B198" s="155"/>
      <c r="C198" s="183" t="s">
        <v>52</v>
      </c>
      <c r="D198" s="159"/>
      <c r="E198" s="160">
        <v>1</v>
      </c>
      <c r="F198" s="157"/>
      <c r="G198" s="157"/>
      <c r="H198" s="147"/>
      <c r="I198" s="147"/>
      <c r="J198" s="147"/>
      <c r="K198" s="147"/>
      <c r="L198" s="147"/>
      <c r="M198" s="147"/>
      <c r="N198" s="147"/>
      <c r="O198" s="147" t="s">
        <v>129</v>
      </c>
      <c r="P198" s="147">
        <v>0</v>
      </c>
      <c r="Q198" s="147"/>
      <c r="R198" s="147"/>
      <c r="S198" s="147"/>
      <c r="T198" s="147"/>
      <c r="U198" s="147"/>
      <c r="V198" s="147"/>
      <c r="W198" s="147"/>
      <c r="X198" s="147"/>
      <c r="Y198" s="147"/>
      <c r="Z198" s="147"/>
      <c r="AA198" s="147"/>
      <c r="AB198" s="147"/>
      <c r="AC198" s="147"/>
      <c r="AD198" s="147"/>
      <c r="AE198" s="147"/>
      <c r="AF198" s="147"/>
      <c r="AG198" s="147"/>
      <c r="AH198" s="147"/>
      <c r="AI198" s="147"/>
      <c r="AJ198" s="147"/>
      <c r="AK198" s="147"/>
      <c r="AL198" s="147"/>
      <c r="AM198" s="147"/>
      <c r="AN198" s="147"/>
      <c r="AO198" s="147"/>
      <c r="AP198" s="147"/>
    </row>
    <row r="199" spans="1:42" outlineLevel="1" x14ac:dyDescent="0.25">
      <c r="A199" s="168">
        <v>83</v>
      </c>
      <c r="B199" s="169" t="s">
        <v>367</v>
      </c>
      <c r="C199" s="182" t="s">
        <v>368</v>
      </c>
      <c r="D199" s="170" t="s">
        <v>329</v>
      </c>
      <c r="E199" s="171">
        <v>1</v>
      </c>
      <c r="F199" s="172"/>
      <c r="G199" s="173">
        <f>ROUND(E199*F199,2)</f>
        <v>0</v>
      </c>
      <c r="H199" s="147"/>
      <c r="I199" s="147"/>
      <c r="J199" s="147"/>
      <c r="K199" s="147"/>
      <c r="L199" s="147"/>
      <c r="M199" s="147"/>
      <c r="N199" s="147"/>
      <c r="O199" s="147" t="s">
        <v>127</v>
      </c>
      <c r="P199" s="147"/>
      <c r="Q199" s="147"/>
      <c r="R199" s="147"/>
      <c r="S199" s="147"/>
      <c r="T199" s="147"/>
      <c r="U199" s="147"/>
      <c r="V199" s="147"/>
      <c r="W199" s="147"/>
      <c r="X199" s="147"/>
      <c r="Y199" s="147"/>
      <c r="Z199" s="147"/>
      <c r="AA199" s="147"/>
      <c r="AB199" s="147"/>
      <c r="AC199" s="147"/>
      <c r="AD199" s="147"/>
      <c r="AE199" s="147"/>
      <c r="AF199" s="147"/>
      <c r="AG199" s="147"/>
      <c r="AH199" s="147"/>
      <c r="AI199" s="147"/>
      <c r="AJ199" s="147"/>
      <c r="AK199" s="147"/>
      <c r="AL199" s="147"/>
      <c r="AM199" s="147"/>
      <c r="AN199" s="147"/>
      <c r="AO199" s="147"/>
      <c r="AP199" s="147"/>
    </row>
    <row r="200" spans="1:42" outlineLevel="2" x14ac:dyDescent="0.25">
      <c r="A200" s="154"/>
      <c r="B200" s="155"/>
      <c r="C200" s="183" t="s">
        <v>52</v>
      </c>
      <c r="D200" s="159"/>
      <c r="E200" s="160">
        <v>1</v>
      </c>
      <c r="F200" s="157"/>
      <c r="G200" s="157"/>
      <c r="H200" s="147"/>
      <c r="I200" s="147"/>
      <c r="J200" s="147"/>
      <c r="K200" s="147"/>
      <c r="L200" s="147"/>
      <c r="M200" s="147"/>
      <c r="N200" s="147"/>
      <c r="O200" s="147" t="s">
        <v>129</v>
      </c>
      <c r="P200" s="147">
        <v>0</v>
      </c>
      <c r="Q200" s="147"/>
      <c r="R200" s="147"/>
      <c r="S200" s="147"/>
      <c r="T200" s="147"/>
      <c r="U200" s="147"/>
      <c r="V200" s="147"/>
      <c r="W200" s="147"/>
      <c r="X200" s="147"/>
      <c r="Y200" s="147"/>
      <c r="Z200" s="147"/>
      <c r="AA200" s="147"/>
      <c r="AB200" s="147"/>
      <c r="AC200" s="147"/>
      <c r="AD200" s="147"/>
      <c r="AE200" s="147"/>
      <c r="AF200" s="147"/>
      <c r="AG200" s="147"/>
      <c r="AH200" s="147"/>
      <c r="AI200" s="147"/>
      <c r="AJ200" s="147"/>
      <c r="AK200" s="147"/>
      <c r="AL200" s="147"/>
      <c r="AM200" s="147"/>
      <c r="AN200" s="147"/>
      <c r="AO200" s="147"/>
      <c r="AP200" s="147"/>
    </row>
    <row r="201" spans="1:42" outlineLevel="1" x14ac:dyDescent="0.25">
      <c r="A201" s="168">
        <v>84</v>
      </c>
      <c r="B201" s="169" t="s">
        <v>369</v>
      </c>
      <c r="C201" s="182" t="s">
        <v>370</v>
      </c>
      <c r="D201" s="170" t="s">
        <v>329</v>
      </c>
      <c r="E201" s="171">
        <v>1</v>
      </c>
      <c r="F201" s="172"/>
      <c r="G201" s="173">
        <f>ROUND(E201*F201,2)</f>
        <v>0</v>
      </c>
      <c r="H201" s="147"/>
      <c r="I201" s="147"/>
      <c r="J201" s="147"/>
      <c r="K201" s="147"/>
      <c r="L201" s="147"/>
      <c r="M201" s="147"/>
      <c r="N201" s="147"/>
      <c r="O201" s="147" t="s">
        <v>127</v>
      </c>
      <c r="P201" s="147"/>
      <c r="Q201" s="147"/>
      <c r="R201" s="147"/>
      <c r="S201" s="147"/>
      <c r="T201" s="147"/>
      <c r="U201" s="147"/>
      <c r="V201" s="147"/>
      <c r="W201" s="147"/>
      <c r="X201" s="147"/>
      <c r="Y201" s="147"/>
      <c r="Z201" s="147"/>
      <c r="AA201" s="147"/>
      <c r="AB201" s="147"/>
      <c r="AC201" s="147"/>
      <c r="AD201" s="147"/>
      <c r="AE201" s="147"/>
      <c r="AF201" s="147"/>
      <c r="AG201" s="147"/>
      <c r="AH201" s="147"/>
      <c r="AI201" s="147"/>
      <c r="AJ201" s="147"/>
      <c r="AK201" s="147"/>
      <c r="AL201" s="147"/>
      <c r="AM201" s="147"/>
      <c r="AN201" s="147"/>
      <c r="AO201" s="147"/>
      <c r="AP201" s="147"/>
    </row>
    <row r="202" spans="1:42" outlineLevel="2" x14ac:dyDescent="0.25">
      <c r="A202" s="154"/>
      <c r="B202" s="155"/>
      <c r="C202" s="183" t="s">
        <v>52</v>
      </c>
      <c r="D202" s="159"/>
      <c r="E202" s="160">
        <v>1</v>
      </c>
      <c r="F202" s="157"/>
      <c r="G202" s="157"/>
      <c r="H202" s="147"/>
      <c r="I202" s="147"/>
      <c r="J202" s="147"/>
      <c r="K202" s="147"/>
      <c r="L202" s="147"/>
      <c r="M202" s="147"/>
      <c r="N202" s="147"/>
      <c r="O202" s="147" t="s">
        <v>129</v>
      </c>
      <c r="P202" s="147">
        <v>0</v>
      </c>
      <c r="Q202" s="147"/>
      <c r="R202" s="147"/>
      <c r="S202" s="147"/>
      <c r="T202" s="147"/>
      <c r="U202" s="147"/>
      <c r="V202" s="147"/>
      <c r="W202" s="147"/>
      <c r="X202" s="147"/>
      <c r="Y202" s="147"/>
      <c r="Z202" s="147"/>
      <c r="AA202" s="147"/>
      <c r="AB202" s="147"/>
      <c r="AC202" s="147"/>
      <c r="AD202" s="147"/>
      <c r="AE202" s="147"/>
      <c r="AF202" s="147"/>
      <c r="AG202" s="147"/>
      <c r="AH202" s="147"/>
      <c r="AI202" s="147"/>
      <c r="AJ202" s="147"/>
      <c r="AK202" s="147"/>
      <c r="AL202" s="147"/>
      <c r="AM202" s="147"/>
      <c r="AN202" s="147"/>
      <c r="AO202" s="147"/>
      <c r="AP202" s="147"/>
    </row>
    <row r="203" spans="1:42" outlineLevel="1" x14ac:dyDescent="0.25">
      <c r="A203" s="168">
        <v>85</v>
      </c>
      <c r="B203" s="169" t="s">
        <v>371</v>
      </c>
      <c r="C203" s="182" t="s">
        <v>372</v>
      </c>
      <c r="D203" s="170" t="s">
        <v>329</v>
      </c>
      <c r="E203" s="171">
        <v>1</v>
      </c>
      <c r="F203" s="172"/>
      <c r="G203" s="173">
        <f>ROUND(E203*F203,2)</f>
        <v>0</v>
      </c>
      <c r="H203" s="147"/>
      <c r="I203" s="147"/>
      <c r="J203" s="147"/>
      <c r="K203" s="147"/>
      <c r="L203" s="147"/>
      <c r="M203" s="147"/>
      <c r="N203" s="147"/>
      <c r="O203" s="147" t="s">
        <v>127</v>
      </c>
      <c r="P203" s="147"/>
      <c r="Q203" s="147"/>
      <c r="R203" s="147"/>
      <c r="S203" s="147"/>
      <c r="T203" s="147"/>
      <c r="U203" s="147"/>
      <c r="V203" s="147"/>
      <c r="W203" s="147"/>
      <c r="X203" s="147"/>
      <c r="Y203" s="147"/>
      <c r="Z203" s="147"/>
      <c r="AA203" s="147"/>
      <c r="AB203" s="147"/>
      <c r="AC203" s="147"/>
      <c r="AD203" s="147"/>
      <c r="AE203" s="147"/>
      <c r="AF203" s="147"/>
      <c r="AG203" s="147"/>
      <c r="AH203" s="147"/>
      <c r="AI203" s="147"/>
      <c r="AJ203" s="147"/>
      <c r="AK203" s="147"/>
      <c r="AL203" s="147"/>
      <c r="AM203" s="147"/>
      <c r="AN203" s="147"/>
      <c r="AO203" s="147"/>
      <c r="AP203" s="147"/>
    </row>
    <row r="204" spans="1:42" outlineLevel="2" x14ac:dyDescent="0.25">
      <c r="A204" s="154"/>
      <c r="B204" s="155"/>
      <c r="C204" s="183" t="s">
        <v>52</v>
      </c>
      <c r="D204" s="159"/>
      <c r="E204" s="160">
        <v>1</v>
      </c>
      <c r="F204" s="157"/>
      <c r="G204" s="157"/>
      <c r="H204" s="147"/>
      <c r="I204" s="147"/>
      <c r="J204" s="147"/>
      <c r="K204" s="147"/>
      <c r="L204" s="147"/>
      <c r="M204" s="147"/>
      <c r="N204" s="147"/>
      <c r="O204" s="147" t="s">
        <v>129</v>
      </c>
      <c r="P204" s="147">
        <v>0</v>
      </c>
      <c r="Q204" s="147"/>
      <c r="R204" s="147"/>
      <c r="S204" s="147"/>
      <c r="T204" s="147"/>
      <c r="U204" s="147"/>
      <c r="V204" s="147"/>
      <c r="W204" s="147"/>
      <c r="X204" s="147"/>
      <c r="Y204" s="147"/>
      <c r="Z204" s="147"/>
      <c r="AA204" s="147"/>
      <c r="AB204" s="147"/>
      <c r="AC204" s="147"/>
      <c r="AD204" s="147"/>
      <c r="AE204" s="147"/>
      <c r="AF204" s="147"/>
      <c r="AG204" s="147"/>
      <c r="AH204" s="147"/>
      <c r="AI204" s="147"/>
      <c r="AJ204" s="147"/>
      <c r="AK204" s="147"/>
      <c r="AL204" s="147"/>
      <c r="AM204" s="147"/>
      <c r="AN204" s="147"/>
      <c r="AO204" s="147"/>
      <c r="AP204" s="147"/>
    </row>
    <row r="205" spans="1:42" outlineLevel="1" x14ac:dyDescent="0.25">
      <c r="A205" s="168">
        <v>86</v>
      </c>
      <c r="B205" s="169" t="s">
        <v>373</v>
      </c>
      <c r="C205" s="182" t="s">
        <v>374</v>
      </c>
      <c r="D205" s="170" t="s">
        <v>329</v>
      </c>
      <c r="E205" s="171">
        <v>5</v>
      </c>
      <c r="F205" s="172"/>
      <c r="G205" s="173">
        <f>ROUND(E205*F205,2)</f>
        <v>0</v>
      </c>
      <c r="H205" s="147"/>
      <c r="I205" s="147"/>
      <c r="J205" s="147"/>
      <c r="K205" s="147"/>
      <c r="L205" s="147"/>
      <c r="M205" s="147"/>
      <c r="N205" s="147"/>
      <c r="O205" s="147" t="s">
        <v>127</v>
      </c>
      <c r="P205" s="147"/>
      <c r="Q205" s="147"/>
      <c r="R205" s="147"/>
      <c r="S205" s="147"/>
      <c r="T205" s="147"/>
      <c r="U205" s="147"/>
      <c r="V205" s="147"/>
      <c r="W205" s="147"/>
      <c r="X205" s="147"/>
      <c r="Y205" s="147"/>
      <c r="Z205" s="147"/>
      <c r="AA205" s="147"/>
      <c r="AB205" s="147"/>
      <c r="AC205" s="147"/>
      <c r="AD205" s="147"/>
      <c r="AE205" s="147"/>
      <c r="AF205" s="147"/>
      <c r="AG205" s="147"/>
      <c r="AH205" s="147"/>
      <c r="AI205" s="147"/>
      <c r="AJ205" s="147"/>
      <c r="AK205" s="147"/>
      <c r="AL205" s="147"/>
      <c r="AM205" s="147"/>
      <c r="AN205" s="147"/>
      <c r="AO205" s="147"/>
      <c r="AP205" s="147"/>
    </row>
    <row r="206" spans="1:42" outlineLevel="2" x14ac:dyDescent="0.25">
      <c r="A206" s="154"/>
      <c r="B206" s="155"/>
      <c r="C206" s="183" t="s">
        <v>375</v>
      </c>
      <c r="D206" s="159"/>
      <c r="E206" s="160">
        <v>5</v>
      </c>
      <c r="F206" s="157"/>
      <c r="G206" s="157"/>
      <c r="H206" s="147"/>
      <c r="I206" s="147"/>
      <c r="J206" s="147"/>
      <c r="K206" s="147"/>
      <c r="L206" s="147"/>
      <c r="M206" s="147"/>
      <c r="N206" s="147"/>
      <c r="O206" s="147" t="s">
        <v>129</v>
      </c>
      <c r="P206" s="147">
        <v>0</v>
      </c>
      <c r="Q206" s="147"/>
      <c r="R206" s="147"/>
      <c r="S206" s="147"/>
      <c r="T206" s="147"/>
      <c r="U206" s="147"/>
      <c r="V206" s="147"/>
      <c r="W206" s="147"/>
      <c r="X206" s="147"/>
      <c r="Y206" s="147"/>
      <c r="Z206" s="147"/>
      <c r="AA206" s="147"/>
      <c r="AB206" s="147"/>
      <c r="AC206" s="147"/>
      <c r="AD206" s="147"/>
      <c r="AE206" s="147"/>
      <c r="AF206" s="147"/>
      <c r="AG206" s="147"/>
      <c r="AH206" s="147"/>
      <c r="AI206" s="147"/>
      <c r="AJ206" s="147"/>
      <c r="AK206" s="147"/>
      <c r="AL206" s="147"/>
      <c r="AM206" s="147"/>
      <c r="AN206" s="147"/>
      <c r="AO206" s="147"/>
      <c r="AP206" s="147"/>
    </row>
    <row r="207" spans="1:42" outlineLevel="1" x14ac:dyDescent="0.25">
      <c r="A207" s="168">
        <v>87</v>
      </c>
      <c r="B207" s="169" t="s">
        <v>376</v>
      </c>
      <c r="C207" s="182" t="s">
        <v>377</v>
      </c>
      <c r="D207" s="170" t="s">
        <v>329</v>
      </c>
      <c r="E207" s="171">
        <v>1</v>
      </c>
      <c r="F207" s="172"/>
      <c r="G207" s="173">
        <f>ROUND(E207*F207,2)</f>
        <v>0</v>
      </c>
      <c r="H207" s="147"/>
      <c r="I207" s="147"/>
      <c r="J207" s="147"/>
      <c r="K207" s="147"/>
      <c r="L207" s="147"/>
      <c r="M207" s="147"/>
      <c r="N207" s="147"/>
      <c r="O207" s="147" t="s">
        <v>127</v>
      </c>
      <c r="P207" s="147"/>
      <c r="Q207" s="147"/>
      <c r="R207" s="147"/>
      <c r="S207" s="147"/>
      <c r="T207" s="147"/>
      <c r="U207" s="147"/>
      <c r="V207" s="147"/>
      <c r="W207" s="147"/>
      <c r="X207" s="147"/>
      <c r="Y207" s="147"/>
      <c r="Z207" s="147"/>
      <c r="AA207" s="147"/>
      <c r="AB207" s="147"/>
      <c r="AC207" s="147"/>
      <c r="AD207" s="147"/>
      <c r="AE207" s="147"/>
      <c r="AF207" s="147"/>
      <c r="AG207" s="147"/>
      <c r="AH207" s="147"/>
      <c r="AI207" s="147"/>
      <c r="AJ207" s="147"/>
      <c r="AK207" s="147"/>
      <c r="AL207" s="147"/>
      <c r="AM207" s="147"/>
      <c r="AN207" s="147"/>
      <c r="AO207" s="147"/>
      <c r="AP207" s="147"/>
    </row>
    <row r="208" spans="1:42" outlineLevel="2" x14ac:dyDescent="0.25">
      <c r="A208" s="154"/>
      <c r="B208" s="155"/>
      <c r="C208" s="183" t="s">
        <v>52</v>
      </c>
      <c r="D208" s="159"/>
      <c r="E208" s="160">
        <v>1</v>
      </c>
      <c r="F208" s="157"/>
      <c r="G208" s="157"/>
      <c r="H208" s="147"/>
      <c r="I208" s="147"/>
      <c r="J208" s="147"/>
      <c r="K208" s="147"/>
      <c r="L208" s="147"/>
      <c r="M208" s="147"/>
      <c r="N208" s="147"/>
      <c r="O208" s="147" t="s">
        <v>129</v>
      </c>
      <c r="P208" s="147">
        <v>0</v>
      </c>
      <c r="Q208" s="147"/>
      <c r="R208" s="147"/>
      <c r="S208" s="147"/>
      <c r="T208" s="147"/>
      <c r="U208" s="147"/>
      <c r="V208" s="147"/>
      <c r="W208" s="147"/>
      <c r="X208" s="147"/>
      <c r="Y208" s="147"/>
      <c r="Z208" s="147"/>
      <c r="AA208" s="147"/>
      <c r="AB208" s="147"/>
      <c r="AC208" s="147"/>
      <c r="AD208" s="147"/>
      <c r="AE208" s="147"/>
      <c r="AF208" s="147"/>
      <c r="AG208" s="147"/>
      <c r="AH208" s="147"/>
      <c r="AI208" s="147"/>
      <c r="AJ208" s="147"/>
      <c r="AK208" s="147"/>
      <c r="AL208" s="147"/>
      <c r="AM208" s="147"/>
      <c r="AN208" s="147"/>
      <c r="AO208" s="147"/>
      <c r="AP208" s="147"/>
    </row>
    <row r="209" spans="1:42" outlineLevel="1" x14ac:dyDescent="0.25">
      <c r="A209" s="168">
        <v>88</v>
      </c>
      <c r="B209" s="169" t="s">
        <v>378</v>
      </c>
      <c r="C209" s="182" t="s">
        <v>379</v>
      </c>
      <c r="D209" s="170" t="s">
        <v>329</v>
      </c>
      <c r="E209" s="171">
        <v>13</v>
      </c>
      <c r="F209" s="172"/>
      <c r="G209" s="173">
        <f>ROUND(E209*F209,2)</f>
        <v>0</v>
      </c>
      <c r="H209" s="147"/>
      <c r="I209" s="147"/>
      <c r="J209" s="147"/>
      <c r="K209" s="147"/>
      <c r="L209" s="147"/>
      <c r="M209" s="147"/>
      <c r="N209" s="147"/>
      <c r="O209" s="147" t="s">
        <v>127</v>
      </c>
      <c r="P209" s="147"/>
      <c r="Q209" s="147"/>
      <c r="R209" s="147"/>
      <c r="S209" s="147"/>
      <c r="T209" s="147"/>
      <c r="U209" s="147"/>
      <c r="V209" s="147"/>
      <c r="W209" s="147"/>
      <c r="X209" s="147"/>
      <c r="Y209" s="147"/>
      <c r="Z209" s="147"/>
      <c r="AA209" s="147"/>
      <c r="AB209" s="147"/>
      <c r="AC209" s="147"/>
      <c r="AD209" s="147"/>
      <c r="AE209" s="147"/>
      <c r="AF209" s="147"/>
      <c r="AG209" s="147"/>
      <c r="AH209" s="147"/>
      <c r="AI209" s="147"/>
      <c r="AJ209" s="147"/>
      <c r="AK209" s="147"/>
      <c r="AL209" s="147"/>
      <c r="AM209" s="147"/>
      <c r="AN209" s="147"/>
      <c r="AO209" s="147"/>
      <c r="AP209" s="147"/>
    </row>
    <row r="210" spans="1:42" outlineLevel="2" x14ac:dyDescent="0.25">
      <c r="A210" s="154"/>
      <c r="B210" s="155"/>
      <c r="C210" s="183" t="s">
        <v>380</v>
      </c>
      <c r="D210" s="159"/>
      <c r="E210" s="160">
        <v>5</v>
      </c>
      <c r="F210" s="157"/>
      <c r="G210" s="157"/>
      <c r="H210" s="147"/>
      <c r="I210" s="147"/>
      <c r="J210" s="147"/>
      <c r="K210" s="147"/>
      <c r="L210" s="147"/>
      <c r="M210" s="147"/>
      <c r="N210" s="147"/>
      <c r="O210" s="147" t="s">
        <v>129</v>
      </c>
      <c r="P210" s="147">
        <v>0</v>
      </c>
      <c r="Q210" s="147"/>
      <c r="R210" s="147"/>
      <c r="S210" s="147"/>
      <c r="T210" s="147"/>
      <c r="U210" s="147"/>
      <c r="V210" s="147"/>
      <c r="W210" s="147"/>
      <c r="X210" s="147"/>
      <c r="Y210" s="147"/>
      <c r="Z210" s="147"/>
      <c r="AA210" s="147"/>
      <c r="AB210" s="147"/>
      <c r="AC210" s="147"/>
      <c r="AD210" s="147"/>
      <c r="AE210" s="147"/>
      <c r="AF210" s="147"/>
      <c r="AG210" s="147"/>
      <c r="AH210" s="147"/>
      <c r="AI210" s="147"/>
      <c r="AJ210" s="147"/>
      <c r="AK210" s="147"/>
      <c r="AL210" s="147"/>
      <c r="AM210" s="147"/>
      <c r="AN210" s="147"/>
      <c r="AO210" s="147"/>
      <c r="AP210" s="147"/>
    </row>
    <row r="211" spans="1:42" outlineLevel="3" x14ac:dyDescent="0.25">
      <c r="A211" s="154"/>
      <c r="B211" s="155"/>
      <c r="C211" s="183" t="s">
        <v>381</v>
      </c>
      <c r="D211" s="159"/>
      <c r="E211" s="160">
        <v>8</v>
      </c>
      <c r="F211" s="157"/>
      <c r="G211" s="157"/>
      <c r="H211" s="147"/>
      <c r="I211" s="147"/>
      <c r="J211" s="147"/>
      <c r="K211" s="147"/>
      <c r="L211" s="147"/>
      <c r="M211" s="147"/>
      <c r="N211" s="147"/>
      <c r="O211" s="147" t="s">
        <v>129</v>
      </c>
      <c r="P211" s="147">
        <v>0</v>
      </c>
      <c r="Q211" s="147"/>
      <c r="R211" s="147"/>
      <c r="S211" s="147"/>
      <c r="T211" s="147"/>
      <c r="U211" s="147"/>
      <c r="V211" s="147"/>
      <c r="W211" s="147"/>
      <c r="X211" s="147"/>
      <c r="Y211" s="147"/>
      <c r="Z211" s="147"/>
      <c r="AA211" s="147"/>
      <c r="AB211" s="147"/>
      <c r="AC211" s="147"/>
      <c r="AD211" s="147"/>
      <c r="AE211" s="147"/>
      <c r="AF211" s="147"/>
      <c r="AG211" s="147"/>
      <c r="AH211" s="147"/>
      <c r="AI211" s="147"/>
      <c r="AJ211" s="147"/>
      <c r="AK211" s="147"/>
      <c r="AL211" s="147"/>
      <c r="AM211" s="147"/>
      <c r="AN211" s="147"/>
      <c r="AO211" s="147"/>
      <c r="AP211" s="147"/>
    </row>
    <row r="212" spans="1:42" outlineLevel="1" x14ac:dyDescent="0.25">
      <c r="A212" s="174">
        <v>89</v>
      </c>
      <c r="B212" s="175" t="s">
        <v>382</v>
      </c>
      <c r="C212" s="184" t="s">
        <v>383</v>
      </c>
      <c r="D212" s="176" t="s">
        <v>242</v>
      </c>
      <c r="E212" s="177">
        <v>1</v>
      </c>
      <c r="F212" s="178"/>
      <c r="G212" s="179">
        <f>ROUND(E212*F212,2)</f>
        <v>0</v>
      </c>
      <c r="H212" s="147"/>
      <c r="I212" s="147"/>
      <c r="J212" s="147"/>
      <c r="K212" s="147"/>
      <c r="L212" s="147"/>
      <c r="M212" s="147"/>
      <c r="N212" s="147"/>
      <c r="O212" s="147" t="s">
        <v>127</v>
      </c>
      <c r="P212" s="147"/>
      <c r="Q212" s="147"/>
      <c r="R212" s="147"/>
      <c r="S212" s="147"/>
      <c r="T212" s="147"/>
      <c r="U212" s="147"/>
      <c r="V212" s="147"/>
      <c r="W212" s="147"/>
      <c r="X212" s="147"/>
      <c r="Y212" s="147"/>
      <c r="Z212" s="147"/>
      <c r="AA212" s="147"/>
      <c r="AB212" s="147"/>
      <c r="AC212" s="147"/>
      <c r="AD212" s="147"/>
      <c r="AE212" s="147"/>
      <c r="AF212" s="147"/>
      <c r="AG212" s="147"/>
      <c r="AH212" s="147"/>
      <c r="AI212" s="147"/>
      <c r="AJ212" s="147"/>
      <c r="AK212" s="147"/>
      <c r="AL212" s="147"/>
      <c r="AM212" s="147"/>
      <c r="AN212" s="147"/>
      <c r="AO212" s="147"/>
      <c r="AP212" s="147"/>
    </row>
    <row r="213" spans="1:42" outlineLevel="1" x14ac:dyDescent="0.25">
      <c r="A213" s="168">
        <v>90</v>
      </c>
      <c r="B213" s="169" t="s">
        <v>384</v>
      </c>
      <c r="C213" s="182" t="s">
        <v>385</v>
      </c>
      <c r="D213" s="170" t="s">
        <v>329</v>
      </c>
      <c r="E213" s="171">
        <v>10</v>
      </c>
      <c r="F213" s="172"/>
      <c r="G213" s="173">
        <f>ROUND(E213*F213,2)</f>
        <v>0</v>
      </c>
      <c r="H213" s="147"/>
      <c r="I213" s="147"/>
      <c r="J213" s="147"/>
      <c r="K213" s="147"/>
      <c r="L213" s="147"/>
      <c r="M213" s="147"/>
      <c r="N213" s="147"/>
      <c r="O213" s="147" t="s">
        <v>386</v>
      </c>
      <c r="P213" s="147"/>
      <c r="Q213" s="147"/>
      <c r="R213" s="147"/>
      <c r="S213" s="147"/>
      <c r="T213" s="147"/>
      <c r="U213" s="147"/>
      <c r="V213" s="147"/>
      <c r="W213" s="147"/>
      <c r="X213" s="147"/>
      <c r="Y213" s="147"/>
      <c r="Z213" s="147"/>
      <c r="AA213" s="147"/>
      <c r="AB213" s="147"/>
      <c r="AC213" s="147"/>
      <c r="AD213" s="147"/>
      <c r="AE213" s="147"/>
      <c r="AF213" s="147"/>
      <c r="AG213" s="147"/>
      <c r="AH213" s="147"/>
      <c r="AI213" s="147"/>
      <c r="AJ213" s="147"/>
      <c r="AK213" s="147"/>
      <c r="AL213" s="147"/>
      <c r="AM213" s="147"/>
      <c r="AN213" s="147"/>
      <c r="AO213" s="147"/>
      <c r="AP213" s="147"/>
    </row>
    <row r="214" spans="1:42" outlineLevel="2" x14ac:dyDescent="0.25">
      <c r="A214" s="154"/>
      <c r="B214" s="155"/>
      <c r="C214" s="183" t="s">
        <v>387</v>
      </c>
      <c r="D214" s="159"/>
      <c r="E214" s="160">
        <v>6</v>
      </c>
      <c r="F214" s="157"/>
      <c r="G214" s="157"/>
      <c r="H214" s="147"/>
      <c r="I214" s="147"/>
      <c r="J214" s="147"/>
      <c r="K214" s="147"/>
      <c r="L214" s="147"/>
      <c r="M214" s="147"/>
      <c r="N214" s="147"/>
      <c r="O214" s="147" t="s">
        <v>129</v>
      </c>
      <c r="P214" s="147">
        <v>0</v>
      </c>
      <c r="Q214" s="147"/>
      <c r="R214" s="147"/>
      <c r="S214" s="147"/>
      <c r="T214" s="147"/>
      <c r="U214" s="147"/>
      <c r="V214" s="147"/>
      <c r="W214" s="147"/>
      <c r="X214" s="147"/>
      <c r="Y214" s="147"/>
      <c r="Z214" s="147"/>
      <c r="AA214" s="147"/>
      <c r="AB214" s="147"/>
      <c r="AC214" s="147"/>
      <c r="AD214" s="147"/>
      <c r="AE214" s="147"/>
      <c r="AF214" s="147"/>
      <c r="AG214" s="147"/>
      <c r="AH214" s="147"/>
      <c r="AI214" s="147"/>
      <c r="AJ214" s="147"/>
      <c r="AK214" s="147"/>
      <c r="AL214" s="147"/>
      <c r="AM214" s="147"/>
      <c r="AN214" s="147"/>
      <c r="AO214" s="147"/>
      <c r="AP214" s="147"/>
    </row>
    <row r="215" spans="1:42" outlineLevel="3" x14ac:dyDescent="0.25">
      <c r="A215" s="154"/>
      <c r="B215" s="155"/>
      <c r="C215" s="183" t="s">
        <v>388</v>
      </c>
      <c r="D215" s="159"/>
      <c r="E215" s="160">
        <v>4</v>
      </c>
      <c r="F215" s="157"/>
      <c r="G215" s="157"/>
      <c r="H215" s="147"/>
      <c r="I215" s="147"/>
      <c r="J215" s="147"/>
      <c r="K215" s="147"/>
      <c r="L215" s="147"/>
      <c r="M215" s="147"/>
      <c r="N215" s="147"/>
      <c r="O215" s="147" t="s">
        <v>129</v>
      </c>
      <c r="P215" s="147">
        <v>0</v>
      </c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</row>
    <row r="216" spans="1:42" ht="20.399999999999999" outlineLevel="1" x14ac:dyDescent="0.25">
      <c r="A216" s="168">
        <v>91</v>
      </c>
      <c r="B216" s="169" t="s">
        <v>389</v>
      </c>
      <c r="C216" s="182" t="s">
        <v>390</v>
      </c>
      <c r="D216" s="170" t="s">
        <v>242</v>
      </c>
      <c r="E216" s="171">
        <v>1</v>
      </c>
      <c r="F216" s="172"/>
      <c r="G216" s="173">
        <f>ROUND(E216*F216,2)</f>
        <v>0</v>
      </c>
      <c r="H216" s="147"/>
      <c r="I216" s="147"/>
      <c r="J216" s="147"/>
      <c r="K216" s="147"/>
      <c r="L216" s="147"/>
      <c r="M216" s="147"/>
      <c r="N216" s="147"/>
      <c r="O216" s="147" t="s">
        <v>127</v>
      </c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</row>
    <row r="217" spans="1:42" outlineLevel="2" x14ac:dyDescent="0.25">
      <c r="A217" s="154"/>
      <c r="B217" s="155"/>
      <c r="C217" s="183" t="s">
        <v>391</v>
      </c>
      <c r="D217" s="159"/>
      <c r="E217" s="160">
        <v>1</v>
      </c>
      <c r="F217" s="157"/>
      <c r="G217" s="157"/>
      <c r="H217" s="147"/>
      <c r="I217" s="147"/>
      <c r="J217" s="147"/>
      <c r="K217" s="147"/>
      <c r="L217" s="147"/>
      <c r="M217" s="147"/>
      <c r="N217" s="147"/>
      <c r="O217" s="147" t="s">
        <v>129</v>
      </c>
      <c r="P217" s="147">
        <v>0</v>
      </c>
      <c r="Q217" s="147"/>
      <c r="R217" s="147"/>
      <c r="S217" s="147"/>
      <c r="T217" s="147"/>
      <c r="U217" s="147"/>
      <c r="V217" s="147"/>
      <c r="W217" s="147"/>
      <c r="X217" s="147"/>
      <c r="Y217" s="147"/>
      <c r="Z217" s="147"/>
      <c r="AA217" s="147"/>
      <c r="AB217" s="147"/>
      <c r="AC217" s="147"/>
      <c r="AD217" s="147"/>
      <c r="AE217" s="147"/>
      <c r="AF217" s="147"/>
      <c r="AG217" s="147"/>
      <c r="AH217" s="147"/>
      <c r="AI217" s="147"/>
      <c r="AJ217" s="147"/>
      <c r="AK217" s="147"/>
      <c r="AL217" s="147"/>
      <c r="AM217" s="147"/>
      <c r="AN217" s="147"/>
      <c r="AO217" s="147"/>
      <c r="AP217" s="147"/>
    </row>
    <row r="218" spans="1:42" outlineLevel="1" x14ac:dyDescent="0.25">
      <c r="A218" s="174">
        <v>92</v>
      </c>
      <c r="B218" s="175" t="s">
        <v>392</v>
      </c>
      <c r="C218" s="184" t="s">
        <v>393</v>
      </c>
      <c r="D218" s="176" t="s">
        <v>242</v>
      </c>
      <c r="E218" s="177">
        <v>1</v>
      </c>
      <c r="F218" s="178"/>
      <c r="G218" s="179">
        <f>ROUND(E218*F218,2)</f>
        <v>0</v>
      </c>
      <c r="H218" s="147"/>
      <c r="I218" s="147"/>
      <c r="J218" s="147"/>
      <c r="K218" s="147"/>
      <c r="L218" s="147"/>
      <c r="M218" s="147"/>
      <c r="N218" s="147"/>
      <c r="O218" s="147" t="s">
        <v>127</v>
      </c>
      <c r="P218" s="147"/>
      <c r="Q218" s="147"/>
      <c r="R218" s="147"/>
      <c r="S218" s="147"/>
      <c r="T218" s="147"/>
      <c r="U218" s="147"/>
      <c r="V218" s="147"/>
      <c r="W218" s="147"/>
      <c r="X218" s="147"/>
      <c r="Y218" s="147"/>
      <c r="Z218" s="147"/>
      <c r="AA218" s="147"/>
      <c r="AB218" s="147"/>
      <c r="AC218" s="147"/>
      <c r="AD218" s="147"/>
      <c r="AE218" s="147"/>
      <c r="AF218" s="147"/>
      <c r="AG218" s="147"/>
      <c r="AH218" s="147"/>
      <c r="AI218" s="147"/>
      <c r="AJ218" s="147"/>
      <c r="AK218" s="147"/>
      <c r="AL218" s="147"/>
      <c r="AM218" s="147"/>
      <c r="AN218" s="147"/>
      <c r="AO218" s="147"/>
      <c r="AP218" s="147"/>
    </row>
    <row r="219" spans="1:42" outlineLevel="1" x14ac:dyDescent="0.25">
      <c r="A219" s="168">
        <v>93</v>
      </c>
      <c r="B219" s="169" t="s">
        <v>394</v>
      </c>
      <c r="C219" s="182" t="s">
        <v>395</v>
      </c>
      <c r="D219" s="170" t="s">
        <v>329</v>
      </c>
      <c r="E219" s="171">
        <v>5</v>
      </c>
      <c r="F219" s="172"/>
      <c r="G219" s="173">
        <f>ROUND(E219*F219,2)</f>
        <v>0</v>
      </c>
      <c r="H219" s="147"/>
      <c r="I219" s="147"/>
      <c r="J219" s="147"/>
      <c r="K219" s="147"/>
      <c r="L219" s="147"/>
      <c r="M219" s="147"/>
      <c r="N219" s="147"/>
      <c r="O219" s="147" t="s">
        <v>127</v>
      </c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  <c r="AN219" s="147"/>
      <c r="AO219" s="147"/>
      <c r="AP219" s="147"/>
    </row>
    <row r="220" spans="1:42" outlineLevel="2" x14ac:dyDescent="0.25">
      <c r="A220" s="154"/>
      <c r="B220" s="155"/>
      <c r="C220" s="183" t="s">
        <v>396</v>
      </c>
      <c r="D220" s="159"/>
      <c r="E220" s="160">
        <v>5</v>
      </c>
      <c r="F220" s="157"/>
      <c r="G220" s="157"/>
      <c r="H220" s="147"/>
      <c r="I220" s="147"/>
      <c r="J220" s="147"/>
      <c r="K220" s="147"/>
      <c r="L220" s="147"/>
      <c r="M220" s="147"/>
      <c r="N220" s="147"/>
      <c r="O220" s="147" t="s">
        <v>129</v>
      </c>
      <c r="P220" s="147">
        <v>0</v>
      </c>
      <c r="Q220" s="147"/>
      <c r="R220" s="147"/>
      <c r="S220" s="147"/>
      <c r="T220" s="147"/>
      <c r="U220" s="147"/>
      <c r="V220" s="147"/>
      <c r="W220" s="147"/>
      <c r="X220" s="147"/>
      <c r="Y220" s="147"/>
      <c r="Z220" s="147"/>
      <c r="AA220" s="147"/>
      <c r="AB220" s="147"/>
      <c r="AC220" s="147"/>
      <c r="AD220" s="147"/>
      <c r="AE220" s="147"/>
      <c r="AF220" s="147"/>
      <c r="AG220" s="147"/>
      <c r="AH220" s="147"/>
      <c r="AI220" s="147"/>
      <c r="AJ220" s="147"/>
      <c r="AK220" s="147"/>
      <c r="AL220" s="147"/>
      <c r="AM220" s="147"/>
      <c r="AN220" s="147"/>
      <c r="AO220" s="147"/>
      <c r="AP220" s="147"/>
    </row>
    <row r="221" spans="1:42" ht="20.399999999999999" outlineLevel="1" x14ac:dyDescent="0.25">
      <c r="A221" s="174">
        <v>94</v>
      </c>
      <c r="B221" s="175" t="s">
        <v>397</v>
      </c>
      <c r="C221" s="184" t="s">
        <v>398</v>
      </c>
      <c r="D221" s="176" t="s">
        <v>242</v>
      </c>
      <c r="E221" s="177">
        <v>1</v>
      </c>
      <c r="F221" s="178"/>
      <c r="G221" s="179">
        <f>ROUND(E221*F221,2)</f>
        <v>0</v>
      </c>
      <c r="H221" s="147"/>
      <c r="I221" s="147"/>
      <c r="J221" s="147"/>
      <c r="K221" s="147"/>
      <c r="L221" s="147"/>
      <c r="M221" s="147"/>
      <c r="N221" s="147"/>
      <c r="O221" s="147" t="s">
        <v>127</v>
      </c>
      <c r="P221" s="147"/>
      <c r="Q221" s="147"/>
      <c r="R221" s="147"/>
      <c r="S221" s="147"/>
      <c r="T221" s="147"/>
      <c r="U221" s="147"/>
      <c r="V221" s="147"/>
      <c r="W221" s="147"/>
      <c r="X221" s="147"/>
      <c r="Y221" s="147"/>
      <c r="Z221" s="147"/>
      <c r="AA221" s="147"/>
      <c r="AB221" s="147"/>
      <c r="AC221" s="147"/>
      <c r="AD221" s="147"/>
      <c r="AE221" s="147"/>
      <c r="AF221" s="147"/>
      <c r="AG221" s="147"/>
      <c r="AH221" s="147"/>
      <c r="AI221" s="147"/>
      <c r="AJ221" s="147"/>
      <c r="AK221" s="147"/>
      <c r="AL221" s="147"/>
      <c r="AM221" s="147"/>
      <c r="AN221" s="147"/>
      <c r="AO221" s="147"/>
      <c r="AP221" s="147"/>
    </row>
    <row r="222" spans="1:42" outlineLevel="1" x14ac:dyDescent="0.25">
      <c r="A222" s="174">
        <v>95</v>
      </c>
      <c r="B222" s="175" t="s">
        <v>399</v>
      </c>
      <c r="C222" s="184" t="s">
        <v>400</v>
      </c>
      <c r="D222" s="176" t="s">
        <v>242</v>
      </c>
      <c r="E222" s="177">
        <v>1</v>
      </c>
      <c r="F222" s="178"/>
      <c r="G222" s="179">
        <f>ROUND(E222*F222,2)</f>
        <v>0</v>
      </c>
      <c r="H222" s="147"/>
      <c r="I222" s="147"/>
      <c r="J222" s="147"/>
      <c r="K222" s="147"/>
      <c r="L222" s="147"/>
      <c r="M222" s="147"/>
      <c r="N222" s="147"/>
      <c r="O222" s="147" t="s">
        <v>127</v>
      </c>
      <c r="P222" s="147"/>
      <c r="Q222" s="147"/>
      <c r="R222" s="147"/>
      <c r="S222" s="147"/>
      <c r="T222" s="147"/>
      <c r="U222" s="147"/>
      <c r="V222" s="147"/>
      <c r="W222" s="147"/>
      <c r="X222" s="147"/>
      <c r="Y222" s="147"/>
      <c r="Z222" s="147"/>
      <c r="AA222" s="147"/>
      <c r="AB222" s="147"/>
      <c r="AC222" s="147"/>
      <c r="AD222" s="147"/>
      <c r="AE222" s="147"/>
      <c r="AF222" s="147"/>
      <c r="AG222" s="147"/>
      <c r="AH222" s="147"/>
      <c r="AI222" s="147"/>
      <c r="AJ222" s="147"/>
      <c r="AK222" s="147"/>
      <c r="AL222" s="147"/>
      <c r="AM222" s="147"/>
      <c r="AN222" s="147"/>
      <c r="AO222" s="147"/>
      <c r="AP222" s="147"/>
    </row>
    <row r="223" spans="1:42" outlineLevel="1" x14ac:dyDescent="0.25">
      <c r="A223" s="168">
        <v>96</v>
      </c>
      <c r="B223" s="169" t="s">
        <v>401</v>
      </c>
      <c r="C223" s="182" t="s">
        <v>402</v>
      </c>
      <c r="D223" s="170" t="s">
        <v>242</v>
      </c>
      <c r="E223" s="171">
        <v>4</v>
      </c>
      <c r="F223" s="172"/>
      <c r="G223" s="173">
        <f>ROUND(E223*F223,2)</f>
        <v>0</v>
      </c>
      <c r="H223" s="147"/>
      <c r="I223" s="147"/>
      <c r="J223" s="147"/>
      <c r="K223" s="147"/>
      <c r="L223" s="147"/>
      <c r="M223" s="147"/>
      <c r="N223" s="147"/>
      <c r="O223" s="147" t="s">
        <v>127</v>
      </c>
      <c r="P223" s="147"/>
      <c r="Q223" s="147"/>
      <c r="R223" s="147"/>
      <c r="S223" s="147"/>
      <c r="T223" s="147"/>
      <c r="U223" s="147"/>
      <c r="V223" s="147"/>
      <c r="W223" s="147"/>
      <c r="X223" s="147"/>
      <c r="Y223" s="147"/>
      <c r="Z223" s="147"/>
      <c r="AA223" s="147"/>
      <c r="AB223" s="147"/>
      <c r="AC223" s="147"/>
      <c r="AD223" s="147"/>
      <c r="AE223" s="147"/>
      <c r="AF223" s="147"/>
      <c r="AG223" s="147"/>
      <c r="AH223" s="147"/>
      <c r="AI223" s="147"/>
      <c r="AJ223" s="147"/>
      <c r="AK223" s="147"/>
      <c r="AL223" s="147"/>
      <c r="AM223" s="147"/>
      <c r="AN223" s="147"/>
      <c r="AO223" s="147"/>
      <c r="AP223" s="147"/>
    </row>
    <row r="224" spans="1:42" outlineLevel="2" x14ac:dyDescent="0.25">
      <c r="A224" s="154"/>
      <c r="B224" s="155"/>
      <c r="C224" s="183" t="s">
        <v>56</v>
      </c>
      <c r="D224" s="159"/>
      <c r="E224" s="160">
        <v>4</v>
      </c>
      <c r="F224" s="157"/>
      <c r="G224" s="157"/>
      <c r="H224" s="147"/>
      <c r="I224" s="147"/>
      <c r="J224" s="147"/>
      <c r="K224" s="147"/>
      <c r="L224" s="147"/>
      <c r="M224" s="147"/>
      <c r="N224" s="147"/>
      <c r="O224" s="147" t="s">
        <v>129</v>
      </c>
      <c r="P224" s="147">
        <v>0</v>
      </c>
      <c r="Q224" s="147"/>
      <c r="R224" s="147"/>
      <c r="S224" s="147"/>
      <c r="T224" s="147"/>
      <c r="U224" s="147"/>
      <c r="V224" s="147"/>
      <c r="W224" s="147"/>
      <c r="X224" s="147"/>
      <c r="Y224" s="147"/>
      <c r="Z224" s="147"/>
      <c r="AA224" s="147"/>
      <c r="AB224" s="147"/>
      <c r="AC224" s="147"/>
      <c r="AD224" s="147"/>
      <c r="AE224" s="147"/>
      <c r="AF224" s="147"/>
      <c r="AG224" s="147"/>
      <c r="AH224" s="147"/>
      <c r="AI224" s="147"/>
      <c r="AJ224" s="147"/>
      <c r="AK224" s="147"/>
      <c r="AL224" s="147"/>
      <c r="AM224" s="147"/>
      <c r="AN224" s="147"/>
      <c r="AO224" s="147"/>
      <c r="AP224" s="147"/>
    </row>
    <row r="225" spans="1:42" outlineLevel="1" x14ac:dyDescent="0.25">
      <c r="A225" s="168">
        <v>97</v>
      </c>
      <c r="B225" s="169" t="s">
        <v>403</v>
      </c>
      <c r="C225" s="182" t="s">
        <v>404</v>
      </c>
      <c r="D225" s="170" t="s">
        <v>242</v>
      </c>
      <c r="E225" s="171">
        <v>1</v>
      </c>
      <c r="F225" s="172"/>
      <c r="G225" s="173">
        <f>ROUND(E225*F225,2)</f>
        <v>0</v>
      </c>
      <c r="H225" s="147"/>
      <c r="I225" s="147"/>
      <c r="J225" s="147"/>
      <c r="K225" s="147"/>
      <c r="L225" s="147"/>
      <c r="M225" s="147"/>
      <c r="N225" s="147"/>
      <c r="O225" s="147" t="s">
        <v>127</v>
      </c>
      <c r="P225" s="147"/>
      <c r="Q225" s="147"/>
      <c r="R225" s="147"/>
      <c r="S225" s="147"/>
      <c r="T225" s="147"/>
      <c r="U225" s="147"/>
      <c r="V225" s="147"/>
      <c r="W225" s="147"/>
      <c r="X225" s="147"/>
      <c r="Y225" s="147"/>
      <c r="Z225" s="147"/>
      <c r="AA225" s="147"/>
      <c r="AB225" s="147"/>
      <c r="AC225" s="147"/>
      <c r="AD225" s="147"/>
      <c r="AE225" s="147"/>
      <c r="AF225" s="147"/>
      <c r="AG225" s="147"/>
      <c r="AH225" s="147"/>
      <c r="AI225" s="147"/>
      <c r="AJ225" s="147"/>
      <c r="AK225" s="147"/>
      <c r="AL225" s="147"/>
      <c r="AM225" s="147"/>
      <c r="AN225" s="147"/>
      <c r="AO225" s="147"/>
      <c r="AP225" s="147"/>
    </row>
    <row r="226" spans="1:42" outlineLevel="2" x14ac:dyDescent="0.25">
      <c r="A226" s="154"/>
      <c r="B226" s="155"/>
      <c r="C226" s="183" t="s">
        <v>405</v>
      </c>
      <c r="D226" s="159"/>
      <c r="E226" s="160">
        <v>1</v>
      </c>
      <c r="F226" s="157"/>
      <c r="G226" s="157"/>
      <c r="H226" s="147"/>
      <c r="I226" s="147"/>
      <c r="J226" s="147"/>
      <c r="K226" s="147"/>
      <c r="L226" s="147"/>
      <c r="M226" s="147"/>
      <c r="N226" s="147"/>
      <c r="O226" s="147" t="s">
        <v>129</v>
      </c>
      <c r="P226" s="147">
        <v>0</v>
      </c>
      <c r="Q226" s="147"/>
      <c r="R226" s="147"/>
      <c r="S226" s="147"/>
      <c r="T226" s="147"/>
      <c r="U226" s="147"/>
      <c r="V226" s="147"/>
      <c r="W226" s="147"/>
      <c r="X226" s="147"/>
      <c r="Y226" s="147"/>
      <c r="Z226" s="147"/>
      <c r="AA226" s="147"/>
      <c r="AB226" s="147"/>
      <c r="AC226" s="147"/>
      <c r="AD226" s="147"/>
      <c r="AE226" s="147"/>
      <c r="AF226" s="147"/>
      <c r="AG226" s="147"/>
      <c r="AH226" s="147"/>
      <c r="AI226" s="147"/>
      <c r="AJ226" s="147"/>
      <c r="AK226" s="147"/>
      <c r="AL226" s="147"/>
      <c r="AM226" s="147"/>
      <c r="AN226" s="147"/>
      <c r="AO226" s="147"/>
      <c r="AP226" s="147"/>
    </row>
    <row r="227" spans="1:42" outlineLevel="1" x14ac:dyDescent="0.25">
      <c r="A227" s="168">
        <v>98</v>
      </c>
      <c r="B227" s="169" t="s">
        <v>406</v>
      </c>
      <c r="C227" s="182" t="s">
        <v>407</v>
      </c>
      <c r="D227" s="170" t="s">
        <v>329</v>
      </c>
      <c r="E227" s="171">
        <v>4</v>
      </c>
      <c r="F227" s="172"/>
      <c r="G227" s="173">
        <f>ROUND(E227*F227,2)</f>
        <v>0</v>
      </c>
      <c r="H227" s="147"/>
      <c r="I227" s="147"/>
      <c r="J227" s="147"/>
      <c r="K227" s="147"/>
      <c r="L227" s="147"/>
      <c r="M227" s="147"/>
      <c r="N227" s="147"/>
      <c r="O227" s="147" t="s">
        <v>127</v>
      </c>
      <c r="P227" s="147"/>
      <c r="Q227" s="147"/>
      <c r="R227" s="147"/>
      <c r="S227" s="147"/>
      <c r="T227" s="147"/>
      <c r="U227" s="147"/>
      <c r="V227" s="147"/>
      <c r="W227" s="147"/>
      <c r="X227" s="147"/>
      <c r="Y227" s="147"/>
      <c r="Z227" s="147"/>
      <c r="AA227" s="147"/>
      <c r="AB227" s="147"/>
      <c r="AC227" s="147"/>
      <c r="AD227" s="147"/>
      <c r="AE227" s="147"/>
      <c r="AF227" s="147"/>
      <c r="AG227" s="147"/>
      <c r="AH227" s="147"/>
      <c r="AI227" s="147"/>
      <c r="AJ227" s="147"/>
      <c r="AK227" s="147"/>
      <c r="AL227" s="147"/>
      <c r="AM227" s="147"/>
      <c r="AN227" s="147"/>
      <c r="AO227" s="147"/>
      <c r="AP227" s="147"/>
    </row>
    <row r="228" spans="1:42" outlineLevel="2" x14ac:dyDescent="0.25">
      <c r="A228" s="154"/>
      <c r="B228" s="155"/>
      <c r="C228" s="183" t="s">
        <v>56</v>
      </c>
      <c r="D228" s="159"/>
      <c r="E228" s="160">
        <v>4</v>
      </c>
      <c r="F228" s="157"/>
      <c r="G228" s="157"/>
      <c r="H228" s="147"/>
      <c r="I228" s="147"/>
      <c r="J228" s="147"/>
      <c r="K228" s="147"/>
      <c r="L228" s="147"/>
      <c r="M228" s="147"/>
      <c r="N228" s="147"/>
      <c r="O228" s="147" t="s">
        <v>129</v>
      </c>
      <c r="P228" s="147">
        <v>0</v>
      </c>
      <c r="Q228" s="147"/>
      <c r="R228" s="147"/>
      <c r="S228" s="147"/>
      <c r="T228" s="147"/>
      <c r="U228" s="147"/>
      <c r="V228" s="147"/>
      <c r="W228" s="147"/>
      <c r="X228" s="147"/>
      <c r="Y228" s="147"/>
      <c r="Z228" s="147"/>
      <c r="AA228" s="147"/>
      <c r="AB228" s="147"/>
      <c r="AC228" s="147"/>
      <c r="AD228" s="147"/>
      <c r="AE228" s="147"/>
      <c r="AF228" s="147"/>
      <c r="AG228" s="147"/>
      <c r="AH228" s="147"/>
      <c r="AI228" s="147"/>
      <c r="AJ228" s="147"/>
      <c r="AK228" s="147"/>
      <c r="AL228" s="147"/>
      <c r="AM228" s="147"/>
      <c r="AN228" s="147"/>
      <c r="AO228" s="147"/>
      <c r="AP228" s="147"/>
    </row>
    <row r="229" spans="1:42" outlineLevel="1" x14ac:dyDescent="0.25">
      <c r="A229" s="168">
        <v>99</v>
      </c>
      <c r="B229" s="169" t="s">
        <v>408</v>
      </c>
      <c r="C229" s="182" t="s">
        <v>409</v>
      </c>
      <c r="D229" s="170" t="s">
        <v>329</v>
      </c>
      <c r="E229" s="171">
        <v>4</v>
      </c>
      <c r="F229" s="172"/>
      <c r="G229" s="173">
        <f>ROUND(E229*F229,2)</f>
        <v>0</v>
      </c>
      <c r="H229" s="147"/>
      <c r="I229" s="147"/>
      <c r="J229" s="147"/>
      <c r="K229" s="147"/>
      <c r="L229" s="147"/>
      <c r="M229" s="147"/>
      <c r="N229" s="147"/>
      <c r="O229" s="147" t="s">
        <v>127</v>
      </c>
      <c r="P229" s="147"/>
      <c r="Q229" s="147"/>
      <c r="R229" s="147"/>
      <c r="S229" s="147"/>
      <c r="T229" s="147"/>
      <c r="U229" s="147"/>
      <c r="V229" s="147"/>
      <c r="W229" s="147"/>
      <c r="X229" s="147"/>
      <c r="Y229" s="147"/>
      <c r="Z229" s="147"/>
      <c r="AA229" s="147"/>
      <c r="AB229" s="147"/>
      <c r="AC229" s="147"/>
      <c r="AD229" s="147"/>
      <c r="AE229" s="147"/>
      <c r="AF229" s="147"/>
      <c r="AG229" s="147"/>
      <c r="AH229" s="147"/>
      <c r="AI229" s="147"/>
      <c r="AJ229" s="147"/>
      <c r="AK229" s="147"/>
      <c r="AL229" s="147"/>
      <c r="AM229" s="147"/>
      <c r="AN229" s="147"/>
      <c r="AO229" s="147"/>
      <c r="AP229" s="147"/>
    </row>
    <row r="230" spans="1:42" outlineLevel="2" x14ac:dyDescent="0.25">
      <c r="A230" s="154"/>
      <c r="B230" s="155"/>
      <c r="C230" s="183" t="s">
        <v>56</v>
      </c>
      <c r="D230" s="159"/>
      <c r="E230" s="160">
        <v>4</v>
      </c>
      <c r="F230" s="157"/>
      <c r="G230" s="157"/>
      <c r="H230" s="147"/>
      <c r="I230" s="147"/>
      <c r="J230" s="147"/>
      <c r="K230" s="147"/>
      <c r="L230" s="147"/>
      <c r="M230" s="147"/>
      <c r="N230" s="147"/>
      <c r="O230" s="147" t="s">
        <v>129</v>
      </c>
      <c r="P230" s="147">
        <v>0</v>
      </c>
      <c r="Q230" s="147"/>
      <c r="R230" s="147"/>
      <c r="S230" s="147"/>
      <c r="T230" s="147"/>
      <c r="U230" s="147"/>
      <c r="V230" s="147"/>
      <c r="W230" s="147"/>
      <c r="X230" s="147"/>
      <c r="Y230" s="147"/>
      <c r="Z230" s="147"/>
      <c r="AA230" s="147"/>
      <c r="AB230" s="147"/>
      <c r="AC230" s="147"/>
      <c r="AD230" s="147"/>
      <c r="AE230" s="147"/>
      <c r="AF230" s="147"/>
      <c r="AG230" s="147"/>
      <c r="AH230" s="147"/>
      <c r="AI230" s="147"/>
      <c r="AJ230" s="147"/>
      <c r="AK230" s="147"/>
      <c r="AL230" s="147"/>
      <c r="AM230" s="147"/>
      <c r="AN230" s="147"/>
      <c r="AO230" s="147"/>
      <c r="AP230" s="147"/>
    </row>
    <row r="231" spans="1:42" outlineLevel="1" x14ac:dyDescent="0.25">
      <c r="A231" s="174">
        <v>100</v>
      </c>
      <c r="B231" s="175" t="s">
        <v>410</v>
      </c>
      <c r="C231" s="184" t="s">
        <v>411</v>
      </c>
      <c r="D231" s="176" t="s">
        <v>412</v>
      </c>
      <c r="E231" s="177">
        <v>1</v>
      </c>
      <c r="F231" s="178"/>
      <c r="G231" s="179">
        <f>ROUND(E231*F231,2)</f>
        <v>0</v>
      </c>
      <c r="H231" s="147"/>
      <c r="I231" s="147"/>
      <c r="J231" s="147"/>
      <c r="K231" s="147"/>
      <c r="L231" s="147"/>
      <c r="M231" s="147"/>
      <c r="N231" s="147"/>
      <c r="O231" s="147" t="s">
        <v>127</v>
      </c>
      <c r="P231" s="147"/>
      <c r="Q231" s="147"/>
      <c r="R231" s="147"/>
      <c r="S231" s="147"/>
      <c r="T231" s="147"/>
      <c r="U231" s="147"/>
      <c r="V231" s="147"/>
      <c r="W231" s="147"/>
      <c r="X231" s="147"/>
      <c r="Y231" s="147"/>
      <c r="Z231" s="147"/>
      <c r="AA231" s="147"/>
      <c r="AB231" s="147"/>
      <c r="AC231" s="147"/>
      <c r="AD231" s="147"/>
      <c r="AE231" s="147"/>
      <c r="AF231" s="147"/>
      <c r="AG231" s="147"/>
      <c r="AH231" s="147"/>
      <c r="AI231" s="147"/>
      <c r="AJ231" s="147"/>
      <c r="AK231" s="147"/>
      <c r="AL231" s="147"/>
      <c r="AM231" s="147"/>
      <c r="AN231" s="147"/>
      <c r="AO231" s="147"/>
      <c r="AP231" s="147"/>
    </row>
    <row r="232" spans="1:42" outlineLevel="1" x14ac:dyDescent="0.25">
      <c r="A232" s="174">
        <v>101</v>
      </c>
      <c r="B232" s="175" t="s">
        <v>413</v>
      </c>
      <c r="C232" s="184" t="s">
        <v>414</v>
      </c>
      <c r="D232" s="176" t="s">
        <v>329</v>
      </c>
      <c r="E232" s="177">
        <v>1</v>
      </c>
      <c r="F232" s="178"/>
      <c r="G232" s="179">
        <f>ROUND(E232*F232,2)</f>
        <v>0</v>
      </c>
      <c r="H232" s="147"/>
      <c r="I232" s="147"/>
      <c r="J232" s="147"/>
      <c r="K232" s="147"/>
      <c r="L232" s="147"/>
      <c r="M232" s="147"/>
      <c r="N232" s="147"/>
      <c r="O232" s="147" t="s">
        <v>127</v>
      </c>
      <c r="P232" s="147"/>
      <c r="Q232" s="147"/>
      <c r="R232" s="147"/>
      <c r="S232" s="147"/>
      <c r="T232" s="147"/>
      <c r="U232" s="147"/>
      <c r="V232" s="147"/>
      <c r="W232" s="147"/>
      <c r="X232" s="147"/>
      <c r="Y232" s="147"/>
      <c r="Z232" s="147"/>
      <c r="AA232" s="147"/>
      <c r="AB232" s="147"/>
      <c r="AC232" s="147"/>
      <c r="AD232" s="147"/>
      <c r="AE232" s="147"/>
      <c r="AF232" s="147"/>
      <c r="AG232" s="147"/>
      <c r="AH232" s="147"/>
      <c r="AI232" s="147"/>
      <c r="AJ232" s="147"/>
      <c r="AK232" s="147"/>
      <c r="AL232" s="147"/>
      <c r="AM232" s="147"/>
      <c r="AN232" s="147"/>
      <c r="AO232" s="147"/>
      <c r="AP232" s="147"/>
    </row>
    <row r="233" spans="1:42" ht="20.399999999999999" outlineLevel="1" x14ac:dyDescent="0.25">
      <c r="A233" s="168">
        <v>102</v>
      </c>
      <c r="B233" s="169" t="s">
        <v>415</v>
      </c>
      <c r="C233" s="182" t="s">
        <v>416</v>
      </c>
      <c r="D233" s="170" t="s">
        <v>242</v>
      </c>
      <c r="E233" s="171">
        <v>4</v>
      </c>
      <c r="F233" s="172"/>
      <c r="G233" s="173">
        <f>ROUND(E233*F233,2)</f>
        <v>0</v>
      </c>
      <c r="H233" s="147"/>
      <c r="I233" s="147"/>
      <c r="J233" s="147"/>
      <c r="K233" s="147"/>
      <c r="L233" s="147"/>
      <c r="M233" s="147"/>
      <c r="N233" s="147"/>
      <c r="O233" s="147" t="s">
        <v>127</v>
      </c>
      <c r="P233" s="147"/>
      <c r="Q233" s="147"/>
      <c r="R233" s="147"/>
      <c r="S233" s="147"/>
      <c r="T233" s="147"/>
      <c r="U233" s="147"/>
      <c r="V233" s="147"/>
      <c r="W233" s="147"/>
      <c r="X233" s="147"/>
      <c r="Y233" s="147"/>
      <c r="Z233" s="147"/>
      <c r="AA233" s="147"/>
      <c r="AB233" s="147"/>
      <c r="AC233" s="147"/>
      <c r="AD233" s="147"/>
      <c r="AE233" s="147"/>
      <c r="AF233" s="147"/>
      <c r="AG233" s="147"/>
      <c r="AH233" s="147"/>
      <c r="AI233" s="147"/>
      <c r="AJ233" s="147"/>
      <c r="AK233" s="147"/>
      <c r="AL233" s="147"/>
      <c r="AM233" s="147"/>
      <c r="AN233" s="147"/>
      <c r="AO233" s="147"/>
      <c r="AP233" s="147"/>
    </row>
    <row r="234" spans="1:42" outlineLevel="2" x14ac:dyDescent="0.25">
      <c r="A234" s="154"/>
      <c r="B234" s="155"/>
      <c r="C234" s="183" t="s">
        <v>417</v>
      </c>
      <c r="D234" s="159"/>
      <c r="E234" s="160">
        <v>4</v>
      </c>
      <c r="F234" s="157"/>
      <c r="G234" s="157"/>
      <c r="H234" s="147"/>
      <c r="I234" s="147"/>
      <c r="J234" s="147"/>
      <c r="K234" s="147"/>
      <c r="L234" s="147"/>
      <c r="M234" s="147"/>
      <c r="N234" s="147"/>
      <c r="O234" s="147" t="s">
        <v>129</v>
      </c>
      <c r="P234" s="147">
        <v>0</v>
      </c>
      <c r="Q234" s="147"/>
      <c r="R234" s="147"/>
      <c r="S234" s="147"/>
      <c r="T234" s="147"/>
      <c r="U234" s="147"/>
      <c r="V234" s="147"/>
      <c r="W234" s="147"/>
      <c r="X234" s="147"/>
      <c r="Y234" s="147"/>
      <c r="Z234" s="147"/>
      <c r="AA234" s="147"/>
      <c r="AB234" s="147"/>
      <c r="AC234" s="147"/>
      <c r="AD234" s="147"/>
      <c r="AE234" s="147"/>
      <c r="AF234" s="147"/>
      <c r="AG234" s="147"/>
      <c r="AH234" s="147"/>
      <c r="AI234" s="147"/>
      <c r="AJ234" s="147"/>
      <c r="AK234" s="147"/>
      <c r="AL234" s="147"/>
      <c r="AM234" s="147"/>
      <c r="AN234" s="147"/>
      <c r="AO234" s="147"/>
      <c r="AP234" s="147"/>
    </row>
    <row r="235" spans="1:42" outlineLevel="1" x14ac:dyDescent="0.25">
      <c r="A235" s="174">
        <v>103</v>
      </c>
      <c r="B235" s="175" t="s">
        <v>418</v>
      </c>
      <c r="C235" s="184" t="s">
        <v>419</v>
      </c>
      <c r="D235" s="176" t="s">
        <v>242</v>
      </c>
      <c r="E235" s="177">
        <v>1</v>
      </c>
      <c r="F235" s="178"/>
      <c r="G235" s="179">
        <f>ROUND(E235*F235,2)</f>
        <v>0</v>
      </c>
      <c r="H235" s="147"/>
      <c r="I235" s="147"/>
      <c r="J235" s="147"/>
      <c r="K235" s="147"/>
      <c r="L235" s="147"/>
      <c r="M235" s="147"/>
      <c r="N235" s="147"/>
      <c r="O235" s="147" t="s">
        <v>155</v>
      </c>
      <c r="P235" s="147"/>
      <c r="Q235" s="147"/>
      <c r="R235" s="147"/>
      <c r="S235" s="147"/>
      <c r="T235" s="147"/>
      <c r="U235" s="147"/>
      <c r="V235" s="147"/>
      <c r="W235" s="147"/>
      <c r="X235" s="147"/>
      <c r="Y235" s="147"/>
      <c r="Z235" s="147"/>
      <c r="AA235" s="147"/>
      <c r="AB235" s="147"/>
      <c r="AC235" s="147"/>
      <c r="AD235" s="147"/>
      <c r="AE235" s="147"/>
      <c r="AF235" s="147"/>
      <c r="AG235" s="147"/>
      <c r="AH235" s="147"/>
      <c r="AI235" s="147"/>
      <c r="AJ235" s="147"/>
      <c r="AK235" s="147"/>
      <c r="AL235" s="147"/>
      <c r="AM235" s="147"/>
      <c r="AN235" s="147"/>
      <c r="AO235" s="147"/>
      <c r="AP235" s="147"/>
    </row>
    <row r="236" spans="1:42" outlineLevel="1" x14ac:dyDescent="0.25">
      <c r="A236" s="168">
        <v>104</v>
      </c>
      <c r="B236" s="169" t="s">
        <v>420</v>
      </c>
      <c r="C236" s="182" t="s">
        <v>421</v>
      </c>
      <c r="D236" s="170" t="s">
        <v>242</v>
      </c>
      <c r="E236" s="171">
        <v>2</v>
      </c>
      <c r="F236" s="172"/>
      <c r="G236" s="173">
        <f>ROUND(E236*F236,2)</f>
        <v>0</v>
      </c>
      <c r="H236" s="147"/>
      <c r="I236" s="147"/>
      <c r="J236" s="147"/>
      <c r="K236" s="147"/>
      <c r="L236" s="147"/>
      <c r="M236" s="147"/>
      <c r="N236" s="147"/>
      <c r="O236" s="147" t="s">
        <v>155</v>
      </c>
      <c r="P236" s="147"/>
      <c r="Q236" s="147"/>
      <c r="R236" s="147"/>
      <c r="S236" s="147"/>
      <c r="T236" s="147"/>
      <c r="U236" s="147"/>
      <c r="V236" s="147"/>
      <c r="W236" s="147"/>
      <c r="X236" s="147"/>
      <c r="Y236" s="147"/>
      <c r="Z236" s="147"/>
      <c r="AA236" s="147"/>
      <c r="AB236" s="147"/>
      <c r="AC236" s="147"/>
      <c r="AD236" s="147"/>
      <c r="AE236" s="147"/>
      <c r="AF236" s="147"/>
      <c r="AG236" s="147"/>
      <c r="AH236" s="147"/>
      <c r="AI236" s="147"/>
      <c r="AJ236" s="147"/>
      <c r="AK236" s="147"/>
      <c r="AL236" s="147"/>
      <c r="AM236" s="147"/>
      <c r="AN236" s="147"/>
      <c r="AO236" s="147"/>
      <c r="AP236" s="147"/>
    </row>
    <row r="237" spans="1:42" outlineLevel="2" x14ac:dyDescent="0.25">
      <c r="A237" s="154"/>
      <c r="B237" s="155"/>
      <c r="C237" s="183" t="s">
        <v>422</v>
      </c>
      <c r="D237" s="159"/>
      <c r="E237" s="160">
        <v>2</v>
      </c>
      <c r="F237" s="157"/>
      <c r="G237" s="157"/>
      <c r="H237" s="147"/>
      <c r="I237" s="147"/>
      <c r="J237" s="147"/>
      <c r="K237" s="147"/>
      <c r="L237" s="147"/>
      <c r="M237" s="147"/>
      <c r="N237" s="147"/>
      <c r="O237" s="147" t="s">
        <v>129</v>
      </c>
      <c r="P237" s="147">
        <v>0</v>
      </c>
      <c r="Q237" s="147"/>
      <c r="R237" s="147"/>
      <c r="S237" s="147"/>
      <c r="T237" s="147"/>
      <c r="U237" s="147"/>
      <c r="V237" s="147"/>
      <c r="W237" s="147"/>
      <c r="X237" s="147"/>
      <c r="Y237" s="147"/>
      <c r="Z237" s="147"/>
      <c r="AA237" s="147"/>
      <c r="AB237" s="147"/>
      <c r="AC237" s="147"/>
      <c r="AD237" s="147"/>
      <c r="AE237" s="147"/>
      <c r="AF237" s="147"/>
      <c r="AG237" s="147"/>
      <c r="AH237" s="147"/>
      <c r="AI237" s="147"/>
      <c r="AJ237" s="147"/>
      <c r="AK237" s="147"/>
      <c r="AL237" s="147"/>
      <c r="AM237" s="147"/>
      <c r="AN237" s="147"/>
      <c r="AO237" s="147"/>
      <c r="AP237" s="147"/>
    </row>
    <row r="238" spans="1:42" outlineLevel="1" x14ac:dyDescent="0.25">
      <c r="A238" s="168">
        <v>105</v>
      </c>
      <c r="B238" s="169" t="s">
        <v>423</v>
      </c>
      <c r="C238" s="182" t="s">
        <v>424</v>
      </c>
      <c r="D238" s="170" t="s">
        <v>242</v>
      </c>
      <c r="E238" s="171">
        <v>5</v>
      </c>
      <c r="F238" s="172"/>
      <c r="G238" s="173">
        <f>ROUND(E238*F238,2)</f>
        <v>0</v>
      </c>
      <c r="H238" s="147"/>
      <c r="I238" s="147"/>
      <c r="J238" s="147"/>
      <c r="K238" s="147"/>
      <c r="L238" s="147"/>
      <c r="M238" s="147"/>
      <c r="N238" s="147"/>
      <c r="O238" s="147" t="s">
        <v>155</v>
      </c>
      <c r="P238" s="147"/>
      <c r="Q238" s="147"/>
      <c r="R238" s="147"/>
      <c r="S238" s="147"/>
      <c r="T238" s="147"/>
      <c r="U238" s="147"/>
      <c r="V238" s="147"/>
      <c r="W238" s="147"/>
      <c r="X238" s="147"/>
      <c r="Y238" s="147"/>
      <c r="Z238" s="147"/>
      <c r="AA238" s="147"/>
      <c r="AB238" s="147"/>
      <c r="AC238" s="147"/>
      <c r="AD238" s="147"/>
      <c r="AE238" s="147"/>
      <c r="AF238" s="147"/>
      <c r="AG238" s="147"/>
      <c r="AH238" s="147"/>
      <c r="AI238" s="147"/>
      <c r="AJ238" s="147"/>
      <c r="AK238" s="147"/>
      <c r="AL238" s="147"/>
      <c r="AM238" s="147"/>
      <c r="AN238" s="147"/>
      <c r="AO238" s="147"/>
      <c r="AP238" s="147"/>
    </row>
    <row r="239" spans="1:42" outlineLevel="2" x14ac:dyDescent="0.25">
      <c r="A239" s="154"/>
      <c r="B239" s="155"/>
      <c r="C239" s="183" t="s">
        <v>425</v>
      </c>
      <c r="D239" s="159"/>
      <c r="E239" s="160">
        <v>4</v>
      </c>
      <c r="F239" s="157"/>
      <c r="G239" s="157"/>
      <c r="H239" s="147"/>
      <c r="I239" s="147"/>
      <c r="J239" s="147"/>
      <c r="K239" s="147"/>
      <c r="L239" s="147"/>
      <c r="M239" s="147"/>
      <c r="N239" s="147"/>
      <c r="O239" s="147" t="s">
        <v>129</v>
      </c>
      <c r="P239" s="147">
        <v>0</v>
      </c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</row>
    <row r="240" spans="1:42" outlineLevel="3" x14ac:dyDescent="0.25">
      <c r="A240" s="154"/>
      <c r="B240" s="155"/>
      <c r="C240" s="183" t="s">
        <v>426</v>
      </c>
      <c r="D240" s="159"/>
      <c r="E240" s="160">
        <v>1</v>
      </c>
      <c r="F240" s="157"/>
      <c r="G240" s="157"/>
      <c r="H240" s="147"/>
      <c r="I240" s="147"/>
      <c r="J240" s="147"/>
      <c r="K240" s="147"/>
      <c r="L240" s="147"/>
      <c r="M240" s="147"/>
      <c r="N240" s="147"/>
      <c r="O240" s="147" t="s">
        <v>129</v>
      </c>
      <c r="P240" s="147">
        <v>0</v>
      </c>
      <c r="Q240" s="147"/>
      <c r="R240" s="147"/>
      <c r="S240" s="147"/>
      <c r="T240" s="147"/>
      <c r="U240" s="147"/>
      <c r="V240" s="147"/>
      <c r="W240" s="147"/>
      <c r="X240" s="147"/>
      <c r="Y240" s="147"/>
      <c r="Z240" s="147"/>
      <c r="AA240" s="147"/>
      <c r="AB240" s="147"/>
      <c r="AC240" s="147"/>
      <c r="AD240" s="147"/>
      <c r="AE240" s="147"/>
      <c r="AF240" s="147"/>
      <c r="AG240" s="147"/>
      <c r="AH240" s="147"/>
      <c r="AI240" s="147"/>
      <c r="AJ240" s="147"/>
      <c r="AK240" s="147"/>
      <c r="AL240" s="147"/>
      <c r="AM240" s="147"/>
      <c r="AN240" s="147"/>
      <c r="AO240" s="147"/>
      <c r="AP240" s="147"/>
    </row>
    <row r="241" spans="1:42" outlineLevel="1" x14ac:dyDescent="0.25">
      <c r="A241" s="174">
        <v>106</v>
      </c>
      <c r="B241" s="175" t="s">
        <v>427</v>
      </c>
      <c r="C241" s="184" t="s">
        <v>428</v>
      </c>
      <c r="D241" s="176" t="s">
        <v>242</v>
      </c>
      <c r="E241" s="177">
        <v>1</v>
      </c>
      <c r="F241" s="178"/>
      <c r="G241" s="179">
        <f>ROUND(E241*F241,2)</f>
        <v>0</v>
      </c>
      <c r="H241" s="147"/>
      <c r="I241" s="147"/>
      <c r="J241" s="147"/>
      <c r="K241" s="147"/>
      <c r="L241" s="147"/>
      <c r="M241" s="147"/>
      <c r="N241" s="147"/>
      <c r="O241" s="147" t="s">
        <v>155</v>
      </c>
      <c r="P241" s="147"/>
      <c r="Q241" s="147"/>
      <c r="R241" s="147"/>
      <c r="S241" s="147"/>
      <c r="T241" s="147"/>
      <c r="U241" s="147"/>
      <c r="V241" s="147"/>
      <c r="W241" s="147"/>
      <c r="X241" s="147"/>
      <c r="Y241" s="147"/>
      <c r="Z241" s="147"/>
      <c r="AA241" s="147"/>
      <c r="AB241" s="147"/>
      <c r="AC241" s="147"/>
      <c r="AD241" s="147"/>
      <c r="AE241" s="147"/>
      <c r="AF241" s="147"/>
      <c r="AG241" s="147"/>
      <c r="AH241" s="147"/>
      <c r="AI241" s="147"/>
      <c r="AJ241" s="147"/>
      <c r="AK241" s="147"/>
      <c r="AL241" s="147"/>
      <c r="AM241" s="147"/>
      <c r="AN241" s="147"/>
      <c r="AO241" s="147"/>
      <c r="AP241" s="147"/>
    </row>
    <row r="242" spans="1:42" ht="20.399999999999999" outlineLevel="1" x14ac:dyDescent="0.25">
      <c r="A242" s="174">
        <v>107</v>
      </c>
      <c r="B242" s="175" t="s">
        <v>429</v>
      </c>
      <c r="C242" s="184" t="s">
        <v>430</v>
      </c>
      <c r="D242" s="176" t="s">
        <v>242</v>
      </c>
      <c r="E242" s="177">
        <v>1</v>
      </c>
      <c r="F242" s="178"/>
      <c r="G242" s="179">
        <f>ROUND(E242*F242,2)</f>
        <v>0</v>
      </c>
      <c r="H242" s="147"/>
      <c r="I242" s="147"/>
      <c r="J242" s="147"/>
      <c r="K242" s="147"/>
      <c r="L242" s="147"/>
      <c r="M242" s="147"/>
      <c r="N242" s="147"/>
      <c r="O242" s="147" t="s">
        <v>155</v>
      </c>
      <c r="P242" s="147"/>
      <c r="Q242" s="147"/>
      <c r="R242" s="147"/>
      <c r="S242" s="147"/>
      <c r="T242" s="147"/>
      <c r="U242" s="147"/>
      <c r="V242" s="147"/>
      <c r="W242" s="147"/>
      <c r="X242" s="147"/>
      <c r="Y242" s="147"/>
      <c r="Z242" s="147"/>
      <c r="AA242" s="147"/>
      <c r="AB242" s="147"/>
      <c r="AC242" s="147"/>
      <c r="AD242" s="147"/>
      <c r="AE242" s="147"/>
      <c r="AF242" s="147"/>
      <c r="AG242" s="147"/>
      <c r="AH242" s="147"/>
      <c r="AI242" s="147"/>
      <c r="AJ242" s="147"/>
      <c r="AK242" s="147"/>
      <c r="AL242" s="147"/>
      <c r="AM242" s="147"/>
      <c r="AN242" s="147"/>
      <c r="AO242" s="147"/>
      <c r="AP242" s="147"/>
    </row>
    <row r="243" spans="1:42" ht="20.399999999999999" outlineLevel="1" x14ac:dyDescent="0.25">
      <c r="A243" s="168">
        <v>108</v>
      </c>
      <c r="B243" s="169" t="s">
        <v>431</v>
      </c>
      <c r="C243" s="182" t="s">
        <v>432</v>
      </c>
      <c r="D243" s="170" t="s">
        <v>242</v>
      </c>
      <c r="E243" s="171">
        <v>4</v>
      </c>
      <c r="F243" s="172"/>
      <c r="G243" s="173">
        <f>ROUND(E243*F243,2)</f>
        <v>0</v>
      </c>
      <c r="H243" s="147"/>
      <c r="I243" s="147"/>
      <c r="J243" s="147"/>
      <c r="K243" s="147"/>
      <c r="L243" s="147"/>
      <c r="M243" s="147"/>
      <c r="N243" s="147"/>
      <c r="O243" s="147" t="s">
        <v>155</v>
      </c>
      <c r="P243" s="147"/>
      <c r="Q243" s="147"/>
      <c r="R243" s="147"/>
      <c r="S243" s="147"/>
      <c r="T243" s="147"/>
      <c r="U243" s="147"/>
      <c r="V243" s="147"/>
      <c r="W243" s="147"/>
      <c r="X243" s="147"/>
      <c r="Y243" s="147"/>
      <c r="Z243" s="147"/>
      <c r="AA243" s="147"/>
      <c r="AB243" s="147"/>
      <c r="AC243" s="147"/>
      <c r="AD243" s="147"/>
      <c r="AE243" s="147"/>
      <c r="AF243" s="147"/>
      <c r="AG243" s="147"/>
      <c r="AH243" s="147"/>
      <c r="AI243" s="147"/>
      <c r="AJ243" s="147"/>
      <c r="AK243" s="147"/>
      <c r="AL243" s="147"/>
      <c r="AM243" s="147"/>
      <c r="AN243" s="147"/>
      <c r="AO243" s="147"/>
      <c r="AP243" s="147"/>
    </row>
    <row r="244" spans="1:42" outlineLevel="2" x14ac:dyDescent="0.25">
      <c r="A244" s="154"/>
      <c r="B244" s="155"/>
      <c r="C244" s="183" t="s">
        <v>56</v>
      </c>
      <c r="D244" s="159"/>
      <c r="E244" s="160">
        <v>4</v>
      </c>
      <c r="F244" s="157"/>
      <c r="G244" s="157"/>
      <c r="H244" s="147"/>
      <c r="I244" s="147"/>
      <c r="J244" s="147"/>
      <c r="K244" s="147"/>
      <c r="L244" s="147"/>
      <c r="M244" s="147"/>
      <c r="N244" s="147"/>
      <c r="O244" s="147" t="s">
        <v>129</v>
      </c>
      <c r="P244" s="147">
        <v>0</v>
      </c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  <c r="AC244" s="147"/>
      <c r="AD244" s="147"/>
      <c r="AE244" s="147"/>
      <c r="AF244" s="147"/>
      <c r="AG244" s="147"/>
      <c r="AH244" s="147"/>
      <c r="AI244" s="147"/>
      <c r="AJ244" s="147"/>
      <c r="AK244" s="147"/>
      <c r="AL244" s="147"/>
      <c r="AM244" s="147"/>
      <c r="AN244" s="147"/>
      <c r="AO244" s="147"/>
      <c r="AP244" s="147"/>
    </row>
    <row r="245" spans="1:42" ht="20.399999999999999" outlineLevel="1" x14ac:dyDescent="0.25">
      <c r="A245" s="168">
        <v>109</v>
      </c>
      <c r="B245" s="169" t="s">
        <v>433</v>
      </c>
      <c r="C245" s="182" t="s">
        <v>434</v>
      </c>
      <c r="D245" s="170" t="s">
        <v>242</v>
      </c>
      <c r="E245" s="171">
        <v>3</v>
      </c>
      <c r="F245" s="172"/>
      <c r="G245" s="173">
        <f>ROUND(E245*F245,2)</f>
        <v>0</v>
      </c>
      <c r="H245" s="147"/>
      <c r="I245" s="147"/>
      <c r="J245" s="147"/>
      <c r="K245" s="147"/>
      <c r="L245" s="147"/>
      <c r="M245" s="147"/>
      <c r="N245" s="147"/>
      <c r="O245" s="147" t="s">
        <v>155</v>
      </c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  <c r="AC245" s="147"/>
      <c r="AD245" s="147"/>
      <c r="AE245" s="147"/>
      <c r="AF245" s="147"/>
      <c r="AG245" s="147"/>
      <c r="AH245" s="147"/>
      <c r="AI245" s="147"/>
      <c r="AJ245" s="147"/>
      <c r="AK245" s="147"/>
      <c r="AL245" s="147"/>
      <c r="AM245" s="147"/>
      <c r="AN245" s="147"/>
      <c r="AO245" s="147"/>
      <c r="AP245" s="147"/>
    </row>
    <row r="246" spans="1:42" outlineLevel="2" x14ac:dyDescent="0.25">
      <c r="A246" s="154"/>
      <c r="B246" s="155"/>
      <c r="C246" s="183" t="s">
        <v>435</v>
      </c>
      <c r="D246" s="159"/>
      <c r="E246" s="160">
        <v>3</v>
      </c>
      <c r="F246" s="157"/>
      <c r="G246" s="157"/>
      <c r="H246" s="147"/>
      <c r="I246" s="147"/>
      <c r="J246" s="147"/>
      <c r="K246" s="147"/>
      <c r="L246" s="147"/>
      <c r="M246" s="147"/>
      <c r="N246" s="147"/>
      <c r="O246" s="147" t="s">
        <v>129</v>
      </c>
      <c r="P246" s="147">
        <v>0</v>
      </c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  <c r="AC246" s="147"/>
      <c r="AD246" s="147"/>
      <c r="AE246" s="147"/>
      <c r="AF246" s="147"/>
      <c r="AG246" s="147"/>
      <c r="AH246" s="147"/>
      <c r="AI246" s="147"/>
      <c r="AJ246" s="147"/>
      <c r="AK246" s="147"/>
      <c r="AL246" s="147"/>
      <c r="AM246" s="147"/>
      <c r="AN246" s="147"/>
      <c r="AO246" s="147"/>
      <c r="AP246" s="147"/>
    </row>
    <row r="247" spans="1:42" ht="20.399999999999999" outlineLevel="1" x14ac:dyDescent="0.25">
      <c r="A247" s="168">
        <v>110</v>
      </c>
      <c r="B247" s="169" t="s">
        <v>436</v>
      </c>
      <c r="C247" s="182" t="s">
        <v>437</v>
      </c>
      <c r="D247" s="170" t="s">
        <v>242</v>
      </c>
      <c r="E247" s="171">
        <v>1</v>
      </c>
      <c r="F247" s="172"/>
      <c r="G247" s="173">
        <f>ROUND(E247*F247,2)</f>
        <v>0</v>
      </c>
      <c r="H247" s="147"/>
      <c r="I247" s="147"/>
      <c r="J247" s="147"/>
      <c r="K247" s="147"/>
      <c r="L247" s="147"/>
      <c r="M247" s="147"/>
      <c r="N247" s="147"/>
      <c r="O247" s="147" t="s">
        <v>155</v>
      </c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  <c r="AC247" s="147"/>
      <c r="AD247" s="147"/>
      <c r="AE247" s="147"/>
      <c r="AF247" s="147"/>
      <c r="AG247" s="147"/>
      <c r="AH247" s="147"/>
      <c r="AI247" s="147"/>
      <c r="AJ247" s="147"/>
      <c r="AK247" s="147"/>
      <c r="AL247" s="147"/>
      <c r="AM247" s="147"/>
      <c r="AN247" s="147"/>
      <c r="AO247" s="147"/>
      <c r="AP247" s="147"/>
    </row>
    <row r="248" spans="1:42" outlineLevel="2" x14ac:dyDescent="0.25">
      <c r="A248" s="154"/>
      <c r="B248" s="155"/>
      <c r="C248" s="183" t="s">
        <v>438</v>
      </c>
      <c r="D248" s="159"/>
      <c r="E248" s="160">
        <v>1</v>
      </c>
      <c r="F248" s="157"/>
      <c r="G248" s="157"/>
      <c r="H248" s="147"/>
      <c r="I248" s="147"/>
      <c r="J248" s="147"/>
      <c r="K248" s="147"/>
      <c r="L248" s="147"/>
      <c r="M248" s="147"/>
      <c r="N248" s="147"/>
      <c r="O248" s="147" t="s">
        <v>129</v>
      </c>
      <c r="P248" s="147">
        <v>0</v>
      </c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  <c r="AC248" s="147"/>
      <c r="AD248" s="147"/>
      <c r="AE248" s="147"/>
      <c r="AF248" s="147"/>
      <c r="AG248" s="147"/>
      <c r="AH248" s="147"/>
      <c r="AI248" s="147"/>
      <c r="AJ248" s="147"/>
      <c r="AK248" s="147"/>
      <c r="AL248" s="147"/>
      <c r="AM248" s="147"/>
      <c r="AN248" s="147"/>
      <c r="AO248" s="147"/>
      <c r="AP248" s="147"/>
    </row>
    <row r="249" spans="1:42" outlineLevel="1" x14ac:dyDescent="0.25">
      <c r="A249" s="154">
        <v>111</v>
      </c>
      <c r="B249" s="155" t="s">
        <v>439</v>
      </c>
      <c r="C249" s="185" t="s">
        <v>440</v>
      </c>
      <c r="D249" s="156" t="s">
        <v>0</v>
      </c>
      <c r="E249" s="180"/>
      <c r="F249" s="158"/>
      <c r="G249" s="157">
        <f>ROUND(E249*F249,2)</f>
        <v>0</v>
      </c>
      <c r="H249" s="147"/>
      <c r="I249" s="147"/>
      <c r="J249" s="147"/>
      <c r="K249" s="147"/>
      <c r="L249" s="147"/>
      <c r="M249" s="147"/>
      <c r="N249" s="147"/>
      <c r="O249" s="147" t="s">
        <v>265</v>
      </c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  <c r="AC249" s="147"/>
      <c r="AD249" s="147"/>
      <c r="AE249" s="147"/>
      <c r="AF249" s="147"/>
      <c r="AG249" s="147"/>
      <c r="AH249" s="147"/>
      <c r="AI249" s="147"/>
      <c r="AJ249" s="147"/>
      <c r="AK249" s="147"/>
      <c r="AL249" s="147"/>
      <c r="AM249" s="147"/>
      <c r="AN249" s="147"/>
      <c r="AO249" s="147"/>
      <c r="AP249" s="147"/>
    </row>
    <row r="250" spans="1:42" x14ac:dyDescent="0.25">
      <c r="A250" s="161" t="s">
        <v>122</v>
      </c>
      <c r="B250" s="162" t="s">
        <v>84</v>
      </c>
      <c r="C250" s="181" t="s">
        <v>85</v>
      </c>
      <c r="D250" s="163"/>
      <c r="E250" s="164"/>
      <c r="F250" s="165"/>
      <c r="G250" s="166">
        <f>SUMIF(O251:O255,"&lt;&gt;NOR",G251:G255)</f>
        <v>0</v>
      </c>
      <c r="O250" t="s">
        <v>123</v>
      </c>
    </row>
    <row r="251" spans="1:42" outlineLevel="1" x14ac:dyDescent="0.25">
      <c r="A251" s="168">
        <v>112</v>
      </c>
      <c r="B251" s="169" t="s">
        <v>441</v>
      </c>
      <c r="C251" s="182" t="s">
        <v>442</v>
      </c>
      <c r="D251" s="170" t="s">
        <v>185</v>
      </c>
      <c r="E251" s="171">
        <v>6</v>
      </c>
      <c r="F251" s="172"/>
      <c r="G251" s="173">
        <f>ROUND(E251*F251,2)</f>
        <v>0</v>
      </c>
      <c r="H251" s="147"/>
      <c r="I251" s="147"/>
      <c r="J251" s="147"/>
      <c r="K251" s="147"/>
      <c r="L251" s="147"/>
      <c r="M251" s="147"/>
      <c r="N251" s="147"/>
      <c r="O251" s="147" t="s">
        <v>127</v>
      </c>
      <c r="P251" s="147"/>
      <c r="Q251" s="147"/>
      <c r="R251" s="147"/>
      <c r="S251" s="147"/>
      <c r="T251" s="147"/>
      <c r="U251" s="147"/>
      <c r="V251" s="147"/>
      <c r="W251" s="147"/>
      <c r="X251" s="147"/>
      <c r="Y251" s="147"/>
      <c r="Z251" s="147"/>
      <c r="AA251" s="147"/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</row>
    <row r="252" spans="1:42" outlineLevel="2" x14ac:dyDescent="0.25">
      <c r="A252" s="154"/>
      <c r="B252" s="155"/>
      <c r="C252" s="183" t="s">
        <v>58</v>
      </c>
      <c r="D252" s="159"/>
      <c r="E252" s="160">
        <v>6</v>
      </c>
      <c r="F252" s="157"/>
      <c r="G252" s="157"/>
      <c r="H252" s="147"/>
      <c r="I252" s="147"/>
      <c r="J252" s="147"/>
      <c r="K252" s="147"/>
      <c r="L252" s="147"/>
      <c r="M252" s="147"/>
      <c r="N252" s="147"/>
      <c r="O252" s="147" t="s">
        <v>129</v>
      </c>
      <c r="P252" s="147">
        <v>0</v>
      </c>
      <c r="Q252" s="147"/>
      <c r="R252" s="147"/>
      <c r="S252" s="147"/>
      <c r="T252" s="147"/>
      <c r="U252" s="147"/>
      <c r="V252" s="147"/>
      <c r="W252" s="147"/>
      <c r="X252" s="147"/>
      <c r="Y252" s="147"/>
      <c r="Z252" s="147"/>
      <c r="AA252" s="147"/>
      <c r="AB252" s="147"/>
      <c r="AC252" s="147"/>
      <c r="AD252" s="147"/>
      <c r="AE252" s="147"/>
      <c r="AF252" s="147"/>
      <c r="AG252" s="147"/>
      <c r="AH252" s="147"/>
      <c r="AI252" s="147"/>
      <c r="AJ252" s="147"/>
      <c r="AK252" s="147"/>
      <c r="AL252" s="147"/>
      <c r="AM252" s="147"/>
      <c r="AN252" s="147"/>
      <c r="AO252" s="147"/>
      <c r="AP252" s="147"/>
    </row>
    <row r="253" spans="1:42" outlineLevel="1" x14ac:dyDescent="0.25">
      <c r="A253" s="168">
        <v>113</v>
      </c>
      <c r="B253" s="169" t="s">
        <v>217</v>
      </c>
      <c r="C253" s="182" t="s">
        <v>218</v>
      </c>
      <c r="D253" s="170" t="s">
        <v>219</v>
      </c>
      <c r="E253" s="171">
        <v>5</v>
      </c>
      <c r="F253" s="172"/>
      <c r="G253" s="173">
        <f>ROUND(E253*F253,2)</f>
        <v>0</v>
      </c>
      <c r="H253" s="147"/>
      <c r="I253" s="147"/>
      <c r="J253" s="147"/>
      <c r="K253" s="147"/>
      <c r="L253" s="147"/>
      <c r="M253" s="147"/>
      <c r="N253" s="147"/>
      <c r="O253" s="147" t="s">
        <v>220</v>
      </c>
      <c r="P253" s="147"/>
      <c r="Q253" s="147"/>
      <c r="R253" s="147"/>
      <c r="S253" s="147"/>
      <c r="T253" s="147"/>
      <c r="U253" s="147"/>
      <c r="V253" s="147"/>
      <c r="W253" s="147"/>
      <c r="X253" s="147"/>
      <c r="Y253" s="147"/>
      <c r="Z253" s="147"/>
      <c r="AA253" s="147"/>
      <c r="AB253" s="147"/>
      <c r="AC253" s="147"/>
      <c r="AD253" s="147"/>
      <c r="AE253" s="147"/>
      <c r="AF253" s="147"/>
      <c r="AG253" s="147"/>
      <c r="AH253" s="147"/>
      <c r="AI253" s="147"/>
      <c r="AJ253" s="147"/>
      <c r="AK253" s="147"/>
      <c r="AL253" s="147"/>
      <c r="AM253" s="147"/>
      <c r="AN253" s="147"/>
      <c r="AO253" s="147"/>
      <c r="AP253" s="147"/>
    </row>
    <row r="254" spans="1:42" outlineLevel="2" x14ac:dyDescent="0.25">
      <c r="A254" s="154"/>
      <c r="B254" s="155"/>
      <c r="C254" s="183" t="s">
        <v>443</v>
      </c>
      <c r="D254" s="159"/>
      <c r="E254" s="160">
        <v>5</v>
      </c>
      <c r="F254" s="157"/>
      <c r="G254" s="157"/>
      <c r="H254" s="147"/>
      <c r="I254" s="147"/>
      <c r="J254" s="147"/>
      <c r="K254" s="147"/>
      <c r="L254" s="147"/>
      <c r="M254" s="147"/>
      <c r="N254" s="147"/>
      <c r="O254" s="147" t="s">
        <v>129</v>
      </c>
      <c r="P254" s="147">
        <v>0</v>
      </c>
      <c r="Q254" s="147"/>
      <c r="R254" s="147"/>
      <c r="S254" s="147"/>
      <c r="T254" s="147"/>
      <c r="U254" s="147"/>
      <c r="V254" s="147"/>
      <c r="W254" s="147"/>
      <c r="X254" s="147"/>
      <c r="Y254" s="147"/>
      <c r="Z254" s="147"/>
      <c r="AA254" s="147"/>
      <c r="AB254" s="147"/>
      <c r="AC254" s="147"/>
      <c r="AD254" s="147"/>
      <c r="AE254" s="147"/>
      <c r="AF254" s="147"/>
      <c r="AG254" s="147"/>
      <c r="AH254" s="147"/>
      <c r="AI254" s="147"/>
      <c r="AJ254" s="147"/>
      <c r="AK254" s="147"/>
      <c r="AL254" s="147"/>
      <c r="AM254" s="147"/>
      <c r="AN254" s="147"/>
      <c r="AO254" s="147"/>
      <c r="AP254" s="147"/>
    </row>
    <row r="255" spans="1:42" outlineLevel="1" x14ac:dyDescent="0.25">
      <c r="A255" s="154">
        <v>114</v>
      </c>
      <c r="B255" s="155" t="s">
        <v>444</v>
      </c>
      <c r="C255" s="185" t="s">
        <v>445</v>
      </c>
      <c r="D255" s="156" t="s">
        <v>0</v>
      </c>
      <c r="E255" s="180"/>
      <c r="F255" s="158"/>
      <c r="G255" s="157">
        <f>ROUND(E255*F255,2)</f>
        <v>0</v>
      </c>
      <c r="H255" s="147"/>
      <c r="I255" s="147"/>
      <c r="J255" s="147"/>
      <c r="K255" s="147"/>
      <c r="L255" s="147"/>
      <c r="M255" s="147"/>
      <c r="N255" s="147"/>
      <c r="O255" s="147" t="s">
        <v>265</v>
      </c>
      <c r="P255" s="147"/>
      <c r="Q255" s="147"/>
      <c r="R255" s="147"/>
      <c r="S255" s="147"/>
      <c r="T255" s="147"/>
      <c r="U255" s="147"/>
      <c r="V255" s="147"/>
      <c r="W255" s="147"/>
      <c r="X255" s="147"/>
      <c r="Y255" s="147"/>
      <c r="Z255" s="147"/>
      <c r="AA255" s="147"/>
      <c r="AB255" s="147"/>
      <c r="AC255" s="147"/>
      <c r="AD255" s="147"/>
      <c r="AE255" s="147"/>
      <c r="AF255" s="147"/>
      <c r="AG255" s="147"/>
      <c r="AH255" s="147"/>
      <c r="AI255" s="147"/>
      <c r="AJ255" s="147"/>
      <c r="AK255" s="147"/>
      <c r="AL255" s="147"/>
      <c r="AM255" s="147"/>
      <c r="AN255" s="147"/>
      <c r="AO255" s="147"/>
      <c r="AP255" s="147"/>
    </row>
    <row r="256" spans="1:42" x14ac:dyDescent="0.25">
      <c r="A256" s="161" t="s">
        <v>122</v>
      </c>
      <c r="B256" s="162" t="s">
        <v>86</v>
      </c>
      <c r="C256" s="181" t="s">
        <v>87</v>
      </c>
      <c r="D256" s="163"/>
      <c r="E256" s="164"/>
      <c r="F256" s="165"/>
      <c r="G256" s="166">
        <f>SUMIF(O257:O263,"&lt;&gt;NOR",G257:G263)</f>
        <v>0</v>
      </c>
      <c r="O256" t="s">
        <v>123</v>
      </c>
    </row>
    <row r="257" spans="1:42" ht="20.399999999999999" outlineLevel="1" x14ac:dyDescent="0.25">
      <c r="A257" s="168">
        <v>115</v>
      </c>
      <c r="B257" s="169" t="s">
        <v>446</v>
      </c>
      <c r="C257" s="182" t="s">
        <v>447</v>
      </c>
      <c r="D257" s="170" t="s">
        <v>242</v>
      </c>
      <c r="E257" s="171">
        <v>1</v>
      </c>
      <c r="F257" s="172"/>
      <c r="G257" s="173">
        <f>ROUND(E257*F257,2)</f>
        <v>0</v>
      </c>
      <c r="H257" s="147"/>
      <c r="I257" s="147"/>
      <c r="J257" s="147"/>
      <c r="K257" s="147"/>
      <c r="L257" s="147"/>
      <c r="M257" s="147"/>
      <c r="N257" s="147"/>
      <c r="O257" s="147" t="s">
        <v>127</v>
      </c>
      <c r="P257" s="147"/>
      <c r="Q257" s="147"/>
      <c r="R257" s="147"/>
      <c r="S257" s="147"/>
      <c r="T257" s="147"/>
      <c r="U257" s="147"/>
      <c r="V257" s="147"/>
      <c r="W257" s="147"/>
      <c r="X257" s="147"/>
      <c r="Y257" s="147"/>
      <c r="Z257" s="147"/>
      <c r="AA257" s="147"/>
      <c r="AB257" s="147"/>
      <c r="AC257" s="147"/>
      <c r="AD257" s="147"/>
      <c r="AE257" s="147"/>
      <c r="AF257" s="147"/>
      <c r="AG257" s="147"/>
      <c r="AH257" s="147"/>
      <c r="AI257" s="147"/>
      <c r="AJ257" s="147"/>
      <c r="AK257" s="147"/>
      <c r="AL257" s="147"/>
      <c r="AM257" s="147"/>
      <c r="AN257" s="147"/>
      <c r="AO257" s="147"/>
      <c r="AP257" s="147"/>
    </row>
    <row r="258" spans="1:42" outlineLevel="2" x14ac:dyDescent="0.25">
      <c r="A258" s="154"/>
      <c r="B258" s="155"/>
      <c r="C258" s="183" t="s">
        <v>52</v>
      </c>
      <c r="D258" s="159"/>
      <c r="E258" s="160">
        <v>1</v>
      </c>
      <c r="F258" s="157"/>
      <c r="G258" s="157"/>
      <c r="H258" s="147"/>
      <c r="I258" s="147"/>
      <c r="J258" s="147"/>
      <c r="K258" s="147"/>
      <c r="L258" s="147"/>
      <c r="M258" s="147"/>
      <c r="N258" s="147"/>
      <c r="O258" s="147" t="s">
        <v>129</v>
      </c>
      <c r="P258" s="147">
        <v>0</v>
      </c>
      <c r="Q258" s="147"/>
      <c r="R258" s="147"/>
      <c r="S258" s="147"/>
      <c r="T258" s="147"/>
      <c r="U258" s="147"/>
      <c r="V258" s="147"/>
      <c r="W258" s="147"/>
      <c r="X258" s="147"/>
      <c r="Y258" s="147"/>
      <c r="Z258" s="147"/>
      <c r="AA258" s="147"/>
      <c r="AB258" s="147"/>
      <c r="AC258" s="147"/>
      <c r="AD258" s="147"/>
      <c r="AE258" s="147"/>
      <c r="AF258" s="147"/>
      <c r="AG258" s="147"/>
      <c r="AH258" s="147"/>
      <c r="AI258" s="147"/>
      <c r="AJ258" s="147"/>
      <c r="AK258" s="147"/>
      <c r="AL258" s="147"/>
      <c r="AM258" s="147"/>
      <c r="AN258" s="147"/>
      <c r="AO258" s="147"/>
      <c r="AP258" s="147"/>
    </row>
    <row r="259" spans="1:42" outlineLevel="1" x14ac:dyDescent="0.25">
      <c r="A259" s="168">
        <v>116</v>
      </c>
      <c r="B259" s="169" t="s">
        <v>448</v>
      </c>
      <c r="C259" s="182" t="s">
        <v>449</v>
      </c>
      <c r="D259" s="170" t="s">
        <v>159</v>
      </c>
      <c r="E259" s="171">
        <v>1.35</v>
      </c>
      <c r="F259" s="172"/>
      <c r="G259" s="173">
        <f>ROUND(E259*F259,2)</f>
        <v>0</v>
      </c>
      <c r="H259" s="147"/>
      <c r="I259" s="147"/>
      <c r="J259" s="147"/>
      <c r="K259" s="147"/>
      <c r="L259" s="147"/>
      <c r="M259" s="147"/>
      <c r="N259" s="147"/>
      <c r="O259" s="147" t="s">
        <v>127</v>
      </c>
      <c r="P259" s="147"/>
      <c r="Q259" s="147"/>
      <c r="R259" s="147"/>
      <c r="S259" s="147"/>
      <c r="T259" s="147"/>
      <c r="U259" s="147"/>
      <c r="V259" s="147"/>
      <c r="W259" s="147"/>
      <c r="X259" s="147"/>
      <c r="Y259" s="147"/>
      <c r="Z259" s="147"/>
      <c r="AA259" s="147"/>
      <c r="AB259" s="147"/>
      <c r="AC259" s="147"/>
      <c r="AD259" s="147"/>
      <c r="AE259" s="147"/>
      <c r="AF259" s="147"/>
      <c r="AG259" s="147"/>
      <c r="AH259" s="147"/>
      <c r="AI259" s="147"/>
      <c r="AJ259" s="147"/>
      <c r="AK259" s="147"/>
      <c r="AL259" s="147"/>
      <c r="AM259" s="147"/>
      <c r="AN259" s="147"/>
      <c r="AO259" s="147"/>
      <c r="AP259" s="147"/>
    </row>
    <row r="260" spans="1:42" outlineLevel="2" x14ac:dyDescent="0.25">
      <c r="A260" s="154"/>
      <c r="B260" s="155"/>
      <c r="C260" s="183" t="s">
        <v>450</v>
      </c>
      <c r="D260" s="159"/>
      <c r="E260" s="160">
        <v>1.35</v>
      </c>
      <c r="F260" s="157"/>
      <c r="G260" s="157"/>
      <c r="H260" s="147"/>
      <c r="I260" s="147"/>
      <c r="J260" s="147"/>
      <c r="K260" s="147"/>
      <c r="L260" s="147"/>
      <c r="M260" s="147"/>
      <c r="N260" s="147"/>
      <c r="O260" s="147" t="s">
        <v>129</v>
      </c>
      <c r="P260" s="147">
        <v>0</v>
      </c>
      <c r="Q260" s="147"/>
      <c r="R260" s="147"/>
      <c r="S260" s="147"/>
      <c r="T260" s="147"/>
      <c r="U260" s="147"/>
      <c r="V260" s="147"/>
      <c r="W260" s="147"/>
      <c r="X260" s="147"/>
      <c r="Y260" s="147"/>
      <c r="Z260" s="147"/>
      <c r="AA260" s="147"/>
      <c r="AB260" s="147"/>
      <c r="AC260" s="147"/>
      <c r="AD260" s="147"/>
      <c r="AE260" s="147"/>
      <c r="AF260" s="147"/>
      <c r="AG260" s="147"/>
      <c r="AH260" s="147"/>
      <c r="AI260" s="147"/>
      <c r="AJ260" s="147"/>
      <c r="AK260" s="147"/>
      <c r="AL260" s="147"/>
      <c r="AM260" s="147"/>
      <c r="AN260" s="147"/>
      <c r="AO260" s="147"/>
      <c r="AP260" s="147"/>
    </row>
    <row r="261" spans="1:42" outlineLevel="1" x14ac:dyDescent="0.25">
      <c r="A261" s="168">
        <v>117</v>
      </c>
      <c r="B261" s="169" t="s">
        <v>451</v>
      </c>
      <c r="C261" s="182" t="s">
        <v>452</v>
      </c>
      <c r="D261" s="170" t="s">
        <v>159</v>
      </c>
      <c r="E261" s="171">
        <v>1.35</v>
      </c>
      <c r="F261" s="172"/>
      <c r="G261" s="173">
        <f>ROUND(E261*F261,2)</f>
        <v>0</v>
      </c>
      <c r="H261" s="147"/>
      <c r="I261" s="147"/>
      <c r="J261" s="147"/>
      <c r="K261" s="147"/>
      <c r="L261" s="147"/>
      <c r="M261" s="147"/>
      <c r="N261" s="147"/>
      <c r="O261" s="147" t="s">
        <v>127</v>
      </c>
      <c r="P261" s="147"/>
      <c r="Q261" s="147"/>
      <c r="R261" s="147"/>
      <c r="S261" s="147"/>
      <c r="T261" s="147"/>
      <c r="U261" s="147"/>
      <c r="V261" s="147"/>
      <c r="W261" s="147"/>
      <c r="X261" s="147"/>
      <c r="Y261" s="147"/>
      <c r="Z261" s="147"/>
      <c r="AA261" s="147"/>
      <c r="AB261" s="147"/>
      <c r="AC261" s="147"/>
      <c r="AD261" s="147"/>
      <c r="AE261" s="147"/>
      <c r="AF261" s="147"/>
      <c r="AG261" s="147"/>
      <c r="AH261" s="147"/>
      <c r="AI261" s="147"/>
      <c r="AJ261" s="147"/>
      <c r="AK261" s="147"/>
      <c r="AL261" s="147"/>
      <c r="AM261" s="147"/>
      <c r="AN261" s="147"/>
      <c r="AO261" s="147"/>
      <c r="AP261" s="147"/>
    </row>
    <row r="262" spans="1:42" outlineLevel="2" x14ac:dyDescent="0.25">
      <c r="A262" s="154"/>
      <c r="B262" s="155"/>
      <c r="C262" s="183" t="s">
        <v>450</v>
      </c>
      <c r="D262" s="159"/>
      <c r="E262" s="160">
        <v>1.35</v>
      </c>
      <c r="F262" s="157"/>
      <c r="G262" s="157"/>
      <c r="H262" s="147"/>
      <c r="I262" s="147"/>
      <c r="J262" s="147"/>
      <c r="K262" s="147"/>
      <c r="L262" s="147"/>
      <c r="M262" s="147"/>
      <c r="N262" s="147"/>
      <c r="O262" s="147" t="s">
        <v>129</v>
      </c>
      <c r="P262" s="147">
        <v>0</v>
      </c>
      <c r="Q262" s="147"/>
      <c r="R262" s="147"/>
      <c r="S262" s="147"/>
      <c r="T262" s="147"/>
      <c r="U262" s="147"/>
      <c r="V262" s="147"/>
      <c r="W262" s="147"/>
      <c r="X262" s="147"/>
      <c r="Y262" s="147"/>
      <c r="Z262" s="147"/>
      <c r="AA262" s="147"/>
      <c r="AB262" s="147"/>
      <c r="AC262" s="147"/>
      <c r="AD262" s="147"/>
      <c r="AE262" s="147"/>
      <c r="AF262" s="147"/>
      <c r="AG262" s="147"/>
      <c r="AH262" s="147"/>
      <c r="AI262" s="147"/>
      <c r="AJ262" s="147"/>
      <c r="AK262" s="147"/>
      <c r="AL262" s="147"/>
      <c r="AM262" s="147"/>
      <c r="AN262" s="147"/>
      <c r="AO262" s="147"/>
      <c r="AP262" s="147"/>
    </row>
    <row r="263" spans="1:42" outlineLevel="1" x14ac:dyDescent="0.25">
      <c r="A263" s="154">
        <v>118</v>
      </c>
      <c r="B263" s="155" t="s">
        <v>453</v>
      </c>
      <c r="C263" s="185" t="s">
        <v>454</v>
      </c>
      <c r="D263" s="156" t="s">
        <v>0</v>
      </c>
      <c r="E263" s="180"/>
      <c r="F263" s="158"/>
      <c r="G263" s="157">
        <f>ROUND(E263*F263,2)</f>
        <v>0</v>
      </c>
      <c r="H263" s="147"/>
      <c r="I263" s="147"/>
      <c r="J263" s="147"/>
      <c r="K263" s="147"/>
      <c r="L263" s="147"/>
      <c r="M263" s="147"/>
      <c r="N263" s="147"/>
      <c r="O263" s="147" t="s">
        <v>265</v>
      </c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</row>
    <row r="264" spans="1:42" x14ac:dyDescent="0.25">
      <c r="A264" s="161" t="s">
        <v>122</v>
      </c>
      <c r="B264" s="162" t="s">
        <v>88</v>
      </c>
      <c r="C264" s="181" t="s">
        <v>89</v>
      </c>
      <c r="D264" s="163"/>
      <c r="E264" s="164"/>
      <c r="F264" s="165"/>
      <c r="G264" s="166">
        <f>SUMIF(O265:O277,"&lt;&gt;NOR",G265:G277)</f>
        <v>0</v>
      </c>
      <c r="O264" t="s">
        <v>123</v>
      </c>
    </row>
    <row r="265" spans="1:42" outlineLevel="1" x14ac:dyDescent="0.25">
      <c r="A265" s="168">
        <v>119</v>
      </c>
      <c r="B265" s="169" t="s">
        <v>455</v>
      </c>
      <c r="C265" s="182" t="s">
        <v>456</v>
      </c>
      <c r="D265" s="170" t="s">
        <v>242</v>
      </c>
      <c r="E265" s="171">
        <v>1</v>
      </c>
      <c r="F265" s="172"/>
      <c r="G265" s="173">
        <f>ROUND(E265*F265,2)</f>
        <v>0</v>
      </c>
      <c r="H265" s="147"/>
      <c r="I265" s="147"/>
      <c r="J265" s="147"/>
      <c r="K265" s="147"/>
      <c r="L265" s="147"/>
      <c r="M265" s="147"/>
      <c r="N265" s="147"/>
      <c r="O265" s="147" t="s">
        <v>127</v>
      </c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</row>
    <row r="266" spans="1:42" outlineLevel="2" x14ac:dyDescent="0.25">
      <c r="A266" s="154"/>
      <c r="B266" s="155"/>
      <c r="C266" s="183" t="s">
        <v>52</v>
      </c>
      <c r="D266" s="159"/>
      <c r="E266" s="160">
        <v>1</v>
      </c>
      <c r="F266" s="157"/>
      <c r="G266" s="157"/>
      <c r="H266" s="147"/>
      <c r="I266" s="147"/>
      <c r="J266" s="147"/>
      <c r="K266" s="147"/>
      <c r="L266" s="147"/>
      <c r="M266" s="147"/>
      <c r="N266" s="147"/>
      <c r="O266" s="147" t="s">
        <v>129</v>
      </c>
      <c r="P266" s="147">
        <v>0</v>
      </c>
      <c r="Q266" s="147"/>
      <c r="R266" s="147"/>
      <c r="S266" s="147"/>
      <c r="T266" s="147"/>
      <c r="U266" s="147"/>
      <c r="V266" s="147"/>
      <c r="W266" s="147"/>
      <c r="X266" s="147"/>
      <c r="Y266" s="147"/>
      <c r="Z266" s="147"/>
      <c r="AA266" s="147"/>
      <c r="AB266" s="147"/>
      <c r="AC266" s="147"/>
      <c r="AD266" s="147"/>
      <c r="AE266" s="147"/>
      <c r="AF266" s="147"/>
      <c r="AG266" s="147"/>
      <c r="AH266" s="147"/>
      <c r="AI266" s="147"/>
      <c r="AJ266" s="147"/>
      <c r="AK266" s="147"/>
      <c r="AL266" s="147"/>
      <c r="AM266" s="147"/>
      <c r="AN266" s="147"/>
      <c r="AO266" s="147"/>
      <c r="AP266" s="147"/>
    </row>
    <row r="267" spans="1:42" ht="20.399999999999999" outlineLevel="1" x14ac:dyDescent="0.25">
      <c r="A267" s="168">
        <v>120</v>
      </c>
      <c r="B267" s="169" t="s">
        <v>457</v>
      </c>
      <c r="C267" s="182" t="s">
        <v>458</v>
      </c>
      <c r="D267" s="170" t="s">
        <v>242</v>
      </c>
      <c r="E267" s="171">
        <v>1</v>
      </c>
      <c r="F267" s="172"/>
      <c r="G267" s="173">
        <f>ROUND(E267*F267,2)</f>
        <v>0</v>
      </c>
      <c r="H267" s="147"/>
      <c r="I267" s="147"/>
      <c r="J267" s="147"/>
      <c r="K267" s="147"/>
      <c r="L267" s="147"/>
      <c r="M267" s="147"/>
      <c r="N267" s="147"/>
      <c r="O267" s="147" t="s">
        <v>127</v>
      </c>
      <c r="P267" s="147"/>
      <c r="Q267" s="147"/>
      <c r="R267" s="147"/>
      <c r="S267" s="147"/>
      <c r="T267" s="147"/>
      <c r="U267" s="147"/>
      <c r="V267" s="147"/>
      <c r="W267" s="147"/>
      <c r="X267" s="147"/>
      <c r="Y267" s="147"/>
      <c r="Z267" s="147"/>
      <c r="AA267" s="147"/>
      <c r="AB267" s="147"/>
      <c r="AC267" s="147"/>
      <c r="AD267" s="147"/>
      <c r="AE267" s="147"/>
      <c r="AF267" s="147"/>
      <c r="AG267" s="147"/>
      <c r="AH267" s="147"/>
      <c r="AI267" s="147"/>
      <c r="AJ267" s="147"/>
      <c r="AK267" s="147"/>
      <c r="AL267" s="147"/>
      <c r="AM267" s="147"/>
      <c r="AN267" s="147"/>
      <c r="AO267" s="147"/>
      <c r="AP267" s="147"/>
    </row>
    <row r="268" spans="1:42" outlineLevel="2" x14ac:dyDescent="0.25">
      <c r="A268" s="154"/>
      <c r="B268" s="155"/>
      <c r="C268" s="183" t="s">
        <v>459</v>
      </c>
      <c r="D268" s="159"/>
      <c r="E268" s="160">
        <v>1</v>
      </c>
      <c r="F268" s="157"/>
      <c r="G268" s="157"/>
      <c r="H268" s="147"/>
      <c r="I268" s="147"/>
      <c r="J268" s="147"/>
      <c r="K268" s="147"/>
      <c r="L268" s="147"/>
      <c r="M268" s="147"/>
      <c r="N268" s="147"/>
      <c r="O268" s="147" t="s">
        <v>129</v>
      </c>
      <c r="P268" s="147">
        <v>0</v>
      </c>
      <c r="Q268" s="147"/>
      <c r="R268" s="147"/>
      <c r="S268" s="147"/>
      <c r="T268" s="147"/>
      <c r="U268" s="147"/>
      <c r="V268" s="147"/>
      <c r="W268" s="147"/>
      <c r="X268" s="147"/>
      <c r="Y268" s="147"/>
      <c r="Z268" s="147"/>
      <c r="AA268" s="147"/>
      <c r="AB268" s="147"/>
      <c r="AC268" s="147"/>
      <c r="AD268" s="147"/>
      <c r="AE268" s="147"/>
      <c r="AF268" s="147"/>
      <c r="AG268" s="147"/>
      <c r="AH268" s="147"/>
      <c r="AI268" s="147"/>
      <c r="AJ268" s="147"/>
      <c r="AK268" s="147"/>
      <c r="AL268" s="147"/>
      <c r="AM268" s="147"/>
      <c r="AN268" s="147"/>
      <c r="AO268" s="147"/>
      <c r="AP268" s="147"/>
    </row>
    <row r="269" spans="1:42" ht="20.399999999999999" outlineLevel="1" x14ac:dyDescent="0.25">
      <c r="A269" s="168">
        <v>121</v>
      </c>
      <c r="B269" s="169" t="s">
        <v>460</v>
      </c>
      <c r="C269" s="182" t="s">
        <v>461</v>
      </c>
      <c r="D269" s="170" t="s">
        <v>412</v>
      </c>
      <c r="E269" s="171">
        <v>2</v>
      </c>
      <c r="F269" s="172"/>
      <c r="G269" s="173">
        <f>ROUND(E269*F269,2)</f>
        <v>0</v>
      </c>
      <c r="H269" s="147"/>
      <c r="I269" s="147"/>
      <c r="J269" s="147"/>
      <c r="K269" s="147"/>
      <c r="L269" s="147"/>
      <c r="M269" s="147"/>
      <c r="N269" s="147"/>
      <c r="O269" s="147" t="s">
        <v>127</v>
      </c>
      <c r="P269" s="147"/>
      <c r="Q269" s="147"/>
      <c r="R269" s="147"/>
      <c r="S269" s="147"/>
      <c r="T269" s="147"/>
      <c r="U269" s="147"/>
      <c r="V269" s="147"/>
      <c r="W269" s="147"/>
      <c r="X269" s="147"/>
      <c r="Y269" s="147"/>
      <c r="Z269" s="147"/>
      <c r="AA269" s="147"/>
      <c r="AB269" s="147"/>
      <c r="AC269" s="147"/>
      <c r="AD269" s="147"/>
      <c r="AE269" s="147"/>
      <c r="AF269" s="147"/>
      <c r="AG269" s="147"/>
      <c r="AH269" s="147"/>
      <c r="AI269" s="147"/>
      <c r="AJ269" s="147"/>
      <c r="AK269" s="147"/>
      <c r="AL269" s="147"/>
      <c r="AM269" s="147"/>
      <c r="AN269" s="147"/>
      <c r="AO269" s="147"/>
      <c r="AP269" s="147"/>
    </row>
    <row r="270" spans="1:42" outlineLevel="2" x14ac:dyDescent="0.25">
      <c r="A270" s="154"/>
      <c r="B270" s="155"/>
      <c r="C270" s="183" t="s">
        <v>462</v>
      </c>
      <c r="D270" s="159"/>
      <c r="E270" s="160">
        <v>2</v>
      </c>
      <c r="F270" s="157"/>
      <c r="G270" s="157"/>
      <c r="H270" s="147"/>
      <c r="I270" s="147"/>
      <c r="J270" s="147"/>
      <c r="K270" s="147"/>
      <c r="L270" s="147"/>
      <c r="M270" s="147"/>
      <c r="N270" s="147"/>
      <c r="O270" s="147" t="s">
        <v>129</v>
      </c>
      <c r="P270" s="147">
        <v>0</v>
      </c>
      <c r="Q270" s="147"/>
      <c r="R270" s="147"/>
      <c r="S270" s="147"/>
      <c r="T270" s="147"/>
      <c r="U270" s="147"/>
      <c r="V270" s="147"/>
      <c r="W270" s="147"/>
      <c r="X270" s="147"/>
      <c r="Y270" s="147"/>
      <c r="Z270" s="147"/>
      <c r="AA270" s="147"/>
      <c r="AB270" s="147"/>
      <c r="AC270" s="147"/>
      <c r="AD270" s="147"/>
      <c r="AE270" s="147"/>
      <c r="AF270" s="147"/>
      <c r="AG270" s="147"/>
      <c r="AH270" s="147"/>
      <c r="AI270" s="147"/>
      <c r="AJ270" s="147"/>
      <c r="AK270" s="147"/>
      <c r="AL270" s="147"/>
      <c r="AM270" s="147"/>
      <c r="AN270" s="147"/>
      <c r="AO270" s="147"/>
      <c r="AP270" s="147"/>
    </row>
    <row r="271" spans="1:42" ht="20.399999999999999" outlineLevel="1" x14ac:dyDescent="0.25">
      <c r="A271" s="168">
        <v>122</v>
      </c>
      <c r="B271" s="169" t="s">
        <v>463</v>
      </c>
      <c r="C271" s="182" t="s">
        <v>464</v>
      </c>
      <c r="D271" s="170" t="s">
        <v>242</v>
      </c>
      <c r="E271" s="171">
        <v>1</v>
      </c>
      <c r="F271" s="172"/>
      <c r="G271" s="173">
        <f>ROUND(E271*F271,2)</f>
        <v>0</v>
      </c>
      <c r="H271" s="147"/>
      <c r="I271" s="147"/>
      <c r="J271" s="147"/>
      <c r="K271" s="147"/>
      <c r="L271" s="147"/>
      <c r="M271" s="147"/>
      <c r="N271" s="147"/>
      <c r="O271" s="147" t="s">
        <v>127</v>
      </c>
      <c r="P271" s="147"/>
      <c r="Q271" s="147"/>
      <c r="R271" s="147"/>
      <c r="S271" s="147"/>
      <c r="T271" s="147"/>
      <c r="U271" s="147"/>
      <c r="V271" s="147"/>
      <c r="W271" s="147"/>
      <c r="X271" s="147"/>
      <c r="Y271" s="147"/>
      <c r="Z271" s="147"/>
      <c r="AA271" s="147"/>
      <c r="AB271" s="147"/>
      <c r="AC271" s="147"/>
      <c r="AD271" s="147"/>
      <c r="AE271" s="147"/>
      <c r="AF271" s="147"/>
      <c r="AG271" s="147"/>
      <c r="AH271" s="147"/>
      <c r="AI271" s="147"/>
      <c r="AJ271" s="147"/>
      <c r="AK271" s="147"/>
      <c r="AL271" s="147"/>
      <c r="AM271" s="147"/>
      <c r="AN271" s="147"/>
      <c r="AO271" s="147"/>
      <c r="AP271" s="147"/>
    </row>
    <row r="272" spans="1:42" outlineLevel="2" x14ac:dyDescent="0.25">
      <c r="A272" s="154"/>
      <c r="B272" s="155"/>
      <c r="C272" s="183" t="s">
        <v>465</v>
      </c>
      <c r="D272" s="159"/>
      <c r="E272" s="160">
        <v>1</v>
      </c>
      <c r="F272" s="157"/>
      <c r="G272" s="157"/>
      <c r="H272" s="147"/>
      <c r="I272" s="147"/>
      <c r="J272" s="147"/>
      <c r="K272" s="147"/>
      <c r="L272" s="147"/>
      <c r="M272" s="147"/>
      <c r="N272" s="147"/>
      <c r="O272" s="147" t="s">
        <v>129</v>
      </c>
      <c r="P272" s="147">
        <v>0</v>
      </c>
      <c r="Q272" s="147"/>
      <c r="R272" s="147"/>
      <c r="S272" s="147"/>
      <c r="T272" s="147"/>
      <c r="U272" s="147"/>
      <c r="V272" s="147"/>
      <c r="W272" s="147"/>
      <c r="X272" s="147"/>
      <c r="Y272" s="147"/>
      <c r="Z272" s="147"/>
      <c r="AA272" s="147"/>
      <c r="AB272" s="147"/>
      <c r="AC272" s="147"/>
      <c r="AD272" s="147"/>
      <c r="AE272" s="147"/>
      <c r="AF272" s="147"/>
      <c r="AG272" s="147"/>
      <c r="AH272" s="147"/>
      <c r="AI272" s="147"/>
      <c r="AJ272" s="147"/>
      <c r="AK272" s="147"/>
      <c r="AL272" s="147"/>
      <c r="AM272" s="147"/>
      <c r="AN272" s="147"/>
      <c r="AO272" s="147"/>
      <c r="AP272" s="147"/>
    </row>
    <row r="273" spans="1:42" ht="20.399999999999999" outlineLevel="1" x14ac:dyDescent="0.25">
      <c r="A273" s="168">
        <v>123</v>
      </c>
      <c r="B273" s="169" t="s">
        <v>466</v>
      </c>
      <c r="C273" s="182" t="s">
        <v>467</v>
      </c>
      <c r="D273" s="170">
        <v>1</v>
      </c>
      <c r="E273" s="171">
        <v>1</v>
      </c>
      <c r="F273" s="172"/>
      <c r="G273" s="173">
        <f>ROUND(E273*F273,2)</f>
        <v>0</v>
      </c>
      <c r="H273" s="147"/>
      <c r="I273" s="147"/>
      <c r="J273" s="147"/>
      <c r="K273" s="147"/>
      <c r="L273" s="147"/>
      <c r="M273" s="147"/>
      <c r="N273" s="147"/>
      <c r="O273" s="147" t="s">
        <v>127</v>
      </c>
      <c r="P273" s="147"/>
      <c r="Q273" s="147"/>
      <c r="R273" s="147"/>
      <c r="S273" s="147"/>
      <c r="T273" s="147"/>
      <c r="U273" s="147"/>
      <c r="V273" s="147"/>
      <c r="W273" s="147"/>
      <c r="X273" s="147"/>
      <c r="Y273" s="147"/>
      <c r="Z273" s="147"/>
      <c r="AA273" s="147"/>
      <c r="AB273" s="147"/>
      <c r="AC273" s="147"/>
      <c r="AD273" s="147"/>
      <c r="AE273" s="147"/>
      <c r="AF273" s="147"/>
      <c r="AG273" s="147"/>
      <c r="AH273" s="147"/>
      <c r="AI273" s="147"/>
      <c r="AJ273" s="147"/>
      <c r="AK273" s="147"/>
      <c r="AL273" s="147"/>
      <c r="AM273" s="147"/>
      <c r="AN273" s="147"/>
      <c r="AO273" s="147"/>
      <c r="AP273" s="147"/>
    </row>
    <row r="274" spans="1:42" outlineLevel="2" x14ac:dyDescent="0.25">
      <c r="A274" s="154"/>
      <c r="B274" s="155"/>
      <c r="C274" s="183" t="s">
        <v>468</v>
      </c>
      <c r="D274" s="159"/>
      <c r="E274" s="160">
        <v>1</v>
      </c>
      <c r="F274" s="157"/>
      <c r="G274" s="157"/>
      <c r="H274" s="147"/>
      <c r="I274" s="147"/>
      <c r="J274" s="147"/>
      <c r="K274" s="147"/>
      <c r="L274" s="147"/>
      <c r="M274" s="147"/>
      <c r="N274" s="147"/>
      <c r="O274" s="147" t="s">
        <v>129</v>
      </c>
      <c r="P274" s="147">
        <v>0</v>
      </c>
      <c r="Q274" s="147"/>
      <c r="R274" s="147"/>
      <c r="S274" s="147"/>
      <c r="T274" s="147"/>
      <c r="U274" s="147"/>
      <c r="V274" s="147"/>
      <c r="W274" s="147"/>
      <c r="X274" s="147"/>
      <c r="Y274" s="147"/>
      <c r="Z274" s="147"/>
      <c r="AA274" s="147"/>
      <c r="AB274" s="147"/>
      <c r="AC274" s="147"/>
      <c r="AD274" s="147"/>
      <c r="AE274" s="147"/>
      <c r="AF274" s="147"/>
      <c r="AG274" s="147"/>
      <c r="AH274" s="147"/>
      <c r="AI274" s="147"/>
      <c r="AJ274" s="147"/>
      <c r="AK274" s="147"/>
      <c r="AL274" s="147"/>
      <c r="AM274" s="147"/>
      <c r="AN274" s="147"/>
      <c r="AO274" s="147"/>
      <c r="AP274" s="147"/>
    </row>
    <row r="275" spans="1:42" outlineLevel="1" x14ac:dyDescent="0.25">
      <c r="A275" s="168">
        <v>124</v>
      </c>
      <c r="B275" s="169" t="s">
        <v>469</v>
      </c>
      <c r="C275" s="182" t="s">
        <v>470</v>
      </c>
      <c r="D275" s="170" t="s">
        <v>242</v>
      </c>
      <c r="E275" s="171">
        <v>1</v>
      </c>
      <c r="F275" s="172"/>
      <c r="G275" s="173">
        <f>ROUND(E275*F275,2)</f>
        <v>0</v>
      </c>
      <c r="H275" s="147"/>
      <c r="I275" s="147"/>
      <c r="J275" s="147"/>
      <c r="K275" s="147"/>
      <c r="L275" s="147"/>
      <c r="M275" s="147"/>
      <c r="N275" s="147"/>
      <c r="O275" s="147" t="s">
        <v>155</v>
      </c>
      <c r="P275" s="147"/>
      <c r="Q275" s="147"/>
      <c r="R275" s="147"/>
      <c r="S275" s="147"/>
      <c r="T275" s="147"/>
      <c r="U275" s="147"/>
      <c r="V275" s="147"/>
      <c r="W275" s="147"/>
      <c r="X275" s="147"/>
      <c r="Y275" s="147"/>
      <c r="Z275" s="147"/>
      <c r="AA275" s="147"/>
      <c r="AB275" s="147"/>
      <c r="AC275" s="147"/>
      <c r="AD275" s="147"/>
      <c r="AE275" s="147"/>
      <c r="AF275" s="147"/>
      <c r="AG275" s="147"/>
      <c r="AH275" s="147"/>
      <c r="AI275" s="147"/>
      <c r="AJ275" s="147"/>
      <c r="AK275" s="147"/>
      <c r="AL275" s="147"/>
      <c r="AM275" s="147"/>
      <c r="AN275" s="147"/>
      <c r="AO275" s="147"/>
      <c r="AP275" s="147"/>
    </row>
    <row r="276" spans="1:42" outlineLevel="2" x14ac:dyDescent="0.25">
      <c r="A276" s="154"/>
      <c r="B276" s="155"/>
      <c r="C276" s="183" t="s">
        <v>471</v>
      </c>
      <c r="D276" s="159"/>
      <c r="E276" s="160">
        <v>1</v>
      </c>
      <c r="F276" s="157"/>
      <c r="G276" s="157"/>
      <c r="H276" s="147"/>
      <c r="I276" s="147"/>
      <c r="J276" s="147"/>
      <c r="K276" s="147"/>
      <c r="L276" s="147"/>
      <c r="M276" s="147"/>
      <c r="N276" s="147"/>
      <c r="O276" s="147" t="s">
        <v>129</v>
      </c>
      <c r="P276" s="147">
        <v>0</v>
      </c>
      <c r="Q276" s="147"/>
      <c r="R276" s="147"/>
      <c r="S276" s="147"/>
      <c r="T276" s="147"/>
      <c r="U276" s="147"/>
      <c r="V276" s="147"/>
      <c r="W276" s="147"/>
      <c r="X276" s="147"/>
      <c r="Y276" s="147"/>
      <c r="Z276" s="147"/>
      <c r="AA276" s="147"/>
      <c r="AB276" s="147"/>
      <c r="AC276" s="147"/>
      <c r="AD276" s="147"/>
      <c r="AE276" s="147"/>
      <c r="AF276" s="147"/>
      <c r="AG276" s="147"/>
      <c r="AH276" s="147"/>
      <c r="AI276" s="147"/>
      <c r="AJ276" s="147"/>
      <c r="AK276" s="147"/>
      <c r="AL276" s="147"/>
      <c r="AM276" s="147"/>
      <c r="AN276" s="147"/>
      <c r="AO276" s="147"/>
      <c r="AP276" s="147"/>
    </row>
    <row r="277" spans="1:42" outlineLevel="1" x14ac:dyDescent="0.25">
      <c r="A277" s="154">
        <v>125</v>
      </c>
      <c r="B277" s="155" t="s">
        <v>472</v>
      </c>
      <c r="C277" s="185" t="s">
        <v>473</v>
      </c>
      <c r="D277" s="156" t="s">
        <v>0</v>
      </c>
      <c r="E277" s="180"/>
      <c r="F277" s="158"/>
      <c r="G277" s="157">
        <f>ROUND(E277*F277,2)</f>
        <v>0</v>
      </c>
      <c r="H277" s="147"/>
      <c r="I277" s="147"/>
      <c r="J277" s="147"/>
      <c r="K277" s="147"/>
      <c r="L277" s="147"/>
      <c r="M277" s="147"/>
      <c r="N277" s="147"/>
      <c r="O277" s="147" t="s">
        <v>265</v>
      </c>
      <c r="P277" s="147"/>
      <c r="Q277" s="147"/>
      <c r="R277" s="147"/>
      <c r="S277" s="147"/>
      <c r="T277" s="147"/>
      <c r="U277" s="147"/>
      <c r="V277" s="147"/>
      <c r="W277" s="147"/>
      <c r="X277" s="147"/>
      <c r="Y277" s="147"/>
      <c r="Z277" s="147"/>
      <c r="AA277" s="147"/>
      <c r="AB277" s="147"/>
      <c r="AC277" s="147"/>
      <c r="AD277" s="147"/>
      <c r="AE277" s="147"/>
      <c r="AF277" s="147"/>
      <c r="AG277" s="147"/>
      <c r="AH277" s="147"/>
      <c r="AI277" s="147"/>
      <c r="AJ277" s="147"/>
      <c r="AK277" s="147"/>
      <c r="AL277" s="147"/>
      <c r="AM277" s="147"/>
      <c r="AN277" s="147"/>
      <c r="AO277" s="147"/>
      <c r="AP277" s="147"/>
    </row>
    <row r="278" spans="1:42" x14ac:dyDescent="0.25">
      <c r="A278" s="161" t="s">
        <v>122</v>
      </c>
      <c r="B278" s="162" t="s">
        <v>90</v>
      </c>
      <c r="C278" s="181" t="s">
        <v>91</v>
      </c>
      <c r="D278" s="163"/>
      <c r="E278" s="164"/>
      <c r="F278" s="165"/>
      <c r="G278" s="166">
        <f>SUMIF(O279:O287,"&lt;&gt;NOR",G279:G287)</f>
        <v>0</v>
      </c>
      <c r="O278" t="s">
        <v>123</v>
      </c>
    </row>
    <row r="279" spans="1:42" ht="20.399999999999999" outlineLevel="1" x14ac:dyDescent="0.25">
      <c r="A279" s="168">
        <v>126</v>
      </c>
      <c r="B279" s="169" t="s">
        <v>474</v>
      </c>
      <c r="C279" s="182" t="s">
        <v>475</v>
      </c>
      <c r="D279" s="170" t="s">
        <v>159</v>
      </c>
      <c r="E279" s="171">
        <v>10.83</v>
      </c>
      <c r="F279" s="172"/>
      <c r="G279" s="173">
        <f>ROUND(E279*F279,2)</f>
        <v>0</v>
      </c>
      <c r="H279" s="147"/>
      <c r="I279" s="147"/>
      <c r="J279" s="147"/>
      <c r="K279" s="147"/>
      <c r="L279" s="147"/>
      <c r="M279" s="147"/>
      <c r="N279" s="147"/>
      <c r="O279" s="147" t="s">
        <v>127</v>
      </c>
      <c r="P279" s="147"/>
      <c r="Q279" s="147"/>
      <c r="R279" s="147"/>
      <c r="S279" s="147"/>
      <c r="T279" s="147"/>
      <c r="U279" s="147"/>
      <c r="V279" s="147"/>
      <c r="W279" s="147"/>
      <c r="X279" s="147"/>
      <c r="Y279" s="147"/>
      <c r="Z279" s="147"/>
      <c r="AA279" s="147"/>
      <c r="AB279" s="147"/>
      <c r="AC279" s="147"/>
      <c r="AD279" s="147"/>
      <c r="AE279" s="147"/>
      <c r="AF279" s="147"/>
      <c r="AG279" s="147"/>
      <c r="AH279" s="147"/>
      <c r="AI279" s="147"/>
      <c r="AJ279" s="147"/>
      <c r="AK279" s="147"/>
      <c r="AL279" s="147"/>
      <c r="AM279" s="147"/>
      <c r="AN279" s="147"/>
      <c r="AO279" s="147"/>
      <c r="AP279" s="147"/>
    </row>
    <row r="280" spans="1:42" outlineLevel="2" x14ac:dyDescent="0.25">
      <c r="A280" s="154"/>
      <c r="B280" s="155"/>
      <c r="C280" s="183" t="s">
        <v>177</v>
      </c>
      <c r="D280" s="159"/>
      <c r="E280" s="160">
        <v>10.83</v>
      </c>
      <c r="F280" s="157"/>
      <c r="G280" s="157"/>
      <c r="H280" s="147"/>
      <c r="I280" s="147"/>
      <c r="J280" s="147"/>
      <c r="K280" s="147"/>
      <c r="L280" s="147"/>
      <c r="M280" s="147"/>
      <c r="N280" s="147"/>
      <c r="O280" s="147" t="s">
        <v>129</v>
      </c>
      <c r="P280" s="147">
        <v>0</v>
      </c>
      <c r="Q280" s="147"/>
      <c r="R280" s="147"/>
      <c r="S280" s="147"/>
      <c r="T280" s="147"/>
      <c r="U280" s="147"/>
      <c r="V280" s="147"/>
      <c r="W280" s="147"/>
      <c r="X280" s="147"/>
      <c r="Y280" s="147"/>
      <c r="Z280" s="147"/>
      <c r="AA280" s="147"/>
      <c r="AB280" s="147"/>
      <c r="AC280" s="147"/>
      <c r="AD280" s="147"/>
      <c r="AE280" s="147"/>
      <c r="AF280" s="147"/>
      <c r="AG280" s="147"/>
      <c r="AH280" s="147"/>
      <c r="AI280" s="147"/>
      <c r="AJ280" s="147"/>
      <c r="AK280" s="147"/>
      <c r="AL280" s="147"/>
      <c r="AM280" s="147"/>
      <c r="AN280" s="147"/>
      <c r="AO280" s="147"/>
      <c r="AP280" s="147"/>
    </row>
    <row r="281" spans="1:42" outlineLevel="1" x14ac:dyDescent="0.25">
      <c r="A281" s="168">
        <v>127</v>
      </c>
      <c r="B281" s="169" t="s">
        <v>476</v>
      </c>
      <c r="C281" s="182" t="s">
        <v>477</v>
      </c>
      <c r="D281" s="170" t="s">
        <v>185</v>
      </c>
      <c r="E281" s="171">
        <v>2.5</v>
      </c>
      <c r="F281" s="172"/>
      <c r="G281" s="173">
        <f>ROUND(E281*F281,2)</f>
        <v>0</v>
      </c>
      <c r="H281" s="147"/>
      <c r="I281" s="147"/>
      <c r="J281" s="147"/>
      <c r="K281" s="147"/>
      <c r="L281" s="147"/>
      <c r="M281" s="147"/>
      <c r="N281" s="147"/>
      <c r="O281" s="147" t="s">
        <v>127</v>
      </c>
      <c r="P281" s="147"/>
      <c r="Q281" s="147"/>
      <c r="R281" s="147"/>
      <c r="S281" s="147"/>
      <c r="T281" s="147"/>
      <c r="U281" s="147"/>
      <c r="V281" s="147"/>
      <c r="W281" s="147"/>
      <c r="X281" s="147"/>
      <c r="Y281" s="147"/>
      <c r="Z281" s="147"/>
      <c r="AA281" s="147"/>
      <c r="AB281" s="147"/>
      <c r="AC281" s="147"/>
      <c r="AD281" s="147"/>
      <c r="AE281" s="147"/>
      <c r="AF281" s="147"/>
      <c r="AG281" s="147"/>
      <c r="AH281" s="147"/>
      <c r="AI281" s="147"/>
      <c r="AJ281" s="147"/>
      <c r="AK281" s="147"/>
      <c r="AL281" s="147"/>
      <c r="AM281" s="147"/>
      <c r="AN281" s="147"/>
      <c r="AO281" s="147"/>
      <c r="AP281" s="147"/>
    </row>
    <row r="282" spans="1:42" outlineLevel="2" x14ac:dyDescent="0.25">
      <c r="A282" s="154"/>
      <c r="B282" s="155"/>
      <c r="C282" s="183" t="s">
        <v>478</v>
      </c>
      <c r="D282" s="159"/>
      <c r="E282" s="160">
        <v>2.5</v>
      </c>
      <c r="F282" s="157"/>
      <c r="G282" s="157"/>
      <c r="H282" s="147"/>
      <c r="I282" s="147"/>
      <c r="J282" s="147"/>
      <c r="K282" s="147"/>
      <c r="L282" s="147"/>
      <c r="M282" s="147"/>
      <c r="N282" s="147"/>
      <c r="O282" s="147" t="s">
        <v>129</v>
      </c>
      <c r="P282" s="147">
        <v>0</v>
      </c>
      <c r="Q282" s="147"/>
      <c r="R282" s="147"/>
      <c r="S282" s="147"/>
      <c r="T282" s="147"/>
      <c r="U282" s="147"/>
      <c r="V282" s="147"/>
      <c r="W282" s="147"/>
      <c r="X282" s="147"/>
      <c r="Y282" s="147"/>
      <c r="Z282" s="147"/>
      <c r="AA282" s="147"/>
      <c r="AB282" s="147"/>
      <c r="AC282" s="147"/>
      <c r="AD282" s="147"/>
      <c r="AE282" s="147"/>
      <c r="AF282" s="147"/>
      <c r="AG282" s="147"/>
      <c r="AH282" s="147"/>
      <c r="AI282" s="147"/>
      <c r="AJ282" s="147"/>
      <c r="AK282" s="147"/>
      <c r="AL282" s="147"/>
      <c r="AM282" s="147"/>
      <c r="AN282" s="147"/>
      <c r="AO282" s="147"/>
      <c r="AP282" s="147"/>
    </row>
    <row r="283" spans="1:42" ht="20.399999999999999" outlineLevel="1" x14ac:dyDescent="0.25">
      <c r="A283" s="168">
        <v>128</v>
      </c>
      <c r="B283" s="169" t="s">
        <v>479</v>
      </c>
      <c r="C283" s="182" t="s">
        <v>480</v>
      </c>
      <c r="D283" s="170" t="s">
        <v>185</v>
      </c>
      <c r="E283" s="171">
        <v>0.8</v>
      </c>
      <c r="F283" s="172"/>
      <c r="G283" s="173">
        <f>ROUND(E283*F283,2)</f>
        <v>0</v>
      </c>
      <c r="H283" s="147"/>
      <c r="I283" s="147"/>
      <c r="J283" s="147"/>
      <c r="K283" s="147"/>
      <c r="L283" s="147"/>
      <c r="M283" s="147"/>
      <c r="N283" s="147"/>
      <c r="O283" s="147" t="s">
        <v>127</v>
      </c>
      <c r="P283" s="147"/>
      <c r="Q283" s="147"/>
      <c r="R283" s="147"/>
      <c r="S283" s="147"/>
      <c r="T283" s="147"/>
      <c r="U283" s="147"/>
      <c r="V283" s="147"/>
      <c r="W283" s="147"/>
      <c r="X283" s="147"/>
      <c r="Y283" s="147"/>
      <c r="Z283" s="147"/>
      <c r="AA283" s="147"/>
      <c r="AB283" s="147"/>
      <c r="AC283" s="147"/>
      <c r="AD283" s="147"/>
      <c r="AE283" s="147"/>
      <c r="AF283" s="147"/>
      <c r="AG283" s="147"/>
      <c r="AH283" s="147"/>
      <c r="AI283" s="147"/>
      <c r="AJ283" s="147"/>
      <c r="AK283" s="147"/>
      <c r="AL283" s="147"/>
      <c r="AM283" s="147"/>
      <c r="AN283" s="147"/>
      <c r="AO283" s="147"/>
      <c r="AP283" s="147"/>
    </row>
    <row r="284" spans="1:42" outlineLevel="2" x14ac:dyDescent="0.25">
      <c r="A284" s="154"/>
      <c r="B284" s="155"/>
      <c r="C284" s="183" t="s">
        <v>481</v>
      </c>
      <c r="D284" s="159"/>
      <c r="E284" s="160">
        <v>0.8</v>
      </c>
      <c r="F284" s="157"/>
      <c r="G284" s="157"/>
      <c r="H284" s="147"/>
      <c r="I284" s="147"/>
      <c r="J284" s="147"/>
      <c r="K284" s="147"/>
      <c r="L284" s="147"/>
      <c r="M284" s="147"/>
      <c r="N284" s="147"/>
      <c r="O284" s="147" t="s">
        <v>129</v>
      </c>
      <c r="P284" s="147">
        <v>0</v>
      </c>
      <c r="Q284" s="147"/>
      <c r="R284" s="147"/>
      <c r="S284" s="147"/>
      <c r="T284" s="147"/>
      <c r="U284" s="147"/>
      <c r="V284" s="147"/>
      <c r="W284" s="147"/>
      <c r="X284" s="147"/>
      <c r="Y284" s="147"/>
      <c r="Z284" s="147"/>
      <c r="AA284" s="147"/>
      <c r="AB284" s="147"/>
      <c r="AC284" s="147"/>
      <c r="AD284" s="147"/>
      <c r="AE284" s="147"/>
      <c r="AF284" s="147"/>
      <c r="AG284" s="147"/>
      <c r="AH284" s="147"/>
      <c r="AI284" s="147"/>
      <c r="AJ284" s="147"/>
      <c r="AK284" s="147"/>
      <c r="AL284" s="147"/>
      <c r="AM284" s="147"/>
      <c r="AN284" s="147"/>
      <c r="AO284" s="147"/>
      <c r="AP284" s="147"/>
    </row>
    <row r="285" spans="1:42" ht="20.399999999999999" outlineLevel="1" x14ac:dyDescent="0.25">
      <c r="A285" s="168">
        <v>129</v>
      </c>
      <c r="B285" s="169" t="s">
        <v>482</v>
      </c>
      <c r="C285" s="182" t="s">
        <v>483</v>
      </c>
      <c r="D285" s="170" t="s">
        <v>159</v>
      </c>
      <c r="E285" s="171">
        <v>11.913</v>
      </c>
      <c r="F285" s="172"/>
      <c r="G285" s="173">
        <f>ROUND(E285*F285,2)</f>
        <v>0</v>
      </c>
      <c r="H285" s="147"/>
      <c r="I285" s="147"/>
      <c r="J285" s="147"/>
      <c r="K285" s="147"/>
      <c r="L285" s="147"/>
      <c r="M285" s="147"/>
      <c r="N285" s="147"/>
      <c r="O285" s="147" t="s">
        <v>155</v>
      </c>
      <c r="P285" s="147"/>
      <c r="Q285" s="147"/>
      <c r="R285" s="147"/>
      <c r="S285" s="147"/>
      <c r="T285" s="147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7"/>
    </row>
    <row r="286" spans="1:42" outlineLevel="2" x14ac:dyDescent="0.25">
      <c r="A286" s="154"/>
      <c r="B286" s="155"/>
      <c r="C286" s="183" t="s">
        <v>484</v>
      </c>
      <c r="D286" s="159"/>
      <c r="E286" s="160">
        <v>11.913</v>
      </c>
      <c r="F286" s="157"/>
      <c r="G286" s="157"/>
      <c r="H286" s="147"/>
      <c r="I286" s="147"/>
      <c r="J286" s="147"/>
      <c r="K286" s="147"/>
      <c r="L286" s="147"/>
      <c r="M286" s="147"/>
      <c r="N286" s="147"/>
      <c r="O286" s="147" t="s">
        <v>129</v>
      </c>
      <c r="P286" s="147">
        <v>0</v>
      </c>
      <c r="Q286" s="147"/>
      <c r="R286" s="147"/>
      <c r="S286" s="147"/>
      <c r="T286" s="147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7"/>
    </row>
    <row r="287" spans="1:42" outlineLevel="1" x14ac:dyDescent="0.25">
      <c r="A287" s="154">
        <v>130</v>
      </c>
      <c r="B287" s="155" t="s">
        <v>485</v>
      </c>
      <c r="C287" s="185" t="s">
        <v>486</v>
      </c>
      <c r="D287" s="156" t="s">
        <v>0</v>
      </c>
      <c r="E287" s="180"/>
      <c r="F287" s="158"/>
      <c r="G287" s="157">
        <f>ROUND(E287*F287,2)</f>
        <v>0</v>
      </c>
      <c r="H287" s="147"/>
      <c r="I287" s="147"/>
      <c r="J287" s="147"/>
      <c r="K287" s="147"/>
      <c r="L287" s="147"/>
      <c r="M287" s="147"/>
      <c r="N287" s="147"/>
      <c r="O287" s="147" t="s">
        <v>265</v>
      </c>
      <c r="P287" s="147"/>
      <c r="Q287" s="147"/>
      <c r="R287" s="147"/>
      <c r="S287" s="147"/>
      <c r="T287" s="147"/>
      <c r="U287" s="147"/>
      <c r="V287" s="147"/>
      <c r="W287" s="147"/>
      <c r="X287" s="147"/>
      <c r="Y287" s="147"/>
      <c r="Z287" s="147"/>
      <c r="AA287" s="147"/>
      <c r="AB287" s="147"/>
      <c r="AC287" s="147"/>
      <c r="AD287" s="147"/>
      <c r="AE287" s="147"/>
      <c r="AF287" s="147"/>
      <c r="AG287" s="147"/>
      <c r="AH287" s="147"/>
      <c r="AI287" s="147"/>
      <c r="AJ287" s="147"/>
      <c r="AK287" s="147"/>
      <c r="AL287" s="147"/>
      <c r="AM287" s="147"/>
      <c r="AN287" s="147"/>
      <c r="AO287" s="147"/>
      <c r="AP287" s="147"/>
    </row>
    <row r="288" spans="1:42" x14ac:dyDescent="0.25">
      <c r="A288" s="161" t="s">
        <v>122</v>
      </c>
      <c r="B288" s="162" t="s">
        <v>96</v>
      </c>
      <c r="C288" s="181" t="s">
        <v>97</v>
      </c>
      <c r="D288" s="163"/>
      <c r="E288" s="164"/>
      <c r="F288" s="165"/>
      <c r="G288" s="166">
        <f>SUMIF(O289:O306,"&lt;&gt;NOR",G289:G306)</f>
        <v>0</v>
      </c>
      <c r="O288" t="s">
        <v>123</v>
      </c>
    </row>
    <row r="289" spans="1:42" outlineLevel="1" x14ac:dyDescent="0.25">
      <c r="A289" s="168">
        <v>131</v>
      </c>
      <c r="B289" s="169" t="s">
        <v>487</v>
      </c>
      <c r="C289" s="182" t="s">
        <v>488</v>
      </c>
      <c r="D289" s="170" t="s">
        <v>242</v>
      </c>
      <c r="E289" s="171">
        <v>14</v>
      </c>
      <c r="F289" s="172"/>
      <c r="G289" s="173">
        <f>ROUND(E289*F289,2)</f>
        <v>0</v>
      </c>
      <c r="H289" s="147"/>
      <c r="I289" s="147"/>
      <c r="J289" s="147"/>
      <c r="K289" s="147"/>
      <c r="L289" s="147"/>
      <c r="M289" s="147"/>
      <c r="N289" s="147"/>
      <c r="O289" s="147" t="s">
        <v>127</v>
      </c>
      <c r="P289" s="147"/>
      <c r="Q289" s="147"/>
      <c r="R289" s="147"/>
      <c r="S289" s="147"/>
      <c r="T289" s="147"/>
      <c r="U289" s="147"/>
      <c r="V289" s="147"/>
      <c r="W289" s="147"/>
      <c r="X289" s="147"/>
      <c r="Y289" s="147"/>
      <c r="Z289" s="147"/>
      <c r="AA289" s="147"/>
      <c r="AB289" s="147"/>
      <c r="AC289" s="147"/>
      <c r="AD289" s="147"/>
      <c r="AE289" s="147"/>
      <c r="AF289" s="147"/>
      <c r="AG289" s="147"/>
      <c r="AH289" s="147"/>
      <c r="AI289" s="147"/>
      <c r="AJ289" s="147"/>
      <c r="AK289" s="147"/>
      <c r="AL289" s="147"/>
      <c r="AM289" s="147"/>
      <c r="AN289" s="147"/>
      <c r="AO289" s="147"/>
      <c r="AP289" s="147"/>
    </row>
    <row r="290" spans="1:42" outlineLevel="2" x14ac:dyDescent="0.25">
      <c r="A290" s="154"/>
      <c r="B290" s="155"/>
      <c r="C290" s="183" t="s">
        <v>343</v>
      </c>
      <c r="D290" s="159"/>
      <c r="E290" s="160">
        <v>14</v>
      </c>
      <c r="F290" s="157"/>
      <c r="G290" s="157"/>
      <c r="H290" s="147"/>
      <c r="I290" s="147"/>
      <c r="J290" s="147"/>
      <c r="K290" s="147"/>
      <c r="L290" s="147"/>
      <c r="M290" s="147"/>
      <c r="N290" s="147"/>
      <c r="O290" s="147" t="s">
        <v>129</v>
      </c>
      <c r="P290" s="147">
        <v>0</v>
      </c>
      <c r="Q290" s="147"/>
      <c r="R290" s="147"/>
      <c r="S290" s="147"/>
      <c r="T290" s="147"/>
      <c r="U290" s="147"/>
      <c r="V290" s="147"/>
      <c r="W290" s="147"/>
      <c r="X290" s="147"/>
      <c r="Y290" s="147"/>
      <c r="Z290" s="147"/>
      <c r="AA290" s="147"/>
      <c r="AB290" s="147"/>
      <c r="AC290" s="147"/>
      <c r="AD290" s="147"/>
      <c r="AE290" s="147"/>
      <c r="AF290" s="147"/>
      <c r="AG290" s="147"/>
      <c r="AH290" s="147"/>
      <c r="AI290" s="147"/>
      <c r="AJ290" s="147"/>
      <c r="AK290" s="147"/>
      <c r="AL290" s="147"/>
      <c r="AM290" s="147"/>
      <c r="AN290" s="147"/>
      <c r="AO290" s="147"/>
      <c r="AP290" s="147"/>
    </row>
    <row r="291" spans="1:42" outlineLevel="1" x14ac:dyDescent="0.25">
      <c r="A291" s="168">
        <v>132</v>
      </c>
      <c r="B291" s="169" t="s">
        <v>489</v>
      </c>
      <c r="C291" s="182" t="s">
        <v>490</v>
      </c>
      <c r="D291" s="170" t="s">
        <v>242</v>
      </c>
      <c r="E291" s="171">
        <v>2</v>
      </c>
      <c r="F291" s="172"/>
      <c r="G291" s="173">
        <f>ROUND(E291*F291,2)</f>
        <v>0</v>
      </c>
      <c r="H291" s="147"/>
      <c r="I291" s="147"/>
      <c r="J291" s="147"/>
      <c r="K291" s="147"/>
      <c r="L291" s="147"/>
      <c r="M291" s="147"/>
      <c r="N291" s="147"/>
      <c r="O291" s="147" t="s">
        <v>127</v>
      </c>
      <c r="P291" s="147"/>
      <c r="Q291" s="147"/>
      <c r="R291" s="147"/>
      <c r="S291" s="147"/>
      <c r="T291" s="147"/>
      <c r="U291" s="147"/>
      <c r="V291" s="147"/>
      <c r="W291" s="147"/>
      <c r="X291" s="147"/>
      <c r="Y291" s="147"/>
      <c r="Z291" s="147"/>
      <c r="AA291" s="147"/>
      <c r="AB291" s="147"/>
      <c r="AC291" s="147"/>
      <c r="AD291" s="147"/>
      <c r="AE291" s="147"/>
      <c r="AF291" s="147"/>
      <c r="AG291" s="147"/>
      <c r="AH291" s="147"/>
      <c r="AI291" s="147"/>
      <c r="AJ291" s="147"/>
      <c r="AK291" s="147"/>
      <c r="AL291" s="147"/>
      <c r="AM291" s="147"/>
      <c r="AN291" s="147"/>
      <c r="AO291" s="147"/>
      <c r="AP291" s="147"/>
    </row>
    <row r="292" spans="1:42" outlineLevel="2" x14ac:dyDescent="0.25">
      <c r="A292" s="154"/>
      <c r="B292" s="155"/>
      <c r="C292" s="183" t="s">
        <v>349</v>
      </c>
      <c r="D292" s="159"/>
      <c r="E292" s="160">
        <v>2</v>
      </c>
      <c r="F292" s="157"/>
      <c r="G292" s="157"/>
      <c r="H292" s="147"/>
      <c r="I292" s="147"/>
      <c r="J292" s="147"/>
      <c r="K292" s="147"/>
      <c r="L292" s="147"/>
      <c r="M292" s="147"/>
      <c r="N292" s="147"/>
      <c r="O292" s="147" t="s">
        <v>129</v>
      </c>
      <c r="P292" s="147">
        <v>0</v>
      </c>
      <c r="Q292" s="147"/>
      <c r="R292" s="147"/>
      <c r="S292" s="147"/>
      <c r="T292" s="147"/>
      <c r="U292" s="147"/>
      <c r="V292" s="147"/>
      <c r="W292" s="147"/>
      <c r="X292" s="147"/>
      <c r="Y292" s="147"/>
      <c r="Z292" s="147"/>
      <c r="AA292" s="147"/>
      <c r="AB292" s="147"/>
      <c r="AC292" s="147"/>
      <c r="AD292" s="147"/>
      <c r="AE292" s="147"/>
      <c r="AF292" s="147"/>
      <c r="AG292" s="147"/>
      <c r="AH292" s="147"/>
      <c r="AI292" s="147"/>
      <c r="AJ292" s="147"/>
      <c r="AK292" s="147"/>
      <c r="AL292" s="147"/>
      <c r="AM292" s="147"/>
      <c r="AN292" s="147"/>
      <c r="AO292" s="147"/>
      <c r="AP292" s="147"/>
    </row>
    <row r="293" spans="1:42" outlineLevel="1" x14ac:dyDescent="0.25">
      <c r="A293" s="168">
        <v>133</v>
      </c>
      <c r="B293" s="169" t="s">
        <v>491</v>
      </c>
      <c r="C293" s="182" t="s">
        <v>492</v>
      </c>
      <c r="D293" s="170" t="s">
        <v>159</v>
      </c>
      <c r="E293" s="171">
        <v>6.25</v>
      </c>
      <c r="F293" s="172"/>
      <c r="G293" s="173">
        <f>ROUND(E293*F293,2)</f>
        <v>0</v>
      </c>
      <c r="H293" s="147"/>
      <c r="I293" s="147"/>
      <c r="J293" s="147"/>
      <c r="K293" s="147"/>
      <c r="L293" s="147"/>
      <c r="M293" s="147"/>
      <c r="N293" s="147"/>
      <c r="O293" s="147" t="s">
        <v>127</v>
      </c>
      <c r="P293" s="147"/>
      <c r="Q293" s="147"/>
      <c r="R293" s="147"/>
      <c r="S293" s="147"/>
      <c r="T293" s="147"/>
      <c r="U293" s="147"/>
      <c r="V293" s="147"/>
      <c r="W293" s="147"/>
      <c r="X293" s="147"/>
      <c r="Y293" s="147"/>
      <c r="Z293" s="147"/>
      <c r="AA293" s="147"/>
      <c r="AB293" s="147"/>
      <c r="AC293" s="147"/>
      <c r="AD293" s="147"/>
      <c r="AE293" s="147"/>
      <c r="AF293" s="147"/>
      <c r="AG293" s="147"/>
      <c r="AH293" s="147"/>
      <c r="AI293" s="147"/>
      <c r="AJ293" s="147"/>
      <c r="AK293" s="147"/>
      <c r="AL293" s="147"/>
      <c r="AM293" s="147"/>
      <c r="AN293" s="147"/>
      <c r="AO293" s="147"/>
      <c r="AP293" s="147"/>
    </row>
    <row r="294" spans="1:42" outlineLevel="2" x14ac:dyDescent="0.25">
      <c r="A294" s="154"/>
      <c r="B294" s="155"/>
      <c r="C294" s="183" t="s">
        <v>493</v>
      </c>
      <c r="D294" s="159"/>
      <c r="E294" s="160">
        <v>6.25</v>
      </c>
      <c r="F294" s="157"/>
      <c r="G294" s="157"/>
      <c r="H294" s="147"/>
      <c r="I294" s="147"/>
      <c r="J294" s="147"/>
      <c r="K294" s="147"/>
      <c r="L294" s="147"/>
      <c r="M294" s="147"/>
      <c r="N294" s="147"/>
      <c r="O294" s="147" t="s">
        <v>129</v>
      </c>
      <c r="P294" s="147">
        <v>0</v>
      </c>
      <c r="Q294" s="147"/>
      <c r="R294" s="147"/>
      <c r="S294" s="147"/>
      <c r="T294" s="147"/>
      <c r="U294" s="147"/>
      <c r="V294" s="147"/>
      <c r="W294" s="147"/>
      <c r="X294" s="147"/>
      <c r="Y294" s="147"/>
      <c r="Z294" s="147"/>
      <c r="AA294" s="147"/>
      <c r="AB294" s="147"/>
      <c r="AC294" s="147"/>
      <c r="AD294" s="147"/>
      <c r="AE294" s="147"/>
      <c r="AF294" s="147"/>
      <c r="AG294" s="147"/>
      <c r="AH294" s="147"/>
      <c r="AI294" s="147"/>
      <c r="AJ294" s="147"/>
      <c r="AK294" s="147"/>
      <c r="AL294" s="147"/>
      <c r="AM294" s="147"/>
      <c r="AN294" s="147"/>
      <c r="AO294" s="147"/>
      <c r="AP294" s="147"/>
    </row>
    <row r="295" spans="1:42" ht="20.399999999999999" outlineLevel="1" x14ac:dyDescent="0.25">
      <c r="A295" s="168">
        <v>134</v>
      </c>
      <c r="B295" s="169" t="s">
        <v>494</v>
      </c>
      <c r="C295" s="182" t="s">
        <v>495</v>
      </c>
      <c r="D295" s="170" t="s">
        <v>159</v>
      </c>
      <c r="E295" s="171">
        <v>44.079050000000002</v>
      </c>
      <c r="F295" s="172"/>
      <c r="G295" s="173">
        <f>ROUND(E295*F295,2)</f>
        <v>0</v>
      </c>
      <c r="H295" s="147"/>
      <c r="I295" s="147"/>
      <c r="J295" s="147"/>
      <c r="K295" s="147"/>
      <c r="L295" s="147"/>
      <c r="M295" s="147"/>
      <c r="N295" s="147"/>
      <c r="O295" s="147" t="s">
        <v>127</v>
      </c>
      <c r="P295" s="147"/>
      <c r="Q295" s="147"/>
      <c r="R295" s="147"/>
      <c r="S295" s="147"/>
      <c r="T295" s="147"/>
      <c r="U295" s="147"/>
      <c r="V295" s="147"/>
      <c r="W295" s="147"/>
      <c r="X295" s="147"/>
      <c r="Y295" s="147"/>
      <c r="Z295" s="147"/>
      <c r="AA295" s="147"/>
      <c r="AB295" s="147"/>
      <c r="AC295" s="147"/>
      <c r="AD295" s="147"/>
      <c r="AE295" s="147"/>
      <c r="AF295" s="147"/>
      <c r="AG295" s="147"/>
      <c r="AH295" s="147"/>
      <c r="AI295" s="147"/>
      <c r="AJ295" s="147"/>
      <c r="AK295" s="147"/>
      <c r="AL295" s="147"/>
      <c r="AM295" s="147"/>
      <c r="AN295" s="147"/>
      <c r="AO295" s="147"/>
      <c r="AP295" s="147"/>
    </row>
    <row r="296" spans="1:42" outlineLevel="2" x14ac:dyDescent="0.25">
      <c r="A296" s="154"/>
      <c r="B296" s="155"/>
      <c r="C296" s="183" t="s">
        <v>180</v>
      </c>
      <c r="D296" s="159"/>
      <c r="E296" s="160">
        <v>36.652799999999999</v>
      </c>
      <c r="F296" s="157"/>
      <c r="G296" s="157"/>
      <c r="H296" s="147"/>
      <c r="I296" s="147"/>
      <c r="J296" s="147"/>
      <c r="K296" s="147"/>
      <c r="L296" s="147"/>
      <c r="M296" s="147"/>
      <c r="N296" s="147"/>
      <c r="O296" s="147" t="s">
        <v>129</v>
      </c>
      <c r="P296" s="147">
        <v>0</v>
      </c>
      <c r="Q296" s="147"/>
      <c r="R296" s="147"/>
      <c r="S296" s="147"/>
      <c r="T296" s="147"/>
      <c r="U296" s="147"/>
      <c r="V296" s="147"/>
      <c r="W296" s="147"/>
      <c r="X296" s="147"/>
      <c r="Y296" s="147"/>
      <c r="Z296" s="147"/>
      <c r="AA296" s="147"/>
      <c r="AB296" s="147"/>
      <c r="AC296" s="147"/>
      <c r="AD296" s="147"/>
      <c r="AE296" s="147"/>
      <c r="AF296" s="147"/>
      <c r="AG296" s="147"/>
      <c r="AH296" s="147"/>
      <c r="AI296" s="147"/>
      <c r="AJ296" s="147"/>
      <c r="AK296" s="147"/>
      <c r="AL296" s="147"/>
      <c r="AM296" s="147"/>
      <c r="AN296" s="147"/>
      <c r="AO296" s="147"/>
      <c r="AP296" s="147"/>
    </row>
    <row r="297" spans="1:42" outlineLevel="3" x14ac:dyDescent="0.25">
      <c r="A297" s="154"/>
      <c r="B297" s="155"/>
      <c r="C297" s="183" t="s">
        <v>161</v>
      </c>
      <c r="D297" s="159"/>
      <c r="E297" s="160">
        <v>0.84199999999999997</v>
      </c>
      <c r="F297" s="157"/>
      <c r="G297" s="157"/>
      <c r="H297" s="147"/>
      <c r="I297" s="147"/>
      <c r="J297" s="147"/>
      <c r="K297" s="147"/>
      <c r="L297" s="147"/>
      <c r="M297" s="147"/>
      <c r="N297" s="147"/>
      <c r="O297" s="147" t="s">
        <v>129</v>
      </c>
      <c r="P297" s="147">
        <v>0</v>
      </c>
      <c r="Q297" s="147"/>
      <c r="R297" s="147"/>
      <c r="S297" s="147"/>
      <c r="T297" s="147"/>
      <c r="U297" s="147"/>
      <c r="V297" s="147"/>
      <c r="W297" s="147"/>
      <c r="X297" s="147"/>
      <c r="Y297" s="147"/>
      <c r="Z297" s="147"/>
      <c r="AA297" s="147"/>
      <c r="AB297" s="147"/>
      <c r="AC297" s="147"/>
      <c r="AD297" s="147"/>
      <c r="AE297" s="147"/>
      <c r="AF297" s="147"/>
      <c r="AG297" s="147"/>
      <c r="AH297" s="147"/>
      <c r="AI297" s="147"/>
      <c r="AJ297" s="147"/>
      <c r="AK297" s="147"/>
      <c r="AL297" s="147"/>
      <c r="AM297" s="147"/>
      <c r="AN297" s="147"/>
      <c r="AO297" s="147"/>
      <c r="AP297" s="147"/>
    </row>
    <row r="298" spans="1:42" outlineLevel="3" x14ac:dyDescent="0.25">
      <c r="A298" s="154"/>
      <c r="B298" s="155"/>
      <c r="C298" s="183" t="s">
        <v>162</v>
      </c>
      <c r="D298" s="159"/>
      <c r="E298" s="160">
        <v>-3.3595000000000002</v>
      </c>
      <c r="F298" s="157"/>
      <c r="G298" s="157"/>
      <c r="H298" s="147"/>
      <c r="I298" s="147"/>
      <c r="J298" s="147"/>
      <c r="K298" s="147"/>
      <c r="L298" s="147"/>
      <c r="M298" s="147"/>
      <c r="N298" s="147"/>
      <c r="O298" s="147" t="s">
        <v>129</v>
      </c>
      <c r="P298" s="147">
        <v>0</v>
      </c>
      <c r="Q298" s="147"/>
      <c r="R298" s="147"/>
      <c r="S298" s="147"/>
      <c r="T298" s="147"/>
      <c r="U298" s="147"/>
      <c r="V298" s="147"/>
      <c r="W298" s="147"/>
      <c r="X298" s="147"/>
      <c r="Y298" s="147"/>
      <c r="Z298" s="147"/>
      <c r="AA298" s="147"/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</row>
    <row r="299" spans="1:42" outlineLevel="3" x14ac:dyDescent="0.25">
      <c r="A299" s="154"/>
      <c r="B299" s="155"/>
      <c r="C299" s="183" t="s">
        <v>496</v>
      </c>
      <c r="D299" s="159"/>
      <c r="E299" s="160">
        <v>4.585</v>
      </c>
      <c r="F299" s="157"/>
      <c r="G299" s="157"/>
      <c r="H299" s="147"/>
      <c r="I299" s="147"/>
      <c r="J299" s="147"/>
      <c r="K299" s="147"/>
      <c r="L299" s="147"/>
      <c r="M299" s="147"/>
      <c r="N299" s="147"/>
      <c r="O299" s="147" t="s">
        <v>129</v>
      </c>
      <c r="P299" s="147">
        <v>0</v>
      </c>
      <c r="Q299" s="147"/>
      <c r="R299" s="147"/>
      <c r="S299" s="147"/>
      <c r="T299" s="147"/>
      <c r="U299" s="147"/>
      <c r="V299" s="147"/>
      <c r="W299" s="147"/>
      <c r="X299" s="147"/>
      <c r="Y299" s="147"/>
      <c r="Z299" s="147"/>
      <c r="AA299" s="147"/>
      <c r="AB299" s="147"/>
      <c r="AC299" s="147"/>
      <c r="AD299" s="147"/>
      <c r="AE299" s="147"/>
      <c r="AF299" s="147"/>
      <c r="AG299" s="147"/>
      <c r="AH299" s="147"/>
      <c r="AI299" s="147"/>
      <c r="AJ299" s="147"/>
      <c r="AK299" s="147"/>
      <c r="AL299" s="147"/>
      <c r="AM299" s="147"/>
      <c r="AN299" s="147"/>
      <c r="AO299" s="147"/>
      <c r="AP299" s="147"/>
    </row>
    <row r="300" spans="1:42" outlineLevel="3" x14ac:dyDescent="0.25">
      <c r="A300" s="154"/>
      <c r="B300" s="155"/>
      <c r="C300" s="183" t="s">
        <v>200</v>
      </c>
      <c r="D300" s="159"/>
      <c r="E300" s="160">
        <v>2.4525000000000001</v>
      </c>
      <c r="F300" s="157"/>
      <c r="G300" s="157"/>
      <c r="H300" s="147"/>
      <c r="I300" s="147"/>
      <c r="J300" s="147"/>
      <c r="K300" s="147"/>
      <c r="L300" s="147"/>
      <c r="M300" s="147"/>
      <c r="N300" s="147"/>
      <c r="O300" s="147" t="s">
        <v>129</v>
      </c>
      <c r="P300" s="147">
        <v>0</v>
      </c>
      <c r="Q300" s="147"/>
      <c r="R300" s="147"/>
      <c r="S300" s="147"/>
      <c r="T300" s="147"/>
      <c r="U300" s="147"/>
      <c r="V300" s="147"/>
      <c r="W300" s="147"/>
      <c r="X300" s="147"/>
      <c r="Y300" s="147"/>
      <c r="Z300" s="147"/>
      <c r="AA300" s="147"/>
      <c r="AB300" s="147"/>
      <c r="AC300" s="147"/>
      <c r="AD300" s="147"/>
      <c r="AE300" s="147"/>
      <c r="AF300" s="147"/>
      <c r="AG300" s="147"/>
      <c r="AH300" s="147"/>
      <c r="AI300" s="147"/>
      <c r="AJ300" s="147"/>
      <c r="AK300" s="147"/>
      <c r="AL300" s="147"/>
      <c r="AM300" s="147"/>
      <c r="AN300" s="147"/>
      <c r="AO300" s="147"/>
      <c r="AP300" s="147"/>
    </row>
    <row r="301" spans="1:42" outlineLevel="3" x14ac:dyDescent="0.25">
      <c r="A301" s="154"/>
      <c r="B301" s="155"/>
      <c r="C301" s="183" t="s">
        <v>201</v>
      </c>
      <c r="D301" s="159"/>
      <c r="E301" s="160">
        <v>2.90625</v>
      </c>
      <c r="F301" s="157"/>
      <c r="G301" s="157"/>
      <c r="H301" s="147"/>
      <c r="I301" s="147"/>
      <c r="J301" s="147"/>
      <c r="K301" s="147"/>
      <c r="L301" s="147"/>
      <c r="M301" s="147"/>
      <c r="N301" s="147"/>
      <c r="O301" s="147" t="s">
        <v>129</v>
      </c>
      <c r="P301" s="147">
        <v>0</v>
      </c>
      <c r="Q301" s="147"/>
      <c r="R301" s="147"/>
      <c r="S301" s="147"/>
      <c r="T301" s="147"/>
      <c r="U301" s="147"/>
      <c r="V301" s="147"/>
      <c r="W301" s="147"/>
      <c r="X301" s="147"/>
      <c r="Y301" s="147"/>
      <c r="Z301" s="147"/>
      <c r="AA301" s="147"/>
      <c r="AB301" s="147"/>
      <c r="AC301" s="147"/>
      <c r="AD301" s="147"/>
      <c r="AE301" s="147"/>
      <c r="AF301" s="147"/>
      <c r="AG301" s="147"/>
      <c r="AH301" s="147"/>
      <c r="AI301" s="147"/>
      <c r="AJ301" s="147"/>
      <c r="AK301" s="147"/>
      <c r="AL301" s="147"/>
      <c r="AM301" s="147"/>
      <c r="AN301" s="147"/>
      <c r="AO301" s="147"/>
      <c r="AP301" s="147"/>
    </row>
    <row r="302" spans="1:42" ht="20.399999999999999" outlineLevel="1" x14ac:dyDescent="0.25">
      <c r="A302" s="168">
        <v>135</v>
      </c>
      <c r="B302" s="169" t="s">
        <v>497</v>
      </c>
      <c r="C302" s="182" t="s">
        <v>498</v>
      </c>
      <c r="D302" s="170" t="s">
        <v>185</v>
      </c>
      <c r="E302" s="171">
        <v>13.4</v>
      </c>
      <c r="F302" s="172"/>
      <c r="G302" s="173">
        <f>ROUND(E302*F302,2)</f>
        <v>0</v>
      </c>
      <c r="H302" s="147"/>
      <c r="I302" s="147"/>
      <c r="J302" s="147"/>
      <c r="K302" s="147"/>
      <c r="L302" s="147"/>
      <c r="M302" s="147"/>
      <c r="N302" s="147"/>
      <c r="O302" s="147" t="s">
        <v>127</v>
      </c>
      <c r="P302" s="147"/>
      <c r="Q302" s="147"/>
      <c r="R302" s="147"/>
      <c r="S302" s="147"/>
      <c r="T302" s="147"/>
      <c r="U302" s="147"/>
      <c r="V302" s="147"/>
      <c r="W302" s="147"/>
      <c r="X302" s="147"/>
      <c r="Y302" s="147"/>
      <c r="Z302" s="147"/>
      <c r="AA302" s="147"/>
      <c r="AB302" s="147"/>
      <c r="AC302" s="147"/>
      <c r="AD302" s="147"/>
      <c r="AE302" s="147"/>
      <c r="AF302" s="147"/>
      <c r="AG302" s="147"/>
      <c r="AH302" s="147"/>
      <c r="AI302" s="147"/>
      <c r="AJ302" s="147"/>
      <c r="AK302" s="147"/>
      <c r="AL302" s="147"/>
      <c r="AM302" s="147"/>
      <c r="AN302" s="147"/>
      <c r="AO302" s="147"/>
      <c r="AP302" s="147"/>
    </row>
    <row r="303" spans="1:42" outlineLevel="2" x14ac:dyDescent="0.25">
      <c r="A303" s="154"/>
      <c r="B303" s="155"/>
      <c r="C303" s="183" t="s">
        <v>499</v>
      </c>
      <c r="D303" s="159"/>
      <c r="E303" s="160">
        <v>13.4</v>
      </c>
      <c r="F303" s="157"/>
      <c r="G303" s="157"/>
      <c r="H303" s="147"/>
      <c r="I303" s="147"/>
      <c r="J303" s="147"/>
      <c r="K303" s="147"/>
      <c r="L303" s="147"/>
      <c r="M303" s="147"/>
      <c r="N303" s="147"/>
      <c r="O303" s="147" t="s">
        <v>129</v>
      </c>
      <c r="P303" s="147">
        <v>0</v>
      </c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7"/>
      <c r="AB303" s="147"/>
      <c r="AC303" s="147"/>
      <c r="AD303" s="147"/>
      <c r="AE303" s="147"/>
      <c r="AF303" s="147"/>
      <c r="AG303" s="147"/>
      <c r="AH303" s="147"/>
      <c r="AI303" s="147"/>
      <c r="AJ303" s="147"/>
      <c r="AK303" s="147"/>
      <c r="AL303" s="147"/>
      <c r="AM303" s="147"/>
      <c r="AN303" s="147"/>
      <c r="AO303" s="147"/>
      <c r="AP303" s="147"/>
    </row>
    <row r="304" spans="1:42" outlineLevel="1" x14ac:dyDescent="0.25">
      <c r="A304" s="168">
        <v>136</v>
      </c>
      <c r="B304" s="169" t="s">
        <v>500</v>
      </c>
      <c r="C304" s="182" t="s">
        <v>501</v>
      </c>
      <c r="D304" s="170" t="s">
        <v>159</v>
      </c>
      <c r="E304" s="171">
        <v>43.081499999999998</v>
      </c>
      <c r="F304" s="172"/>
      <c r="G304" s="173">
        <f>ROUND(E304*F304,2)</f>
        <v>0</v>
      </c>
      <c r="H304" s="147"/>
      <c r="I304" s="147"/>
      <c r="J304" s="147"/>
      <c r="K304" s="147"/>
      <c r="L304" s="147"/>
      <c r="M304" s="147"/>
      <c r="N304" s="147"/>
      <c r="O304" s="147" t="s">
        <v>155</v>
      </c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7"/>
      <c r="AB304" s="147"/>
      <c r="AC304" s="147"/>
      <c r="AD304" s="147"/>
      <c r="AE304" s="147"/>
      <c r="AF304" s="147"/>
      <c r="AG304" s="147"/>
      <c r="AH304" s="147"/>
      <c r="AI304" s="147"/>
      <c r="AJ304" s="147"/>
      <c r="AK304" s="147"/>
      <c r="AL304" s="147"/>
      <c r="AM304" s="147"/>
      <c r="AN304" s="147"/>
      <c r="AO304" s="147"/>
      <c r="AP304" s="147"/>
    </row>
    <row r="305" spans="1:42" outlineLevel="2" x14ac:dyDescent="0.25">
      <c r="A305" s="154"/>
      <c r="B305" s="155"/>
      <c r="C305" s="183" t="s">
        <v>502</v>
      </c>
      <c r="D305" s="159"/>
      <c r="E305" s="160">
        <v>43.081499999999998</v>
      </c>
      <c r="F305" s="157"/>
      <c r="G305" s="157"/>
      <c r="H305" s="147"/>
      <c r="I305" s="147"/>
      <c r="J305" s="147"/>
      <c r="K305" s="147"/>
      <c r="L305" s="147"/>
      <c r="M305" s="147"/>
      <c r="N305" s="147"/>
      <c r="O305" s="147" t="s">
        <v>129</v>
      </c>
      <c r="P305" s="147">
        <v>0</v>
      </c>
      <c r="Q305" s="147"/>
      <c r="R305" s="147"/>
      <c r="S305" s="147"/>
      <c r="T305" s="147"/>
      <c r="U305" s="147"/>
      <c r="V305" s="147"/>
      <c r="W305" s="147"/>
      <c r="X305" s="147"/>
      <c r="Y305" s="147"/>
      <c r="Z305" s="147"/>
      <c r="AA305" s="147"/>
      <c r="AB305" s="147"/>
      <c r="AC305" s="147"/>
      <c r="AD305" s="147"/>
      <c r="AE305" s="147"/>
      <c r="AF305" s="147"/>
      <c r="AG305" s="147"/>
      <c r="AH305" s="147"/>
      <c r="AI305" s="147"/>
      <c r="AJ305" s="147"/>
      <c r="AK305" s="147"/>
      <c r="AL305" s="147"/>
      <c r="AM305" s="147"/>
      <c r="AN305" s="147"/>
      <c r="AO305" s="147"/>
      <c r="AP305" s="147"/>
    </row>
    <row r="306" spans="1:42" outlineLevel="1" x14ac:dyDescent="0.25">
      <c r="A306" s="154">
        <v>137</v>
      </c>
      <c r="B306" s="155" t="s">
        <v>503</v>
      </c>
      <c r="C306" s="185" t="s">
        <v>504</v>
      </c>
      <c r="D306" s="156" t="s">
        <v>0</v>
      </c>
      <c r="E306" s="180"/>
      <c r="F306" s="158"/>
      <c r="G306" s="157">
        <f>ROUND(E306*F306,2)</f>
        <v>0</v>
      </c>
      <c r="H306" s="147"/>
      <c r="I306" s="147"/>
      <c r="J306" s="147"/>
      <c r="K306" s="147"/>
      <c r="L306" s="147"/>
      <c r="M306" s="147"/>
      <c r="N306" s="147"/>
      <c r="O306" s="147" t="s">
        <v>265</v>
      </c>
      <c r="P306" s="147"/>
      <c r="Q306" s="147"/>
      <c r="R306" s="147"/>
      <c r="S306" s="147"/>
      <c r="T306" s="147"/>
      <c r="U306" s="147"/>
      <c r="V306" s="147"/>
      <c r="W306" s="147"/>
      <c r="X306" s="147"/>
      <c r="Y306" s="147"/>
      <c r="Z306" s="147"/>
      <c r="AA306" s="147"/>
      <c r="AB306" s="147"/>
      <c r="AC306" s="147"/>
      <c r="AD306" s="147"/>
      <c r="AE306" s="147"/>
      <c r="AF306" s="147"/>
      <c r="AG306" s="147"/>
      <c r="AH306" s="147"/>
      <c r="AI306" s="147"/>
      <c r="AJ306" s="147"/>
      <c r="AK306" s="147"/>
      <c r="AL306" s="147"/>
      <c r="AM306" s="147"/>
      <c r="AN306" s="147"/>
      <c r="AO306" s="147"/>
      <c r="AP306" s="147"/>
    </row>
    <row r="307" spans="1:42" x14ac:dyDescent="0.25">
      <c r="A307" s="161" t="s">
        <v>122</v>
      </c>
      <c r="B307" s="162" t="s">
        <v>98</v>
      </c>
      <c r="C307" s="181" t="s">
        <v>99</v>
      </c>
      <c r="D307" s="163"/>
      <c r="E307" s="164"/>
      <c r="F307" s="165"/>
      <c r="G307" s="166">
        <f>SUMIF(O308:O314,"&lt;&gt;NOR",G308:G314)</f>
        <v>0</v>
      </c>
      <c r="O307" t="s">
        <v>123</v>
      </c>
    </row>
    <row r="308" spans="1:42" outlineLevel="1" x14ac:dyDescent="0.25">
      <c r="A308" s="168">
        <v>138</v>
      </c>
      <c r="B308" s="169" t="s">
        <v>505</v>
      </c>
      <c r="C308" s="182" t="s">
        <v>506</v>
      </c>
      <c r="D308" s="170" t="s">
        <v>159</v>
      </c>
      <c r="E308" s="171">
        <v>27.562799999999999</v>
      </c>
      <c r="F308" s="172"/>
      <c r="G308" s="173">
        <f>ROUND(E308*F308,2)</f>
        <v>0</v>
      </c>
      <c r="H308" s="147"/>
      <c r="I308" s="147"/>
      <c r="J308" s="147"/>
      <c r="K308" s="147"/>
      <c r="L308" s="147"/>
      <c r="M308" s="147"/>
      <c r="N308" s="147"/>
      <c r="O308" s="147" t="s">
        <v>127</v>
      </c>
      <c r="P308" s="147"/>
      <c r="Q308" s="147"/>
      <c r="R308" s="147"/>
      <c r="S308" s="147"/>
      <c r="T308" s="147"/>
      <c r="U308" s="147"/>
      <c r="V308" s="147"/>
      <c r="W308" s="147"/>
      <c r="X308" s="147"/>
      <c r="Y308" s="147"/>
      <c r="Z308" s="147"/>
      <c r="AA308" s="147"/>
      <c r="AB308" s="147"/>
      <c r="AC308" s="147"/>
      <c r="AD308" s="147"/>
      <c r="AE308" s="147"/>
      <c r="AF308" s="147"/>
      <c r="AG308" s="147"/>
      <c r="AH308" s="147"/>
      <c r="AI308" s="147"/>
      <c r="AJ308" s="147"/>
      <c r="AK308" s="147"/>
      <c r="AL308" s="147"/>
      <c r="AM308" s="147"/>
      <c r="AN308" s="147"/>
      <c r="AO308" s="147"/>
      <c r="AP308" s="147"/>
    </row>
    <row r="309" spans="1:42" outlineLevel="2" x14ac:dyDescent="0.25">
      <c r="A309" s="154"/>
      <c r="B309" s="155"/>
      <c r="C309" s="183" t="s">
        <v>507</v>
      </c>
      <c r="D309" s="159"/>
      <c r="E309" s="160">
        <v>16.732800000000001</v>
      </c>
      <c r="F309" s="157"/>
      <c r="G309" s="157"/>
      <c r="H309" s="147"/>
      <c r="I309" s="147"/>
      <c r="J309" s="147"/>
      <c r="K309" s="147"/>
      <c r="L309" s="147"/>
      <c r="M309" s="147"/>
      <c r="N309" s="147"/>
      <c r="O309" s="147" t="s">
        <v>129</v>
      </c>
      <c r="P309" s="147">
        <v>0</v>
      </c>
      <c r="Q309" s="147"/>
      <c r="R309" s="147"/>
      <c r="S309" s="147"/>
      <c r="T309" s="147"/>
      <c r="U309" s="147"/>
      <c r="V309" s="147"/>
      <c r="W309" s="147"/>
      <c r="X309" s="147"/>
      <c r="Y309" s="147"/>
      <c r="Z309" s="147"/>
      <c r="AA309" s="147"/>
      <c r="AB309" s="147"/>
      <c r="AC309" s="147"/>
      <c r="AD309" s="147"/>
      <c r="AE309" s="147"/>
      <c r="AF309" s="147"/>
      <c r="AG309" s="147"/>
      <c r="AH309" s="147"/>
      <c r="AI309" s="147"/>
      <c r="AJ309" s="147"/>
      <c r="AK309" s="147"/>
      <c r="AL309" s="147"/>
      <c r="AM309" s="147"/>
      <c r="AN309" s="147"/>
      <c r="AO309" s="147"/>
      <c r="AP309" s="147"/>
    </row>
    <row r="310" spans="1:42" outlineLevel="3" x14ac:dyDescent="0.25">
      <c r="A310" s="154"/>
      <c r="B310" s="155"/>
      <c r="C310" s="183" t="s">
        <v>508</v>
      </c>
      <c r="D310" s="159"/>
      <c r="E310" s="160">
        <v>10.83</v>
      </c>
      <c r="F310" s="157"/>
      <c r="G310" s="157"/>
      <c r="H310" s="147"/>
      <c r="I310" s="147"/>
      <c r="J310" s="147"/>
      <c r="K310" s="147"/>
      <c r="L310" s="147"/>
      <c r="M310" s="147"/>
      <c r="N310" s="147"/>
      <c r="O310" s="147" t="s">
        <v>129</v>
      </c>
      <c r="P310" s="147">
        <v>0</v>
      </c>
      <c r="Q310" s="147"/>
      <c r="R310" s="147"/>
      <c r="S310" s="147"/>
      <c r="T310" s="147"/>
      <c r="U310" s="147"/>
      <c r="V310" s="147"/>
      <c r="W310" s="147"/>
      <c r="X310" s="147"/>
      <c r="Y310" s="147"/>
      <c r="Z310" s="147"/>
      <c r="AA310" s="147"/>
      <c r="AB310" s="147"/>
      <c r="AC310" s="147"/>
      <c r="AD310" s="147"/>
      <c r="AE310" s="147"/>
      <c r="AF310" s="147"/>
      <c r="AG310" s="147"/>
      <c r="AH310" s="147"/>
      <c r="AI310" s="147"/>
      <c r="AJ310" s="147"/>
      <c r="AK310" s="147"/>
      <c r="AL310" s="147"/>
      <c r="AM310" s="147"/>
      <c r="AN310" s="147"/>
      <c r="AO310" s="147"/>
      <c r="AP310" s="147"/>
    </row>
    <row r="311" spans="1:42" outlineLevel="1" x14ac:dyDescent="0.25">
      <c r="A311" s="168">
        <v>139</v>
      </c>
      <c r="B311" s="169" t="s">
        <v>509</v>
      </c>
      <c r="C311" s="182" t="s">
        <v>510</v>
      </c>
      <c r="D311" s="170" t="s">
        <v>159</v>
      </c>
      <c r="E311" s="171">
        <v>10.83</v>
      </c>
      <c r="F311" s="172"/>
      <c r="G311" s="173">
        <f>ROUND(E311*F311,2)</f>
        <v>0</v>
      </c>
      <c r="H311" s="147"/>
      <c r="I311" s="147"/>
      <c r="J311" s="147"/>
      <c r="K311" s="147"/>
      <c r="L311" s="147"/>
      <c r="M311" s="147"/>
      <c r="N311" s="147"/>
      <c r="O311" s="147" t="s">
        <v>127</v>
      </c>
      <c r="P311" s="147"/>
      <c r="Q311" s="147"/>
      <c r="R311" s="147"/>
      <c r="S311" s="147"/>
      <c r="T311" s="147"/>
      <c r="U311" s="147"/>
      <c r="V311" s="147"/>
      <c r="W311" s="147"/>
      <c r="X311" s="147"/>
      <c r="Y311" s="147"/>
      <c r="Z311" s="147"/>
      <c r="AA311" s="147"/>
      <c r="AB311" s="147"/>
      <c r="AC311" s="147"/>
      <c r="AD311" s="147"/>
      <c r="AE311" s="147"/>
      <c r="AF311" s="147"/>
      <c r="AG311" s="147"/>
      <c r="AH311" s="147"/>
      <c r="AI311" s="147"/>
      <c r="AJ311" s="147"/>
      <c r="AK311" s="147"/>
      <c r="AL311" s="147"/>
      <c r="AM311" s="147"/>
      <c r="AN311" s="147"/>
      <c r="AO311" s="147"/>
      <c r="AP311" s="147"/>
    </row>
    <row r="312" spans="1:42" outlineLevel="2" x14ac:dyDescent="0.25">
      <c r="A312" s="154"/>
      <c r="B312" s="155"/>
      <c r="C312" s="183" t="s">
        <v>177</v>
      </c>
      <c r="D312" s="159"/>
      <c r="E312" s="160">
        <v>10.83</v>
      </c>
      <c r="F312" s="157"/>
      <c r="G312" s="157"/>
      <c r="H312" s="147"/>
      <c r="I312" s="147"/>
      <c r="J312" s="147"/>
      <c r="K312" s="147"/>
      <c r="L312" s="147"/>
      <c r="M312" s="147"/>
      <c r="N312" s="147"/>
      <c r="O312" s="147" t="s">
        <v>129</v>
      </c>
      <c r="P312" s="147">
        <v>0</v>
      </c>
      <c r="Q312" s="147"/>
      <c r="R312" s="147"/>
      <c r="S312" s="147"/>
      <c r="T312" s="147"/>
      <c r="U312" s="147"/>
      <c r="V312" s="147"/>
      <c r="W312" s="147"/>
      <c r="X312" s="147"/>
      <c r="Y312" s="147"/>
      <c r="Z312" s="147"/>
      <c r="AA312" s="147"/>
      <c r="AB312" s="147"/>
      <c r="AC312" s="147"/>
      <c r="AD312" s="147"/>
      <c r="AE312" s="147"/>
      <c r="AF312" s="147"/>
      <c r="AG312" s="147"/>
      <c r="AH312" s="147"/>
      <c r="AI312" s="147"/>
      <c r="AJ312" s="147"/>
      <c r="AK312" s="147"/>
      <c r="AL312" s="147"/>
      <c r="AM312" s="147"/>
      <c r="AN312" s="147"/>
      <c r="AO312" s="147"/>
      <c r="AP312" s="147"/>
    </row>
    <row r="313" spans="1:42" outlineLevel="1" x14ac:dyDescent="0.25">
      <c r="A313" s="168">
        <v>140</v>
      </c>
      <c r="B313" s="169" t="s">
        <v>511</v>
      </c>
      <c r="C313" s="182" t="s">
        <v>512</v>
      </c>
      <c r="D313" s="170" t="s">
        <v>159</v>
      </c>
      <c r="E313" s="171">
        <v>10.83</v>
      </c>
      <c r="F313" s="172"/>
      <c r="G313" s="173">
        <f>ROUND(E313*F313,2)</f>
        <v>0</v>
      </c>
      <c r="H313" s="147"/>
      <c r="I313" s="147"/>
      <c r="J313" s="147"/>
      <c r="K313" s="147"/>
      <c r="L313" s="147"/>
      <c r="M313" s="147"/>
      <c r="N313" s="147"/>
      <c r="O313" s="147" t="s">
        <v>127</v>
      </c>
      <c r="P313" s="147"/>
      <c r="Q313" s="147"/>
      <c r="R313" s="147"/>
      <c r="S313" s="147"/>
      <c r="T313" s="147"/>
      <c r="U313" s="147"/>
      <c r="V313" s="147"/>
      <c r="W313" s="147"/>
      <c r="X313" s="147"/>
      <c r="Y313" s="147"/>
      <c r="Z313" s="147"/>
      <c r="AA313" s="147"/>
      <c r="AB313" s="147"/>
      <c r="AC313" s="147"/>
      <c r="AD313" s="147"/>
      <c r="AE313" s="147"/>
      <c r="AF313" s="147"/>
      <c r="AG313" s="147"/>
      <c r="AH313" s="147"/>
      <c r="AI313" s="147"/>
      <c r="AJ313" s="147"/>
      <c r="AK313" s="147"/>
      <c r="AL313" s="147"/>
      <c r="AM313" s="147"/>
      <c r="AN313" s="147"/>
      <c r="AO313" s="147"/>
      <c r="AP313" s="147"/>
    </row>
    <row r="314" spans="1:42" outlineLevel="2" x14ac:dyDescent="0.25">
      <c r="A314" s="154"/>
      <c r="B314" s="155"/>
      <c r="C314" s="183" t="s">
        <v>513</v>
      </c>
      <c r="D314" s="159"/>
      <c r="E314" s="160">
        <v>10.83</v>
      </c>
      <c r="F314" s="157"/>
      <c r="G314" s="157"/>
      <c r="H314" s="147"/>
      <c r="I314" s="147"/>
      <c r="J314" s="147"/>
      <c r="K314" s="147"/>
      <c r="L314" s="147"/>
      <c r="M314" s="147"/>
      <c r="N314" s="147"/>
      <c r="O314" s="147" t="s">
        <v>129</v>
      </c>
      <c r="P314" s="147">
        <v>5</v>
      </c>
      <c r="Q314" s="147"/>
      <c r="R314" s="147"/>
      <c r="S314" s="147"/>
      <c r="T314" s="147"/>
      <c r="U314" s="147"/>
      <c r="V314" s="147"/>
      <c r="W314" s="147"/>
      <c r="X314" s="147"/>
      <c r="Y314" s="147"/>
      <c r="Z314" s="147"/>
      <c r="AA314" s="147"/>
      <c r="AB314" s="147"/>
      <c r="AC314" s="147"/>
      <c r="AD314" s="147"/>
      <c r="AE314" s="147"/>
      <c r="AF314" s="147"/>
      <c r="AG314" s="147"/>
      <c r="AH314" s="147"/>
      <c r="AI314" s="147"/>
      <c r="AJ314" s="147"/>
      <c r="AK314" s="147"/>
      <c r="AL314" s="147"/>
      <c r="AM314" s="147"/>
      <c r="AN314" s="147"/>
      <c r="AO314" s="147"/>
      <c r="AP314" s="147"/>
    </row>
    <row r="315" spans="1:42" x14ac:dyDescent="0.25">
      <c r="A315" s="161" t="s">
        <v>122</v>
      </c>
      <c r="B315" s="162" t="s">
        <v>100</v>
      </c>
      <c r="C315" s="181" t="s">
        <v>101</v>
      </c>
      <c r="D315" s="163"/>
      <c r="E315" s="164"/>
      <c r="F315" s="165"/>
      <c r="G315" s="166">
        <f>SUMIF(O316:O317,"&lt;&gt;NOR",G316:G317)</f>
        <v>0</v>
      </c>
      <c r="O315" t="s">
        <v>123</v>
      </c>
    </row>
    <row r="316" spans="1:42" outlineLevel="1" x14ac:dyDescent="0.25">
      <c r="A316" s="168">
        <v>141</v>
      </c>
      <c r="B316" s="169" t="s">
        <v>514</v>
      </c>
      <c r="C316" s="182" t="s">
        <v>515</v>
      </c>
      <c r="D316" s="170" t="s">
        <v>242</v>
      </c>
      <c r="E316" s="171">
        <v>1</v>
      </c>
      <c r="F316" s="172"/>
      <c r="G316" s="173">
        <f>ROUND(E316*F316,2)</f>
        <v>0</v>
      </c>
      <c r="H316" s="147"/>
      <c r="I316" s="147"/>
      <c r="J316" s="147"/>
      <c r="K316" s="147"/>
      <c r="L316" s="147"/>
      <c r="M316" s="147"/>
      <c r="N316" s="147"/>
      <c r="O316" s="147" t="s">
        <v>127</v>
      </c>
      <c r="P316" s="147"/>
      <c r="Q316" s="147"/>
      <c r="R316" s="147"/>
      <c r="S316" s="147"/>
      <c r="T316" s="147"/>
      <c r="U316" s="147"/>
      <c r="V316" s="147"/>
      <c r="W316" s="147"/>
      <c r="X316" s="147"/>
      <c r="Y316" s="147"/>
      <c r="Z316" s="147"/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  <c r="AM316" s="147"/>
      <c r="AN316" s="147"/>
      <c r="AO316" s="147"/>
      <c r="AP316" s="147"/>
    </row>
    <row r="317" spans="1:42" outlineLevel="1" x14ac:dyDescent="0.25">
      <c r="A317" s="154">
        <v>142</v>
      </c>
      <c r="B317" s="155" t="s">
        <v>516</v>
      </c>
      <c r="C317" s="185" t="s">
        <v>517</v>
      </c>
      <c r="D317" s="156" t="s">
        <v>0</v>
      </c>
      <c r="E317" s="180"/>
      <c r="F317" s="158"/>
      <c r="G317" s="157">
        <f>ROUND(E317*F317,2)</f>
        <v>0</v>
      </c>
      <c r="H317" s="147"/>
      <c r="I317" s="147"/>
      <c r="J317" s="147"/>
      <c r="K317" s="147"/>
      <c r="L317" s="147"/>
      <c r="M317" s="147"/>
      <c r="N317" s="147"/>
      <c r="O317" s="147" t="s">
        <v>265</v>
      </c>
      <c r="P317" s="147"/>
      <c r="Q317" s="147"/>
      <c r="R317" s="147"/>
      <c r="S317" s="147"/>
      <c r="T317" s="147"/>
      <c r="U317" s="147"/>
      <c r="V317" s="147"/>
      <c r="W317" s="147"/>
      <c r="X317" s="147"/>
      <c r="Y317" s="147"/>
      <c r="Z317" s="147"/>
      <c r="AA317" s="147"/>
      <c r="AB317" s="147"/>
      <c r="AC317" s="147"/>
      <c r="AD317" s="147"/>
      <c r="AE317" s="147"/>
      <c r="AF317" s="147"/>
      <c r="AG317" s="147"/>
      <c r="AH317" s="147"/>
      <c r="AI317" s="147"/>
      <c r="AJ317" s="147"/>
      <c r="AK317" s="147"/>
      <c r="AL317" s="147"/>
      <c r="AM317" s="147"/>
      <c r="AN317" s="147"/>
      <c r="AO317" s="147"/>
      <c r="AP317" s="147"/>
    </row>
    <row r="318" spans="1:42" x14ac:dyDescent="0.25">
      <c r="A318" s="161" t="s">
        <v>122</v>
      </c>
      <c r="B318" s="162" t="s">
        <v>102</v>
      </c>
      <c r="C318" s="181" t="s">
        <v>103</v>
      </c>
      <c r="D318" s="163"/>
      <c r="E318" s="164"/>
      <c r="F318" s="165"/>
      <c r="G318" s="166">
        <f>SUMIF(O319:O332,"&lt;&gt;NOR",G319:G332)</f>
        <v>0</v>
      </c>
      <c r="O318" t="s">
        <v>123</v>
      </c>
    </row>
    <row r="319" spans="1:42" ht="20.399999999999999" outlineLevel="1" x14ac:dyDescent="0.25">
      <c r="A319" s="168">
        <v>143</v>
      </c>
      <c r="B319" s="169" t="s">
        <v>518</v>
      </c>
      <c r="C319" s="182" t="s">
        <v>519</v>
      </c>
      <c r="D319" s="170" t="s">
        <v>242</v>
      </c>
      <c r="E319" s="171">
        <v>2</v>
      </c>
      <c r="F319" s="172"/>
      <c r="G319" s="173">
        <f>ROUND(E319*F319,2)</f>
        <v>0</v>
      </c>
      <c r="H319" s="147"/>
      <c r="I319" s="147"/>
      <c r="J319" s="147"/>
      <c r="K319" s="147"/>
      <c r="L319" s="147"/>
      <c r="M319" s="147"/>
      <c r="N319" s="147"/>
      <c r="O319" s="147" t="s">
        <v>127</v>
      </c>
      <c r="P319" s="147"/>
      <c r="Q319" s="147"/>
      <c r="R319" s="147"/>
      <c r="S319" s="147"/>
      <c r="T319" s="147"/>
      <c r="U319" s="147"/>
      <c r="V319" s="147"/>
      <c r="W319" s="147"/>
      <c r="X319" s="147"/>
      <c r="Y319" s="147"/>
      <c r="Z319" s="147"/>
      <c r="AA319" s="147"/>
      <c r="AB319" s="147"/>
      <c r="AC319" s="147"/>
      <c r="AD319" s="147"/>
      <c r="AE319" s="147"/>
      <c r="AF319" s="147"/>
      <c r="AG319" s="147"/>
      <c r="AH319" s="147"/>
      <c r="AI319" s="147"/>
      <c r="AJ319" s="147"/>
      <c r="AK319" s="147"/>
      <c r="AL319" s="147"/>
      <c r="AM319" s="147"/>
      <c r="AN319" s="147"/>
      <c r="AO319" s="147"/>
      <c r="AP319" s="147"/>
    </row>
    <row r="320" spans="1:42" outlineLevel="2" x14ac:dyDescent="0.25">
      <c r="A320" s="154"/>
      <c r="B320" s="155"/>
      <c r="C320" s="183" t="s">
        <v>349</v>
      </c>
      <c r="D320" s="159"/>
      <c r="E320" s="160">
        <v>2</v>
      </c>
      <c r="F320" s="157"/>
      <c r="G320" s="157"/>
      <c r="H320" s="147"/>
      <c r="I320" s="147"/>
      <c r="J320" s="147"/>
      <c r="K320" s="147"/>
      <c r="L320" s="147"/>
      <c r="M320" s="147"/>
      <c r="N320" s="147"/>
      <c r="O320" s="147" t="s">
        <v>129</v>
      </c>
      <c r="P320" s="147">
        <v>0</v>
      </c>
      <c r="Q320" s="147"/>
      <c r="R320" s="147"/>
      <c r="S320" s="147"/>
      <c r="T320" s="147"/>
      <c r="U320" s="147"/>
      <c r="V320" s="147"/>
      <c r="W320" s="147"/>
      <c r="X320" s="147"/>
      <c r="Y320" s="147"/>
      <c r="Z320" s="147"/>
      <c r="AA320" s="147"/>
      <c r="AB320" s="147"/>
      <c r="AC320" s="147"/>
      <c r="AD320" s="147"/>
      <c r="AE320" s="147"/>
      <c r="AF320" s="147"/>
      <c r="AG320" s="147"/>
      <c r="AH320" s="147"/>
      <c r="AI320" s="147"/>
      <c r="AJ320" s="147"/>
      <c r="AK320" s="147"/>
      <c r="AL320" s="147"/>
      <c r="AM320" s="147"/>
      <c r="AN320" s="147"/>
      <c r="AO320" s="147"/>
      <c r="AP320" s="147"/>
    </row>
    <row r="321" spans="1:42" ht="20.399999999999999" outlineLevel="1" x14ac:dyDescent="0.25">
      <c r="A321" s="174">
        <v>144</v>
      </c>
      <c r="B321" s="175" t="s">
        <v>520</v>
      </c>
      <c r="C321" s="184" t="s">
        <v>521</v>
      </c>
      <c r="D321" s="176" t="s">
        <v>242</v>
      </c>
      <c r="E321" s="177">
        <v>1</v>
      </c>
      <c r="F321" s="178"/>
      <c r="G321" s="179">
        <f>ROUND(E321*F321,2)</f>
        <v>0</v>
      </c>
      <c r="H321" s="147"/>
      <c r="I321" s="147"/>
      <c r="J321" s="147"/>
      <c r="K321" s="147"/>
      <c r="L321" s="147"/>
      <c r="M321" s="147"/>
      <c r="N321" s="147"/>
      <c r="O321" s="147" t="s">
        <v>127</v>
      </c>
      <c r="P321" s="147"/>
      <c r="Q321" s="147"/>
      <c r="R321" s="147"/>
      <c r="S321" s="147"/>
      <c r="T321" s="147"/>
      <c r="U321" s="147"/>
      <c r="V321" s="147"/>
      <c r="W321" s="147"/>
      <c r="X321" s="147"/>
      <c r="Y321" s="147"/>
      <c r="Z321" s="147"/>
      <c r="AA321" s="147"/>
      <c r="AB321" s="147"/>
      <c r="AC321" s="147"/>
      <c r="AD321" s="147"/>
      <c r="AE321" s="147"/>
      <c r="AF321" s="147"/>
      <c r="AG321" s="147"/>
      <c r="AH321" s="147"/>
      <c r="AI321" s="147"/>
      <c r="AJ321" s="147"/>
      <c r="AK321" s="147"/>
      <c r="AL321" s="147"/>
      <c r="AM321" s="147"/>
      <c r="AN321" s="147"/>
      <c r="AO321" s="147"/>
      <c r="AP321" s="147"/>
    </row>
    <row r="322" spans="1:42" ht="20.399999999999999" outlineLevel="1" x14ac:dyDescent="0.25">
      <c r="A322" s="174">
        <v>145</v>
      </c>
      <c r="B322" s="175" t="s">
        <v>522</v>
      </c>
      <c r="C322" s="184" t="s">
        <v>523</v>
      </c>
      <c r="D322" s="176" t="s">
        <v>242</v>
      </c>
      <c r="E322" s="177">
        <v>1</v>
      </c>
      <c r="F322" s="178"/>
      <c r="G322" s="179">
        <f>ROUND(E322*F322,2)</f>
        <v>0</v>
      </c>
      <c r="H322" s="147"/>
      <c r="I322" s="147"/>
      <c r="J322" s="147"/>
      <c r="K322" s="147"/>
      <c r="L322" s="147"/>
      <c r="M322" s="147"/>
      <c r="N322" s="147"/>
      <c r="O322" s="147" t="s">
        <v>127</v>
      </c>
      <c r="P322" s="147"/>
      <c r="Q322" s="147"/>
      <c r="R322" s="147"/>
      <c r="S322" s="147"/>
      <c r="T322" s="147"/>
      <c r="U322" s="147"/>
      <c r="V322" s="147"/>
      <c r="W322" s="147"/>
      <c r="X322" s="147"/>
      <c r="Y322" s="147"/>
      <c r="Z322" s="147"/>
      <c r="AA322" s="147"/>
      <c r="AB322" s="147"/>
      <c r="AC322" s="147"/>
      <c r="AD322" s="147"/>
      <c r="AE322" s="147"/>
      <c r="AF322" s="147"/>
      <c r="AG322" s="147"/>
      <c r="AH322" s="147"/>
      <c r="AI322" s="147"/>
      <c r="AJ322" s="147"/>
      <c r="AK322" s="147"/>
      <c r="AL322" s="147"/>
      <c r="AM322" s="147"/>
      <c r="AN322" s="147"/>
      <c r="AO322" s="147"/>
      <c r="AP322" s="147"/>
    </row>
    <row r="323" spans="1:42" outlineLevel="1" x14ac:dyDescent="0.25">
      <c r="A323" s="168">
        <v>146</v>
      </c>
      <c r="B323" s="169" t="s">
        <v>524</v>
      </c>
      <c r="C323" s="182" t="s">
        <v>525</v>
      </c>
      <c r="D323" s="170" t="s">
        <v>242</v>
      </c>
      <c r="E323" s="171">
        <v>2</v>
      </c>
      <c r="F323" s="172"/>
      <c r="G323" s="173">
        <f>ROUND(E323*F323,2)</f>
        <v>0</v>
      </c>
      <c r="H323" s="147"/>
      <c r="I323" s="147"/>
      <c r="J323" s="147"/>
      <c r="K323" s="147"/>
      <c r="L323" s="147"/>
      <c r="M323" s="147"/>
      <c r="N323" s="147"/>
      <c r="O323" s="147" t="s">
        <v>127</v>
      </c>
      <c r="P323" s="147"/>
      <c r="Q323" s="147"/>
      <c r="R323" s="147"/>
      <c r="S323" s="147"/>
      <c r="T323" s="147"/>
      <c r="U323" s="147"/>
      <c r="V323" s="147"/>
      <c r="W323" s="147"/>
      <c r="X323" s="147"/>
      <c r="Y323" s="147"/>
      <c r="Z323" s="147"/>
      <c r="AA323" s="147"/>
      <c r="AB323" s="147"/>
      <c r="AC323" s="147"/>
      <c r="AD323" s="147"/>
      <c r="AE323" s="147"/>
      <c r="AF323" s="147"/>
      <c r="AG323" s="147"/>
      <c r="AH323" s="147"/>
      <c r="AI323" s="147"/>
      <c r="AJ323" s="147"/>
      <c r="AK323" s="147"/>
      <c r="AL323" s="147"/>
      <c r="AM323" s="147"/>
      <c r="AN323" s="147"/>
      <c r="AO323" s="147"/>
      <c r="AP323" s="147"/>
    </row>
    <row r="324" spans="1:42" outlineLevel="2" x14ac:dyDescent="0.25">
      <c r="A324" s="154"/>
      <c r="B324" s="155"/>
      <c r="C324" s="183" t="s">
        <v>349</v>
      </c>
      <c r="D324" s="159"/>
      <c r="E324" s="160">
        <v>2</v>
      </c>
      <c r="F324" s="157"/>
      <c r="G324" s="157"/>
      <c r="H324" s="147"/>
      <c r="I324" s="147"/>
      <c r="J324" s="147"/>
      <c r="K324" s="147"/>
      <c r="L324" s="147"/>
      <c r="M324" s="147"/>
      <c r="N324" s="147"/>
      <c r="O324" s="147" t="s">
        <v>129</v>
      </c>
      <c r="P324" s="147">
        <v>0</v>
      </c>
      <c r="Q324" s="147"/>
      <c r="R324" s="147"/>
      <c r="S324" s="147"/>
      <c r="T324" s="147"/>
      <c r="U324" s="147"/>
      <c r="V324" s="147"/>
      <c r="W324" s="147"/>
      <c r="X324" s="147"/>
      <c r="Y324" s="147"/>
      <c r="Z324" s="147"/>
      <c r="AA324" s="147"/>
      <c r="AB324" s="147"/>
      <c r="AC324" s="147"/>
      <c r="AD324" s="147"/>
      <c r="AE324" s="147"/>
      <c r="AF324" s="147"/>
      <c r="AG324" s="147"/>
      <c r="AH324" s="147"/>
      <c r="AI324" s="147"/>
      <c r="AJ324" s="147"/>
      <c r="AK324" s="147"/>
      <c r="AL324" s="147"/>
      <c r="AM324" s="147"/>
      <c r="AN324" s="147"/>
      <c r="AO324" s="147"/>
      <c r="AP324" s="147"/>
    </row>
    <row r="325" spans="1:42" ht="20.399999999999999" outlineLevel="1" x14ac:dyDescent="0.25">
      <c r="A325" s="168">
        <v>147</v>
      </c>
      <c r="B325" s="169" t="s">
        <v>526</v>
      </c>
      <c r="C325" s="182" t="s">
        <v>527</v>
      </c>
      <c r="D325" s="170" t="s">
        <v>185</v>
      </c>
      <c r="E325" s="171">
        <v>50</v>
      </c>
      <c r="F325" s="172"/>
      <c r="G325" s="173">
        <f>ROUND(E325*F325,2)</f>
        <v>0</v>
      </c>
      <c r="H325" s="147"/>
      <c r="I325" s="147"/>
      <c r="J325" s="147"/>
      <c r="K325" s="147"/>
      <c r="L325" s="147"/>
      <c r="M325" s="147"/>
      <c r="N325" s="147"/>
      <c r="O325" s="147" t="s">
        <v>127</v>
      </c>
      <c r="P325" s="147"/>
      <c r="Q325" s="147"/>
      <c r="R325" s="147"/>
      <c r="S325" s="147"/>
      <c r="T325" s="147"/>
      <c r="U325" s="147"/>
      <c r="V325" s="147"/>
      <c r="W325" s="147"/>
      <c r="X325" s="147"/>
      <c r="Y325" s="147"/>
      <c r="Z325" s="147"/>
      <c r="AA325" s="147"/>
      <c r="AB325" s="147"/>
      <c r="AC325" s="147"/>
      <c r="AD325" s="147"/>
      <c r="AE325" s="147"/>
      <c r="AF325" s="147"/>
      <c r="AG325" s="147"/>
      <c r="AH325" s="147"/>
      <c r="AI325" s="147"/>
      <c r="AJ325" s="147"/>
      <c r="AK325" s="147"/>
      <c r="AL325" s="147"/>
      <c r="AM325" s="147"/>
      <c r="AN325" s="147"/>
      <c r="AO325" s="147"/>
      <c r="AP325" s="147"/>
    </row>
    <row r="326" spans="1:42" outlineLevel="2" x14ac:dyDescent="0.25">
      <c r="A326" s="154"/>
      <c r="B326" s="155"/>
      <c r="C326" s="183" t="s">
        <v>528</v>
      </c>
      <c r="D326" s="159"/>
      <c r="E326" s="160">
        <v>50</v>
      </c>
      <c r="F326" s="157"/>
      <c r="G326" s="157"/>
      <c r="H326" s="147"/>
      <c r="I326" s="147"/>
      <c r="J326" s="147"/>
      <c r="K326" s="147"/>
      <c r="L326" s="147"/>
      <c r="M326" s="147"/>
      <c r="N326" s="147"/>
      <c r="O326" s="147" t="s">
        <v>129</v>
      </c>
      <c r="P326" s="147">
        <v>0</v>
      </c>
      <c r="Q326" s="147"/>
      <c r="R326" s="147"/>
      <c r="S326" s="147"/>
      <c r="T326" s="147"/>
      <c r="U326" s="147"/>
      <c r="V326" s="147"/>
      <c r="W326" s="147"/>
      <c r="X326" s="147"/>
      <c r="Y326" s="147"/>
      <c r="Z326" s="147"/>
      <c r="AA326" s="147"/>
      <c r="AB326" s="147"/>
      <c r="AC326" s="147"/>
      <c r="AD326" s="147"/>
      <c r="AE326" s="147"/>
      <c r="AF326" s="147"/>
      <c r="AG326" s="147"/>
      <c r="AH326" s="147"/>
      <c r="AI326" s="147"/>
      <c r="AJ326" s="147"/>
      <c r="AK326" s="147"/>
      <c r="AL326" s="147"/>
      <c r="AM326" s="147"/>
      <c r="AN326" s="147"/>
      <c r="AO326" s="147"/>
      <c r="AP326" s="147"/>
    </row>
    <row r="327" spans="1:42" ht="20.399999999999999" outlineLevel="1" x14ac:dyDescent="0.25">
      <c r="A327" s="168">
        <v>148</v>
      </c>
      <c r="B327" s="169" t="s">
        <v>529</v>
      </c>
      <c r="C327" s="182" t="s">
        <v>530</v>
      </c>
      <c r="D327" s="170" t="s">
        <v>185</v>
      </c>
      <c r="E327" s="171">
        <v>15</v>
      </c>
      <c r="F327" s="172"/>
      <c r="G327" s="173">
        <f>ROUND(E327*F327,2)</f>
        <v>0</v>
      </c>
      <c r="H327" s="147"/>
      <c r="I327" s="147"/>
      <c r="J327" s="147"/>
      <c r="K327" s="147"/>
      <c r="L327" s="147"/>
      <c r="M327" s="147"/>
      <c r="N327" s="147"/>
      <c r="O327" s="147" t="s">
        <v>127</v>
      </c>
      <c r="P327" s="147"/>
      <c r="Q327" s="147"/>
      <c r="R327" s="147"/>
      <c r="S327" s="147"/>
      <c r="T327" s="147"/>
      <c r="U327" s="147"/>
      <c r="V327" s="147"/>
      <c r="W327" s="147"/>
      <c r="X327" s="147"/>
      <c r="Y327" s="147"/>
      <c r="Z327" s="147"/>
      <c r="AA327" s="147"/>
      <c r="AB327" s="147"/>
      <c r="AC327" s="147"/>
      <c r="AD327" s="147"/>
      <c r="AE327" s="147"/>
      <c r="AF327" s="147"/>
      <c r="AG327" s="147"/>
      <c r="AH327" s="147"/>
      <c r="AI327" s="147"/>
      <c r="AJ327" s="147"/>
      <c r="AK327" s="147"/>
      <c r="AL327" s="147"/>
      <c r="AM327" s="147"/>
      <c r="AN327" s="147"/>
      <c r="AO327" s="147"/>
      <c r="AP327" s="147"/>
    </row>
    <row r="328" spans="1:42" outlineLevel="2" x14ac:dyDescent="0.25">
      <c r="A328" s="154"/>
      <c r="B328" s="155"/>
      <c r="C328" s="183" t="s">
        <v>531</v>
      </c>
      <c r="D328" s="159"/>
      <c r="E328" s="160">
        <v>15</v>
      </c>
      <c r="F328" s="157"/>
      <c r="G328" s="157"/>
      <c r="H328" s="147"/>
      <c r="I328" s="147"/>
      <c r="J328" s="147"/>
      <c r="K328" s="147"/>
      <c r="L328" s="147"/>
      <c r="M328" s="147"/>
      <c r="N328" s="147"/>
      <c r="O328" s="147" t="s">
        <v>129</v>
      </c>
      <c r="P328" s="147">
        <v>0</v>
      </c>
      <c r="Q328" s="147"/>
      <c r="R328" s="147"/>
      <c r="S328" s="147"/>
      <c r="T328" s="147"/>
      <c r="U328" s="147"/>
      <c r="V328" s="147"/>
      <c r="W328" s="147"/>
      <c r="X328" s="147"/>
      <c r="Y328" s="147"/>
      <c r="Z328" s="147"/>
      <c r="AA328" s="147"/>
      <c r="AB328" s="147"/>
      <c r="AC328" s="147"/>
      <c r="AD328" s="147"/>
      <c r="AE328" s="147"/>
      <c r="AF328" s="147"/>
      <c r="AG328" s="147"/>
      <c r="AH328" s="147"/>
      <c r="AI328" s="147"/>
      <c r="AJ328" s="147"/>
      <c r="AK328" s="147"/>
      <c r="AL328" s="147"/>
      <c r="AM328" s="147"/>
      <c r="AN328" s="147"/>
      <c r="AO328" s="147"/>
      <c r="AP328" s="147"/>
    </row>
    <row r="329" spans="1:42" ht="20.399999999999999" outlineLevel="1" x14ac:dyDescent="0.25">
      <c r="A329" s="174">
        <v>149</v>
      </c>
      <c r="B329" s="175" t="s">
        <v>532</v>
      </c>
      <c r="C329" s="184" t="s">
        <v>533</v>
      </c>
      <c r="D329" s="176" t="s">
        <v>242</v>
      </c>
      <c r="E329" s="177">
        <v>1</v>
      </c>
      <c r="F329" s="178"/>
      <c r="G329" s="179">
        <f>ROUND(E329*F329,2)</f>
        <v>0</v>
      </c>
      <c r="H329" s="147"/>
      <c r="I329" s="147"/>
      <c r="J329" s="147"/>
      <c r="K329" s="147"/>
      <c r="L329" s="147"/>
      <c r="M329" s="147"/>
      <c r="N329" s="147"/>
      <c r="O329" s="147" t="s">
        <v>127</v>
      </c>
      <c r="P329" s="147"/>
      <c r="Q329" s="147"/>
      <c r="R329" s="147"/>
      <c r="S329" s="147"/>
      <c r="T329" s="147"/>
      <c r="U329" s="147"/>
      <c r="V329" s="147"/>
      <c r="W329" s="147"/>
      <c r="X329" s="147"/>
      <c r="Y329" s="147"/>
      <c r="Z329" s="147"/>
      <c r="AA329" s="147"/>
      <c r="AB329" s="147"/>
      <c r="AC329" s="147"/>
      <c r="AD329" s="147"/>
      <c r="AE329" s="147"/>
      <c r="AF329" s="147"/>
      <c r="AG329" s="147"/>
      <c r="AH329" s="147"/>
      <c r="AI329" s="147"/>
      <c r="AJ329" s="147"/>
      <c r="AK329" s="147"/>
      <c r="AL329" s="147"/>
      <c r="AM329" s="147"/>
      <c r="AN329" s="147"/>
      <c r="AO329" s="147"/>
      <c r="AP329" s="147"/>
    </row>
    <row r="330" spans="1:42" outlineLevel="1" x14ac:dyDescent="0.25">
      <c r="A330" s="168">
        <v>150</v>
      </c>
      <c r="B330" s="169" t="s">
        <v>217</v>
      </c>
      <c r="C330" s="182" t="s">
        <v>218</v>
      </c>
      <c r="D330" s="170" t="s">
        <v>219</v>
      </c>
      <c r="E330" s="171">
        <v>15</v>
      </c>
      <c r="F330" s="172"/>
      <c r="G330" s="173">
        <f>ROUND(E330*F330,2)</f>
        <v>0</v>
      </c>
      <c r="H330" s="147"/>
      <c r="I330" s="147"/>
      <c r="J330" s="147"/>
      <c r="K330" s="147"/>
      <c r="L330" s="147"/>
      <c r="M330" s="147"/>
      <c r="N330" s="147"/>
      <c r="O330" s="147" t="s">
        <v>220</v>
      </c>
      <c r="P330" s="147"/>
      <c r="Q330" s="147"/>
      <c r="R330" s="147"/>
      <c r="S330" s="147"/>
      <c r="T330" s="147"/>
      <c r="U330" s="147"/>
      <c r="V330" s="147"/>
      <c r="W330" s="147"/>
      <c r="X330" s="147"/>
      <c r="Y330" s="147"/>
      <c r="Z330" s="147"/>
      <c r="AA330" s="147"/>
      <c r="AB330" s="147"/>
      <c r="AC330" s="147"/>
      <c r="AD330" s="147"/>
      <c r="AE330" s="147"/>
      <c r="AF330" s="147"/>
      <c r="AG330" s="147"/>
      <c r="AH330" s="147"/>
      <c r="AI330" s="147"/>
      <c r="AJ330" s="147"/>
      <c r="AK330" s="147"/>
      <c r="AL330" s="147"/>
      <c r="AM330" s="147"/>
      <c r="AN330" s="147"/>
      <c r="AO330" s="147"/>
      <c r="AP330" s="147"/>
    </row>
    <row r="331" spans="1:42" outlineLevel="2" x14ac:dyDescent="0.25">
      <c r="A331" s="154"/>
      <c r="B331" s="155"/>
      <c r="C331" s="183" t="s">
        <v>534</v>
      </c>
      <c r="D331" s="159"/>
      <c r="E331" s="160">
        <v>15</v>
      </c>
      <c r="F331" s="157"/>
      <c r="G331" s="157"/>
      <c r="H331" s="147"/>
      <c r="I331" s="147"/>
      <c r="J331" s="147"/>
      <c r="K331" s="147"/>
      <c r="L331" s="147"/>
      <c r="M331" s="147"/>
      <c r="N331" s="147"/>
      <c r="O331" s="147" t="s">
        <v>129</v>
      </c>
      <c r="P331" s="147">
        <v>0</v>
      </c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C331" s="147"/>
      <c r="AD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</row>
    <row r="332" spans="1:42" outlineLevel="1" x14ac:dyDescent="0.25">
      <c r="A332" s="174">
        <v>151</v>
      </c>
      <c r="B332" s="175" t="s">
        <v>535</v>
      </c>
      <c r="C332" s="184" t="s">
        <v>536</v>
      </c>
      <c r="D332" s="176" t="s">
        <v>242</v>
      </c>
      <c r="E332" s="177">
        <v>2</v>
      </c>
      <c r="F332" s="178"/>
      <c r="G332" s="179">
        <f>ROUND(E332*F332,2)</f>
        <v>0</v>
      </c>
      <c r="H332" s="147"/>
      <c r="I332" s="147"/>
      <c r="J332" s="147"/>
      <c r="K332" s="147"/>
      <c r="L332" s="147"/>
      <c r="M332" s="147"/>
      <c r="N332" s="147"/>
      <c r="O332" s="147" t="s">
        <v>155</v>
      </c>
      <c r="P332" s="147"/>
      <c r="Q332" s="147"/>
      <c r="R332" s="147"/>
      <c r="S332" s="147"/>
      <c r="T332" s="147"/>
      <c r="U332" s="147"/>
      <c r="V332" s="147"/>
      <c r="W332" s="147"/>
      <c r="X332" s="147"/>
      <c r="Y332" s="147"/>
      <c r="Z332" s="147"/>
      <c r="AA332" s="147"/>
      <c r="AB332" s="147"/>
      <c r="AC332" s="147"/>
      <c r="AD332" s="147"/>
      <c r="AE332" s="147"/>
      <c r="AF332" s="147"/>
      <c r="AG332" s="147"/>
      <c r="AH332" s="147"/>
      <c r="AI332" s="147"/>
      <c r="AJ332" s="147"/>
      <c r="AK332" s="147"/>
      <c r="AL332" s="147"/>
      <c r="AM332" s="147"/>
      <c r="AN332" s="147"/>
      <c r="AO332" s="147"/>
      <c r="AP332" s="147"/>
    </row>
    <row r="333" spans="1:42" x14ac:dyDescent="0.25">
      <c r="A333" s="161" t="s">
        <v>122</v>
      </c>
      <c r="B333" s="162" t="s">
        <v>104</v>
      </c>
      <c r="C333" s="181" t="s">
        <v>105</v>
      </c>
      <c r="D333" s="163"/>
      <c r="E333" s="164"/>
      <c r="F333" s="165"/>
      <c r="G333" s="166">
        <f>SUMIF(O334:O335,"&lt;&gt;NOR",G334:G335)</f>
        <v>0</v>
      </c>
      <c r="O333" t="s">
        <v>123</v>
      </c>
    </row>
    <row r="334" spans="1:42" outlineLevel="1" x14ac:dyDescent="0.25">
      <c r="A334" s="168">
        <v>152</v>
      </c>
      <c r="B334" s="169" t="s">
        <v>537</v>
      </c>
      <c r="C334" s="182" t="s">
        <v>538</v>
      </c>
      <c r="D334" s="170" t="s">
        <v>242</v>
      </c>
      <c r="E334" s="171">
        <v>2</v>
      </c>
      <c r="F334" s="172"/>
      <c r="G334" s="173">
        <f>ROUND(E334*F334,2)</f>
        <v>0</v>
      </c>
      <c r="H334" s="147"/>
      <c r="I334" s="147"/>
      <c r="J334" s="147"/>
      <c r="K334" s="147"/>
      <c r="L334" s="147"/>
      <c r="M334" s="147"/>
      <c r="N334" s="147"/>
      <c r="O334" s="147" t="s">
        <v>127</v>
      </c>
      <c r="P334" s="147"/>
      <c r="Q334" s="147"/>
      <c r="R334" s="147"/>
      <c r="S334" s="147"/>
      <c r="T334" s="147"/>
      <c r="U334" s="147"/>
      <c r="V334" s="147"/>
      <c r="W334" s="147"/>
      <c r="X334" s="147"/>
      <c r="Y334" s="147"/>
      <c r="Z334" s="147"/>
      <c r="AA334" s="147"/>
      <c r="AB334" s="147"/>
      <c r="AC334" s="147"/>
      <c r="AD334" s="147"/>
      <c r="AE334" s="147"/>
      <c r="AF334" s="147"/>
      <c r="AG334" s="147"/>
      <c r="AH334" s="147"/>
      <c r="AI334" s="147"/>
      <c r="AJ334" s="147"/>
      <c r="AK334" s="147"/>
      <c r="AL334" s="147"/>
      <c r="AM334" s="147"/>
      <c r="AN334" s="147"/>
      <c r="AO334" s="147"/>
      <c r="AP334" s="147"/>
    </row>
    <row r="335" spans="1:42" outlineLevel="2" x14ac:dyDescent="0.25">
      <c r="A335" s="154"/>
      <c r="B335" s="155"/>
      <c r="C335" s="183" t="s">
        <v>349</v>
      </c>
      <c r="D335" s="159"/>
      <c r="E335" s="160">
        <v>2</v>
      </c>
      <c r="F335" s="157"/>
      <c r="G335" s="157"/>
      <c r="H335" s="147"/>
      <c r="I335" s="147"/>
      <c r="J335" s="147"/>
      <c r="K335" s="147"/>
      <c r="L335" s="147"/>
      <c r="M335" s="147"/>
      <c r="N335" s="147"/>
      <c r="O335" s="147" t="s">
        <v>129</v>
      </c>
      <c r="P335" s="147">
        <v>0</v>
      </c>
      <c r="Q335" s="147"/>
      <c r="R335" s="147"/>
      <c r="S335" s="147"/>
      <c r="T335" s="147"/>
      <c r="U335" s="147"/>
      <c r="V335" s="147"/>
      <c r="W335" s="147"/>
      <c r="X335" s="147"/>
      <c r="Y335" s="147"/>
      <c r="Z335" s="147"/>
      <c r="AA335" s="147"/>
      <c r="AB335" s="147"/>
      <c r="AC335" s="147"/>
      <c r="AD335" s="147"/>
      <c r="AE335" s="147"/>
      <c r="AF335" s="147"/>
      <c r="AG335" s="147"/>
      <c r="AH335" s="147"/>
      <c r="AI335" s="147"/>
      <c r="AJ335" s="147"/>
      <c r="AK335" s="147"/>
      <c r="AL335" s="147"/>
      <c r="AM335" s="147"/>
      <c r="AN335" s="147"/>
      <c r="AO335" s="147"/>
      <c r="AP335" s="147"/>
    </row>
    <row r="336" spans="1:42" x14ac:dyDescent="0.25">
      <c r="A336" s="161" t="s">
        <v>122</v>
      </c>
      <c r="B336" s="162" t="s">
        <v>106</v>
      </c>
      <c r="C336" s="181" t="s">
        <v>107</v>
      </c>
      <c r="D336" s="163"/>
      <c r="E336" s="164"/>
      <c r="F336" s="165"/>
      <c r="G336" s="166">
        <f>SUMIF(O337:O341,"&lt;&gt;NOR",G337:G341)</f>
        <v>0</v>
      </c>
      <c r="O336" t="s">
        <v>123</v>
      </c>
    </row>
    <row r="337" spans="1:42" outlineLevel="1" x14ac:dyDescent="0.25">
      <c r="A337" s="174">
        <v>153</v>
      </c>
      <c r="B337" s="175" t="s">
        <v>539</v>
      </c>
      <c r="C337" s="184" t="s">
        <v>540</v>
      </c>
      <c r="D337" s="176" t="s">
        <v>154</v>
      </c>
      <c r="E337" s="177">
        <v>8.7401900000000001</v>
      </c>
      <c r="F337" s="178"/>
      <c r="G337" s="179">
        <f>ROUND(E337*F337,2)</f>
        <v>0</v>
      </c>
      <c r="H337" s="147"/>
      <c r="I337" s="147"/>
      <c r="J337" s="147"/>
      <c r="K337" s="147"/>
      <c r="L337" s="147"/>
      <c r="M337" s="147"/>
      <c r="N337" s="147"/>
      <c r="O337" s="147" t="s">
        <v>541</v>
      </c>
      <c r="P337" s="147"/>
      <c r="Q337" s="147"/>
      <c r="R337" s="147"/>
      <c r="S337" s="147"/>
      <c r="T337" s="147"/>
      <c r="U337" s="147"/>
      <c r="V337" s="147"/>
      <c r="W337" s="147"/>
      <c r="X337" s="147"/>
      <c r="Y337" s="147"/>
      <c r="Z337" s="147"/>
      <c r="AA337" s="147"/>
      <c r="AB337" s="147"/>
      <c r="AC337" s="147"/>
      <c r="AD337" s="147"/>
      <c r="AE337" s="147"/>
      <c r="AF337" s="147"/>
      <c r="AG337" s="147"/>
      <c r="AH337" s="147"/>
      <c r="AI337" s="147"/>
      <c r="AJ337" s="147"/>
      <c r="AK337" s="147"/>
      <c r="AL337" s="147"/>
      <c r="AM337" s="147"/>
      <c r="AN337" s="147"/>
      <c r="AO337" s="147"/>
      <c r="AP337" s="147"/>
    </row>
    <row r="338" spans="1:42" outlineLevel="1" x14ac:dyDescent="0.25">
      <c r="A338" s="174">
        <v>154</v>
      </c>
      <c r="B338" s="175" t="s">
        <v>542</v>
      </c>
      <c r="C338" s="184" t="s">
        <v>543</v>
      </c>
      <c r="D338" s="176" t="s">
        <v>154</v>
      </c>
      <c r="E338" s="177">
        <v>166.06368000000001</v>
      </c>
      <c r="F338" s="178"/>
      <c r="G338" s="179">
        <f>ROUND(E338*F338,2)</f>
        <v>0</v>
      </c>
      <c r="H338" s="147"/>
      <c r="I338" s="147"/>
      <c r="J338" s="147"/>
      <c r="K338" s="147"/>
      <c r="L338" s="147"/>
      <c r="M338" s="147"/>
      <c r="N338" s="147"/>
      <c r="O338" s="147" t="s">
        <v>541</v>
      </c>
      <c r="P338" s="147"/>
      <c r="Q338" s="147"/>
      <c r="R338" s="147"/>
      <c r="S338" s="147"/>
      <c r="T338" s="147"/>
      <c r="U338" s="147"/>
      <c r="V338" s="147"/>
      <c r="W338" s="147"/>
      <c r="X338" s="147"/>
      <c r="Y338" s="147"/>
      <c r="Z338" s="147"/>
      <c r="AA338" s="147"/>
      <c r="AB338" s="147"/>
      <c r="AC338" s="147"/>
      <c r="AD338" s="147"/>
      <c r="AE338" s="147"/>
      <c r="AF338" s="147"/>
      <c r="AG338" s="147"/>
      <c r="AH338" s="147"/>
      <c r="AI338" s="147"/>
      <c r="AJ338" s="147"/>
      <c r="AK338" s="147"/>
      <c r="AL338" s="147"/>
      <c r="AM338" s="147"/>
      <c r="AN338" s="147"/>
      <c r="AO338" s="147"/>
      <c r="AP338" s="147"/>
    </row>
    <row r="339" spans="1:42" outlineLevel="1" x14ac:dyDescent="0.25">
      <c r="A339" s="174">
        <v>155</v>
      </c>
      <c r="B339" s="175" t="s">
        <v>544</v>
      </c>
      <c r="C339" s="184" t="s">
        <v>545</v>
      </c>
      <c r="D339" s="176" t="s">
        <v>154</v>
      </c>
      <c r="E339" s="177">
        <v>8.7401900000000001</v>
      </c>
      <c r="F339" s="178"/>
      <c r="G339" s="179">
        <f>ROUND(E339*F339,2)</f>
        <v>0</v>
      </c>
      <c r="H339" s="147"/>
      <c r="I339" s="147"/>
      <c r="J339" s="147"/>
      <c r="K339" s="147"/>
      <c r="L339" s="147"/>
      <c r="M339" s="147"/>
      <c r="N339" s="147"/>
      <c r="O339" s="147" t="s">
        <v>541</v>
      </c>
      <c r="P339" s="147"/>
      <c r="Q339" s="147"/>
      <c r="R339" s="147"/>
      <c r="S339" s="147"/>
      <c r="T339" s="147"/>
      <c r="U339" s="147"/>
      <c r="V339" s="147"/>
      <c r="W339" s="147"/>
      <c r="X339" s="147"/>
      <c r="Y339" s="147"/>
      <c r="Z339" s="147"/>
      <c r="AA339" s="147"/>
      <c r="AB339" s="147"/>
      <c r="AC339" s="147"/>
      <c r="AD339" s="147"/>
      <c r="AE339" s="147"/>
      <c r="AF339" s="147"/>
      <c r="AG339" s="147"/>
      <c r="AH339" s="147"/>
      <c r="AI339" s="147"/>
      <c r="AJ339" s="147"/>
      <c r="AK339" s="147"/>
      <c r="AL339" s="147"/>
      <c r="AM339" s="147"/>
      <c r="AN339" s="147"/>
      <c r="AO339" s="147"/>
      <c r="AP339" s="147"/>
    </row>
    <row r="340" spans="1:42" outlineLevel="1" x14ac:dyDescent="0.25">
      <c r="A340" s="174">
        <v>156</v>
      </c>
      <c r="B340" s="175" t="s">
        <v>546</v>
      </c>
      <c r="C340" s="184" t="s">
        <v>547</v>
      </c>
      <c r="D340" s="176" t="s">
        <v>154</v>
      </c>
      <c r="E340" s="177">
        <v>17.48039</v>
      </c>
      <c r="F340" s="178"/>
      <c r="G340" s="179">
        <f>ROUND(E340*F340,2)</f>
        <v>0</v>
      </c>
      <c r="H340" s="147"/>
      <c r="I340" s="147"/>
      <c r="J340" s="147"/>
      <c r="K340" s="147"/>
      <c r="L340" s="147"/>
      <c r="M340" s="147"/>
      <c r="N340" s="147"/>
      <c r="O340" s="147" t="s">
        <v>541</v>
      </c>
      <c r="P340" s="147"/>
      <c r="Q340" s="147"/>
      <c r="R340" s="147"/>
      <c r="S340" s="147"/>
      <c r="T340" s="147"/>
      <c r="U340" s="147"/>
      <c r="V340" s="147"/>
      <c r="W340" s="147"/>
      <c r="X340" s="147"/>
      <c r="Y340" s="147"/>
      <c r="Z340" s="147"/>
      <c r="AA340" s="147"/>
      <c r="AB340" s="147"/>
      <c r="AC340" s="147"/>
      <c r="AD340" s="147"/>
      <c r="AE340" s="147"/>
      <c r="AF340" s="147"/>
      <c r="AG340" s="147"/>
      <c r="AH340" s="147"/>
      <c r="AI340" s="147"/>
      <c r="AJ340" s="147"/>
      <c r="AK340" s="147"/>
      <c r="AL340" s="147"/>
      <c r="AM340" s="147"/>
      <c r="AN340" s="147"/>
      <c r="AO340" s="147"/>
      <c r="AP340" s="147"/>
    </row>
    <row r="341" spans="1:42" ht="20.399999999999999" outlineLevel="1" x14ac:dyDescent="0.25">
      <c r="A341" s="174">
        <v>157</v>
      </c>
      <c r="B341" s="175" t="s">
        <v>548</v>
      </c>
      <c r="C341" s="184" t="s">
        <v>549</v>
      </c>
      <c r="D341" s="176" t="s">
        <v>154</v>
      </c>
      <c r="E341" s="177">
        <v>8.7401900000000001</v>
      </c>
      <c r="F341" s="178"/>
      <c r="G341" s="179">
        <f>ROUND(E341*F341,2)</f>
        <v>0</v>
      </c>
      <c r="H341" s="147"/>
      <c r="I341" s="147"/>
      <c r="J341" s="147"/>
      <c r="K341" s="147"/>
      <c r="L341" s="147"/>
      <c r="M341" s="147"/>
      <c r="N341" s="147"/>
      <c r="O341" s="147" t="s">
        <v>541</v>
      </c>
      <c r="P341" s="147"/>
      <c r="Q341" s="147"/>
      <c r="R341" s="147"/>
      <c r="S341" s="147"/>
      <c r="T341" s="147"/>
      <c r="U341" s="147"/>
      <c r="V341" s="147"/>
      <c r="W341" s="147"/>
      <c r="X341" s="147"/>
      <c r="Y341" s="147"/>
      <c r="Z341" s="147"/>
      <c r="AA341" s="147"/>
      <c r="AB341" s="147"/>
      <c r="AC341" s="147"/>
      <c r="AD341" s="147"/>
      <c r="AE341" s="147"/>
      <c r="AF341" s="147"/>
      <c r="AG341" s="147"/>
      <c r="AH341" s="147"/>
      <c r="AI341" s="147"/>
      <c r="AJ341" s="147"/>
      <c r="AK341" s="147"/>
      <c r="AL341" s="147"/>
      <c r="AM341" s="147"/>
      <c r="AN341" s="147"/>
      <c r="AO341" s="147"/>
      <c r="AP341" s="147"/>
    </row>
    <row r="342" spans="1:42" x14ac:dyDescent="0.25">
      <c r="A342" s="161" t="s">
        <v>122</v>
      </c>
      <c r="B342" s="162" t="s">
        <v>109</v>
      </c>
      <c r="C342" s="181" t="s">
        <v>29</v>
      </c>
      <c r="D342" s="163"/>
      <c r="E342" s="164"/>
      <c r="F342" s="165"/>
      <c r="G342" s="166">
        <f>SUMIF(O343:O343,"&lt;&gt;NOR",G343:G343)</f>
        <v>0</v>
      </c>
      <c r="O342" t="s">
        <v>123</v>
      </c>
    </row>
    <row r="343" spans="1:42" outlineLevel="1" x14ac:dyDescent="0.25">
      <c r="A343" s="174">
        <v>158</v>
      </c>
      <c r="B343" s="175" t="s">
        <v>550</v>
      </c>
      <c r="C343" s="184" t="s">
        <v>551</v>
      </c>
      <c r="D343" s="176" t="s">
        <v>552</v>
      </c>
      <c r="E343" s="177">
        <v>1</v>
      </c>
      <c r="F343" s="178"/>
      <c r="G343" s="179">
        <f>ROUND(E343*F343,2)</f>
        <v>0</v>
      </c>
      <c r="H343" s="147"/>
      <c r="I343" s="147"/>
      <c r="J343" s="147"/>
      <c r="K343" s="147"/>
      <c r="L343" s="147"/>
      <c r="M343" s="147"/>
      <c r="N343" s="147"/>
      <c r="O343" s="147" t="s">
        <v>553</v>
      </c>
      <c r="P343" s="147"/>
      <c r="Q343" s="147"/>
      <c r="R343" s="147"/>
      <c r="S343" s="147"/>
      <c r="T343" s="147"/>
      <c r="U343" s="147"/>
      <c r="V343" s="147"/>
      <c r="W343" s="147"/>
      <c r="X343" s="147"/>
      <c r="Y343" s="147"/>
      <c r="Z343" s="147"/>
      <c r="AA343" s="147"/>
      <c r="AB343" s="147"/>
      <c r="AC343" s="147"/>
      <c r="AD343" s="147"/>
      <c r="AE343" s="147"/>
      <c r="AF343" s="147"/>
      <c r="AG343" s="147"/>
      <c r="AH343" s="147"/>
      <c r="AI343" s="147"/>
      <c r="AJ343" s="147"/>
      <c r="AK343" s="147"/>
      <c r="AL343" s="147"/>
      <c r="AM343" s="147"/>
      <c r="AN343" s="147"/>
      <c r="AO343" s="147"/>
      <c r="AP343" s="147"/>
    </row>
    <row r="344" spans="1:42" x14ac:dyDescent="0.25">
      <c r="A344" s="161" t="s">
        <v>122</v>
      </c>
      <c r="B344" s="162" t="s">
        <v>110</v>
      </c>
      <c r="C344" s="181" t="s">
        <v>30</v>
      </c>
      <c r="D344" s="163"/>
      <c r="E344" s="164"/>
      <c r="F344" s="165"/>
      <c r="G344" s="166">
        <f>SUMIF(O345:O345,"&lt;&gt;NOR",G345:G345)</f>
        <v>0</v>
      </c>
      <c r="O344" t="s">
        <v>123</v>
      </c>
    </row>
    <row r="345" spans="1:42" outlineLevel="1" x14ac:dyDescent="0.25">
      <c r="A345" s="168">
        <v>159</v>
      </c>
      <c r="B345" s="169" t="s">
        <v>554</v>
      </c>
      <c r="C345" s="182" t="s">
        <v>555</v>
      </c>
      <c r="D345" s="170" t="s">
        <v>552</v>
      </c>
      <c r="E345" s="171">
        <v>1</v>
      </c>
      <c r="F345" s="172"/>
      <c r="G345" s="173">
        <f>ROUND(E345*F345,2)</f>
        <v>0</v>
      </c>
      <c r="H345" s="147"/>
      <c r="I345" s="147"/>
      <c r="J345" s="147"/>
      <c r="K345" s="147"/>
      <c r="L345" s="147"/>
      <c r="M345" s="147"/>
      <c r="N345" s="147"/>
      <c r="O345" s="147" t="s">
        <v>553</v>
      </c>
      <c r="P345" s="147"/>
      <c r="Q345" s="147"/>
      <c r="R345" s="147"/>
      <c r="S345" s="147"/>
      <c r="T345" s="147"/>
      <c r="U345" s="147"/>
      <c r="V345" s="147"/>
      <c r="W345" s="147"/>
      <c r="X345" s="147"/>
      <c r="Y345" s="147"/>
      <c r="Z345" s="147"/>
      <c r="AA345" s="147"/>
      <c r="AB345" s="147"/>
      <c r="AC345" s="147"/>
      <c r="AD345" s="147"/>
      <c r="AE345" s="147"/>
      <c r="AF345" s="147"/>
      <c r="AG345" s="147"/>
      <c r="AH345" s="147"/>
      <c r="AI345" s="147"/>
      <c r="AJ345" s="147"/>
      <c r="AK345" s="147"/>
      <c r="AL345" s="147"/>
      <c r="AM345" s="147"/>
      <c r="AN345" s="147"/>
      <c r="AO345" s="147"/>
      <c r="AP345" s="147"/>
    </row>
    <row r="346" spans="1:42" x14ac:dyDescent="0.25">
      <c r="A346" s="3"/>
      <c r="B346" s="4"/>
      <c r="C346" s="186"/>
      <c r="D346" s="6"/>
      <c r="E346" s="3"/>
      <c r="F346" s="3"/>
      <c r="G346" s="3"/>
      <c r="M346">
        <v>12</v>
      </c>
      <c r="N346">
        <v>21</v>
      </c>
      <c r="O346" t="s">
        <v>121</v>
      </c>
    </row>
    <row r="347" spans="1:42" x14ac:dyDescent="0.25">
      <c r="A347" s="150"/>
      <c r="B347" s="151" t="s">
        <v>31</v>
      </c>
      <c r="C347" s="187"/>
      <c r="D347" s="152"/>
      <c r="E347" s="153"/>
      <c r="F347" s="153"/>
      <c r="G347" s="167">
        <f>G8+G30+G41+G44+G49+G65+G76+G80+G83+G112+G114+G136+G144+G165+G186+G250+G256+G264+G278+G288+G307+G315+G318+G333+G336+G342+G344</f>
        <v>0</v>
      </c>
      <c r="M347" t="e">
        <f>SUMIF(#REF!,M346,G7:G345)</f>
        <v>#REF!</v>
      </c>
      <c r="N347" t="e">
        <f>SUMIF(#REF!,N346,G7:G345)</f>
        <v>#REF!</v>
      </c>
      <c r="O347" t="s">
        <v>556</v>
      </c>
    </row>
    <row r="348" spans="1:42" x14ac:dyDescent="0.25">
      <c r="A348" s="3"/>
      <c r="B348" s="4"/>
      <c r="C348" s="186"/>
      <c r="D348" s="6"/>
      <c r="E348" s="3"/>
      <c r="F348" s="3"/>
      <c r="G348" s="3"/>
    </row>
    <row r="349" spans="1:42" x14ac:dyDescent="0.25">
      <c r="D349" s="10"/>
    </row>
    <row r="350" spans="1:42" x14ac:dyDescent="0.25">
      <c r="D350" s="10"/>
    </row>
    <row r="351" spans="1:42" x14ac:dyDescent="0.25">
      <c r="D351" s="10"/>
    </row>
    <row r="352" spans="1:42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DFE70-1459-4198-A6D8-93434D6DD668}">
  <sheetPr>
    <outlinePr summaryBelow="0"/>
  </sheetPr>
  <dimension ref="A1:AP4990"/>
  <sheetViews>
    <sheetView workbookViewId="0">
      <pane ySplit="7" topLeftCell="A8" activePane="bottomLeft" state="frozen"/>
      <selection pane="bottomLeft" activeCell="C71" sqref="C71"/>
    </sheetView>
  </sheetViews>
  <sheetFormatPr defaultRowHeight="13.2" outlineLevelRow="3" x14ac:dyDescent="0.25"/>
  <cols>
    <col min="1" max="1" width="3.44140625" customWidth="1"/>
    <col min="2" max="2" width="12.5546875" style="122" customWidth="1"/>
    <col min="3" max="3" width="38.33203125" style="122" customWidth="1"/>
    <col min="4" max="4" width="4.88671875" customWidth="1"/>
    <col min="5" max="5" width="10.5546875" customWidth="1"/>
    <col min="6" max="6" width="9.88671875" customWidth="1"/>
    <col min="7" max="7" width="12.6640625" customWidth="1"/>
    <col min="11" max="11" width="0" hidden="1" customWidth="1"/>
    <col min="13" max="23" width="0" hidden="1" customWidth="1"/>
  </cols>
  <sheetData>
    <row r="1" spans="1:42" ht="15.75" customHeight="1" x14ac:dyDescent="0.3">
      <c r="A1" s="243" t="s">
        <v>7</v>
      </c>
      <c r="B1" s="243"/>
      <c r="C1" s="243"/>
      <c r="D1" s="243"/>
      <c r="E1" s="243"/>
      <c r="F1" s="243"/>
      <c r="G1" s="243"/>
      <c r="O1" t="s">
        <v>111</v>
      </c>
    </row>
    <row r="2" spans="1:42" ht="24.9" customHeight="1" x14ac:dyDescent="0.25">
      <c r="A2" s="50" t="s">
        <v>8</v>
      </c>
      <c r="B2" s="49" t="s">
        <v>39</v>
      </c>
      <c r="C2" s="244" t="s">
        <v>40</v>
      </c>
      <c r="D2" s="245"/>
      <c r="E2" s="245"/>
      <c r="F2" s="245"/>
      <c r="G2" s="246"/>
      <c r="O2" t="s">
        <v>112</v>
      </c>
    </row>
    <row r="3" spans="1:42" ht="24.9" customHeight="1" x14ac:dyDescent="0.25">
      <c r="A3" s="50" t="s">
        <v>9</v>
      </c>
      <c r="B3" s="49" t="s">
        <v>45</v>
      </c>
      <c r="C3" s="244" t="s">
        <v>46</v>
      </c>
      <c r="D3" s="245"/>
      <c r="E3" s="245"/>
      <c r="F3" s="245"/>
      <c r="G3" s="246"/>
      <c r="K3" s="122" t="s">
        <v>112</v>
      </c>
      <c r="O3" t="s">
        <v>113</v>
      </c>
    </row>
    <row r="4" spans="1:42" ht="24.9" customHeight="1" x14ac:dyDescent="0.25">
      <c r="A4" s="141" t="s">
        <v>10</v>
      </c>
      <c r="B4" s="142" t="s">
        <v>47</v>
      </c>
      <c r="C4" s="247" t="s">
        <v>46</v>
      </c>
      <c r="D4" s="248"/>
      <c r="E4" s="248"/>
      <c r="F4" s="248"/>
      <c r="G4" s="249"/>
      <c r="O4" t="s">
        <v>114</v>
      </c>
    </row>
    <row r="5" spans="1:42" x14ac:dyDescent="0.25">
      <c r="D5" s="10"/>
    </row>
    <row r="6" spans="1:42" x14ac:dyDescent="0.25">
      <c r="A6" s="144" t="s">
        <v>115</v>
      </c>
      <c r="B6" s="146" t="s">
        <v>116</v>
      </c>
      <c r="C6" s="146" t="s">
        <v>117</v>
      </c>
      <c r="D6" s="145" t="s">
        <v>118</v>
      </c>
      <c r="E6" s="144" t="s">
        <v>119</v>
      </c>
      <c r="F6" s="143" t="s">
        <v>120</v>
      </c>
      <c r="G6" s="144" t="s">
        <v>31</v>
      </c>
    </row>
    <row r="7" spans="1:42" hidden="1" x14ac:dyDescent="0.25">
      <c r="A7" s="3"/>
      <c r="B7" s="4"/>
      <c r="C7" s="4"/>
      <c r="D7" s="6"/>
      <c r="E7" s="148"/>
      <c r="F7" s="149"/>
      <c r="G7" s="149"/>
    </row>
    <row r="8" spans="1:42" x14ac:dyDescent="0.25">
      <c r="A8" s="161" t="s">
        <v>122</v>
      </c>
      <c r="B8" s="162" t="s">
        <v>52</v>
      </c>
      <c r="C8" s="181" t="s">
        <v>53</v>
      </c>
      <c r="D8" s="163"/>
      <c r="E8" s="164"/>
      <c r="F8" s="165"/>
      <c r="G8" s="166">
        <f>SUMIF(O9:O14,"&lt;&gt;NOR",G9:G14)</f>
        <v>0</v>
      </c>
      <c r="O8" t="s">
        <v>123</v>
      </c>
    </row>
    <row r="9" spans="1:42" outlineLevel="1" x14ac:dyDescent="0.25">
      <c r="A9" s="168">
        <v>1</v>
      </c>
      <c r="B9" s="169" t="s">
        <v>136</v>
      </c>
      <c r="C9" s="182" t="s">
        <v>137</v>
      </c>
      <c r="D9" s="170" t="s">
        <v>126</v>
      </c>
      <c r="E9" s="171">
        <v>0.63</v>
      </c>
      <c r="F9" s="172"/>
      <c r="G9" s="173">
        <f>ROUND(E9*F9,2)</f>
        <v>0</v>
      </c>
      <c r="H9" s="147"/>
      <c r="I9" s="147"/>
      <c r="J9" s="147"/>
      <c r="K9" s="147"/>
      <c r="L9" s="147"/>
      <c r="M9" s="147"/>
      <c r="N9" s="147"/>
      <c r="O9" s="147" t="s">
        <v>127</v>
      </c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</row>
    <row r="10" spans="1:42" outlineLevel="2" x14ac:dyDescent="0.25">
      <c r="A10" s="154"/>
      <c r="B10" s="155"/>
      <c r="C10" s="183" t="s">
        <v>557</v>
      </c>
      <c r="D10" s="159"/>
      <c r="E10" s="160">
        <v>0.63</v>
      </c>
      <c r="F10" s="157"/>
      <c r="G10" s="157"/>
      <c r="H10" s="147"/>
      <c r="I10" s="147"/>
      <c r="J10" s="147"/>
      <c r="K10" s="147"/>
      <c r="L10" s="147"/>
      <c r="M10" s="147"/>
      <c r="N10" s="147"/>
      <c r="O10" s="147" t="s">
        <v>129</v>
      </c>
      <c r="P10" s="147">
        <v>0</v>
      </c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</row>
    <row r="11" spans="1:42" outlineLevel="1" x14ac:dyDescent="0.25">
      <c r="A11" s="168">
        <v>2</v>
      </c>
      <c r="B11" s="169" t="s">
        <v>143</v>
      </c>
      <c r="C11" s="182" t="s">
        <v>144</v>
      </c>
      <c r="D11" s="170" t="s">
        <v>126</v>
      </c>
      <c r="E11" s="171">
        <v>0.63</v>
      </c>
      <c r="F11" s="172"/>
      <c r="G11" s="173">
        <f>ROUND(E11*F11,2)</f>
        <v>0</v>
      </c>
      <c r="H11" s="147"/>
      <c r="I11" s="147"/>
      <c r="J11" s="147"/>
      <c r="K11" s="147"/>
      <c r="L11" s="147"/>
      <c r="M11" s="147"/>
      <c r="N11" s="147"/>
      <c r="O11" s="147" t="s">
        <v>127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</row>
    <row r="12" spans="1:42" outlineLevel="2" x14ac:dyDescent="0.25">
      <c r="A12" s="154"/>
      <c r="B12" s="155"/>
      <c r="C12" s="183" t="s">
        <v>557</v>
      </c>
      <c r="D12" s="159"/>
      <c r="E12" s="160">
        <v>0.63</v>
      </c>
      <c r="F12" s="157"/>
      <c r="G12" s="157"/>
      <c r="H12" s="147"/>
      <c r="I12" s="147"/>
      <c r="J12" s="147"/>
      <c r="K12" s="147"/>
      <c r="L12" s="147"/>
      <c r="M12" s="147"/>
      <c r="N12" s="147"/>
      <c r="O12" s="147" t="s">
        <v>129</v>
      </c>
      <c r="P12" s="147">
        <v>0</v>
      </c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</row>
    <row r="13" spans="1:42" outlineLevel="1" x14ac:dyDescent="0.25">
      <c r="A13" s="168">
        <v>3</v>
      </c>
      <c r="B13" s="169" t="s">
        <v>152</v>
      </c>
      <c r="C13" s="182" t="s">
        <v>153</v>
      </c>
      <c r="D13" s="170" t="s">
        <v>154</v>
      </c>
      <c r="E13" s="171">
        <v>1.1339999999999999</v>
      </c>
      <c r="F13" s="172"/>
      <c r="G13" s="173">
        <f>ROUND(E13*F13,2)</f>
        <v>0</v>
      </c>
      <c r="H13" s="147"/>
      <c r="I13" s="147"/>
      <c r="J13" s="147"/>
      <c r="K13" s="147"/>
      <c r="L13" s="147"/>
      <c r="M13" s="147"/>
      <c r="N13" s="147"/>
      <c r="O13" s="147" t="s">
        <v>155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</row>
    <row r="14" spans="1:42" outlineLevel="2" x14ac:dyDescent="0.25">
      <c r="A14" s="154"/>
      <c r="B14" s="155"/>
      <c r="C14" s="183" t="s">
        <v>558</v>
      </c>
      <c r="D14" s="159"/>
      <c r="E14" s="160">
        <v>1.1339999999999999</v>
      </c>
      <c r="F14" s="157"/>
      <c r="G14" s="157"/>
      <c r="H14" s="147"/>
      <c r="I14" s="147"/>
      <c r="J14" s="147"/>
      <c r="K14" s="147"/>
      <c r="L14" s="147"/>
      <c r="M14" s="147"/>
      <c r="N14" s="147"/>
      <c r="O14" s="147" t="s">
        <v>129</v>
      </c>
      <c r="P14" s="147">
        <v>5</v>
      </c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</row>
    <row r="15" spans="1:42" x14ac:dyDescent="0.25">
      <c r="A15" s="161" t="s">
        <v>122</v>
      </c>
      <c r="B15" s="162" t="s">
        <v>62</v>
      </c>
      <c r="C15" s="181" t="s">
        <v>63</v>
      </c>
      <c r="D15" s="163"/>
      <c r="E15" s="164"/>
      <c r="F15" s="165"/>
      <c r="G15" s="166">
        <f>SUMIF(O16:O20,"&lt;&gt;NOR",G16:G20)</f>
        <v>0</v>
      </c>
      <c r="O15" t="s">
        <v>123</v>
      </c>
    </row>
    <row r="16" spans="1:42" outlineLevel="1" x14ac:dyDescent="0.25">
      <c r="A16" s="168">
        <v>4</v>
      </c>
      <c r="B16" s="169" t="s">
        <v>559</v>
      </c>
      <c r="C16" s="182" t="s">
        <v>560</v>
      </c>
      <c r="D16" s="170" t="s">
        <v>126</v>
      </c>
      <c r="E16" s="171">
        <v>6.4799999999999996E-2</v>
      </c>
      <c r="F16" s="172"/>
      <c r="G16" s="173">
        <f>ROUND(E16*F16,2)</f>
        <v>0</v>
      </c>
      <c r="H16" s="147"/>
      <c r="I16" s="147"/>
      <c r="J16" s="147"/>
      <c r="K16" s="147"/>
      <c r="L16" s="147"/>
      <c r="M16" s="147"/>
      <c r="N16" s="147"/>
      <c r="O16" s="147" t="s">
        <v>127</v>
      </c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</row>
    <row r="17" spans="1:42" outlineLevel="2" x14ac:dyDescent="0.25">
      <c r="A17" s="154"/>
      <c r="B17" s="155"/>
      <c r="C17" s="183" t="s">
        <v>561</v>
      </c>
      <c r="D17" s="159"/>
      <c r="E17" s="160">
        <v>5.04E-2</v>
      </c>
      <c r="F17" s="157"/>
      <c r="G17" s="157"/>
      <c r="H17" s="147"/>
      <c r="I17" s="147"/>
      <c r="J17" s="147"/>
      <c r="K17" s="147"/>
      <c r="L17" s="147"/>
      <c r="M17" s="147"/>
      <c r="N17" s="147"/>
      <c r="O17" s="147" t="s">
        <v>129</v>
      </c>
      <c r="P17" s="147">
        <v>0</v>
      </c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</row>
    <row r="18" spans="1:42" outlineLevel="3" x14ac:dyDescent="0.25">
      <c r="A18" s="154"/>
      <c r="B18" s="155"/>
      <c r="C18" s="183" t="s">
        <v>562</v>
      </c>
      <c r="D18" s="159"/>
      <c r="E18" s="160">
        <v>1.44E-2</v>
      </c>
      <c r="F18" s="157"/>
      <c r="G18" s="157"/>
      <c r="H18" s="147"/>
      <c r="I18" s="147"/>
      <c r="J18" s="147"/>
      <c r="K18" s="147"/>
      <c r="L18" s="147"/>
      <c r="M18" s="147"/>
      <c r="N18" s="147"/>
      <c r="O18" s="147" t="s">
        <v>129</v>
      </c>
      <c r="P18" s="147">
        <v>0</v>
      </c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</row>
    <row r="19" spans="1:42" ht="20.399999999999999" outlineLevel="1" x14ac:dyDescent="0.25">
      <c r="A19" s="168">
        <v>5</v>
      </c>
      <c r="B19" s="169" t="s">
        <v>563</v>
      </c>
      <c r="C19" s="182" t="s">
        <v>564</v>
      </c>
      <c r="D19" s="170" t="s">
        <v>159</v>
      </c>
      <c r="E19" s="171">
        <v>41.03</v>
      </c>
      <c r="F19" s="172"/>
      <c r="G19" s="173">
        <f>ROUND(E19*F19,2)</f>
        <v>0</v>
      </c>
      <c r="H19" s="147"/>
      <c r="I19" s="147"/>
      <c r="J19" s="147"/>
      <c r="K19" s="147"/>
      <c r="L19" s="147"/>
      <c r="M19" s="147"/>
      <c r="N19" s="147"/>
      <c r="O19" s="147" t="s">
        <v>127</v>
      </c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</row>
    <row r="20" spans="1:42" outlineLevel="2" x14ac:dyDescent="0.25">
      <c r="A20" s="154"/>
      <c r="B20" s="155"/>
      <c r="C20" s="183" t="s">
        <v>565</v>
      </c>
      <c r="D20" s="159"/>
      <c r="E20" s="160">
        <v>41.03</v>
      </c>
      <c r="F20" s="157"/>
      <c r="G20" s="157"/>
      <c r="H20" s="147"/>
      <c r="I20" s="147"/>
      <c r="J20" s="147"/>
      <c r="K20" s="147"/>
      <c r="L20" s="147"/>
      <c r="M20" s="147"/>
      <c r="N20" s="147"/>
      <c r="O20" s="147" t="s">
        <v>129</v>
      </c>
      <c r="P20" s="147">
        <v>0</v>
      </c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</row>
    <row r="21" spans="1:42" x14ac:dyDescent="0.25">
      <c r="A21" s="161" t="s">
        <v>122</v>
      </c>
      <c r="B21" s="162" t="s">
        <v>64</v>
      </c>
      <c r="C21" s="181" t="s">
        <v>65</v>
      </c>
      <c r="D21" s="163"/>
      <c r="E21" s="164"/>
      <c r="F21" s="165"/>
      <c r="G21" s="166">
        <f>SUMIF(O22:O23,"&lt;&gt;NOR",G22:G23)</f>
        <v>0</v>
      </c>
      <c r="O21" t="s">
        <v>123</v>
      </c>
    </row>
    <row r="22" spans="1:42" outlineLevel="1" x14ac:dyDescent="0.25">
      <c r="A22" s="174">
        <v>6</v>
      </c>
      <c r="B22" s="175" t="s">
        <v>566</v>
      </c>
      <c r="C22" s="184" t="s">
        <v>567</v>
      </c>
      <c r="D22" s="176" t="s">
        <v>242</v>
      </c>
      <c r="E22" s="177">
        <v>1</v>
      </c>
      <c r="F22" s="178"/>
      <c r="G22" s="179">
        <f>ROUND(E22*F22,2)</f>
        <v>0</v>
      </c>
      <c r="H22" s="147"/>
      <c r="I22" s="147"/>
      <c r="J22" s="147"/>
      <c r="K22" s="147"/>
      <c r="L22" s="147"/>
      <c r="M22" s="147"/>
      <c r="N22" s="147"/>
      <c r="O22" s="147" t="s">
        <v>127</v>
      </c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</row>
    <row r="23" spans="1:42" ht="20.399999999999999" outlineLevel="1" x14ac:dyDescent="0.25">
      <c r="A23" s="174">
        <v>7</v>
      </c>
      <c r="B23" s="175" t="s">
        <v>568</v>
      </c>
      <c r="C23" s="184" t="s">
        <v>569</v>
      </c>
      <c r="D23" s="176" t="s">
        <v>242</v>
      </c>
      <c r="E23" s="177">
        <v>1</v>
      </c>
      <c r="F23" s="178"/>
      <c r="G23" s="179">
        <f>ROUND(E23*F23,2)</f>
        <v>0</v>
      </c>
      <c r="H23" s="147"/>
      <c r="I23" s="147"/>
      <c r="J23" s="147"/>
      <c r="K23" s="147"/>
      <c r="L23" s="147"/>
      <c r="M23" s="147"/>
      <c r="N23" s="147"/>
      <c r="O23" s="147" t="s">
        <v>155</v>
      </c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</row>
    <row r="24" spans="1:42" ht="26.4" x14ac:dyDescent="0.25">
      <c r="A24" s="161" t="s">
        <v>122</v>
      </c>
      <c r="B24" s="162" t="s">
        <v>68</v>
      </c>
      <c r="C24" s="181" t="s">
        <v>69</v>
      </c>
      <c r="D24" s="163"/>
      <c r="E24" s="164"/>
      <c r="F24" s="165"/>
      <c r="G24" s="166">
        <f>SUMIF(O25:O27,"&lt;&gt;NOR",G25:G27)</f>
        <v>0</v>
      </c>
      <c r="O24" t="s">
        <v>123</v>
      </c>
    </row>
    <row r="25" spans="1:42" outlineLevel="1" x14ac:dyDescent="0.25">
      <c r="A25" s="168">
        <v>8</v>
      </c>
      <c r="B25" s="169" t="s">
        <v>223</v>
      </c>
      <c r="C25" s="182" t="s">
        <v>224</v>
      </c>
      <c r="D25" s="170" t="s">
        <v>159</v>
      </c>
      <c r="E25" s="171">
        <v>41.03</v>
      </c>
      <c r="F25" s="172"/>
      <c r="G25" s="173">
        <f>ROUND(E25*F25,2)</f>
        <v>0</v>
      </c>
      <c r="H25" s="147"/>
      <c r="I25" s="147"/>
      <c r="J25" s="147"/>
      <c r="K25" s="147"/>
      <c r="L25" s="147"/>
      <c r="M25" s="147"/>
      <c r="N25" s="147"/>
      <c r="O25" s="147" t="s">
        <v>127</v>
      </c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</row>
    <row r="26" spans="1:42" outlineLevel="2" x14ac:dyDescent="0.25">
      <c r="A26" s="154"/>
      <c r="B26" s="155"/>
      <c r="C26" s="183" t="s">
        <v>570</v>
      </c>
      <c r="D26" s="159"/>
      <c r="E26" s="160">
        <v>24.6</v>
      </c>
      <c r="F26" s="157"/>
      <c r="G26" s="157"/>
      <c r="H26" s="147"/>
      <c r="I26" s="147"/>
      <c r="J26" s="147"/>
      <c r="K26" s="147"/>
      <c r="L26" s="147"/>
      <c r="M26" s="147"/>
      <c r="N26" s="147"/>
      <c r="O26" s="147" t="s">
        <v>129</v>
      </c>
      <c r="P26" s="147">
        <v>0</v>
      </c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</row>
    <row r="27" spans="1:42" outlineLevel="3" x14ac:dyDescent="0.25">
      <c r="A27" s="154"/>
      <c r="B27" s="155"/>
      <c r="C27" s="183" t="s">
        <v>571</v>
      </c>
      <c r="D27" s="159"/>
      <c r="E27" s="160">
        <v>16.43</v>
      </c>
      <c r="F27" s="157"/>
      <c r="G27" s="157"/>
      <c r="H27" s="147"/>
      <c r="I27" s="147"/>
      <c r="J27" s="147"/>
      <c r="K27" s="147"/>
      <c r="L27" s="147"/>
      <c r="M27" s="147"/>
      <c r="N27" s="147"/>
      <c r="O27" s="147" t="s">
        <v>129</v>
      </c>
      <c r="P27" s="147">
        <v>0</v>
      </c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</row>
    <row r="28" spans="1:42" x14ac:dyDescent="0.25">
      <c r="A28" s="161" t="s">
        <v>122</v>
      </c>
      <c r="B28" s="162" t="s">
        <v>72</v>
      </c>
      <c r="C28" s="181" t="s">
        <v>73</v>
      </c>
      <c r="D28" s="163"/>
      <c r="E28" s="164"/>
      <c r="F28" s="165"/>
      <c r="G28" s="166">
        <f>SUMIF(O29:O29,"&lt;&gt;NOR",G29:G29)</f>
        <v>0</v>
      </c>
      <c r="O28" t="s">
        <v>123</v>
      </c>
    </row>
    <row r="29" spans="1:42" outlineLevel="1" x14ac:dyDescent="0.25">
      <c r="A29" s="174">
        <v>9</v>
      </c>
      <c r="B29" s="175" t="s">
        <v>572</v>
      </c>
      <c r="C29" s="184" t="s">
        <v>573</v>
      </c>
      <c r="D29" s="176" t="s">
        <v>154</v>
      </c>
      <c r="E29" s="177">
        <v>1.44798</v>
      </c>
      <c r="F29" s="178"/>
      <c r="G29" s="179">
        <f>ROUND(E29*F29,2)</f>
        <v>0</v>
      </c>
      <c r="H29" s="147"/>
      <c r="I29" s="147"/>
      <c r="J29" s="147"/>
      <c r="K29" s="147"/>
      <c r="L29" s="147"/>
      <c r="M29" s="147"/>
      <c r="N29" s="147"/>
      <c r="O29" s="147" t="s">
        <v>265</v>
      </c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</row>
    <row r="30" spans="1:42" x14ac:dyDescent="0.25">
      <c r="A30" s="161" t="s">
        <v>122</v>
      </c>
      <c r="B30" s="162" t="s">
        <v>92</v>
      </c>
      <c r="C30" s="181" t="s">
        <v>93</v>
      </c>
      <c r="D30" s="163"/>
      <c r="E30" s="164"/>
      <c r="F30" s="165"/>
      <c r="G30" s="166">
        <f>SUMIF(O31:O33,"&lt;&gt;NOR",G31:G33)</f>
        <v>0</v>
      </c>
      <c r="O30" t="s">
        <v>123</v>
      </c>
    </row>
    <row r="31" spans="1:42" ht="20.399999999999999" outlineLevel="1" x14ac:dyDescent="0.25">
      <c r="A31" s="168">
        <v>10</v>
      </c>
      <c r="B31" s="169" t="s">
        <v>574</v>
      </c>
      <c r="C31" s="182" t="s">
        <v>575</v>
      </c>
      <c r="D31" s="170" t="s">
        <v>185</v>
      </c>
      <c r="E31" s="171">
        <v>11.7</v>
      </c>
      <c r="F31" s="172"/>
      <c r="G31" s="173">
        <f>ROUND(E31*F31,2)</f>
        <v>0</v>
      </c>
      <c r="H31" s="147"/>
      <c r="I31" s="147"/>
      <c r="J31" s="147"/>
      <c r="K31" s="147"/>
      <c r="L31" s="147"/>
      <c r="M31" s="147"/>
      <c r="N31" s="147"/>
      <c r="O31" s="147" t="s">
        <v>127</v>
      </c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</row>
    <row r="32" spans="1:42" outlineLevel="2" x14ac:dyDescent="0.25">
      <c r="A32" s="154"/>
      <c r="B32" s="155"/>
      <c r="C32" s="183" t="s">
        <v>576</v>
      </c>
      <c r="D32" s="159"/>
      <c r="E32" s="160">
        <v>11.7</v>
      </c>
      <c r="F32" s="157"/>
      <c r="G32" s="157"/>
      <c r="H32" s="147"/>
      <c r="I32" s="147"/>
      <c r="J32" s="147"/>
      <c r="K32" s="147"/>
      <c r="L32" s="147"/>
      <c r="M32" s="147"/>
      <c r="N32" s="147"/>
      <c r="O32" s="147" t="s">
        <v>129</v>
      </c>
      <c r="P32" s="147">
        <v>0</v>
      </c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</row>
    <row r="33" spans="1:42" outlineLevel="1" x14ac:dyDescent="0.25">
      <c r="A33" s="154">
        <v>11</v>
      </c>
      <c r="B33" s="155" t="s">
        <v>577</v>
      </c>
      <c r="C33" s="185" t="s">
        <v>578</v>
      </c>
      <c r="D33" s="156" t="s">
        <v>0</v>
      </c>
      <c r="E33" s="180"/>
      <c r="F33" s="158"/>
      <c r="G33" s="157">
        <f>ROUND(E33*F33,2)</f>
        <v>0</v>
      </c>
      <c r="H33" s="147"/>
      <c r="I33" s="147"/>
      <c r="J33" s="147"/>
      <c r="K33" s="147"/>
      <c r="L33" s="147"/>
      <c r="M33" s="147"/>
      <c r="N33" s="147"/>
      <c r="O33" s="147" t="s">
        <v>265</v>
      </c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</row>
    <row r="34" spans="1:42" x14ac:dyDescent="0.25">
      <c r="A34" s="161" t="s">
        <v>122</v>
      </c>
      <c r="B34" s="162" t="s">
        <v>94</v>
      </c>
      <c r="C34" s="181" t="s">
        <v>95</v>
      </c>
      <c r="D34" s="163"/>
      <c r="E34" s="164"/>
      <c r="F34" s="165"/>
      <c r="G34" s="166">
        <f>SUMIF(O35:O52,"&lt;&gt;NOR",G35:G52)</f>
        <v>0</v>
      </c>
      <c r="O34" t="s">
        <v>123</v>
      </c>
    </row>
    <row r="35" spans="1:42" outlineLevel="1" x14ac:dyDescent="0.25">
      <c r="A35" s="168">
        <v>12</v>
      </c>
      <c r="B35" s="169" t="s">
        <v>579</v>
      </c>
      <c r="C35" s="182" t="s">
        <v>580</v>
      </c>
      <c r="D35" s="170" t="s">
        <v>159</v>
      </c>
      <c r="E35" s="171">
        <v>41.03</v>
      </c>
      <c r="F35" s="172"/>
      <c r="G35" s="173">
        <f>ROUND(E35*F35,2)</f>
        <v>0</v>
      </c>
      <c r="H35" s="147"/>
      <c r="I35" s="147"/>
      <c r="J35" s="147"/>
      <c r="K35" s="147"/>
      <c r="L35" s="147"/>
      <c r="M35" s="147"/>
      <c r="N35" s="147"/>
      <c r="O35" s="147" t="s">
        <v>127</v>
      </c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</row>
    <row r="36" spans="1:42" outlineLevel="2" x14ac:dyDescent="0.25">
      <c r="A36" s="154"/>
      <c r="B36" s="155"/>
      <c r="C36" s="183" t="s">
        <v>570</v>
      </c>
      <c r="D36" s="159"/>
      <c r="E36" s="160">
        <v>24.6</v>
      </c>
      <c r="F36" s="157"/>
      <c r="G36" s="157"/>
      <c r="H36" s="147"/>
      <c r="I36" s="147"/>
      <c r="J36" s="147"/>
      <c r="K36" s="147"/>
      <c r="L36" s="147"/>
      <c r="M36" s="147"/>
      <c r="N36" s="147"/>
      <c r="O36" s="147" t="s">
        <v>129</v>
      </c>
      <c r="P36" s="147">
        <v>0</v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</row>
    <row r="37" spans="1:42" outlineLevel="3" x14ac:dyDescent="0.25">
      <c r="A37" s="154"/>
      <c r="B37" s="155"/>
      <c r="C37" s="183" t="s">
        <v>571</v>
      </c>
      <c r="D37" s="159"/>
      <c r="E37" s="160">
        <v>16.43</v>
      </c>
      <c r="F37" s="157"/>
      <c r="G37" s="157"/>
      <c r="H37" s="147"/>
      <c r="I37" s="147"/>
      <c r="J37" s="147"/>
      <c r="K37" s="147"/>
      <c r="L37" s="147"/>
      <c r="M37" s="147"/>
      <c r="N37" s="147"/>
      <c r="O37" s="147" t="s">
        <v>129</v>
      </c>
      <c r="P37" s="147">
        <v>0</v>
      </c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</row>
    <row r="38" spans="1:42" outlineLevel="1" x14ac:dyDescent="0.25">
      <c r="A38" s="168">
        <v>13</v>
      </c>
      <c r="B38" s="169" t="s">
        <v>581</v>
      </c>
      <c r="C38" s="182" t="s">
        <v>582</v>
      </c>
      <c r="D38" s="170" t="s">
        <v>159</v>
      </c>
      <c r="E38" s="171">
        <v>41.03</v>
      </c>
      <c r="F38" s="172"/>
      <c r="G38" s="173">
        <f>ROUND(E38*F38,2)</f>
        <v>0</v>
      </c>
      <c r="H38" s="147"/>
      <c r="I38" s="147"/>
      <c r="J38" s="147"/>
      <c r="K38" s="147"/>
      <c r="L38" s="147"/>
      <c r="M38" s="147"/>
      <c r="N38" s="147"/>
      <c r="O38" s="147" t="s">
        <v>127</v>
      </c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</row>
    <row r="39" spans="1:42" outlineLevel="2" x14ac:dyDescent="0.25">
      <c r="A39" s="154"/>
      <c r="B39" s="155"/>
      <c r="C39" s="183" t="s">
        <v>570</v>
      </c>
      <c r="D39" s="159"/>
      <c r="E39" s="160">
        <v>24.6</v>
      </c>
      <c r="F39" s="157"/>
      <c r="G39" s="157"/>
      <c r="H39" s="147"/>
      <c r="I39" s="147"/>
      <c r="J39" s="147"/>
      <c r="K39" s="147"/>
      <c r="L39" s="147"/>
      <c r="M39" s="147"/>
      <c r="N39" s="147"/>
      <c r="O39" s="147" t="s">
        <v>129</v>
      </c>
      <c r="P39" s="147">
        <v>0</v>
      </c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</row>
    <row r="40" spans="1:42" outlineLevel="3" x14ac:dyDescent="0.25">
      <c r="A40" s="154"/>
      <c r="B40" s="155"/>
      <c r="C40" s="183" t="s">
        <v>571</v>
      </c>
      <c r="D40" s="159"/>
      <c r="E40" s="160">
        <v>16.43</v>
      </c>
      <c r="F40" s="157"/>
      <c r="G40" s="157"/>
      <c r="H40" s="147"/>
      <c r="I40" s="147"/>
      <c r="J40" s="147"/>
      <c r="K40" s="147"/>
      <c r="L40" s="147"/>
      <c r="M40" s="147"/>
      <c r="N40" s="147"/>
      <c r="O40" s="147" t="s">
        <v>129</v>
      </c>
      <c r="P40" s="147">
        <v>0</v>
      </c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</row>
    <row r="41" spans="1:42" ht="20.399999999999999" outlineLevel="1" x14ac:dyDescent="0.25">
      <c r="A41" s="168">
        <v>14</v>
      </c>
      <c r="B41" s="169" t="s">
        <v>583</v>
      </c>
      <c r="C41" s="182" t="s">
        <v>584</v>
      </c>
      <c r="D41" s="170" t="s">
        <v>185</v>
      </c>
      <c r="E41" s="171">
        <v>52.6</v>
      </c>
      <c r="F41" s="172"/>
      <c r="G41" s="173">
        <f>ROUND(E41*F41,2)</f>
        <v>0</v>
      </c>
      <c r="H41" s="147"/>
      <c r="I41" s="147"/>
      <c r="J41" s="147"/>
      <c r="K41" s="147"/>
      <c r="L41" s="147"/>
      <c r="M41" s="147"/>
      <c r="N41" s="147"/>
      <c r="O41" s="147" t="s">
        <v>127</v>
      </c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</row>
    <row r="42" spans="1:42" outlineLevel="2" x14ac:dyDescent="0.25">
      <c r="A42" s="154"/>
      <c r="B42" s="155"/>
      <c r="C42" s="183" t="s">
        <v>585</v>
      </c>
      <c r="D42" s="159"/>
      <c r="E42" s="160">
        <v>35.799999999999997</v>
      </c>
      <c r="F42" s="157"/>
      <c r="G42" s="157"/>
      <c r="H42" s="147"/>
      <c r="I42" s="147"/>
      <c r="J42" s="147"/>
      <c r="K42" s="147"/>
      <c r="L42" s="147"/>
      <c r="M42" s="147"/>
      <c r="N42" s="147"/>
      <c r="O42" s="147" t="s">
        <v>129</v>
      </c>
      <c r="P42" s="147">
        <v>0</v>
      </c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</row>
    <row r="43" spans="1:42" outlineLevel="3" x14ac:dyDescent="0.25">
      <c r="A43" s="154"/>
      <c r="B43" s="155"/>
      <c r="C43" s="183" t="s">
        <v>586</v>
      </c>
      <c r="D43" s="159"/>
      <c r="E43" s="160">
        <v>16.8</v>
      </c>
      <c r="F43" s="157"/>
      <c r="G43" s="157"/>
      <c r="H43" s="147"/>
      <c r="I43" s="147"/>
      <c r="J43" s="147"/>
      <c r="K43" s="147"/>
      <c r="L43" s="147"/>
      <c r="M43" s="147"/>
      <c r="N43" s="147"/>
      <c r="O43" s="147" t="s">
        <v>129</v>
      </c>
      <c r="P43" s="147">
        <v>0</v>
      </c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</row>
    <row r="44" spans="1:42" ht="20.399999999999999" outlineLevel="1" x14ac:dyDescent="0.25">
      <c r="A44" s="168">
        <v>15</v>
      </c>
      <c r="B44" s="169" t="s">
        <v>587</v>
      </c>
      <c r="C44" s="182" t="s">
        <v>588</v>
      </c>
      <c r="D44" s="170" t="s">
        <v>159</v>
      </c>
      <c r="E44" s="171">
        <v>41.03</v>
      </c>
      <c r="F44" s="172"/>
      <c r="G44" s="173">
        <f>ROUND(E44*F44,2)</f>
        <v>0</v>
      </c>
      <c r="H44" s="147"/>
      <c r="I44" s="147"/>
      <c r="J44" s="147"/>
      <c r="K44" s="147"/>
      <c r="L44" s="147"/>
      <c r="M44" s="147"/>
      <c r="N44" s="147"/>
      <c r="O44" s="147" t="s">
        <v>127</v>
      </c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</row>
    <row r="45" spans="1:42" outlineLevel="2" x14ac:dyDescent="0.25">
      <c r="A45" s="154"/>
      <c r="B45" s="155"/>
      <c r="C45" s="183" t="s">
        <v>570</v>
      </c>
      <c r="D45" s="159"/>
      <c r="E45" s="160">
        <v>24.6</v>
      </c>
      <c r="F45" s="157"/>
      <c r="G45" s="157"/>
      <c r="H45" s="147"/>
      <c r="I45" s="147"/>
      <c r="J45" s="147"/>
      <c r="K45" s="147"/>
      <c r="L45" s="147"/>
      <c r="M45" s="147"/>
      <c r="N45" s="147"/>
      <c r="O45" s="147" t="s">
        <v>129</v>
      </c>
      <c r="P45" s="147">
        <v>0</v>
      </c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</row>
    <row r="46" spans="1:42" outlineLevel="3" x14ac:dyDescent="0.25">
      <c r="A46" s="154"/>
      <c r="B46" s="155"/>
      <c r="C46" s="183" t="s">
        <v>571</v>
      </c>
      <c r="D46" s="159"/>
      <c r="E46" s="160">
        <v>16.43</v>
      </c>
      <c r="F46" s="157"/>
      <c r="G46" s="157"/>
      <c r="H46" s="147"/>
      <c r="I46" s="147"/>
      <c r="J46" s="147"/>
      <c r="K46" s="147"/>
      <c r="L46" s="147"/>
      <c r="M46" s="147"/>
      <c r="N46" s="147"/>
      <c r="O46" s="147" t="s">
        <v>129</v>
      </c>
      <c r="P46" s="147">
        <v>0</v>
      </c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</row>
    <row r="47" spans="1:42" ht="20.399999999999999" outlineLevel="1" x14ac:dyDescent="0.25">
      <c r="A47" s="168">
        <v>16</v>
      </c>
      <c r="B47" s="169" t="s">
        <v>589</v>
      </c>
      <c r="C47" s="182" t="s">
        <v>590</v>
      </c>
      <c r="D47" s="170" t="s">
        <v>159</v>
      </c>
      <c r="E47" s="171">
        <v>41.03</v>
      </c>
      <c r="F47" s="172"/>
      <c r="G47" s="173">
        <f>ROUND(E47*F47,2)</f>
        <v>0</v>
      </c>
      <c r="H47" s="147"/>
      <c r="I47" s="147"/>
      <c r="J47" s="147"/>
      <c r="K47" s="147"/>
      <c r="L47" s="147"/>
      <c r="M47" s="147"/>
      <c r="N47" s="147"/>
      <c r="O47" s="147" t="s">
        <v>127</v>
      </c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</row>
    <row r="48" spans="1:42" outlineLevel="2" x14ac:dyDescent="0.25">
      <c r="A48" s="154"/>
      <c r="B48" s="155"/>
      <c r="C48" s="183" t="s">
        <v>570</v>
      </c>
      <c r="D48" s="159"/>
      <c r="E48" s="160">
        <v>24.6</v>
      </c>
      <c r="F48" s="157"/>
      <c r="G48" s="157"/>
      <c r="H48" s="147"/>
      <c r="I48" s="147"/>
      <c r="J48" s="147"/>
      <c r="K48" s="147"/>
      <c r="L48" s="147"/>
      <c r="M48" s="147"/>
      <c r="N48" s="147"/>
      <c r="O48" s="147" t="s">
        <v>129</v>
      </c>
      <c r="P48" s="147">
        <v>0</v>
      </c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</row>
    <row r="49" spans="1:42" outlineLevel="3" x14ac:dyDescent="0.25">
      <c r="A49" s="154"/>
      <c r="B49" s="155"/>
      <c r="C49" s="183" t="s">
        <v>571</v>
      </c>
      <c r="D49" s="159"/>
      <c r="E49" s="160">
        <v>16.43</v>
      </c>
      <c r="F49" s="157"/>
      <c r="G49" s="157"/>
      <c r="H49" s="147"/>
      <c r="I49" s="147"/>
      <c r="J49" s="147"/>
      <c r="K49" s="147"/>
      <c r="L49" s="147"/>
      <c r="M49" s="147"/>
      <c r="N49" s="147"/>
      <c r="O49" s="147" t="s">
        <v>129</v>
      </c>
      <c r="P49" s="147">
        <v>0</v>
      </c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</row>
    <row r="50" spans="1:42" outlineLevel="1" x14ac:dyDescent="0.25">
      <c r="A50" s="168">
        <v>17</v>
      </c>
      <c r="B50" s="169" t="s">
        <v>591</v>
      </c>
      <c r="C50" s="182" t="s">
        <v>592</v>
      </c>
      <c r="D50" s="170" t="s">
        <v>159</v>
      </c>
      <c r="E50" s="171">
        <v>45.133000000000003</v>
      </c>
      <c r="F50" s="172"/>
      <c r="G50" s="173">
        <f>ROUND(E50*F50,2)</f>
        <v>0</v>
      </c>
      <c r="H50" s="147"/>
      <c r="I50" s="147"/>
      <c r="J50" s="147"/>
      <c r="K50" s="147"/>
      <c r="L50" s="147"/>
      <c r="M50" s="147"/>
      <c r="N50" s="147"/>
      <c r="O50" s="147" t="s">
        <v>155</v>
      </c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</row>
    <row r="51" spans="1:42" outlineLevel="2" x14ac:dyDescent="0.25">
      <c r="A51" s="154"/>
      <c r="B51" s="155"/>
      <c r="C51" s="183" t="s">
        <v>593</v>
      </c>
      <c r="D51" s="159"/>
      <c r="E51" s="160">
        <v>45.133000000000003</v>
      </c>
      <c r="F51" s="157"/>
      <c r="G51" s="157"/>
      <c r="H51" s="147"/>
      <c r="I51" s="147"/>
      <c r="J51" s="147"/>
      <c r="K51" s="147"/>
      <c r="L51" s="147"/>
      <c r="M51" s="147"/>
      <c r="N51" s="147"/>
      <c r="O51" s="147" t="s">
        <v>129</v>
      </c>
      <c r="P51" s="147">
        <v>5</v>
      </c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</row>
    <row r="52" spans="1:42" outlineLevel="1" x14ac:dyDescent="0.25">
      <c r="A52" s="154">
        <v>18</v>
      </c>
      <c r="B52" s="155" t="s">
        <v>594</v>
      </c>
      <c r="C52" s="185" t="s">
        <v>595</v>
      </c>
      <c r="D52" s="156" t="s">
        <v>0</v>
      </c>
      <c r="E52" s="180"/>
      <c r="F52" s="158"/>
      <c r="G52" s="157">
        <f>ROUND(E52*F52,2)</f>
        <v>0</v>
      </c>
      <c r="H52" s="147"/>
      <c r="I52" s="147"/>
      <c r="J52" s="147"/>
      <c r="K52" s="147"/>
      <c r="L52" s="147"/>
      <c r="M52" s="147"/>
      <c r="N52" s="147"/>
      <c r="O52" s="147" t="s">
        <v>265</v>
      </c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</row>
    <row r="53" spans="1:42" x14ac:dyDescent="0.25">
      <c r="A53" s="161" t="s">
        <v>122</v>
      </c>
      <c r="B53" s="162" t="s">
        <v>106</v>
      </c>
      <c r="C53" s="181" t="s">
        <v>107</v>
      </c>
      <c r="D53" s="163"/>
      <c r="E53" s="164"/>
      <c r="F53" s="165"/>
      <c r="G53" s="166">
        <f>SUMIF(O54:O58,"&lt;&gt;NOR",G54:G58)</f>
        <v>0</v>
      </c>
      <c r="O53" t="s">
        <v>123</v>
      </c>
    </row>
    <row r="54" spans="1:42" outlineLevel="1" x14ac:dyDescent="0.25">
      <c r="A54" s="174">
        <v>19</v>
      </c>
      <c r="B54" s="175" t="s">
        <v>539</v>
      </c>
      <c r="C54" s="184" t="s">
        <v>540</v>
      </c>
      <c r="D54" s="176" t="s">
        <v>154</v>
      </c>
      <c r="E54" s="177">
        <v>0.14360999999999999</v>
      </c>
      <c r="F54" s="178"/>
      <c r="G54" s="179">
        <f>ROUND(E54*F54,2)</f>
        <v>0</v>
      </c>
      <c r="H54" s="147"/>
      <c r="I54" s="147"/>
      <c r="J54" s="147"/>
      <c r="K54" s="147"/>
      <c r="L54" s="147"/>
      <c r="M54" s="147"/>
      <c r="N54" s="147"/>
      <c r="O54" s="147" t="s">
        <v>541</v>
      </c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147"/>
    </row>
    <row r="55" spans="1:42" outlineLevel="1" x14ac:dyDescent="0.25">
      <c r="A55" s="174">
        <v>20</v>
      </c>
      <c r="B55" s="175" t="s">
        <v>542</v>
      </c>
      <c r="C55" s="184" t="s">
        <v>543</v>
      </c>
      <c r="D55" s="176" t="s">
        <v>154</v>
      </c>
      <c r="E55" s="177">
        <v>0.14360999999999999</v>
      </c>
      <c r="F55" s="178"/>
      <c r="G55" s="179">
        <f>ROUND(E55*F55,2)</f>
        <v>0</v>
      </c>
      <c r="H55" s="147"/>
      <c r="I55" s="147"/>
      <c r="J55" s="147"/>
      <c r="K55" s="147"/>
      <c r="L55" s="147"/>
      <c r="M55" s="147"/>
      <c r="N55" s="147"/>
      <c r="O55" s="147" t="s">
        <v>541</v>
      </c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147"/>
    </row>
    <row r="56" spans="1:42" outlineLevel="1" x14ac:dyDescent="0.25">
      <c r="A56" s="174">
        <v>21</v>
      </c>
      <c r="B56" s="175" t="s">
        <v>544</v>
      </c>
      <c r="C56" s="184" t="s">
        <v>545</v>
      </c>
      <c r="D56" s="176" t="s">
        <v>154</v>
      </c>
      <c r="E56" s="177">
        <v>0.14360999999999999</v>
      </c>
      <c r="F56" s="178"/>
      <c r="G56" s="179">
        <f>ROUND(E56*F56,2)</f>
        <v>0</v>
      </c>
      <c r="H56" s="147"/>
      <c r="I56" s="147"/>
      <c r="J56" s="147"/>
      <c r="K56" s="147"/>
      <c r="L56" s="147"/>
      <c r="M56" s="147"/>
      <c r="N56" s="147"/>
      <c r="O56" s="147" t="s">
        <v>541</v>
      </c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</row>
    <row r="57" spans="1:42" outlineLevel="1" x14ac:dyDescent="0.25">
      <c r="A57" s="174">
        <v>22</v>
      </c>
      <c r="B57" s="175" t="s">
        <v>546</v>
      </c>
      <c r="C57" s="184" t="s">
        <v>547</v>
      </c>
      <c r="D57" s="176" t="s">
        <v>154</v>
      </c>
      <c r="E57" s="177">
        <v>0.14360999999999999</v>
      </c>
      <c r="F57" s="178"/>
      <c r="G57" s="179">
        <f>ROUND(E57*F57,2)</f>
        <v>0</v>
      </c>
      <c r="H57" s="147"/>
      <c r="I57" s="147"/>
      <c r="J57" s="147"/>
      <c r="K57" s="147"/>
      <c r="L57" s="147"/>
      <c r="M57" s="147"/>
      <c r="N57" s="147"/>
      <c r="O57" s="147" t="s">
        <v>541</v>
      </c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</row>
    <row r="58" spans="1:42" ht="20.399999999999999" outlineLevel="1" x14ac:dyDescent="0.25">
      <c r="A58" s="174">
        <v>23</v>
      </c>
      <c r="B58" s="175" t="s">
        <v>596</v>
      </c>
      <c r="C58" s="184" t="s">
        <v>597</v>
      </c>
      <c r="D58" s="176" t="s">
        <v>154</v>
      </c>
      <c r="E58" s="177">
        <v>0.14360999999999999</v>
      </c>
      <c r="F58" s="178"/>
      <c r="G58" s="179">
        <f>ROUND(E58*F58,2)</f>
        <v>0</v>
      </c>
      <c r="H58" s="147"/>
      <c r="I58" s="147"/>
      <c r="J58" s="147"/>
      <c r="K58" s="147"/>
      <c r="L58" s="147"/>
      <c r="M58" s="147"/>
      <c r="N58" s="147"/>
      <c r="O58" s="147" t="s">
        <v>541</v>
      </c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</row>
    <row r="59" spans="1:42" x14ac:dyDescent="0.25">
      <c r="A59" s="161" t="s">
        <v>122</v>
      </c>
      <c r="B59" s="162" t="s">
        <v>109</v>
      </c>
      <c r="C59" s="181" t="s">
        <v>29</v>
      </c>
      <c r="D59" s="163"/>
      <c r="E59" s="164"/>
      <c r="F59" s="165"/>
      <c r="G59" s="166">
        <f>SUMIF(O60:O60,"&lt;&gt;NOR",G60:G60)</f>
        <v>0</v>
      </c>
      <c r="O59" t="s">
        <v>123</v>
      </c>
    </row>
    <row r="60" spans="1:42" outlineLevel="1" x14ac:dyDescent="0.25">
      <c r="A60" s="168">
        <v>24</v>
      </c>
      <c r="B60" s="169" t="s">
        <v>550</v>
      </c>
      <c r="C60" s="182" t="s">
        <v>551</v>
      </c>
      <c r="D60" s="170" t="s">
        <v>552</v>
      </c>
      <c r="E60" s="171">
        <v>1</v>
      </c>
      <c r="F60" s="172"/>
      <c r="G60" s="173">
        <f>ROUND(E60*F60,2)</f>
        <v>0</v>
      </c>
      <c r="H60" s="147"/>
      <c r="I60" s="147"/>
      <c r="J60" s="147"/>
      <c r="K60" s="147"/>
      <c r="L60" s="147"/>
      <c r="M60" s="147"/>
      <c r="N60" s="147"/>
      <c r="O60" s="147" t="s">
        <v>553</v>
      </c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</row>
    <row r="61" spans="1:42" x14ac:dyDescent="0.25">
      <c r="A61" s="3"/>
      <c r="B61" s="4"/>
      <c r="C61" s="186"/>
      <c r="D61" s="6"/>
      <c r="E61" s="3"/>
      <c r="F61" s="3"/>
      <c r="G61" s="3"/>
      <c r="M61">
        <v>12</v>
      </c>
      <c r="N61">
        <v>21</v>
      </c>
      <c r="O61" t="s">
        <v>121</v>
      </c>
    </row>
    <row r="62" spans="1:42" x14ac:dyDescent="0.25">
      <c r="A62" s="150"/>
      <c r="B62" s="151" t="s">
        <v>31</v>
      </c>
      <c r="C62" s="187"/>
      <c r="D62" s="152"/>
      <c r="E62" s="153"/>
      <c r="F62" s="153"/>
      <c r="G62" s="167">
        <f>G8+G15+G21+G24+G28+G30+G34+G53+G59</f>
        <v>0</v>
      </c>
      <c r="M62" t="e">
        <f>SUMIF(#REF!,M61,G7:G60)</f>
        <v>#REF!</v>
      </c>
      <c r="N62" t="e">
        <f>SUMIF(#REF!,N61,G7:G60)</f>
        <v>#REF!</v>
      </c>
      <c r="O62" t="s">
        <v>556</v>
      </c>
    </row>
    <row r="63" spans="1:42" x14ac:dyDescent="0.25">
      <c r="A63" s="3"/>
      <c r="B63" s="4"/>
      <c r="C63" s="186"/>
      <c r="D63" s="6"/>
      <c r="E63" s="3"/>
      <c r="F63" s="3"/>
      <c r="G63" s="3"/>
    </row>
    <row r="64" spans="1:42" x14ac:dyDescent="0.25">
      <c r="D64" s="10"/>
    </row>
    <row r="65" spans="4:4" x14ac:dyDescent="0.25">
      <c r="D65" s="10"/>
    </row>
    <row r="66" spans="4:4" x14ac:dyDescent="0.25">
      <c r="D66" s="10"/>
    </row>
    <row r="67" spans="4:4" x14ac:dyDescent="0.25">
      <c r="D67" s="10"/>
    </row>
    <row r="68" spans="4:4" x14ac:dyDescent="0.25">
      <c r="D68" s="10"/>
    </row>
    <row r="69" spans="4:4" x14ac:dyDescent="0.25">
      <c r="D69" s="10"/>
    </row>
    <row r="70" spans="4:4" x14ac:dyDescent="0.25">
      <c r="D70" s="10"/>
    </row>
    <row r="71" spans="4:4" x14ac:dyDescent="0.25">
      <c r="D71" s="10"/>
    </row>
    <row r="72" spans="4:4" x14ac:dyDescent="0.25">
      <c r="D72" s="10"/>
    </row>
    <row r="73" spans="4:4" x14ac:dyDescent="0.25">
      <c r="D73" s="10"/>
    </row>
    <row r="74" spans="4:4" x14ac:dyDescent="0.25">
      <c r="D74" s="10"/>
    </row>
    <row r="75" spans="4:4" x14ac:dyDescent="0.25">
      <c r="D75" s="10"/>
    </row>
    <row r="76" spans="4:4" x14ac:dyDescent="0.25">
      <c r="D76" s="10"/>
    </row>
    <row r="77" spans="4:4" x14ac:dyDescent="0.25">
      <c r="D77" s="10"/>
    </row>
    <row r="78" spans="4:4" x14ac:dyDescent="0.25">
      <c r="D78" s="10"/>
    </row>
    <row r="79" spans="4:4" x14ac:dyDescent="0.25">
      <c r="D79" s="10"/>
    </row>
    <row r="80" spans="4:4" x14ac:dyDescent="0.25">
      <c r="D80" s="10"/>
    </row>
    <row r="81" spans="4:4" x14ac:dyDescent="0.25">
      <c r="D81" s="10"/>
    </row>
    <row r="82" spans="4:4" x14ac:dyDescent="0.25">
      <c r="D82" s="10"/>
    </row>
    <row r="83" spans="4:4" x14ac:dyDescent="0.25">
      <c r="D83" s="10"/>
    </row>
    <row r="84" spans="4:4" x14ac:dyDescent="0.25">
      <c r="D84" s="10"/>
    </row>
    <row r="85" spans="4:4" x14ac:dyDescent="0.25">
      <c r="D85" s="10"/>
    </row>
    <row r="86" spans="4:4" x14ac:dyDescent="0.25">
      <c r="D86" s="10"/>
    </row>
    <row r="87" spans="4:4" x14ac:dyDescent="0.25">
      <c r="D87" s="10"/>
    </row>
    <row r="88" spans="4:4" x14ac:dyDescent="0.25">
      <c r="D88" s="10"/>
    </row>
    <row r="89" spans="4:4" x14ac:dyDescent="0.25">
      <c r="D89" s="10"/>
    </row>
    <row r="90" spans="4:4" x14ac:dyDescent="0.25">
      <c r="D90" s="10"/>
    </row>
    <row r="91" spans="4:4" x14ac:dyDescent="0.25">
      <c r="D91" s="10"/>
    </row>
    <row r="92" spans="4:4" x14ac:dyDescent="0.25">
      <c r="D92" s="10"/>
    </row>
    <row r="93" spans="4:4" x14ac:dyDescent="0.25">
      <c r="D93" s="10"/>
    </row>
    <row r="94" spans="4:4" x14ac:dyDescent="0.25">
      <c r="D94" s="10"/>
    </row>
    <row r="95" spans="4:4" x14ac:dyDescent="0.25">
      <c r="D95" s="10"/>
    </row>
    <row r="96" spans="4:4" x14ac:dyDescent="0.25">
      <c r="D96" s="10"/>
    </row>
    <row r="97" spans="4:4" x14ac:dyDescent="0.25">
      <c r="D97" s="10"/>
    </row>
    <row r="98" spans="4:4" x14ac:dyDescent="0.25">
      <c r="D98" s="10"/>
    </row>
    <row r="99" spans="4:4" x14ac:dyDescent="0.25">
      <c r="D99" s="10"/>
    </row>
    <row r="100" spans="4:4" x14ac:dyDescent="0.25">
      <c r="D100" s="10"/>
    </row>
    <row r="101" spans="4:4" x14ac:dyDescent="0.25">
      <c r="D101" s="10"/>
    </row>
    <row r="102" spans="4:4" x14ac:dyDescent="0.25">
      <c r="D102" s="10"/>
    </row>
    <row r="103" spans="4:4" x14ac:dyDescent="0.25">
      <c r="D103" s="10"/>
    </row>
    <row r="104" spans="4:4" x14ac:dyDescent="0.25">
      <c r="D104" s="10"/>
    </row>
    <row r="105" spans="4:4" x14ac:dyDescent="0.25">
      <c r="D105" s="10"/>
    </row>
    <row r="106" spans="4:4" x14ac:dyDescent="0.25">
      <c r="D106" s="10"/>
    </row>
    <row r="107" spans="4:4" x14ac:dyDescent="0.25">
      <c r="D107" s="10"/>
    </row>
    <row r="108" spans="4:4" x14ac:dyDescent="0.25">
      <c r="D108" s="10"/>
    </row>
    <row r="109" spans="4:4" x14ac:dyDescent="0.25">
      <c r="D109" s="10"/>
    </row>
    <row r="110" spans="4:4" x14ac:dyDescent="0.25">
      <c r="D110" s="10"/>
    </row>
    <row r="111" spans="4:4" x14ac:dyDescent="0.25">
      <c r="D111" s="10"/>
    </row>
    <row r="112" spans="4:4" x14ac:dyDescent="0.25">
      <c r="D112" s="10"/>
    </row>
    <row r="113" spans="4:4" x14ac:dyDescent="0.25">
      <c r="D113" s="10"/>
    </row>
    <row r="114" spans="4:4" x14ac:dyDescent="0.25">
      <c r="D114" s="10"/>
    </row>
    <row r="115" spans="4:4" x14ac:dyDescent="0.25">
      <c r="D115" s="10"/>
    </row>
    <row r="116" spans="4:4" x14ac:dyDescent="0.25">
      <c r="D116" s="10"/>
    </row>
    <row r="117" spans="4:4" x14ac:dyDescent="0.25">
      <c r="D117" s="10"/>
    </row>
    <row r="118" spans="4:4" x14ac:dyDescent="0.25">
      <c r="D118" s="10"/>
    </row>
    <row r="119" spans="4:4" x14ac:dyDescent="0.25">
      <c r="D119" s="10"/>
    </row>
    <row r="120" spans="4:4" x14ac:dyDescent="0.25">
      <c r="D120" s="10"/>
    </row>
    <row r="121" spans="4:4" x14ac:dyDescent="0.25">
      <c r="D121" s="10"/>
    </row>
    <row r="122" spans="4:4" x14ac:dyDescent="0.25">
      <c r="D122" s="10"/>
    </row>
    <row r="123" spans="4:4" x14ac:dyDescent="0.25">
      <c r="D123" s="10"/>
    </row>
    <row r="124" spans="4:4" x14ac:dyDescent="0.25">
      <c r="D124" s="10"/>
    </row>
    <row r="125" spans="4:4" x14ac:dyDescent="0.25">
      <c r="D125" s="10"/>
    </row>
    <row r="126" spans="4:4" x14ac:dyDescent="0.25">
      <c r="D126" s="10"/>
    </row>
    <row r="127" spans="4:4" x14ac:dyDescent="0.25">
      <c r="D127" s="10"/>
    </row>
    <row r="128" spans="4:4" x14ac:dyDescent="0.25">
      <c r="D128" s="10"/>
    </row>
    <row r="129" spans="4:4" x14ac:dyDescent="0.25">
      <c r="D129" s="10"/>
    </row>
    <row r="130" spans="4:4" x14ac:dyDescent="0.25">
      <c r="D130" s="10"/>
    </row>
    <row r="131" spans="4:4" x14ac:dyDescent="0.25">
      <c r="D131" s="10"/>
    </row>
    <row r="132" spans="4:4" x14ac:dyDescent="0.25">
      <c r="D132" s="10"/>
    </row>
    <row r="133" spans="4:4" x14ac:dyDescent="0.25">
      <c r="D133" s="10"/>
    </row>
    <row r="134" spans="4:4" x14ac:dyDescent="0.25">
      <c r="D134" s="10"/>
    </row>
    <row r="135" spans="4:4" x14ac:dyDescent="0.25">
      <c r="D135" s="10"/>
    </row>
    <row r="136" spans="4:4" x14ac:dyDescent="0.25">
      <c r="D136" s="10"/>
    </row>
    <row r="137" spans="4:4" x14ac:dyDescent="0.25">
      <c r="D137" s="10"/>
    </row>
    <row r="138" spans="4:4" x14ac:dyDescent="0.25">
      <c r="D138" s="10"/>
    </row>
    <row r="139" spans="4:4" x14ac:dyDescent="0.25">
      <c r="D139" s="10"/>
    </row>
    <row r="140" spans="4:4" x14ac:dyDescent="0.25">
      <c r="D140" s="10"/>
    </row>
    <row r="141" spans="4:4" x14ac:dyDescent="0.25">
      <c r="D141" s="10"/>
    </row>
    <row r="142" spans="4:4" x14ac:dyDescent="0.25">
      <c r="D142" s="10"/>
    </row>
    <row r="143" spans="4:4" x14ac:dyDescent="0.25">
      <c r="D143" s="10"/>
    </row>
    <row r="144" spans="4:4" x14ac:dyDescent="0.25">
      <c r="D144" s="10"/>
    </row>
    <row r="145" spans="4:4" x14ac:dyDescent="0.25">
      <c r="D145" s="10"/>
    </row>
    <row r="146" spans="4:4" x14ac:dyDescent="0.25">
      <c r="D146" s="10"/>
    </row>
    <row r="147" spans="4:4" x14ac:dyDescent="0.25">
      <c r="D147" s="10"/>
    </row>
    <row r="148" spans="4:4" x14ac:dyDescent="0.25">
      <c r="D148" s="10"/>
    </row>
    <row r="149" spans="4:4" x14ac:dyDescent="0.25">
      <c r="D149" s="10"/>
    </row>
    <row r="150" spans="4:4" x14ac:dyDescent="0.25">
      <c r="D150" s="10"/>
    </row>
    <row r="151" spans="4:4" x14ac:dyDescent="0.25">
      <c r="D151" s="10"/>
    </row>
    <row r="152" spans="4:4" x14ac:dyDescent="0.25">
      <c r="D152" s="10"/>
    </row>
    <row r="153" spans="4:4" x14ac:dyDescent="0.25">
      <c r="D153" s="10"/>
    </row>
    <row r="154" spans="4:4" x14ac:dyDescent="0.25">
      <c r="D154" s="10"/>
    </row>
    <row r="155" spans="4:4" x14ac:dyDescent="0.25">
      <c r="D155" s="10"/>
    </row>
    <row r="156" spans="4:4" x14ac:dyDescent="0.25">
      <c r="D156" s="10"/>
    </row>
    <row r="157" spans="4:4" x14ac:dyDescent="0.25">
      <c r="D157" s="10"/>
    </row>
    <row r="158" spans="4:4" x14ac:dyDescent="0.25">
      <c r="D158" s="10"/>
    </row>
    <row r="159" spans="4:4" x14ac:dyDescent="0.25">
      <c r="D159" s="10"/>
    </row>
    <row r="160" spans="4:4" x14ac:dyDescent="0.25">
      <c r="D160" s="10"/>
    </row>
    <row r="161" spans="4:4" x14ac:dyDescent="0.25">
      <c r="D161" s="10"/>
    </row>
    <row r="162" spans="4:4" x14ac:dyDescent="0.25">
      <c r="D162" s="10"/>
    </row>
    <row r="163" spans="4:4" x14ac:dyDescent="0.25">
      <c r="D163" s="10"/>
    </row>
    <row r="164" spans="4:4" x14ac:dyDescent="0.25">
      <c r="D164" s="10"/>
    </row>
    <row r="165" spans="4:4" x14ac:dyDescent="0.25">
      <c r="D165" s="10"/>
    </row>
    <row r="166" spans="4:4" x14ac:dyDescent="0.25">
      <c r="D166" s="10"/>
    </row>
    <row r="167" spans="4:4" x14ac:dyDescent="0.25">
      <c r="D167" s="10"/>
    </row>
    <row r="168" spans="4:4" x14ac:dyDescent="0.25">
      <c r="D168" s="10"/>
    </row>
    <row r="169" spans="4:4" x14ac:dyDescent="0.25">
      <c r="D169" s="10"/>
    </row>
    <row r="170" spans="4:4" x14ac:dyDescent="0.25">
      <c r="D170" s="10"/>
    </row>
    <row r="171" spans="4:4" x14ac:dyDescent="0.25">
      <c r="D171" s="10"/>
    </row>
    <row r="172" spans="4:4" x14ac:dyDescent="0.25">
      <c r="D172" s="10"/>
    </row>
    <row r="173" spans="4:4" x14ac:dyDescent="0.25">
      <c r="D173" s="10"/>
    </row>
    <row r="174" spans="4:4" x14ac:dyDescent="0.25">
      <c r="D174" s="10"/>
    </row>
    <row r="175" spans="4:4" x14ac:dyDescent="0.25">
      <c r="D175" s="10"/>
    </row>
    <row r="176" spans="4:4" x14ac:dyDescent="0.25">
      <c r="D176" s="10"/>
    </row>
    <row r="177" spans="4:4" x14ac:dyDescent="0.25">
      <c r="D177" s="10"/>
    </row>
    <row r="178" spans="4:4" x14ac:dyDescent="0.25">
      <c r="D178" s="10"/>
    </row>
    <row r="179" spans="4:4" x14ac:dyDescent="0.25">
      <c r="D179" s="10"/>
    </row>
    <row r="180" spans="4:4" x14ac:dyDescent="0.25">
      <c r="D180" s="10"/>
    </row>
    <row r="181" spans="4:4" x14ac:dyDescent="0.25">
      <c r="D181" s="10"/>
    </row>
    <row r="182" spans="4:4" x14ac:dyDescent="0.25">
      <c r="D182" s="10"/>
    </row>
    <row r="183" spans="4:4" x14ac:dyDescent="0.25">
      <c r="D183" s="10"/>
    </row>
    <row r="184" spans="4:4" x14ac:dyDescent="0.25">
      <c r="D184" s="10"/>
    </row>
    <row r="185" spans="4:4" x14ac:dyDescent="0.25">
      <c r="D185" s="10"/>
    </row>
    <row r="186" spans="4:4" x14ac:dyDescent="0.25">
      <c r="D186" s="10"/>
    </row>
    <row r="187" spans="4:4" x14ac:dyDescent="0.25">
      <c r="D187" s="10"/>
    </row>
    <row r="188" spans="4:4" x14ac:dyDescent="0.25">
      <c r="D188" s="10"/>
    </row>
    <row r="189" spans="4:4" x14ac:dyDescent="0.25">
      <c r="D189" s="10"/>
    </row>
    <row r="190" spans="4:4" x14ac:dyDescent="0.25">
      <c r="D190" s="10"/>
    </row>
    <row r="191" spans="4:4" x14ac:dyDescent="0.25">
      <c r="D191" s="10"/>
    </row>
    <row r="192" spans="4:4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50</vt:i4>
      </vt:variant>
    </vt:vector>
  </HeadingPairs>
  <TitlesOfParts>
    <vt:vector size="54" baseType="lpstr">
      <vt:lpstr>Stavba</vt:lpstr>
      <vt:lpstr>VzorPolozky</vt:lpstr>
      <vt:lpstr>01 2412_01 Pol</vt:lpstr>
      <vt:lpstr>02 2412_02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2412_01 Pol'!Názvy_tisku</vt:lpstr>
      <vt:lpstr>'02 2412_02 Pol'!Názvy_tisku</vt:lpstr>
      <vt:lpstr>oadresa</vt:lpstr>
      <vt:lpstr>Stavba!Objednatel</vt:lpstr>
      <vt:lpstr>Stavba!Objekt</vt:lpstr>
      <vt:lpstr>'01 2412_01 Pol'!Oblast_tisku</vt:lpstr>
      <vt:lpstr>'02 2412_02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Malina</dc:creator>
  <cp:lastModifiedBy>Motl</cp:lastModifiedBy>
  <cp:lastPrinted>2019-03-19T12:27:02Z</cp:lastPrinted>
  <dcterms:created xsi:type="dcterms:W3CDTF">2009-04-08T07:15:50Z</dcterms:created>
  <dcterms:modified xsi:type="dcterms:W3CDTF">2024-05-06T12:38:45Z</dcterms:modified>
</cp:coreProperties>
</file>