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4_2024_B_LS Lipt.Tepličk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ponuka'!$A$1:$O$59</definedName>
  </definedNames>
  <calcPr calcId="162913" concurrentManualCount="8"/>
</workbook>
</file>

<file path=xl/calcChain.xml><?xml version="1.0" encoding="utf-8"?>
<calcChain xmlns="http://schemas.openxmlformats.org/spreadsheetml/2006/main">
  <c r="G40" i="1" l="1"/>
  <c r="O29" i="1"/>
  <c r="O28" i="1"/>
  <c r="O27" i="1"/>
  <c r="O26" i="1"/>
  <c r="O25" i="1"/>
  <c r="O24" i="1"/>
  <c r="O23" i="1"/>
  <c r="O35" i="1"/>
  <c r="O34" i="1"/>
  <c r="O33" i="1"/>
  <c r="O32" i="1"/>
  <c r="O31" i="1"/>
  <c r="O30" i="1"/>
  <c r="O22" i="1"/>
  <c r="O21" i="1"/>
  <c r="O12" i="1"/>
  <c r="O13" i="1"/>
  <c r="O14" i="1"/>
  <c r="O15" i="1"/>
  <c r="O16" i="1"/>
  <c r="O17" i="1"/>
  <c r="O18" i="1"/>
  <c r="O19" i="1"/>
  <c r="O20" i="1" l="1"/>
  <c r="O37" i="1" l="1"/>
  <c r="O36" i="1" l="1"/>
  <c r="O39" i="1"/>
  <c r="O38" i="1"/>
  <c r="L44" i="1" l="1"/>
  <c r="P43" i="1" l="1"/>
  <c r="P12" i="1" l="1"/>
  <c r="P16" i="1"/>
  <c r="P42" i="1" l="1"/>
  <c r="P17" i="1"/>
  <c r="O44" i="1" l="1"/>
  <c r="P44" i="1" s="1"/>
  <c r="P15" i="1"/>
  <c r="O46" i="1" l="1"/>
  <c r="O45" i="1" s="1"/>
</calcChain>
</file>

<file path=xl/sharedStrings.xml><?xml version="1.0" encoding="utf-8"?>
<sst xmlns="http://schemas.openxmlformats.org/spreadsheetml/2006/main" count="215" uniqueCount="107">
  <si>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</si>
  <si>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</si>
  <si>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</si>
  <si>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</si>
  <si>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</si>
  <si>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</si>
  <si>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</si>
  <si>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</si>
  <si>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</si>
  <si>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</si>
  <si>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</si>
  <si>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</si>
  <si>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</si>
  <si>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</si>
  <si>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</si>
  <si>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</si>
  <si>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</si>
  <si>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</si>
  <si>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</si>
  <si>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</si>
  <si>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</si>
  <si>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</si>
  <si>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</si>
  <si>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</si>
  <si>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</si>
  <si>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</si>
  <si>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</si>
  <si>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</si>
  <si>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</si>
  <si>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</si>
  <si>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</si>
  <si>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</si>
  <si>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</si>
  <si>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</si>
  <si>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</si>
  <si>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</si>
  <si>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</si>
  <si>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</si>
  <si>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</si>
  <si>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</si>
  <si>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</si>
  <si>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</si>
  <si>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</si>
  <si>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</si>
  <si>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</si>
  <si>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</si>
  <si>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</si>
  <si>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</si>
  <si>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</si>
  <si>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</si>
  <si>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</si>
  <si>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</si>
  <si>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</si>
  <si>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</si>
  <si>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Dodávaleľ: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</si>
  <si>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</si>
  <si>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</si>
  <si>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</si>
  <si>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</si>
  <si>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</si>
  <si>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</si>
  <si>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</si>
  <si>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</si>
  <si>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</si>
  <si>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</si>
  <si>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</si>
  <si>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</si>
  <si>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</si>
  <si>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Približovacia vzdialenosť P/VM/OM (m)</t>
  </si>
  <si>
    <t>1a,4c,7</t>
  </si>
  <si>
    <t>Kremeniny</t>
  </si>
  <si>
    <t>226B10</t>
  </si>
  <si>
    <t>226B20</t>
  </si>
  <si>
    <t>227 10</t>
  </si>
  <si>
    <t>259A20</t>
  </si>
  <si>
    <t>259B00</t>
  </si>
  <si>
    <t>263B00</t>
  </si>
  <si>
    <t>267A10</t>
  </si>
  <si>
    <t>268A00</t>
  </si>
  <si>
    <t>268B00</t>
  </si>
  <si>
    <t>269A10</t>
  </si>
  <si>
    <t>271B00</t>
  </si>
  <si>
    <t>Opálené</t>
  </si>
  <si>
    <t>253A10</t>
  </si>
  <si>
    <t>253B10</t>
  </si>
  <si>
    <t>253C00</t>
  </si>
  <si>
    <t>260A00</t>
  </si>
  <si>
    <t>Staníkovo</t>
  </si>
  <si>
    <t>19A00</t>
  </si>
  <si>
    <t>19B00</t>
  </si>
  <si>
    <t>20A00</t>
  </si>
  <si>
    <t>20B00</t>
  </si>
  <si>
    <t>21A00</t>
  </si>
  <si>
    <t>21B00</t>
  </si>
  <si>
    <t>23 10</t>
  </si>
  <si>
    <t>24 20</t>
  </si>
  <si>
    <t>24 30</t>
  </si>
  <si>
    <t>32 10</t>
  </si>
  <si>
    <t>33 20</t>
  </si>
  <si>
    <t>33 30</t>
  </si>
  <si>
    <t>37A20</t>
  </si>
  <si>
    <t>1a,4c,7+trakčný naviják</t>
  </si>
  <si>
    <t>Ak dodávateľ nie je platcom DPH uvedie v tabuľke " Dodávateľ" v riadku " IČ pre DPH"  -</t>
  </si>
  <si>
    <t>nie som platcom DPH</t>
  </si>
  <si>
    <t>Lesnícke služby v ťažbovom procese - viacoperačné technológie na OZ Tatry, VC- Lipt.Teplička + Benkovo, LS Lipt.Teplička</t>
  </si>
  <si>
    <t>Lesy SR š.p., OZ Tatry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</si>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</sst>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9" xfId="0" applyFont="1" applyFill="1" applyBorder="1" applyProtection="1"/>
    <xf numFmtId="0" fontId="10" fillId="3" borderId="2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5" xfId="0" applyNumberFormat="1" applyFont="1" applyFill="1" applyBorder="1" applyAlignment="1" applyProtection="1">
      <alignment horizontal="right" vertical="center"/>
    </xf>
    <xf numFmtId="2" fontId="10" fillId="3" borderId="41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11" fontId="10" fillId="3" borderId="1" xfId="0" applyNumberFormat="1" applyFont="1" applyFill="1" applyBorder="1" applyAlignment="1" applyProtection="1">
      <alignment horizontal="center" vertical="center" wrapText="1"/>
    </xf>
    <xf numFmtId="0" fontId="0" fillId="3" borderId="43" xfId="0" applyFill="1" applyBorder="1" applyProtection="1"/>
    <xf numFmtId="0" fontId="6" fillId="3" borderId="44" xfId="0" applyFont="1" applyFill="1" applyBorder="1" applyAlignment="1" applyProtection="1">
      <alignment vertical="center"/>
    </xf>
    <xf numFmtId="2" fontId="10" fillId="3" borderId="39" xfId="0" applyNumberFormat="1" applyFont="1" applyFill="1" applyBorder="1" applyAlignment="1" applyProtection="1">
      <alignment horizontal="right" vertical="center" wrapText="1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/>
    </xf>
    <xf numFmtId="0" fontId="0" fillId="3" borderId="49" xfId="0" applyFont="1" applyFill="1" applyBorder="1" applyAlignment="1" applyProtection="1">
      <alignment horizontal="center" vertical="center"/>
    </xf>
    <xf numFmtId="4" fontId="10" fillId="3" borderId="48" xfId="0" applyNumberFormat="1" applyFont="1" applyFill="1" applyBorder="1" applyAlignment="1" applyProtection="1">
      <alignment horizontal="right" vertical="center"/>
    </xf>
    <xf numFmtId="4" fontId="10" fillId="3" borderId="50" xfId="0" applyNumberFormat="1" applyFont="1" applyFill="1" applyBorder="1" applyAlignment="1" applyProtection="1">
      <alignment horizontal="right" vertical="center"/>
    </xf>
    <xf numFmtId="2" fontId="10" fillId="3" borderId="51" xfId="0" applyNumberFormat="1" applyFont="1" applyFill="1" applyBorder="1" applyAlignment="1" applyProtection="1">
      <alignment horizontal="right" vertical="center" wrapText="1"/>
    </xf>
    <xf numFmtId="4" fontId="10" fillId="3" borderId="52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right" vertical="center" wrapText="1"/>
    </xf>
    <xf numFmtId="2" fontId="10" fillId="3" borderId="40" xfId="0" applyNumberFormat="1" applyFont="1" applyFill="1" applyBorder="1" applyAlignment="1" applyProtection="1">
      <alignment horizontal="right" vertical="center" wrapText="1"/>
    </xf>
    <xf numFmtId="0" fontId="10" fillId="3" borderId="54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0" fontId="6" fillId="3" borderId="43" xfId="0" applyFont="1" applyFill="1" applyBorder="1" applyAlignment="1" applyProtection="1">
      <alignment vertical="center"/>
    </xf>
    <xf numFmtId="0" fontId="10" fillId="3" borderId="49" xfId="0" applyFont="1" applyFill="1" applyBorder="1" applyAlignment="1" applyProtection="1">
      <alignment horizontal="center" vertical="center"/>
    </xf>
    <xf numFmtId="4" fontId="6" fillId="3" borderId="55" xfId="0" applyNumberFormat="1" applyFont="1" applyFill="1" applyBorder="1" applyAlignment="1" applyProtection="1">
      <alignment horizontal="center" vertical="center"/>
    </xf>
    <xf numFmtId="4" fontId="6" fillId="3" borderId="56" xfId="0" applyNumberFormat="1" applyFont="1" applyFill="1" applyBorder="1" applyAlignment="1" applyProtection="1">
      <alignment horizontal="center" vertical="center"/>
      <protection locked="0"/>
    </xf>
    <xf numFmtId="4" fontId="6" fillId="3" borderId="52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vertical="center"/>
    </xf>
    <xf numFmtId="0" fontId="0" fillId="3" borderId="26" xfId="0" applyFont="1" applyFill="1" applyBorder="1" applyAlignment="1" applyProtection="1">
      <alignment vertical="center"/>
    </xf>
    <xf numFmtId="2" fontId="6" fillId="3" borderId="44" xfId="0" applyNumberFormat="1" applyFont="1" applyFill="1" applyBorder="1" applyAlignment="1" applyProtection="1">
      <alignment vertical="center"/>
    </xf>
    <xf numFmtId="0" fontId="6" fillId="3" borderId="27" xfId="0" applyFont="1" applyFill="1" applyBorder="1" applyAlignment="1" applyProtection="1">
      <alignment horizontal="center" vertical="center"/>
    </xf>
    <xf numFmtId="2" fontId="6" fillId="3" borderId="41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/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44" xfId="0" applyFont="1" applyFill="1" applyBorder="1" applyAlignment="1" applyProtection="1">
      <alignment horizontal="right" vertical="center"/>
    </xf>
    <xf numFmtId="0" fontId="6" fillId="3" borderId="45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view="pageBreakPreview" topLeftCell="A34" zoomScale="110" zoomScaleNormal="100" zoomScaleSheetLayoutView="110" workbookViewId="0">
      <selection activeCell="H57" sqref="H5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6" t="s">
        <v>106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106" t="s">
        <v>104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ht="1.5" customHeight="1" x14ac:dyDescent="0.25">
      <c r="A5" s="18"/>
      <c r="B5" s="18"/>
      <c r="C5" s="18"/>
      <c r="D5" s="18"/>
      <c r="E5" s="99"/>
      <c r="F5" s="9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0" t="s">
        <v>105</v>
      </c>
      <c r="C6" s="100"/>
      <c r="D6" s="100"/>
      <c r="E6" s="100"/>
      <c r="F6" s="10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1"/>
      <c r="C7" s="101"/>
      <c r="D7" s="101"/>
      <c r="E7" s="101"/>
      <c r="F7" s="10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7" t="s">
        <v>63</v>
      </c>
      <c r="B8" s="9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2" t="s">
        <v>67</v>
      </c>
      <c r="B9" s="102" t="s">
        <v>2</v>
      </c>
      <c r="C9" s="126" t="s">
        <v>52</v>
      </c>
      <c r="D9" s="127"/>
      <c r="E9" s="128" t="s">
        <v>3</v>
      </c>
      <c r="F9" s="129"/>
      <c r="G9" s="130"/>
      <c r="H9" s="109" t="s">
        <v>4</v>
      </c>
      <c r="I9" s="104" t="s">
        <v>5</v>
      </c>
      <c r="J9" s="121" t="s">
        <v>6</v>
      </c>
      <c r="K9" s="124" t="s">
        <v>68</v>
      </c>
      <c r="L9" s="104" t="s">
        <v>53</v>
      </c>
      <c r="M9" s="104" t="s">
        <v>57</v>
      </c>
      <c r="N9" s="107" t="s">
        <v>55</v>
      </c>
      <c r="O9" s="112" t="s">
        <v>56</v>
      </c>
    </row>
    <row r="10" spans="1:16" ht="21.75" customHeight="1" x14ac:dyDescent="0.25">
      <c r="A10" s="25"/>
      <c r="B10" s="103"/>
      <c r="C10" s="114" t="s">
        <v>65</v>
      </c>
      <c r="D10" s="115"/>
      <c r="E10" s="114" t="s">
        <v>8</v>
      </c>
      <c r="F10" s="116" t="s">
        <v>9</v>
      </c>
      <c r="G10" s="118" t="s">
        <v>10</v>
      </c>
      <c r="H10" s="110"/>
      <c r="I10" s="105"/>
      <c r="J10" s="122"/>
      <c r="K10" s="125"/>
      <c r="L10" s="105"/>
      <c r="M10" s="105"/>
      <c r="N10" s="108"/>
      <c r="O10" s="113"/>
    </row>
    <row r="11" spans="1:16" ht="50.25" customHeight="1" thickBot="1" x14ac:dyDescent="0.3">
      <c r="A11" s="26"/>
      <c r="B11" s="103"/>
      <c r="C11" s="114"/>
      <c r="D11" s="115"/>
      <c r="E11" s="114"/>
      <c r="F11" s="117"/>
      <c r="G11" s="119"/>
      <c r="H11" s="111"/>
      <c r="I11" s="105"/>
      <c r="J11" s="123"/>
      <c r="K11" s="125"/>
      <c r="L11" s="105"/>
      <c r="M11" s="120"/>
      <c r="N11" s="108"/>
      <c r="O11" s="113"/>
    </row>
    <row r="12" spans="1:16" x14ac:dyDescent="0.25">
      <c r="A12" s="51" t="s">
        <v>70</v>
      </c>
      <c r="B12" s="45" t="s">
        <v>71</v>
      </c>
      <c r="C12" s="95" t="s">
        <v>69</v>
      </c>
      <c r="D12" s="96"/>
      <c r="E12" s="46">
        <v>480</v>
      </c>
      <c r="F12" s="47"/>
      <c r="G12" s="63">
        <v>480</v>
      </c>
      <c r="H12" s="78" t="s">
        <v>32</v>
      </c>
      <c r="I12" s="79">
        <v>15</v>
      </c>
      <c r="J12" s="48">
        <v>0.4</v>
      </c>
      <c r="K12" s="49">
        <v>2400</v>
      </c>
      <c r="L12" s="59">
        <v>10269.780000000001</v>
      </c>
      <c r="M12" s="58" t="s">
        <v>58</v>
      </c>
      <c r="N12" s="55"/>
      <c r="O12" s="56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74" t="s">
        <v>70</v>
      </c>
      <c r="B13" s="75" t="s">
        <v>72</v>
      </c>
      <c r="C13" s="92" t="s">
        <v>101</v>
      </c>
      <c r="D13" s="93"/>
      <c r="E13" s="76">
        <v>238</v>
      </c>
      <c r="F13" s="76">
        <v>2</v>
      </c>
      <c r="G13" s="80">
        <v>240</v>
      </c>
      <c r="H13" s="28" t="s">
        <v>32</v>
      </c>
      <c r="I13" s="28">
        <v>25</v>
      </c>
      <c r="J13" s="30">
        <v>0.22</v>
      </c>
      <c r="K13" s="41">
        <v>2320</v>
      </c>
      <c r="L13" s="50">
        <v>6223.23</v>
      </c>
      <c r="M13" s="31" t="s">
        <v>58</v>
      </c>
      <c r="N13" s="57"/>
      <c r="O13" s="29">
        <f>SUM(N13*G13)</f>
        <v>0</v>
      </c>
      <c r="P13" s="12"/>
    </row>
    <row r="14" spans="1:16" x14ac:dyDescent="0.25">
      <c r="A14" s="74" t="s">
        <v>70</v>
      </c>
      <c r="B14" s="28" t="s">
        <v>73</v>
      </c>
      <c r="C14" s="92" t="s">
        <v>69</v>
      </c>
      <c r="D14" s="93"/>
      <c r="E14" s="76">
        <v>30</v>
      </c>
      <c r="F14" s="76"/>
      <c r="G14" s="80">
        <v>30</v>
      </c>
      <c r="H14" s="28" t="s">
        <v>32</v>
      </c>
      <c r="I14" s="28">
        <v>20</v>
      </c>
      <c r="J14" s="30">
        <v>0.19</v>
      </c>
      <c r="K14" s="41">
        <v>1875</v>
      </c>
      <c r="L14" s="50">
        <v>823.75</v>
      </c>
      <c r="M14" s="89" t="s">
        <v>58</v>
      </c>
      <c r="N14" s="57"/>
      <c r="O14" s="29">
        <f>SUM(N14*G14)</f>
        <v>0</v>
      </c>
      <c r="P14" s="12"/>
    </row>
    <row r="15" spans="1:16" x14ac:dyDescent="0.25">
      <c r="A15" s="27" t="s">
        <v>70</v>
      </c>
      <c r="B15" s="28" t="s">
        <v>74</v>
      </c>
      <c r="C15" s="92" t="s">
        <v>101</v>
      </c>
      <c r="D15" s="93"/>
      <c r="E15" s="52">
        <v>15</v>
      </c>
      <c r="F15" s="52"/>
      <c r="G15" s="77">
        <v>15</v>
      </c>
      <c r="H15" s="44" t="s">
        <v>32</v>
      </c>
      <c r="I15" s="30">
        <v>35</v>
      </c>
      <c r="J15" s="28">
        <v>0.11</v>
      </c>
      <c r="K15" s="72">
        <v>1050</v>
      </c>
      <c r="L15" s="50">
        <v>428.6</v>
      </c>
      <c r="M15" s="31" t="s">
        <v>58</v>
      </c>
      <c r="N15" s="57"/>
      <c r="O15" s="29">
        <f>SUM(N15*G15)</f>
        <v>0</v>
      </c>
      <c r="P15" s="12" t="str">
        <f t="shared" ref="P15" si="0">IF( O15=0," ", IF(100-((L15/O15)*100)&gt;20,"viac ako 20%",0))</f>
        <v xml:space="preserve"> </v>
      </c>
    </row>
    <row r="16" spans="1:16" x14ac:dyDescent="0.25">
      <c r="A16" s="27" t="s">
        <v>70</v>
      </c>
      <c r="B16" s="30" t="s">
        <v>75</v>
      </c>
      <c r="C16" s="92" t="s">
        <v>69</v>
      </c>
      <c r="D16" s="93"/>
      <c r="E16" s="53">
        <v>800</v>
      </c>
      <c r="F16" s="53"/>
      <c r="G16" s="54">
        <v>800</v>
      </c>
      <c r="H16" s="44" t="s">
        <v>32</v>
      </c>
      <c r="I16" s="30">
        <v>30</v>
      </c>
      <c r="J16" s="30">
        <v>0.21</v>
      </c>
      <c r="K16" s="41">
        <v>1520</v>
      </c>
      <c r="L16" s="50">
        <v>19417.490000000002</v>
      </c>
      <c r="M16" s="31" t="s">
        <v>58</v>
      </c>
      <c r="N16" s="57"/>
      <c r="O16" s="29">
        <f>SUM(N16*G16)</f>
        <v>0</v>
      </c>
      <c r="P16" s="12" t="str">
        <f>IF( O16=0," ", IF(100-((L16/O16)*100)&gt;20,"viac ako 20%",0))</f>
        <v xml:space="preserve"> </v>
      </c>
    </row>
    <row r="17" spans="1:17" x14ac:dyDescent="0.25">
      <c r="A17" s="27" t="s">
        <v>70</v>
      </c>
      <c r="B17" s="60" t="s">
        <v>76</v>
      </c>
      <c r="C17" s="92" t="s">
        <v>69</v>
      </c>
      <c r="D17" s="93"/>
      <c r="E17" s="52">
        <v>36.74</v>
      </c>
      <c r="F17" s="53"/>
      <c r="G17" s="54">
        <v>36.74</v>
      </c>
      <c r="H17" s="43" t="s">
        <v>34</v>
      </c>
      <c r="I17" s="28">
        <v>15</v>
      </c>
      <c r="J17" s="28">
        <v>0.27</v>
      </c>
      <c r="K17" s="72">
        <v>1800</v>
      </c>
      <c r="L17" s="50">
        <v>859.95</v>
      </c>
      <c r="M17" s="31" t="s">
        <v>58</v>
      </c>
      <c r="N17" s="57"/>
      <c r="O17" s="29">
        <f t="shared" ref="O17:O39" si="1">SUM(N17*G17)</f>
        <v>0</v>
      </c>
      <c r="P17" s="12" t="str">
        <f t="shared" ref="P17:P43" si="2">IF( O17=0," ", IF(100-((L17/O17)*100)&gt;20,"viac ako 20%",0))</f>
        <v xml:space="preserve"> </v>
      </c>
    </row>
    <row r="18" spans="1:17" x14ac:dyDescent="0.25">
      <c r="A18" s="27" t="s">
        <v>70</v>
      </c>
      <c r="B18" s="60" t="s">
        <v>77</v>
      </c>
      <c r="C18" s="92" t="s">
        <v>69</v>
      </c>
      <c r="D18" s="93"/>
      <c r="E18" s="52">
        <v>17.73</v>
      </c>
      <c r="F18" s="53"/>
      <c r="G18" s="54">
        <v>17.73</v>
      </c>
      <c r="H18" s="43" t="s">
        <v>34</v>
      </c>
      <c r="I18" s="28">
        <v>20</v>
      </c>
      <c r="J18" s="28">
        <v>0.35</v>
      </c>
      <c r="K18" s="72">
        <v>1600</v>
      </c>
      <c r="L18" s="50">
        <v>370.24</v>
      </c>
      <c r="M18" s="31" t="s">
        <v>58</v>
      </c>
      <c r="N18" s="57"/>
      <c r="O18" s="29">
        <f t="shared" si="1"/>
        <v>0</v>
      </c>
      <c r="P18" s="12"/>
    </row>
    <row r="19" spans="1:17" x14ac:dyDescent="0.25">
      <c r="A19" s="27" t="s">
        <v>70</v>
      </c>
      <c r="B19" s="60" t="s">
        <v>78</v>
      </c>
      <c r="C19" s="92" t="s">
        <v>101</v>
      </c>
      <c r="D19" s="93"/>
      <c r="E19" s="52">
        <v>600</v>
      </c>
      <c r="F19" s="53"/>
      <c r="G19" s="54">
        <v>600</v>
      </c>
      <c r="H19" s="43" t="s">
        <v>32</v>
      </c>
      <c r="I19" s="28">
        <v>40</v>
      </c>
      <c r="J19" s="28">
        <v>0.15</v>
      </c>
      <c r="K19" s="72">
        <v>980</v>
      </c>
      <c r="L19" s="50">
        <v>15803.82</v>
      </c>
      <c r="M19" s="31" t="s">
        <v>58</v>
      </c>
      <c r="N19" s="57"/>
      <c r="O19" s="29">
        <f t="shared" si="1"/>
        <v>0</v>
      </c>
      <c r="P19" s="12"/>
    </row>
    <row r="20" spans="1:17" x14ac:dyDescent="0.25">
      <c r="A20" s="27" t="s">
        <v>70</v>
      </c>
      <c r="B20" s="60" t="s">
        <v>79</v>
      </c>
      <c r="C20" s="92" t="s">
        <v>101</v>
      </c>
      <c r="D20" s="93"/>
      <c r="E20" s="52">
        <v>115.29</v>
      </c>
      <c r="F20" s="53"/>
      <c r="G20" s="54">
        <v>115.29</v>
      </c>
      <c r="H20" s="43" t="s">
        <v>34</v>
      </c>
      <c r="I20" s="28">
        <v>40</v>
      </c>
      <c r="J20" s="28">
        <v>0.36</v>
      </c>
      <c r="K20" s="72">
        <v>1200</v>
      </c>
      <c r="L20" s="50">
        <v>2338.79</v>
      </c>
      <c r="M20" s="31" t="s">
        <v>58</v>
      </c>
      <c r="N20" s="57"/>
      <c r="O20" s="29">
        <f t="shared" si="1"/>
        <v>0</v>
      </c>
      <c r="P20" s="12"/>
    </row>
    <row r="21" spans="1:17" x14ac:dyDescent="0.25">
      <c r="A21" s="27" t="s">
        <v>70</v>
      </c>
      <c r="B21" s="60" t="s">
        <v>80</v>
      </c>
      <c r="C21" s="92" t="s">
        <v>69</v>
      </c>
      <c r="D21" s="93"/>
      <c r="E21" s="52">
        <v>1000</v>
      </c>
      <c r="F21" s="53"/>
      <c r="G21" s="54">
        <v>1000</v>
      </c>
      <c r="H21" s="43" t="s">
        <v>32</v>
      </c>
      <c r="I21" s="28">
        <v>30</v>
      </c>
      <c r="J21" s="28">
        <v>0.25</v>
      </c>
      <c r="K21" s="72">
        <v>1700</v>
      </c>
      <c r="L21" s="50">
        <v>25156.81</v>
      </c>
      <c r="M21" s="89" t="s">
        <v>58</v>
      </c>
      <c r="N21" s="57"/>
      <c r="O21" s="29">
        <f t="shared" si="1"/>
        <v>0</v>
      </c>
      <c r="P21" s="12"/>
    </row>
    <row r="22" spans="1:17" x14ac:dyDescent="0.25">
      <c r="A22" s="27" t="s">
        <v>70</v>
      </c>
      <c r="B22" s="60" t="s">
        <v>81</v>
      </c>
      <c r="C22" s="92" t="s">
        <v>69</v>
      </c>
      <c r="D22" s="93"/>
      <c r="E22" s="52">
        <v>450</v>
      </c>
      <c r="F22" s="53"/>
      <c r="G22" s="54">
        <v>450</v>
      </c>
      <c r="H22" s="43" t="s">
        <v>32</v>
      </c>
      <c r="I22" s="28">
        <v>30</v>
      </c>
      <c r="J22" s="28">
        <v>0.3</v>
      </c>
      <c r="K22" s="72">
        <v>1950</v>
      </c>
      <c r="L22" s="50">
        <v>10132.459999999999</v>
      </c>
      <c r="M22" s="31" t="s">
        <v>58</v>
      </c>
      <c r="N22" s="57"/>
      <c r="O22" s="29">
        <f t="shared" si="1"/>
        <v>0</v>
      </c>
      <c r="P22" s="12"/>
    </row>
    <row r="23" spans="1:17" x14ac:dyDescent="0.25">
      <c r="A23" s="27" t="s">
        <v>82</v>
      </c>
      <c r="B23" s="60" t="s">
        <v>83</v>
      </c>
      <c r="C23" s="92" t="s">
        <v>101</v>
      </c>
      <c r="D23" s="93"/>
      <c r="E23" s="52">
        <v>225</v>
      </c>
      <c r="F23" s="53"/>
      <c r="G23" s="54">
        <v>225</v>
      </c>
      <c r="H23" s="43" t="s">
        <v>32</v>
      </c>
      <c r="I23" s="28">
        <v>35</v>
      </c>
      <c r="J23" s="28">
        <v>0.34</v>
      </c>
      <c r="K23" s="72">
        <v>1400</v>
      </c>
      <c r="L23" s="50">
        <v>5531.49</v>
      </c>
      <c r="M23" s="31" t="s">
        <v>58</v>
      </c>
      <c r="N23" s="57"/>
      <c r="O23" s="29">
        <f t="shared" si="1"/>
        <v>0</v>
      </c>
      <c r="P23" s="12"/>
    </row>
    <row r="24" spans="1:17" x14ac:dyDescent="0.25">
      <c r="A24" s="27" t="s">
        <v>82</v>
      </c>
      <c r="B24" s="60" t="s">
        <v>84</v>
      </c>
      <c r="C24" s="92" t="s">
        <v>101</v>
      </c>
      <c r="D24" s="93"/>
      <c r="E24" s="52">
        <v>255.27</v>
      </c>
      <c r="F24" s="53"/>
      <c r="G24" s="54">
        <v>255.27</v>
      </c>
      <c r="H24" s="43" t="s">
        <v>34</v>
      </c>
      <c r="I24" s="28">
        <v>35</v>
      </c>
      <c r="J24" s="28">
        <v>0.43</v>
      </c>
      <c r="K24" s="72">
        <v>1600</v>
      </c>
      <c r="L24" s="50">
        <v>4915.55</v>
      </c>
      <c r="M24" s="31" t="s">
        <v>58</v>
      </c>
      <c r="N24" s="57"/>
      <c r="O24" s="29">
        <f t="shared" si="1"/>
        <v>0</v>
      </c>
      <c r="P24" s="12"/>
    </row>
    <row r="25" spans="1:17" x14ac:dyDescent="0.25">
      <c r="A25" s="27" t="s">
        <v>82</v>
      </c>
      <c r="B25" s="60" t="s">
        <v>85</v>
      </c>
      <c r="C25" s="92" t="s">
        <v>69</v>
      </c>
      <c r="D25" s="93"/>
      <c r="E25" s="52">
        <v>360</v>
      </c>
      <c r="F25" s="53"/>
      <c r="G25" s="54">
        <v>360</v>
      </c>
      <c r="H25" s="43" t="s">
        <v>32</v>
      </c>
      <c r="I25" s="28">
        <v>25</v>
      </c>
      <c r="J25" s="28">
        <v>0.35</v>
      </c>
      <c r="K25" s="72">
        <v>1600</v>
      </c>
      <c r="L25" s="50">
        <v>9138.15</v>
      </c>
      <c r="M25" s="31" t="s">
        <v>58</v>
      </c>
      <c r="N25" s="57"/>
      <c r="O25" s="29">
        <f t="shared" si="1"/>
        <v>0</v>
      </c>
      <c r="P25" s="12"/>
    </row>
    <row r="26" spans="1:17" x14ac:dyDescent="0.25">
      <c r="A26" s="27" t="s">
        <v>82</v>
      </c>
      <c r="B26" s="60" t="s">
        <v>86</v>
      </c>
      <c r="C26" s="92" t="s">
        <v>69</v>
      </c>
      <c r="D26" s="93"/>
      <c r="E26" s="52">
        <v>58.01</v>
      </c>
      <c r="F26" s="53"/>
      <c r="G26" s="54">
        <v>58.01</v>
      </c>
      <c r="H26" s="43" t="s">
        <v>34</v>
      </c>
      <c r="I26" s="28">
        <v>15</v>
      </c>
      <c r="J26" s="28">
        <v>0.38</v>
      </c>
      <c r="K26" s="72">
        <v>1200</v>
      </c>
      <c r="L26" s="50">
        <v>1099.29</v>
      </c>
      <c r="M26" s="31" t="s">
        <v>58</v>
      </c>
      <c r="N26" s="57"/>
      <c r="O26" s="29">
        <f t="shared" si="1"/>
        <v>0</v>
      </c>
      <c r="P26" s="12"/>
    </row>
    <row r="27" spans="1:17" x14ac:dyDescent="0.25">
      <c r="A27" s="27" t="s">
        <v>87</v>
      </c>
      <c r="B27" s="60" t="s">
        <v>88</v>
      </c>
      <c r="C27" s="92" t="s">
        <v>69</v>
      </c>
      <c r="D27" s="93"/>
      <c r="E27" s="52">
        <v>40</v>
      </c>
      <c r="F27" s="53"/>
      <c r="G27" s="54">
        <v>40</v>
      </c>
      <c r="H27" s="43" t="s">
        <v>32</v>
      </c>
      <c r="I27" s="28">
        <v>20</v>
      </c>
      <c r="J27" s="28">
        <v>0.34</v>
      </c>
      <c r="K27" s="72">
        <v>2400</v>
      </c>
      <c r="L27" s="50">
        <v>968.49</v>
      </c>
      <c r="M27" s="31" t="s">
        <v>58</v>
      </c>
      <c r="N27" s="57"/>
      <c r="O27" s="29">
        <f t="shared" si="1"/>
        <v>0</v>
      </c>
      <c r="P27" s="12"/>
      <c r="Q27" s="91"/>
    </row>
    <row r="28" spans="1:17" x14ac:dyDescent="0.25">
      <c r="A28" s="27" t="s">
        <v>87</v>
      </c>
      <c r="B28" s="60" t="s">
        <v>89</v>
      </c>
      <c r="C28" s="92" t="s">
        <v>69</v>
      </c>
      <c r="D28" s="93"/>
      <c r="E28" s="52">
        <v>94</v>
      </c>
      <c r="F28" s="53"/>
      <c r="G28" s="54">
        <v>94</v>
      </c>
      <c r="H28" s="43" t="s">
        <v>32</v>
      </c>
      <c r="I28" s="28">
        <v>20</v>
      </c>
      <c r="J28" s="28">
        <v>0.16</v>
      </c>
      <c r="K28" s="72">
        <v>2400</v>
      </c>
      <c r="L28" s="50">
        <v>3001.02</v>
      </c>
      <c r="M28" s="31" t="s">
        <v>58</v>
      </c>
      <c r="N28" s="57"/>
      <c r="O28" s="29">
        <f t="shared" si="1"/>
        <v>0</v>
      </c>
      <c r="P28" s="12"/>
    </row>
    <row r="29" spans="1:17" x14ac:dyDescent="0.25">
      <c r="A29" s="27" t="s">
        <v>87</v>
      </c>
      <c r="B29" s="60" t="s">
        <v>90</v>
      </c>
      <c r="C29" s="92" t="s">
        <v>69</v>
      </c>
      <c r="D29" s="93"/>
      <c r="E29" s="52">
        <v>203</v>
      </c>
      <c r="F29" s="53"/>
      <c r="G29" s="54">
        <v>203</v>
      </c>
      <c r="H29" s="43" t="s">
        <v>32</v>
      </c>
      <c r="I29" s="28">
        <v>25</v>
      </c>
      <c r="J29" s="28">
        <v>0.28000000000000003</v>
      </c>
      <c r="K29" s="72">
        <v>2700</v>
      </c>
      <c r="L29" s="50">
        <v>5907.74</v>
      </c>
      <c r="M29" s="31" t="s">
        <v>58</v>
      </c>
      <c r="N29" s="57"/>
      <c r="O29" s="29">
        <f t="shared" si="1"/>
        <v>0</v>
      </c>
      <c r="P29" s="12"/>
    </row>
    <row r="30" spans="1:17" x14ac:dyDescent="0.25">
      <c r="A30" s="27" t="s">
        <v>87</v>
      </c>
      <c r="B30" s="60" t="s">
        <v>91</v>
      </c>
      <c r="C30" s="92" t="s">
        <v>69</v>
      </c>
      <c r="D30" s="93"/>
      <c r="E30" s="52">
        <v>150</v>
      </c>
      <c r="F30" s="53"/>
      <c r="G30" s="54">
        <v>150</v>
      </c>
      <c r="H30" s="43" t="s">
        <v>32</v>
      </c>
      <c r="I30" s="28">
        <v>25</v>
      </c>
      <c r="J30" s="28">
        <v>0.1</v>
      </c>
      <c r="K30" s="72">
        <v>2650</v>
      </c>
      <c r="L30" s="50">
        <v>5424.16</v>
      </c>
      <c r="M30" s="89" t="s">
        <v>58</v>
      </c>
      <c r="N30" s="57"/>
      <c r="O30" s="29">
        <f t="shared" si="1"/>
        <v>0</v>
      </c>
      <c r="P30" s="12"/>
    </row>
    <row r="31" spans="1:17" x14ac:dyDescent="0.25">
      <c r="A31" s="27" t="s">
        <v>87</v>
      </c>
      <c r="B31" s="60" t="s">
        <v>92</v>
      </c>
      <c r="C31" s="92" t="s">
        <v>69</v>
      </c>
      <c r="D31" s="93"/>
      <c r="E31" s="52">
        <v>128</v>
      </c>
      <c r="F31" s="53"/>
      <c r="G31" s="54">
        <v>128</v>
      </c>
      <c r="H31" s="43" t="s">
        <v>32</v>
      </c>
      <c r="I31" s="28">
        <v>20</v>
      </c>
      <c r="J31" s="28">
        <v>0.25</v>
      </c>
      <c r="K31" s="72">
        <v>2600</v>
      </c>
      <c r="L31" s="50">
        <v>3832.37</v>
      </c>
      <c r="M31" s="31" t="s">
        <v>58</v>
      </c>
      <c r="N31" s="57"/>
      <c r="O31" s="29">
        <f t="shared" si="1"/>
        <v>0</v>
      </c>
      <c r="P31" s="12"/>
    </row>
    <row r="32" spans="1:17" x14ac:dyDescent="0.25">
      <c r="A32" s="27" t="s">
        <v>87</v>
      </c>
      <c r="B32" s="60" t="s">
        <v>93</v>
      </c>
      <c r="C32" s="92" t="s">
        <v>69</v>
      </c>
      <c r="D32" s="93"/>
      <c r="E32" s="52">
        <v>50</v>
      </c>
      <c r="F32" s="53"/>
      <c r="G32" s="54">
        <v>50</v>
      </c>
      <c r="H32" s="43" t="s">
        <v>32</v>
      </c>
      <c r="I32" s="28">
        <v>20</v>
      </c>
      <c r="J32" s="28">
        <v>0.11</v>
      </c>
      <c r="K32" s="72">
        <v>2500</v>
      </c>
      <c r="L32" s="50">
        <v>1783.76</v>
      </c>
      <c r="M32" s="31" t="s">
        <v>58</v>
      </c>
      <c r="N32" s="57"/>
      <c r="O32" s="29">
        <f t="shared" si="1"/>
        <v>0</v>
      </c>
      <c r="P32" s="12"/>
    </row>
    <row r="33" spans="1:16" x14ac:dyDescent="0.25">
      <c r="A33" s="27" t="s">
        <v>87</v>
      </c>
      <c r="B33" s="60" t="s">
        <v>94</v>
      </c>
      <c r="C33" s="92" t="s">
        <v>69</v>
      </c>
      <c r="D33" s="93"/>
      <c r="E33" s="52">
        <v>60</v>
      </c>
      <c r="F33" s="53"/>
      <c r="G33" s="54">
        <v>60</v>
      </c>
      <c r="H33" s="43" t="s">
        <v>32</v>
      </c>
      <c r="I33" s="28">
        <v>30</v>
      </c>
      <c r="J33" s="28">
        <v>0.19</v>
      </c>
      <c r="K33" s="72">
        <v>1900</v>
      </c>
      <c r="L33" s="50">
        <v>1871.67</v>
      </c>
      <c r="M33" s="31" t="s">
        <v>58</v>
      </c>
      <c r="N33" s="57"/>
      <c r="O33" s="29">
        <f t="shared" si="1"/>
        <v>0</v>
      </c>
      <c r="P33" s="12"/>
    </row>
    <row r="34" spans="1:16" x14ac:dyDescent="0.25">
      <c r="A34" s="27" t="s">
        <v>87</v>
      </c>
      <c r="B34" s="60" t="s">
        <v>95</v>
      </c>
      <c r="C34" s="92" t="s">
        <v>69</v>
      </c>
      <c r="D34" s="93"/>
      <c r="E34" s="52">
        <v>45</v>
      </c>
      <c r="F34" s="53"/>
      <c r="G34" s="54">
        <v>45</v>
      </c>
      <c r="H34" s="43" t="s">
        <v>32</v>
      </c>
      <c r="I34" s="28">
        <v>20</v>
      </c>
      <c r="J34" s="28">
        <v>0.19</v>
      </c>
      <c r="K34" s="72">
        <v>2250</v>
      </c>
      <c r="L34" s="50">
        <v>1447.48</v>
      </c>
      <c r="M34" s="31" t="s">
        <v>58</v>
      </c>
      <c r="N34" s="57"/>
      <c r="O34" s="29">
        <f t="shared" si="1"/>
        <v>0</v>
      </c>
      <c r="P34" s="12"/>
    </row>
    <row r="35" spans="1:16" x14ac:dyDescent="0.25">
      <c r="A35" s="27" t="s">
        <v>87</v>
      </c>
      <c r="B35" s="60" t="s">
        <v>96</v>
      </c>
      <c r="C35" s="92" t="s">
        <v>69</v>
      </c>
      <c r="D35" s="93"/>
      <c r="E35" s="52">
        <v>40</v>
      </c>
      <c r="F35" s="53"/>
      <c r="G35" s="54">
        <v>40</v>
      </c>
      <c r="H35" s="43" t="s">
        <v>32</v>
      </c>
      <c r="I35" s="28">
        <v>15</v>
      </c>
      <c r="J35" s="28">
        <v>0.11</v>
      </c>
      <c r="K35" s="72">
        <v>2290</v>
      </c>
      <c r="L35" s="50">
        <v>1402.02</v>
      </c>
      <c r="M35" s="31" t="s">
        <v>58</v>
      </c>
      <c r="N35" s="57"/>
      <c r="O35" s="29">
        <f t="shared" si="1"/>
        <v>0</v>
      </c>
      <c r="P35" s="12"/>
    </row>
    <row r="36" spans="1:16" x14ac:dyDescent="0.25">
      <c r="A36" s="27" t="s">
        <v>87</v>
      </c>
      <c r="B36" s="60" t="s">
        <v>97</v>
      </c>
      <c r="C36" s="92" t="s">
        <v>69</v>
      </c>
      <c r="D36" s="93"/>
      <c r="E36" s="52">
        <v>10</v>
      </c>
      <c r="F36" s="53"/>
      <c r="G36" s="54">
        <v>10</v>
      </c>
      <c r="H36" s="43" t="s">
        <v>32</v>
      </c>
      <c r="I36" s="28">
        <v>35</v>
      </c>
      <c r="J36" s="28">
        <v>0.09</v>
      </c>
      <c r="K36" s="72">
        <v>2650</v>
      </c>
      <c r="L36" s="50">
        <v>361.61</v>
      </c>
      <c r="M36" s="31" t="s">
        <v>58</v>
      </c>
      <c r="N36" s="57"/>
      <c r="O36" s="29">
        <f t="shared" si="1"/>
        <v>0</v>
      </c>
      <c r="P36" s="12"/>
    </row>
    <row r="37" spans="1:16" x14ac:dyDescent="0.25">
      <c r="A37" s="27" t="s">
        <v>87</v>
      </c>
      <c r="B37" s="60" t="s">
        <v>98</v>
      </c>
      <c r="C37" s="92" t="s">
        <v>69</v>
      </c>
      <c r="D37" s="93"/>
      <c r="E37" s="52">
        <v>62</v>
      </c>
      <c r="F37" s="53"/>
      <c r="G37" s="54">
        <v>62</v>
      </c>
      <c r="H37" s="43" t="s">
        <v>32</v>
      </c>
      <c r="I37" s="28">
        <v>15</v>
      </c>
      <c r="J37" s="28">
        <v>0.24</v>
      </c>
      <c r="K37" s="72">
        <v>2900</v>
      </c>
      <c r="L37" s="50">
        <v>1890.01</v>
      </c>
      <c r="M37" s="31" t="s">
        <v>58</v>
      </c>
      <c r="N37" s="57"/>
      <c r="O37" s="29">
        <f t="shared" si="1"/>
        <v>0</v>
      </c>
      <c r="P37" s="12"/>
    </row>
    <row r="38" spans="1:16" x14ac:dyDescent="0.25">
      <c r="A38" s="27" t="s">
        <v>87</v>
      </c>
      <c r="B38" s="60" t="s">
        <v>99</v>
      </c>
      <c r="C38" s="92" t="s">
        <v>69</v>
      </c>
      <c r="D38" s="93"/>
      <c r="E38" s="52">
        <v>30</v>
      </c>
      <c r="F38" s="53"/>
      <c r="G38" s="54">
        <v>30</v>
      </c>
      <c r="H38" s="43" t="s">
        <v>32</v>
      </c>
      <c r="I38" s="28">
        <v>20</v>
      </c>
      <c r="J38" s="28">
        <v>0.1</v>
      </c>
      <c r="K38" s="72">
        <v>3020</v>
      </c>
      <c r="L38" s="50">
        <v>1111.9000000000001</v>
      </c>
      <c r="M38" s="31" t="s">
        <v>58</v>
      </c>
      <c r="N38" s="57"/>
      <c r="O38" s="29">
        <f t="shared" si="1"/>
        <v>0</v>
      </c>
      <c r="P38" s="12"/>
    </row>
    <row r="39" spans="1:16" ht="17.25" customHeight="1" x14ac:dyDescent="0.25">
      <c r="A39" s="27" t="s">
        <v>87</v>
      </c>
      <c r="B39" s="60" t="s">
        <v>100</v>
      </c>
      <c r="C39" s="92" t="s">
        <v>101</v>
      </c>
      <c r="D39" s="93"/>
      <c r="E39" s="52">
        <v>120</v>
      </c>
      <c r="F39" s="53"/>
      <c r="G39" s="54">
        <v>120</v>
      </c>
      <c r="H39" s="43" t="s">
        <v>32</v>
      </c>
      <c r="I39" s="28">
        <v>20</v>
      </c>
      <c r="J39" s="28">
        <v>0.17</v>
      </c>
      <c r="K39" s="72">
        <v>3250</v>
      </c>
      <c r="L39" s="50">
        <v>4143.18</v>
      </c>
      <c r="M39" s="31" t="s">
        <v>58</v>
      </c>
      <c r="N39" s="57"/>
      <c r="O39" s="29">
        <f t="shared" si="1"/>
        <v>0</v>
      </c>
      <c r="P39" s="12"/>
    </row>
    <row r="40" spans="1:16" ht="17.25" customHeight="1" x14ac:dyDescent="0.25">
      <c r="A40" s="27"/>
      <c r="B40" s="60"/>
      <c r="C40" s="72"/>
      <c r="D40" s="73"/>
      <c r="E40" s="52"/>
      <c r="F40" s="53"/>
      <c r="G40" s="90">
        <f>SUM(G12:G39)</f>
        <v>5715.0400000000009</v>
      </c>
      <c r="H40" s="43"/>
      <c r="I40" s="28"/>
      <c r="J40" s="28"/>
      <c r="K40" s="72"/>
      <c r="L40" s="50"/>
      <c r="M40" s="31"/>
      <c r="N40" s="57"/>
      <c r="O40" s="29"/>
      <c r="P40" s="12"/>
    </row>
    <row r="41" spans="1:16" ht="16.5" customHeight="1" x14ac:dyDescent="0.25">
      <c r="A41" s="27"/>
      <c r="B41" s="60"/>
      <c r="C41" s="72"/>
      <c r="D41" s="73"/>
      <c r="E41" s="52"/>
      <c r="F41" s="53"/>
      <c r="G41" s="54"/>
      <c r="H41" s="43"/>
      <c r="I41" s="28"/>
      <c r="J41" s="28"/>
      <c r="K41" s="72"/>
      <c r="L41" s="50"/>
      <c r="M41" s="31"/>
      <c r="N41" s="57"/>
      <c r="O41" s="29"/>
      <c r="P41" s="12"/>
    </row>
    <row r="42" spans="1:16" ht="15" customHeight="1" x14ac:dyDescent="0.25">
      <c r="A42" s="27"/>
      <c r="B42" s="28"/>
      <c r="C42" s="86"/>
      <c r="D42" s="87"/>
      <c r="E42" s="52"/>
      <c r="F42" s="53"/>
      <c r="G42" s="54"/>
      <c r="H42" s="43"/>
      <c r="I42" s="28"/>
      <c r="J42" s="28"/>
      <c r="K42" s="72"/>
      <c r="L42" s="50"/>
      <c r="M42" s="31"/>
      <c r="N42" s="57"/>
      <c r="O42" s="29"/>
      <c r="P42" s="12" t="str">
        <f t="shared" si="2"/>
        <v xml:space="preserve"> </v>
      </c>
    </row>
    <row r="43" spans="1:16" ht="15.75" thickBot="1" x14ac:dyDescent="0.3">
      <c r="A43" s="64"/>
      <c r="B43" s="65"/>
      <c r="C43" s="66"/>
      <c r="D43" s="67"/>
      <c r="E43" s="68"/>
      <c r="F43" s="69"/>
      <c r="G43" s="70"/>
      <c r="H43" s="82"/>
      <c r="I43" s="65"/>
      <c r="J43" s="65"/>
      <c r="K43" s="66"/>
      <c r="L43" s="71"/>
      <c r="M43" s="83"/>
      <c r="N43" s="84"/>
      <c r="O43" s="85"/>
      <c r="P43" s="12" t="str">
        <f t="shared" si="2"/>
        <v xml:space="preserve"> </v>
      </c>
    </row>
    <row r="44" spans="1:16" ht="15.75" thickBot="1" x14ac:dyDescent="0.3">
      <c r="A44" s="61"/>
      <c r="B44" s="62"/>
      <c r="C44" s="62"/>
      <c r="D44" s="62"/>
      <c r="E44" s="62"/>
      <c r="F44" s="62"/>
      <c r="G44" s="88"/>
      <c r="H44" s="62"/>
      <c r="I44" s="62"/>
      <c r="J44" s="148" t="s">
        <v>12</v>
      </c>
      <c r="K44" s="149"/>
      <c r="L44" s="34">
        <f>SUM(L12:L43)</f>
        <v>145654.81000000003</v>
      </c>
      <c r="M44" s="33"/>
      <c r="N44" s="81" t="s">
        <v>13</v>
      </c>
      <c r="O44" s="34">
        <f>SUM(O12:O43)</f>
        <v>0</v>
      </c>
      <c r="P44" s="12" t="str">
        <f>IF(O44&gt;L44,"prekročená cena","nižšia ako stanovená")</f>
        <v>nižšia ako stanovená</v>
      </c>
    </row>
    <row r="45" spans="1:16" ht="15.75" thickBot="1" x14ac:dyDescent="0.3">
      <c r="A45" s="150" t="s">
        <v>14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2"/>
      <c r="O45" s="32">
        <f>O46-O44</f>
        <v>0</v>
      </c>
    </row>
    <row r="46" spans="1:16" ht="15.75" thickBot="1" x14ac:dyDescent="0.3">
      <c r="A46" s="150" t="s">
        <v>15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2"/>
      <c r="O46" s="32">
        <f>IF("nie"=MID(I54,1,3),O44,(O44*1.2))</f>
        <v>0</v>
      </c>
    </row>
    <row r="47" spans="1:16" x14ac:dyDescent="0.25">
      <c r="A47" s="137" t="s">
        <v>16</v>
      </c>
      <c r="B47" s="137"/>
      <c r="C47" s="137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6" x14ac:dyDescent="0.25">
      <c r="A48" s="153" t="s">
        <v>62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</row>
    <row r="49" spans="1:15" ht="19.5" customHeight="1" x14ac:dyDescent="0.25">
      <c r="A49" s="36" t="s">
        <v>102</v>
      </c>
      <c r="B49" s="36"/>
      <c r="C49" s="36"/>
      <c r="D49" s="36"/>
      <c r="E49" s="36"/>
      <c r="F49" s="36"/>
      <c r="G49" s="37" t="s">
        <v>103</v>
      </c>
      <c r="H49" s="36"/>
      <c r="I49" s="36"/>
      <c r="J49" s="38"/>
      <c r="K49" s="38"/>
      <c r="L49" s="38"/>
      <c r="M49" s="38"/>
      <c r="N49" s="38"/>
      <c r="O49" s="38"/>
    </row>
    <row r="50" spans="1:15" ht="15" customHeight="1" x14ac:dyDescent="0.25">
      <c r="A50" s="139" t="s">
        <v>64</v>
      </c>
      <c r="B50" s="140"/>
      <c r="C50" s="140"/>
      <c r="D50" s="140"/>
      <c r="E50" s="141"/>
      <c r="F50" s="138" t="s">
        <v>54</v>
      </c>
      <c r="G50" s="39" t="s">
        <v>17</v>
      </c>
      <c r="H50" s="131"/>
      <c r="I50" s="132"/>
      <c r="J50" s="132"/>
      <c r="K50" s="132"/>
      <c r="L50" s="132"/>
      <c r="M50" s="132"/>
      <c r="N50" s="132"/>
      <c r="O50" s="133"/>
    </row>
    <row r="51" spans="1:15" x14ac:dyDescent="0.25">
      <c r="A51" s="142"/>
      <c r="B51" s="143"/>
      <c r="C51" s="143"/>
      <c r="D51" s="143"/>
      <c r="E51" s="144"/>
      <c r="F51" s="138"/>
      <c r="G51" s="39" t="s">
        <v>18</v>
      </c>
      <c r="H51" s="131"/>
      <c r="I51" s="132"/>
      <c r="J51" s="132"/>
      <c r="K51" s="132"/>
      <c r="L51" s="132"/>
      <c r="M51" s="132"/>
      <c r="N51" s="132"/>
      <c r="O51" s="133"/>
    </row>
    <row r="52" spans="1:15" ht="15" customHeight="1" x14ac:dyDescent="0.25">
      <c r="A52" s="142"/>
      <c r="B52" s="143"/>
      <c r="C52" s="143"/>
      <c r="D52" s="143"/>
      <c r="E52" s="144"/>
      <c r="F52" s="138"/>
      <c r="G52" s="39" t="s">
        <v>19</v>
      </c>
      <c r="H52" s="131"/>
      <c r="I52" s="132"/>
      <c r="J52" s="132"/>
      <c r="K52" s="132"/>
      <c r="L52" s="132"/>
      <c r="M52" s="132"/>
      <c r="N52" s="132"/>
      <c r="O52" s="133"/>
    </row>
    <row r="53" spans="1:15" x14ac:dyDescent="0.25">
      <c r="A53" s="142"/>
      <c r="B53" s="143"/>
      <c r="C53" s="143"/>
      <c r="D53" s="143"/>
      <c r="E53" s="144"/>
      <c r="F53" s="138"/>
      <c r="G53" s="39" t="s">
        <v>20</v>
      </c>
      <c r="H53" s="131"/>
      <c r="I53" s="132"/>
      <c r="J53" s="132"/>
      <c r="K53" s="132"/>
      <c r="L53" s="132"/>
      <c r="M53" s="132"/>
      <c r="N53" s="132"/>
      <c r="O53" s="133"/>
    </row>
    <row r="54" spans="1:15" x14ac:dyDescent="0.25">
      <c r="A54" s="142"/>
      <c r="B54" s="143"/>
      <c r="C54" s="143"/>
      <c r="D54" s="143"/>
      <c r="E54" s="144"/>
      <c r="F54" s="138"/>
      <c r="G54" s="39" t="s">
        <v>21</v>
      </c>
      <c r="H54" s="131"/>
      <c r="I54" s="132"/>
      <c r="J54" s="132"/>
      <c r="K54" s="132"/>
      <c r="L54" s="132"/>
      <c r="M54" s="132"/>
      <c r="N54" s="132"/>
      <c r="O54" s="133"/>
    </row>
    <row r="55" spans="1:15" x14ac:dyDescent="0.25">
      <c r="A55" s="142"/>
      <c r="B55" s="143"/>
      <c r="C55" s="143"/>
      <c r="D55" s="143"/>
      <c r="E55" s="14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x14ac:dyDescent="0.25">
      <c r="A56" s="142"/>
      <c r="B56" s="143"/>
      <c r="C56" s="143"/>
      <c r="D56" s="143"/>
      <c r="E56" s="14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145"/>
      <c r="B57" s="146"/>
      <c r="C57" s="146"/>
      <c r="D57" s="146"/>
      <c r="E57" s="147"/>
      <c r="F57" s="38"/>
      <c r="G57" s="24"/>
      <c r="H57" s="18"/>
      <c r="I57" s="24"/>
      <c r="J57" s="24" t="s">
        <v>22</v>
      </c>
      <c r="K57" s="24"/>
      <c r="L57" s="134"/>
      <c r="M57" s="135"/>
      <c r="N57" s="136"/>
      <c r="O57" s="24"/>
    </row>
    <row r="58" spans="1:15" x14ac:dyDescent="0.25">
      <c r="A58" s="38"/>
      <c r="B58" s="38"/>
      <c r="C58" s="38"/>
      <c r="D58" s="38"/>
      <c r="E58" s="38"/>
      <c r="F58" s="38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5">
      <c r="A59" s="21"/>
      <c r="B59" s="21"/>
      <c r="C59" s="21"/>
      <c r="D59" s="21"/>
      <c r="E59" s="21"/>
      <c r="F59" s="21"/>
      <c r="G59" s="24"/>
      <c r="H59" s="24"/>
      <c r="I59" s="24"/>
      <c r="J59" s="24"/>
      <c r="K59" s="24"/>
      <c r="L59" s="24"/>
      <c r="M59" s="24"/>
      <c r="N59" s="24"/>
      <c r="O59" s="24"/>
    </row>
  </sheetData>
  <mergeCells count="62">
    <mergeCell ref="J44:K44"/>
    <mergeCell ref="A45:N45"/>
    <mergeCell ref="A46:N46"/>
    <mergeCell ref="A48:O48"/>
    <mergeCell ref="C39:D39"/>
    <mergeCell ref="H54:O54"/>
    <mergeCell ref="L57:N57"/>
    <mergeCell ref="A47:C47"/>
    <mergeCell ref="F50:F54"/>
    <mergeCell ref="H50:O50"/>
    <mergeCell ref="H51:O51"/>
    <mergeCell ref="H52:O52"/>
    <mergeCell ref="H53:O53"/>
    <mergeCell ref="A50:E57"/>
    <mergeCell ref="O9:O11"/>
    <mergeCell ref="C10:D11"/>
    <mergeCell ref="E10:E11"/>
    <mergeCell ref="F10:F11"/>
    <mergeCell ref="G10:G11"/>
    <mergeCell ref="M9:M11"/>
    <mergeCell ref="I9:I11"/>
    <mergeCell ref="J9:J11"/>
    <mergeCell ref="K9:K11"/>
    <mergeCell ref="C9:D9"/>
    <mergeCell ref="E9:G9"/>
    <mergeCell ref="C13:D13"/>
    <mergeCell ref="C14:D14"/>
    <mergeCell ref="C18:D18"/>
    <mergeCell ref="C17:D17"/>
    <mergeCell ref="H9:H11"/>
    <mergeCell ref="C19:D19"/>
    <mergeCell ref="C20:D20"/>
    <mergeCell ref="C21:D21"/>
    <mergeCell ref="C22:D22"/>
    <mergeCell ref="A1:L1"/>
    <mergeCell ref="C12:D12"/>
    <mergeCell ref="C15:D15"/>
    <mergeCell ref="C16:D16"/>
    <mergeCell ref="A8:B8"/>
    <mergeCell ref="E5:F5"/>
    <mergeCell ref="B6:F6"/>
    <mergeCell ref="B7:F7"/>
    <mergeCell ref="B9:B11"/>
    <mergeCell ref="L9:L11"/>
    <mergeCell ref="C3:N3"/>
    <mergeCell ref="N9:N11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6:D36"/>
    <mergeCell ref="C37:D37"/>
    <mergeCell ref="C38:D38"/>
    <mergeCell ref="C35:D3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  <rowBreaks count="1" manualBreakCount="1">
    <brk id="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59" t="s">
        <v>50</v>
      </c>
      <c r="M2" s="159"/>
    </row>
    <row r="3" spans="1:14" x14ac:dyDescent="0.25">
      <c r="A3" s="5" t="s">
        <v>24</v>
      </c>
      <c r="B3" s="156" t="s">
        <v>25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x14ac:dyDescent="0.25">
      <c r="A4" s="5" t="s">
        <v>26</v>
      </c>
      <c r="B4" s="156" t="s">
        <v>27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x14ac:dyDescent="0.25">
      <c r="A5" s="5" t="s">
        <v>7</v>
      </c>
      <c r="B5" s="156" t="s">
        <v>28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x14ac:dyDescent="0.25">
      <c r="A6" s="5" t="s">
        <v>2</v>
      </c>
      <c r="B6" s="156" t="s">
        <v>29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25">
      <c r="A7" s="6" t="s">
        <v>30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8"/>
    </row>
    <row r="8" spans="1:14" x14ac:dyDescent="0.25">
      <c r="A8" s="5" t="s">
        <v>11</v>
      </c>
      <c r="B8" s="156" t="s">
        <v>31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x14ac:dyDescent="0.25">
      <c r="A9" s="7" t="s">
        <v>32</v>
      </c>
      <c r="B9" s="156" t="s">
        <v>33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x14ac:dyDescent="0.25">
      <c r="A10" s="7" t="s">
        <v>34</v>
      </c>
      <c r="B10" s="156" t="s">
        <v>35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A11" s="8" t="s">
        <v>36</v>
      </c>
      <c r="B11" s="156" t="s">
        <v>37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  <row r="12" spans="1:14" x14ac:dyDescent="0.25">
      <c r="A12" s="9" t="s">
        <v>38</v>
      </c>
      <c r="B12" s="156" t="s">
        <v>39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spans="1:14" ht="24" customHeight="1" x14ac:dyDescent="0.25">
      <c r="A13" s="8" t="s">
        <v>40</v>
      </c>
      <c r="B13" s="156" t="s">
        <v>41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spans="1:14" ht="16.5" customHeight="1" x14ac:dyDescent="0.25">
      <c r="A14" s="8" t="s">
        <v>5</v>
      </c>
      <c r="B14" s="156" t="s">
        <v>51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</row>
    <row r="15" spans="1:14" x14ac:dyDescent="0.25">
      <c r="A15" s="8" t="s">
        <v>42</v>
      </c>
      <c r="B15" s="156" t="s">
        <v>43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4" ht="38.25" x14ac:dyDescent="0.25">
      <c r="A16" s="10" t="s">
        <v>44</v>
      </c>
      <c r="B16" s="156" t="s">
        <v>45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  <row r="17" spans="1:14" ht="28.5" customHeight="1" x14ac:dyDescent="0.25">
      <c r="A17" s="10" t="s">
        <v>46</v>
      </c>
      <c r="B17" s="156" t="s">
        <v>47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spans="1:14" ht="27" customHeight="1" x14ac:dyDescent="0.25">
      <c r="A18" s="11" t="s">
        <v>48</v>
      </c>
      <c r="B18" s="156" t="s">
        <v>49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</row>
    <row r="19" spans="1:14" ht="75" customHeight="1" x14ac:dyDescent="0.25">
      <c r="A19" s="40" t="s">
        <v>59</v>
      </c>
      <c r="B19" s="155" t="s">
        <v>60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2024-05-10T09:16:30Z</cp:lastPrinted>
  <dcterms:created xsi:type="dcterms:W3CDTF">2012-08-13T12:29:09Z</dcterms:created>
  <dcterms:modified xsi:type="dcterms:W3CDTF">2024-05-22T08:16:44Z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