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CenkrosData\Export\"/>
    </mc:Choice>
  </mc:AlternateContent>
  <bookViews>
    <workbookView xWindow="0" yWindow="0" windowWidth="0" windowHeight="0"/>
  </bookViews>
  <sheets>
    <sheet name="Rekapitulácia stavby" sheetId="1" r:id="rId1"/>
    <sheet name="AABJ22a - Rekonštrukcia a..." sheetId="2" r:id="rId2"/>
  </sheets>
  <definedNames>
    <definedName name="_xlnm.Print_Area" localSheetId="0">'Rekapitulácia stavby'!$D$4:$AO$76,'Rekapitulácia stavby'!$C$82:$AQ$96</definedName>
    <definedName name="_xlnm.Print_Titles" localSheetId="0">'Rekapitulácia stavby'!$92:$92</definedName>
    <definedName name="_xlnm._FilterDatabase" localSheetId="1" hidden="1">'AABJ22a - Rekonštrukcia a...'!$C$143:$K$487</definedName>
    <definedName name="_xlnm.Print_Area" localSheetId="1">'AABJ22a - Rekonštrukcia a...'!$C$4:$J$76,'AABJ22a - Rekonštrukcia a...'!$C$82:$J$127,'AABJ22a - Rekonštrukcia a...'!$C$133:$J$487</definedName>
    <definedName name="_xlnm.Print_Titles" localSheetId="1">'AABJ22a - Rekonštrukcia a...'!$143:$143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486"/>
  <c r="BH486"/>
  <c r="BG486"/>
  <c r="BE486"/>
  <c r="T486"/>
  <c r="T485"/>
  <c r="R486"/>
  <c r="R485"/>
  <c r="P486"/>
  <c r="P485"/>
  <c r="BI484"/>
  <c r="BH484"/>
  <c r="BG484"/>
  <c r="BE484"/>
  <c r="T484"/>
  <c r="R484"/>
  <c r="P484"/>
  <c r="BI483"/>
  <c r="BH483"/>
  <c r="BG483"/>
  <c r="BE483"/>
  <c r="T483"/>
  <c r="R483"/>
  <c r="P483"/>
  <c r="BI478"/>
  <c r="BH478"/>
  <c r="BG478"/>
  <c r="BE478"/>
  <c r="T478"/>
  <c r="R478"/>
  <c r="P478"/>
  <c r="BI469"/>
  <c r="BH469"/>
  <c r="BG469"/>
  <c r="BE469"/>
  <c r="T469"/>
  <c r="R469"/>
  <c r="P469"/>
  <c r="BI467"/>
  <c r="BH467"/>
  <c r="BG467"/>
  <c r="BE467"/>
  <c r="T467"/>
  <c r="R467"/>
  <c r="P467"/>
  <c r="BI463"/>
  <c r="BH463"/>
  <c r="BG463"/>
  <c r="BE463"/>
  <c r="T463"/>
  <c r="R463"/>
  <c r="P463"/>
  <c r="BI461"/>
  <c r="BH461"/>
  <c r="BG461"/>
  <c r="BE461"/>
  <c r="T461"/>
  <c r="R461"/>
  <c r="P461"/>
  <c r="BI456"/>
  <c r="BH456"/>
  <c r="BG456"/>
  <c r="BE456"/>
  <c r="T456"/>
  <c r="R456"/>
  <c r="P456"/>
  <c r="BI455"/>
  <c r="BH455"/>
  <c r="BG455"/>
  <c r="BE455"/>
  <c r="T455"/>
  <c r="R455"/>
  <c r="P455"/>
  <c r="BI449"/>
  <c r="BH449"/>
  <c r="BG449"/>
  <c r="BE449"/>
  <c r="T449"/>
  <c r="R449"/>
  <c r="P449"/>
  <c r="BI448"/>
  <c r="BH448"/>
  <c r="BG448"/>
  <c r="BE448"/>
  <c r="T448"/>
  <c r="R448"/>
  <c r="P448"/>
  <c r="BI442"/>
  <c r="BH442"/>
  <c r="BG442"/>
  <c r="BE442"/>
  <c r="T442"/>
  <c r="R442"/>
  <c r="P442"/>
  <c r="BI440"/>
  <c r="BH440"/>
  <c r="BG440"/>
  <c r="BE440"/>
  <c r="T440"/>
  <c r="R440"/>
  <c r="P440"/>
  <c r="BI438"/>
  <c r="BH438"/>
  <c r="BG438"/>
  <c r="BE438"/>
  <c r="T438"/>
  <c r="R438"/>
  <c r="P438"/>
  <c r="BI436"/>
  <c r="BH436"/>
  <c r="BG436"/>
  <c r="BE436"/>
  <c r="T436"/>
  <c r="R436"/>
  <c r="P436"/>
  <c r="BI434"/>
  <c r="BH434"/>
  <c r="BG434"/>
  <c r="BE434"/>
  <c r="T434"/>
  <c r="R434"/>
  <c r="P434"/>
  <c r="BI419"/>
  <c r="BH419"/>
  <c r="BG419"/>
  <c r="BE419"/>
  <c r="T419"/>
  <c r="R419"/>
  <c r="P419"/>
  <c r="BI417"/>
  <c r="BH417"/>
  <c r="BG417"/>
  <c r="BE417"/>
  <c r="T417"/>
  <c r="R417"/>
  <c r="P417"/>
  <c r="BI416"/>
  <c r="BH416"/>
  <c r="BG416"/>
  <c r="BE416"/>
  <c r="T416"/>
  <c r="R416"/>
  <c r="P416"/>
  <c r="BI414"/>
  <c r="BH414"/>
  <c r="BG414"/>
  <c r="BE414"/>
  <c r="T414"/>
  <c r="R414"/>
  <c r="P414"/>
  <c r="BI412"/>
  <c r="BH412"/>
  <c r="BG412"/>
  <c r="BE412"/>
  <c r="T412"/>
  <c r="R412"/>
  <c r="P412"/>
  <c r="BI408"/>
  <c r="BH408"/>
  <c r="BG408"/>
  <c r="BE408"/>
  <c r="T408"/>
  <c r="R408"/>
  <c r="P408"/>
  <c r="BI406"/>
  <c r="BH406"/>
  <c r="BG406"/>
  <c r="BE406"/>
  <c r="T406"/>
  <c r="T405"/>
  <c r="R406"/>
  <c r="R405"/>
  <c r="P406"/>
  <c r="P405"/>
  <c r="BI404"/>
  <c r="BH404"/>
  <c r="BG404"/>
  <c r="BE404"/>
  <c r="T404"/>
  <c r="R404"/>
  <c r="P404"/>
  <c r="BI403"/>
  <c r="BH403"/>
  <c r="BG403"/>
  <c r="BE403"/>
  <c r="T403"/>
  <c r="R403"/>
  <c r="P403"/>
  <c r="BI402"/>
  <c r="BH402"/>
  <c r="BG402"/>
  <c r="BE402"/>
  <c r="T402"/>
  <c r="R402"/>
  <c r="P402"/>
  <c r="BI401"/>
  <c r="BH401"/>
  <c r="BG401"/>
  <c r="BE401"/>
  <c r="T401"/>
  <c r="R401"/>
  <c r="P401"/>
  <c r="BI400"/>
  <c r="BH400"/>
  <c r="BG400"/>
  <c r="BE400"/>
  <c r="T400"/>
  <c r="R400"/>
  <c r="P400"/>
  <c r="BI398"/>
  <c r="BH398"/>
  <c r="BG398"/>
  <c r="BE398"/>
  <c r="T398"/>
  <c r="R398"/>
  <c r="P398"/>
  <c r="BI397"/>
  <c r="BH397"/>
  <c r="BG397"/>
  <c r="BE397"/>
  <c r="T397"/>
  <c r="R397"/>
  <c r="P397"/>
  <c r="BI396"/>
  <c r="BH396"/>
  <c r="BG396"/>
  <c r="BE396"/>
  <c r="T396"/>
  <c r="R396"/>
  <c r="P396"/>
  <c r="BI395"/>
  <c r="BH395"/>
  <c r="BG395"/>
  <c r="BE395"/>
  <c r="T395"/>
  <c r="R395"/>
  <c r="P395"/>
  <c r="BI393"/>
  <c r="BH393"/>
  <c r="BG393"/>
  <c r="BE393"/>
  <c r="T393"/>
  <c r="R393"/>
  <c r="P393"/>
  <c r="BI391"/>
  <c r="BH391"/>
  <c r="BG391"/>
  <c r="BE391"/>
  <c r="T391"/>
  <c r="R391"/>
  <c r="P391"/>
  <c r="BI389"/>
  <c r="BH389"/>
  <c r="BG389"/>
  <c r="BE389"/>
  <c r="T389"/>
  <c r="R389"/>
  <c r="P389"/>
  <c r="BI387"/>
  <c r="BH387"/>
  <c r="BG387"/>
  <c r="BE387"/>
  <c r="T387"/>
  <c r="R387"/>
  <c r="P387"/>
  <c r="BI385"/>
  <c r="BH385"/>
  <c r="BG385"/>
  <c r="BE385"/>
  <c r="T385"/>
  <c r="R385"/>
  <c r="P385"/>
  <c r="BI383"/>
  <c r="BH383"/>
  <c r="BG383"/>
  <c r="BE383"/>
  <c r="T383"/>
  <c r="R383"/>
  <c r="P383"/>
  <c r="BI376"/>
  <c r="BH376"/>
  <c r="BG376"/>
  <c r="BE376"/>
  <c r="T376"/>
  <c r="R376"/>
  <c r="P376"/>
  <c r="BI374"/>
  <c r="BH374"/>
  <c r="BG374"/>
  <c r="BE374"/>
  <c r="T374"/>
  <c r="R374"/>
  <c r="P374"/>
  <c r="BI372"/>
  <c r="BH372"/>
  <c r="BG372"/>
  <c r="BE372"/>
  <c r="T372"/>
  <c r="R372"/>
  <c r="P372"/>
  <c r="BI370"/>
  <c r="BH370"/>
  <c r="BG370"/>
  <c r="BE370"/>
  <c r="T370"/>
  <c r="R370"/>
  <c r="P370"/>
  <c r="BI368"/>
  <c r="BH368"/>
  <c r="BG368"/>
  <c r="BE368"/>
  <c r="T368"/>
  <c r="T367"/>
  <c r="R368"/>
  <c r="R367"/>
  <c r="P368"/>
  <c r="P367"/>
  <c r="BI366"/>
  <c r="BH366"/>
  <c r="BG366"/>
  <c r="BE366"/>
  <c r="T366"/>
  <c r="R366"/>
  <c r="P366"/>
  <c r="BI364"/>
  <c r="BH364"/>
  <c r="BG364"/>
  <c r="BE364"/>
  <c r="T364"/>
  <c r="R364"/>
  <c r="P364"/>
  <c r="BI359"/>
  <c r="BH359"/>
  <c r="BG359"/>
  <c r="BE359"/>
  <c r="T359"/>
  <c r="R359"/>
  <c r="P359"/>
  <c r="BI357"/>
  <c r="BH357"/>
  <c r="BG357"/>
  <c r="BE357"/>
  <c r="T357"/>
  <c r="T356"/>
  <c r="R357"/>
  <c r="R356"/>
  <c r="P357"/>
  <c r="P356"/>
  <c r="BI355"/>
  <c r="BH355"/>
  <c r="BG355"/>
  <c r="BE355"/>
  <c r="T355"/>
  <c r="R355"/>
  <c r="P355"/>
  <c r="BI353"/>
  <c r="BH353"/>
  <c r="BG353"/>
  <c r="BE353"/>
  <c r="T353"/>
  <c r="R353"/>
  <c r="P353"/>
  <c r="BI352"/>
  <c r="BH352"/>
  <c r="BG352"/>
  <c r="BE352"/>
  <c r="T352"/>
  <c r="R352"/>
  <c r="P352"/>
  <c r="BI350"/>
  <c r="BH350"/>
  <c r="BG350"/>
  <c r="BE350"/>
  <c r="T350"/>
  <c r="R350"/>
  <c r="P350"/>
  <c r="BI349"/>
  <c r="BH349"/>
  <c r="BG349"/>
  <c r="BE349"/>
  <c r="T349"/>
  <c r="R349"/>
  <c r="P349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2"/>
  <c r="BH342"/>
  <c r="BG342"/>
  <c r="BE342"/>
  <c r="T342"/>
  <c r="R342"/>
  <c r="P342"/>
  <c r="BI338"/>
  <c r="BH338"/>
  <c r="BG338"/>
  <c r="BE338"/>
  <c r="T338"/>
  <c r="R338"/>
  <c r="P338"/>
  <c r="BI336"/>
  <c r="BH336"/>
  <c r="BG336"/>
  <c r="BE336"/>
  <c r="T336"/>
  <c r="R336"/>
  <c r="P336"/>
  <c r="BI335"/>
  <c r="BH335"/>
  <c r="BG335"/>
  <c r="BE335"/>
  <c r="T335"/>
  <c r="R335"/>
  <c r="P335"/>
  <c r="BI333"/>
  <c r="BH333"/>
  <c r="BG333"/>
  <c r="BE333"/>
  <c r="T333"/>
  <c r="R333"/>
  <c r="P333"/>
  <c r="BI330"/>
  <c r="BH330"/>
  <c r="BG330"/>
  <c r="BE330"/>
  <c r="T330"/>
  <c r="T329"/>
  <c r="R330"/>
  <c r="R329"/>
  <c r="P330"/>
  <c r="P329"/>
  <c r="BI328"/>
  <c r="BH328"/>
  <c r="BG328"/>
  <c r="BE328"/>
  <c r="T328"/>
  <c r="R328"/>
  <c r="P328"/>
  <c r="BI326"/>
  <c r="BH326"/>
  <c r="BG326"/>
  <c r="BE326"/>
  <c r="T326"/>
  <c r="R326"/>
  <c r="P326"/>
  <c r="BI325"/>
  <c r="BH325"/>
  <c r="BG325"/>
  <c r="BE325"/>
  <c r="T325"/>
  <c r="R325"/>
  <c r="P325"/>
  <c r="BI323"/>
  <c r="BH323"/>
  <c r="BG323"/>
  <c r="BE323"/>
  <c r="T323"/>
  <c r="R323"/>
  <c r="P323"/>
  <c r="BI321"/>
  <c r="BH321"/>
  <c r="BG321"/>
  <c r="BE321"/>
  <c r="T321"/>
  <c r="R321"/>
  <c r="P321"/>
  <c r="BI319"/>
  <c r="BH319"/>
  <c r="BG319"/>
  <c r="BE319"/>
  <c r="T319"/>
  <c r="R319"/>
  <c r="P319"/>
  <c r="BI317"/>
  <c r="BH317"/>
  <c r="BG317"/>
  <c r="BE317"/>
  <c r="T317"/>
  <c r="R317"/>
  <c r="P317"/>
  <c r="BI316"/>
  <c r="BH316"/>
  <c r="BG316"/>
  <c r="BE316"/>
  <c r="T316"/>
  <c r="R316"/>
  <c r="P316"/>
  <c r="BI314"/>
  <c r="BH314"/>
  <c r="BG314"/>
  <c r="BE314"/>
  <c r="T314"/>
  <c r="R314"/>
  <c r="P314"/>
  <c r="BI309"/>
  <c r="BH309"/>
  <c r="BG309"/>
  <c r="BE309"/>
  <c r="T309"/>
  <c r="R309"/>
  <c r="P309"/>
  <c r="BI308"/>
  <c r="BH308"/>
  <c r="BG308"/>
  <c r="BE308"/>
  <c r="T308"/>
  <c r="R308"/>
  <c r="P308"/>
  <c r="BI292"/>
  <c r="BH292"/>
  <c r="BG292"/>
  <c r="BE292"/>
  <c r="T292"/>
  <c r="R292"/>
  <c r="P292"/>
  <c r="BI287"/>
  <c r="BH287"/>
  <c r="BG287"/>
  <c r="BE287"/>
  <c r="T287"/>
  <c r="R287"/>
  <c r="P287"/>
  <c r="BI282"/>
  <c r="BH282"/>
  <c r="BG282"/>
  <c r="BE282"/>
  <c r="T282"/>
  <c r="R282"/>
  <c r="P282"/>
  <c r="BI275"/>
  <c r="BH275"/>
  <c r="BG275"/>
  <c r="BE275"/>
  <c r="T275"/>
  <c r="R275"/>
  <c r="P275"/>
  <c r="BI263"/>
  <c r="BH263"/>
  <c r="BG263"/>
  <c r="BE263"/>
  <c r="T263"/>
  <c r="R263"/>
  <c r="P263"/>
  <c r="BI250"/>
  <c r="BH250"/>
  <c r="BG250"/>
  <c r="BE250"/>
  <c r="T250"/>
  <c r="R250"/>
  <c r="P250"/>
  <c r="BI228"/>
  <c r="BH228"/>
  <c r="BG228"/>
  <c r="BE228"/>
  <c r="T228"/>
  <c r="R228"/>
  <c r="P228"/>
  <c r="BI226"/>
  <c r="BH226"/>
  <c r="BG226"/>
  <c r="BE226"/>
  <c r="T226"/>
  <c r="R226"/>
  <c r="P226"/>
  <c r="BI221"/>
  <c r="BH221"/>
  <c r="BG221"/>
  <c r="BE221"/>
  <c r="T221"/>
  <c r="R221"/>
  <c r="P221"/>
  <c r="BI215"/>
  <c r="BH215"/>
  <c r="BG215"/>
  <c r="BE215"/>
  <c r="T215"/>
  <c r="R215"/>
  <c r="P215"/>
  <c r="BI214"/>
  <c r="BH214"/>
  <c r="BG214"/>
  <c r="BE214"/>
  <c r="T214"/>
  <c r="R214"/>
  <c r="P214"/>
  <c r="BI210"/>
  <c r="BH210"/>
  <c r="BG210"/>
  <c r="BE210"/>
  <c r="T210"/>
  <c r="R210"/>
  <c r="P210"/>
  <c r="BI206"/>
  <c r="BH206"/>
  <c r="BG206"/>
  <c r="BE206"/>
  <c r="T206"/>
  <c r="R206"/>
  <c r="P206"/>
  <c r="BI204"/>
  <c r="BH204"/>
  <c r="BG204"/>
  <c r="BE204"/>
  <c r="T204"/>
  <c r="T203"/>
  <c r="R204"/>
  <c r="R203"/>
  <c r="P204"/>
  <c r="P203"/>
  <c r="BI189"/>
  <c r="BH189"/>
  <c r="BG189"/>
  <c r="BE189"/>
  <c r="T189"/>
  <c r="R189"/>
  <c r="P189"/>
  <c r="BI185"/>
  <c r="BH185"/>
  <c r="BG185"/>
  <c r="BE185"/>
  <c r="T185"/>
  <c r="R185"/>
  <c r="P185"/>
  <c r="BI183"/>
  <c r="BH183"/>
  <c r="BG183"/>
  <c r="BE183"/>
  <c r="T183"/>
  <c r="R183"/>
  <c r="P183"/>
  <c r="BI181"/>
  <c r="BH181"/>
  <c r="BG181"/>
  <c r="BE181"/>
  <c r="T181"/>
  <c r="R181"/>
  <c r="P181"/>
  <c r="BI179"/>
  <c r="BH179"/>
  <c r="BG179"/>
  <c r="BE179"/>
  <c r="T179"/>
  <c r="R179"/>
  <c r="P179"/>
  <c r="BI178"/>
  <c r="BH178"/>
  <c r="BG178"/>
  <c r="BE178"/>
  <c r="T178"/>
  <c r="R178"/>
  <c r="P178"/>
  <c r="BI176"/>
  <c r="BH176"/>
  <c r="BG176"/>
  <c r="BE176"/>
  <c r="T176"/>
  <c r="R176"/>
  <c r="P176"/>
  <c r="BI174"/>
  <c r="BH174"/>
  <c r="BG174"/>
  <c r="BE174"/>
  <c r="T174"/>
  <c r="R174"/>
  <c r="P174"/>
  <c r="BI172"/>
  <c r="BH172"/>
  <c r="BG172"/>
  <c r="BE172"/>
  <c r="T172"/>
  <c r="R172"/>
  <c r="P172"/>
  <c r="BI170"/>
  <c r="BH170"/>
  <c r="BG170"/>
  <c r="BE170"/>
  <c r="T170"/>
  <c r="R170"/>
  <c r="P170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59"/>
  <c r="BH159"/>
  <c r="BG159"/>
  <c r="BE159"/>
  <c r="T159"/>
  <c r="R159"/>
  <c r="P159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7"/>
  <c r="BH147"/>
  <c r="BG147"/>
  <c r="BE147"/>
  <c r="T147"/>
  <c r="R147"/>
  <c r="P147"/>
  <c r="J141"/>
  <c r="J140"/>
  <c r="F140"/>
  <c r="F138"/>
  <c r="E136"/>
  <c r="BI125"/>
  <c r="BH125"/>
  <c r="BG125"/>
  <c r="BE125"/>
  <c r="BI124"/>
  <c r="BH124"/>
  <c r="BG124"/>
  <c r="BF124"/>
  <c r="BE124"/>
  <c r="BI123"/>
  <c r="BH123"/>
  <c r="BG123"/>
  <c r="BF123"/>
  <c r="BE123"/>
  <c r="BI122"/>
  <c r="BH122"/>
  <c r="BG122"/>
  <c r="BF122"/>
  <c r="BE122"/>
  <c r="BI121"/>
  <c r="BH121"/>
  <c r="BG121"/>
  <c r="BF121"/>
  <c r="BE121"/>
  <c r="BI120"/>
  <c r="BH120"/>
  <c r="BG120"/>
  <c r="BF120"/>
  <c r="BE120"/>
  <c r="J90"/>
  <c r="J89"/>
  <c r="F89"/>
  <c r="F87"/>
  <c r="E85"/>
  <c r="J16"/>
  <c r="E16"/>
  <c r="F90"/>
  <c r="J15"/>
  <c r="J10"/>
  <c r="J87"/>
  <c i="1" r="L90"/>
  <c r="AM90"/>
  <c r="AM89"/>
  <c r="L89"/>
  <c r="AM87"/>
  <c r="L87"/>
  <c r="L85"/>
  <c r="L84"/>
  <c i="2" r="BK398"/>
  <c r="BK350"/>
  <c r="BK330"/>
  <c r="BK172"/>
  <c r="BK414"/>
  <c r="J366"/>
  <c r="BK309"/>
  <c r="BK176"/>
  <c r="BK155"/>
  <c r="BK391"/>
  <c r="J287"/>
  <c r="BK185"/>
  <c r="BK467"/>
  <c r="BK406"/>
  <c r="BK343"/>
  <c r="J206"/>
  <c r="J155"/>
  <c r="BK463"/>
  <c r="BK416"/>
  <c r="BK366"/>
  <c r="BK316"/>
  <c r="BK166"/>
  <c r="BK419"/>
  <c r="J406"/>
  <c r="J383"/>
  <c r="J319"/>
  <c r="J483"/>
  <c r="BK412"/>
  <c r="BK393"/>
  <c r="BK342"/>
  <c r="J325"/>
  <c r="BK275"/>
  <c r="J153"/>
  <c r="J461"/>
  <c r="BK396"/>
  <c r="J359"/>
  <c r="BK319"/>
  <c r="BK282"/>
  <c r="J166"/>
  <c r="BK346"/>
  <c r="BK221"/>
  <c r="J164"/>
  <c r="J372"/>
  <c r="J342"/>
  <c r="BK189"/>
  <c r="BK461"/>
  <c r="BK353"/>
  <c r="BK183"/>
  <c r="J484"/>
  <c r="BK359"/>
  <c r="BK325"/>
  <c r="BK214"/>
  <c r="BK151"/>
  <c r="J417"/>
  <c r="BK335"/>
  <c r="J210"/>
  <c r="J151"/>
  <c r="BK442"/>
  <c r="J374"/>
  <c r="BK352"/>
  <c r="BK204"/>
  <c r="J486"/>
  <c r="BK417"/>
  <c r="BK401"/>
  <c r="BK376"/>
  <c r="J314"/>
  <c r="J449"/>
  <c r="BK400"/>
  <c r="J353"/>
  <c r="BK336"/>
  <c r="BK228"/>
  <c r="BK484"/>
  <c r="J401"/>
  <c r="J349"/>
  <c r="BK328"/>
  <c r="BK287"/>
  <c r="J178"/>
  <c r="J463"/>
  <c r="J357"/>
  <c r="BK326"/>
  <c r="BK181"/>
  <c r="BK456"/>
  <c r="BK387"/>
  <c r="J323"/>
  <c r="J250"/>
  <c r="J156"/>
  <c r="J393"/>
  <c r="J352"/>
  <c r="J344"/>
  <c r="BK226"/>
  <c r="BK156"/>
  <c r="J436"/>
  <c r="J347"/>
  <c r="BK215"/>
  <c r="J168"/>
  <c r="BK478"/>
  <c r="J419"/>
  <c r="BK368"/>
  <c r="J308"/>
  <c r="BK174"/>
  <c r="BK434"/>
  <c r="BK404"/>
  <c r="J391"/>
  <c r="J343"/>
  <c r="BK292"/>
  <c r="BK469"/>
  <c r="J414"/>
  <c r="J402"/>
  <c r="BK364"/>
  <c r="J330"/>
  <c r="J316"/>
  <c r="BK178"/>
  <c r="BK483"/>
  <c r="BK403"/>
  <c r="J364"/>
  <c r="J333"/>
  <c r="J292"/>
  <c r="J181"/>
  <c r="BK374"/>
  <c r="J336"/>
  <c r="BK210"/>
  <c r="BK170"/>
  <c r="BK395"/>
  <c r="BK338"/>
  <c r="J263"/>
  <c r="J204"/>
  <c r="BK402"/>
  <c r="J389"/>
  <c r="BK347"/>
  <c r="J275"/>
  <c r="J174"/>
  <c r="J440"/>
  <c r="J350"/>
  <c r="BK333"/>
  <c r="BK164"/>
  <c r="J147"/>
  <c r="J438"/>
  <c r="J400"/>
  <c r="J355"/>
  <c r="J226"/>
  <c i="1" r="AS94"/>
  <c i="2" r="BK436"/>
  <c r="J412"/>
  <c r="J396"/>
  <c r="J370"/>
  <c r="J317"/>
  <c r="BK168"/>
  <c r="J442"/>
  <c r="J404"/>
  <c r="BK355"/>
  <c r="BK317"/>
  <c r="J189"/>
  <c r="BK455"/>
  <c r="J376"/>
  <c r="J345"/>
  <c r="J309"/>
  <c r="J215"/>
  <c r="J172"/>
  <c r="J395"/>
  <c r="BK345"/>
  <c r="BK250"/>
  <c r="J467"/>
  <c r="J397"/>
  <c r="BK344"/>
  <c r="J214"/>
  <c r="J179"/>
  <c r="J456"/>
  <c r="BK383"/>
  <c r="J321"/>
  <c r="BK206"/>
  <c r="BK153"/>
  <c r="BK438"/>
  <c r="J385"/>
  <c r="J221"/>
  <c r="J183"/>
  <c r="BK486"/>
  <c r="J434"/>
  <c r="BK372"/>
  <c r="BK321"/>
  <c r="J176"/>
  <c r="BK440"/>
  <c r="BK389"/>
  <c r="BK349"/>
  <c r="J328"/>
  <c r="J478"/>
  <c r="J408"/>
  <c r="BK357"/>
  <c r="BK314"/>
  <c r="J159"/>
  <c r="J398"/>
  <c r="J368"/>
  <c r="J346"/>
  <c r="J228"/>
  <c r="J469"/>
  <c r="J403"/>
  <c r="J282"/>
  <c r="BK159"/>
  <c r="BK448"/>
  <c r="J387"/>
  <c r="BK323"/>
  <c r="J185"/>
  <c r="J455"/>
  <c r="J416"/>
  <c r="BK397"/>
  <c r="J326"/>
  <c r="J170"/>
  <c r="J448"/>
  <c r="BK408"/>
  <c r="BK385"/>
  <c r="J338"/>
  <c r="BK263"/>
  <c r="BK147"/>
  <c r="BK449"/>
  <c r="BK370"/>
  <c r="J335"/>
  <c r="BK308"/>
  <c r="BK179"/>
  <c l="1" r="R146"/>
  <c r="P158"/>
  <c r="BK332"/>
  <c r="T358"/>
  <c r="P369"/>
  <c r="BK399"/>
  <c r="J399"/>
  <c r="J109"/>
  <c r="P407"/>
  <c r="R441"/>
  <c r="T146"/>
  <c r="T158"/>
  <c r="T332"/>
  <c r="R375"/>
  <c r="T407"/>
  <c r="BK462"/>
  <c r="J462"/>
  <c r="J114"/>
  <c r="BK205"/>
  <c r="J205"/>
  <c r="J99"/>
  <c r="R332"/>
  <c r="P358"/>
  <c r="R369"/>
  <c r="BK407"/>
  <c r="J407"/>
  <c r="J111"/>
  <c r="BK441"/>
  <c r="J441"/>
  <c r="J113"/>
  <c r="R205"/>
  <c r="BK348"/>
  <c r="J348"/>
  <c r="J103"/>
  <c r="P375"/>
  <c r="R407"/>
  <c r="P441"/>
  <c r="T205"/>
  <c r="T348"/>
  <c r="R358"/>
  <c r="T369"/>
  <c r="P399"/>
  <c r="R418"/>
  <c r="P462"/>
  <c r="P482"/>
  <c r="P146"/>
  <c r="R158"/>
  <c r="P348"/>
  <c r="T375"/>
  <c r="P418"/>
  <c r="T462"/>
  <c r="T482"/>
  <c r="BK146"/>
  <c r="J146"/>
  <c r="J96"/>
  <c r="BK158"/>
  <c r="J158"/>
  <c r="J97"/>
  <c r="P332"/>
  <c r="P331"/>
  <c r="BK358"/>
  <c r="J358"/>
  <c r="J105"/>
  <c r="BK369"/>
  <c r="J369"/>
  <c r="J107"/>
  <c r="T399"/>
  <c r="BK418"/>
  <c r="J418"/>
  <c r="J112"/>
  <c r="T441"/>
  <c r="BK482"/>
  <c r="J482"/>
  <c r="J115"/>
  <c r="P205"/>
  <c r="R348"/>
  <c r="BK375"/>
  <c r="J375"/>
  <c r="J108"/>
  <c r="R399"/>
  <c r="T418"/>
  <c r="R462"/>
  <c r="R482"/>
  <c r="BK203"/>
  <c r="J203"/>
  <c r="J98"/>
  <c r="BK367"/>
  <c r="J367"/>
  <c r="J106"/>
  <c r="BK356"/>
  <c r="J356"/>
  <c r="J104"/>
  <c r="BK329"/>
  <c r="J329"/>
  <c r="J100"/>
  <c r="BK405"/>
  <c r="J405"/>
  <c r="J110"/>
  <c r="BK485"/>
  <c r="J485"/>
  <c r="J116"/>
  <c r="J138"/>
  <c r="F141"/>
  <c r="BF151"/>
  <c r="BF153"/>
  <c r="BF174"/>
  <c r="BF226"/>
  <c r="BF228"/>
  <c r="BF330"/>
  <c r="BF333"/>
  <c r="BF338"/>
  <c r="BF352"/>
  <c r="BF353"/>
  <c r="BF355"/>
  <c r="BF383"/>
  <c r="BF385"/>
  <c r="BF391"/>
  <c r="BF406"/>
  <c r="BF417"/>
  <c r="BF467"/>
  <c r="BF486"/>
  <c r="BF156"/>
  <c r="BF166"/>
  <c r="BF189"/>
  <c r="BF308"/>
  <c r="BF321"/>
  <c r="BF344"/>
  <c r="BF345"/>
  <c r="BF349"/>
  <c r="BF350"/>
  <c r="BF376"/>
  <c r="BF389"/>
  <c r="BF463"/>
  <c r="BF155"/>
  <c r="BF176"/>
  <c r="BF183"/>
  <c r="BF185"/>
  <c r="BF204"/>
  <c r="BF210"/>
  <c r="BF214"/>
  <c r="BF221"/>
  <c r="BF263"/>
  <c r="BF282"/>
  <c r="BF335"/>
  <c r="BF366"/>
  <c r="BF372"/>
  <c r="BF387"/>
  <c r="BF416"/>
  <c r="BF419"/>
  <c r="BF469"/>
  <c r="BF478"/>
  <c r="BF483"/>
  <c r="BF147"/>
  <c r="BF159"/>
  <c r="BF181"/>
  <c r="BF215"/>
  <c r="BF287"/>
  <c r="BF314"/>
  <c r="BF325"/>
  <c r="BF342"/>
  <c r="BF343"/>
  <c r="BF347"/>
  <c r="BF359"/>
  <c r="BF402"/>
  <c r="BF404"/>
  <c r="BF414"/>
  <c r="BF438"/>
  <c r="BF440"/>
  <c r="BF448"/>
  <c r="BF456"/>
  <c r="BF170"/>
  <c r="BF178"/>
  <c r="BF179"/>
  <c r="BF250"/>
  <c r="BF323"/>
  <c r="BF336"/>
  <c r="BF357"/>
  <c r="BF364"/>
  <c r="BF370"/>
  <c r="BF374"/>
  <c r="BF393"/>
  <c r="BF397"/>
  <c r="BF400"/>
  <c r="BF401"/>
  <c r="BF434"/>
  <c r="BF436"/>
  <c r="BF442"/>
  <c r="BF461"/>
  <c r="BF168"/>
  <c r="BF292"/>
  <c r="BF309"/>
  <c r="BF316"/>
  <c r="BF317"/>
  <c r="BF328"/>
  <c r="BF172"/>
  <c r="BF206"/>
  <c r="BF275"/>
  <c r="BF319"/>
  <c r="BF326"/>
  <c r="BF398"/>
  <c r="BF403"/>
  <c r="BF449"/>
  <c r="BF484"/>
  <c r="BF164"/>
  <c r="BF346"/>
  <c r="BF368"/>
  <c r="BF395"/>
  <c r="BF396"/>
  <c r="BF408"/>
  <c r="BF412"/>
  <c r="BF455"/>
  <c r="J33"/>
  <c i="1" r="AV95"/>
  <c i="2" r="F35"/>
  <c i="1" r="BB95"/>
  <c r="BB94"/>
  <c r="W31"/>
  <c i="2" r="F37"/>
  <c i="1" r="BD95"/>
  <c r="BD94"/>
  <c r="W33"/>
  <c i="2" r="F36"/>
  <c i="1" r="BC95"/>
  <c r="BC94"/>
  <c r="AY94"/>
  <c i="2" r="F33"/>
  <c i="1" r="AZ95"/>
  <c r="AZ94"/>
  <c r="W29"/>
  <c i="2" l="1" r="P145"/>
  <c r="P144"/>
  <c i="1" r="AU95"/>
  <c i="2" r="R331"/>
  <c r="T145"/>
  <c r="BK331"/>
  <c r="J331"/>
  <c r="J101"/>
  <c r="T331"/>
  <c r="R145"/>
  <c r="R144"/>
  <c r="BK145"/>
  <c r="BK144"/>
  <c r="J144"/>
  <c r="J94"/>
  <c r="J28"/>
  <c r="J332"/>
  <c r="J102"/>
  <c i="1" r="AU94"/>
  <c r="AX94"/>
  <c r="W32"/>
  <c r="AV94"/>
  <c r="AK29"/>
  <c i="2" r="J125"/>
  <c r="J119"/>
  <c r="J29"/>
  <c r="J30"/>
  <c i="1" r="AG95"/>
  <c r="AG94"/>
  <c r="AK26"/>
  <c i="2" l="1" r="T144"/>
  <c r="BF125"/>
  <c r="J145"/>
  <c r="J95"/>
  <c r="F34"/>
  <c i="1" r="BA95"/>
  <c r="BA94"/>
  <c r="AW94"/>
  <c r="AK30"/>
  <c r="AK35"/>
  <c i="2" r="J127"/>
  <c r="J34"/>
  <c i="1" r="AW95"/>
  <c r="AT95"/>
  <c r="AN95"/>
  <c i="2" l="1" r="J39"/>
  <c i="1" r="W30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<sst xmlns="http://schemas.openxmlformats.org/spreadsheetml/2006/main">
  <si>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</si>
  <si>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</si>
  <si>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</si>
  <si>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</si>
  <si>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</si>
  <si>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{9f1aadb3-34e1-4d99-95b0-fe0c8267de79}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</si>
  <si>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</si>
  <si>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</si>
  <si>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</si>
  <si>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</si>
  <si>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</si>
  <si>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</si>
  <si>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</si>
  <si>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AABJ22a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</si>
  <si>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</si>
  <si>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</si>
  <si>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a modernizácia strediska praktického vyučovania P.O.Hviezdoslava 230/13, Zvolen</t>
  </si>
  <si>
    <t>JKSO:</t>
  </si>
  <si>
    <t>KS:</t>
  </si>
  <si>
    <t>Miesto:</t>
  </si>
  <si>
    <t>Zvolen</t>
  </si>
  <si>
    <t>Dátum:</t>
  </si>
  <si>
    <t>19. 8. 2023</t>
  </si>
  <si>
    <t>Objednávateľ:</t>
  </si>
  <si>
    <t>IČO:</t>
  </si>
  <si>
    <t xml:space="preserve">SOŠ hotel.služieb a obchodu,Jabloňová 1351,Zvolen </t>
  </si>
  <si>
    <t>IČ DPH:</t>
  </si>
  <si>
    <t>Zhotoviteľ:</t>
  </si>
  <si>
    <t>Vyplň údaj</t>
  </si>
  <si>
    <t>Projektant:</t>
  </si>
  <si>
    <t>AABJ s.r.o.,Na Troskách 3, Banská Bystrica</t>
  </si>
  <si>
    <t>True</t>
  </si>
  <si>
    <t>Spracovateľ:</t>
  </si>
  <si>
    <t>L.Spiššák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</si>
  <si>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</si>
  <si>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</si>
  <si>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</si>
  <si>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</si>
  <si>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</si>
  <si>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</si>
  <si>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</si>
  <si>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</si>
  <si>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</si>
  <si>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</si>
  <si>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</si>
  <si>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</si>
  <si>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</si>
  <si>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</si>
  <si>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</si>
  <si>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</si>
  <si>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</si>
  <si>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</si>
  <si>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</si>
  <si>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</si>
  <si>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</si>
  <si>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</si>
  <si>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</si>
  <si>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</si>
  <si>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</si>
  <si>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</si>
  <si>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</si>
  <si>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</si>
  <si>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</si>
  <si>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</si>
  <si>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</si>
  <si>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</si>
  <si>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</si>
  <si>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</si>
  <si>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</si>
  <si>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</si>
  <si>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</si>
  <si>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</si>
  <si>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</si>
  <si>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</si>
  <si>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</si>
  <si>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</si>
  <si>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</si>
  <si>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</si>
  <si>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</si>
  <si>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</si>
  <si>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</si>
  <si>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</si>
  <si>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</si>
  <si>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</si>
  <si>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</si>
  <si>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</si>
  <si>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</si>
  <si>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</si>
  <si>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</si>
  <si>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</si>
  <si>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</si>
  <si>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3 - Zvislé a kompletné konštrukcie</t>
  </si>
  <si>
    <t xml:space="preserve">    6 - Úpravy povrchov, podlahy, osadenie</t>
  </si>
  <si>
    <t xml:space="preserve">    8 - Zdravotechnika (viď. samostatný podrobný rozpočet)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</si>
  <si>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</si>
  <si>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</si>
  <si>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</si>
  <si>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</si>
  <si>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713 - Izolácie tepelné</t>
  </si>
  <si>
    <t xml:space="preserve">    721 - Zdravotechnika (viď. samostatný podrobný rozpočet)</t>
  </si>
  <si>
    <t xml:space="preserve">    725 - Zdravotechnika - zariaďovacie predmety</t>
  </si>
  <si>
    <t xml:space="preserve">    735 - Ústredné kúrenie - vykurovacie telesá</t>
  </si>
  <si>
    <t xml:space="preserve">    763 - Konštrukcie sádrokartónové</t>
  </si>
  <si>
    <t xml:space="preserve">    766 - Konštrukcie stolárske</t>
  </si>
  <si>
    <t xml:space="preserve">    767 - Konštrukcie doplnkové kovové</t>
  </si>
  <si>
    <t xml:space="preserve">    769 - Vzduchotechnické zariadenie (viď.samostatný podrobný rozpočet)</t>
  </si>
  <si>
    <t xml:space="preserve">    771 - Podlahy z dlaždíc</t>
  </si>
  <si>
    <t xml:space="preserve">    781 - Obklady</t>
  </si>
  <si>
    <t xml:space="preserve">    783 - Nátery</t>
  </si>
  <si>
    <t xml:space="preserve">    784 - Maľby</t>
  </si>
  <si>
    <t xml:space="preserve">    21-M - Elektromontáže (viď.samostatný-podrobný rozpočet)</t>
  </si>
  <si>
    <t>HZS - Hodinové zúčtovacie sadzby</t>
  </si>
  <si>
    <t>2) Ostatné náklady</t>
  </si>
  <si>
    <t>GZS</t>
  </si>
  <si>
    <t>VRN</t>
  </si>
  <si>
    <t>2</t>
  </si>
  <si>
    <t>Projektové práce</t>
  </si>
  <si>
    <t>Sťažené podmienky</t>
  </si>
  <si>
    <t>Prevádzkové vplyvy</t>
  </si>
  <si>
    <t>Iné VRN</t>
  </si>
  <si>
    <t>Kompletačná činnosť</t>
  </si>
  <si>
    <t>KOMPLETACNA</t>
  </si>
  <si>
    <t>Celkové náklady za stavbu 1) + 2)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</si>
  <si>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</si>
  <si>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</si>
  <si>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</si>
  <si>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</si>
  <si>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</si>
  <si>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</si>
  <si>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</si>
  <si>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</si>
  <si>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</si>
  <si>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</si>
  <si>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</si>
  <si>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</si>
  <si>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</si>
  <si>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</si>
  <si>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</si>
  <si>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3</t>
  </si>
  <si>
    <t>Zvislé a kompletné konštrukcie</t>
  </si>
  <si>
    <t>K</t>
  </si>
  <si>
    <t>342272103</t>
  </si>
  <si>
    <t>Priečky z tvárnic YTONG hr. 125 mm P2-500 hladkých, na MVC a maltu YTONG (125x249x599)</t>
  </si>
  <si>
    <t>m2</t>
  </si>
  <si>
    <t>4</t>
  </si>
  <si>
    <t>-752911548</t>
  </si>
  <si>
    <t>VV</t>
  </si>
  <si>
    <t xml:space="preserve">"m.č.1.04-1.05"               (0,60+1,30)*3,90 -0,90*1,97</t>
  </si>
  <si>
    <t xml:space="preserve">"m.č.1.05 a 1.09-1.10"  (1,80+0,85+0,25)*4,00 -0,90*1,97</t>
  </si>
  <si>
    <t>Súčet</t>
  </si>
  <si>
    <t>342948112.S</t>
  </si>
  <si>
    <t>Ukotvenie priečok k murovaným konštrukciám priskrutkovaním</t>
  </si>
  <si>
    <t>m</t>
  </si>
  <si>
    <t>1729170187</t>
  </si>
  <si>
    <t>3,90*2 +4,00*2</t>
  </si>
  <si>
    <t>342948116.S</t>
  </si>
  <si>
    <t>Ukončenie priečok hr. nad 100 mm ku konštrukciám polyuretánovou penou</t>
  </si>
  <si>
    <t>-1682440730</t>
  </si>
  <si>
    <t>(0,60+1,30)+(1,80+0,85+0,25)</t>
  </si>
  <si>
    <t>317165102</t>
  </si>
  <si>
    <t>Prekladový trámec YTONG šírky 125 mm, výšky 124 mm, dĺžky 1250 mm</t>
  </si>
  <si>
    <t>ks</t>
  </si>
  <si>
    <t>-1466793608</t>
  </si>
  <si>
    <t>5</t>
  </si>
  <si>
    <t>346244355.S</t>
  </si>
  <si>
    <t>Obmurovka Kombifix-ov pre závesné WC, plôch rovných z pórobetónových tvárnic hrúbky 100 mm</t>
  </si>
  <si>
    <t>-2064911579</t>
  </si>
  <si>
    <t>1,10*1,30*2 + 0,90*1,30*3 + 0,88*1,30 + 1,885*1,30</t>
  </si>
  <si>
    <t>6</t>
  </si>
  <si>
    <t>Úpravy povrchov, podlahy, osadenie</t>
  </si>
  <si>
    <t>642944121.S</t>
  </si>
  <si>
    <t>Dodatočná montáž oceľovej dverovej zárubne, plochy otvoru do 2,5 m2</t>
  </si>
  <si>
    <t>-1339612005</t>
  </si>
  <si>
    <t xml:space="preserve">"ozn. za2(pre d1)        600x1970mm"    1+1</t>
  </si>
  <si>
    <t xml:space="preserve">"ozn. za4(pre d4)        800x1970mm"    1+3</t>
  </si>
  <si>
    <t xml:space="preserve">"ozn. za3(pre d2,d3) 900x1970mm"    2</t>
  </si>
  <si>
    <t>7</t>
  </si>
  <si>
    <t>M</t>
  </si>
  <si>
    <t>553310008300.S</t>
  </si>
  <si>
    <t>Zárubňa oceľová 600x1970mm L/P (ozn.za2)</t>
  </si>
  <si>
    <t>8</t>
  </si>
  <si>
    <t>-500678851</t>
  </si>
  <si>
    <t>1,00"Ľ" + 1,00"P"</t>
  </si>
  <si>
    <t>553310008700.S</t>
  </si>
  <si>
    <t>Zárubňa oceľová 800x1970mm L/P (ozn.za4)</t>
  </si>
  <si>
    <t>-1156479772</t>
  </si>
  <si>
    <t>1,00"Ľ" + 3,00"P"</t>
  </si>
  <si>
    <t>9</t>
  </si>
  <si>
    <t>553310008900.S</t>
  </si>
  <si>
    <t>Zárubňa oceľová 900x1970mm P (ozn.za3)</t>
  </si>
  <si>
    <t>1045598840</t>
  </si>
  <si>
    <t>2,00"P"</t>
  </si>
  <si>
    <t>10</t>
  </si>
  <si>
    <t>611403399.S</t>
  </si>
  <si>
    <t>Hrubá výplň rýh v stropoch akoukoľvek maltou, akejkoľvek šírky ryhy</t>
  </si>
  <si>
    <t>-1093329063</t>
  </si>
  <si>
    <t xml:space="preserve">"po nových elektrorozvodoch"    3,50</t>
  </si>
  <si>
    <t>11</t>
  </si>
  <si>
    <t>611421331.S</t>
  </si>
  <si>
    <t>Oprava vnútorných vápenných omietok stropov železobet.rovných a klenieb, opravovaná plocha nad 10 do 30 % štukových</t>
  </si>
  <si>
    <t>-1672572011</t>
  </si>
  <si>
    <t xml:space="preserve">"výmera viď. odsekanie poškod.povrchov resp. po vysprávkach elektrorozvodov"   71,79</t>
  </si>
  <si>
    <t>12</t>
  </si>
  <si>
    <t>612481119.S</t>
  </si>
  <si>
    <t>Potiahnutie vnútorných stien sklotextilnou mriežkou s celoplošným prilepením (na nové murivo priečok Ytong)</t>
  </si>
  <si>
    <t>-1724143252</t>
  </si>
  <si>
    <t>15,464"m2" *2"strany"</t>
  </si>
  <si>
    <t>13</t>
  </si>
  <si>
    <t>612403399.S</t>
  </si>
  <si>
    <t>Hrubá výplň rýh na stenách akoukoľvek maltou, akejkoľvek šírky ryhy</t>
  </si>
  <si>
    <t>621549501</t>
  </si>
  <si>
    <t xml:space="preserve">"po nových rozvodoc ZTI a elektro"   20,00</t>
  </si>
  <si>
    <t>14</t>
  </si>
  <si>
    <t>612421331.S</t>
  </si>
  <si>
    <t>Oprava vnútorných vápenných omietok stien(nad obkladmi a olej.nátermi), v množstve opravenej plochy nad 10 do 30 % štukových</t>
  </si>
  <si>
    <t>-1871953685</t>
  </si>
  <si>
    <t>15</t>
  </si>
  <si>
    <t>612460364.S</t>
  </si>
  <si>
    <t>Vnútorná omietka stien vyrovnávacia(pod keram.obklady v otlč.plochách), vápennocem. 1-vrstvová, hr. 15 mm</t>
  </si>
  <si>
    <t>-43312727</t>
  </si>
  <si>
    <t xml:space="preserve">"výmera viď.otlčenie pôvod.keram.obkladov"  205,491</t>
  </si>
  <si>
    <t>16</t>
  </si>
  <si>
    <t>632452243.S</t>
  </si>
  <si>
    <t>Cementový poter vyrovnávací-vysprávkový(vhodný aj ako spádový), pevnosti v tlaku 25 MPa, hr. 20 mm (ozn. po1)</t>
  </si>
  <si>
    <t>-1676887453</t>
  </si>
  <si>
    <t xml:space="preserve">"m.č.1.06-1.11a1.16"     7,57+9,50+1,95+2,64+4,88+6,05+10,14</t>
  </si>
  <si>
    <t>17</t>
  </si>
  <si>
    <t>632450115</t>
  </si>
  <si>
    <t>Cementový poter PCI Pericem B 25, triedy CT-C25-F4, hr. 80 mm - vhodný aj ako spádový (ozn.po2)</t>
  </si>
  <si>
    <t>1009547566</t>
  </si>
  <si>
    <t xml:space="preserve">"m.č.1.04,1.05a1.16"    51,89+27,46+12,65</t>
  </si>
  <si>
    <t>18</t>
  </si>
  <si>
    <t>632452641.S</t>
  </si>
  <si>
    <t>Cementová samonivelizačná stierka pod dlažbu, pevnosti v tlaku 25 MPa, hr. 2 mm, vč. penetrácie (ozn. po1,po2)</t>
  </si>
  <si>
    <t>-1917188243</t>
  </si>
  <si>
    <t xml:space="preserve">"po1 - m.č.1.06-1.11a1.14"  7,57+9,50+1,95+2,64+4,88+6,05+10,14</t>
  </si>
  <si>
    <t xml:space="preserve">"po2 - M.č.1.04,1.05a1,16"  51,89+27,46+12,65</t>
  </si>
  <si>
    <t>19</t>
  </si>
  <si>
    <t>624601100</t>
  </si>
  <si>
    <t>Tmelenie škár - styk obklad&amp;dlažba(s dodaním hmôt napr.Bostik) s prierezom 5x5mm (ozn.po1 a po2)</t>
  </si>
  <si>
    <t>-2066171081</t>
  </si>
  <si>
    <t>"m.č.1.04"</t>
  </si>
  <si>
    <t>(3,97+3,76)*2+(4,2+4,29)*2+(5,2+3,97)*2-2,4*2-1,82*2-1,54-0,90+0,7*2+0,6*2+0,3*2+0,8*2</t>
  </si>
  <si>
    <t>"m.č.1.05"</t>
  </si>
  <si>
    <t>(17,60+2,00+0,10*2+0,30)*2-0,80*5-0,90*3-0,60-1,57-2,40+0,70*2+0,15*2</t>
  </si>
  <si>
    <t xml:space="preserve">"m.č.1.06"   (3,00+3,10+0,40)*2-0,60</t>
  </si>
  <si>
    <t xml:space="preserve">"m.č.1.07"   (4,20+2,45+0,30)*2-0,70-0,60</t>
  </si>
  <si>
    <t xml:space="preserve">"m.č.1.08"   (2,05+0,95)*2-0,60</t>
  </si>
  <si>
    <t xml:space="preserve">"m.č.1.09"   (2,612+1,10)*2-0,60</t>
  </si>
  <si>
    <t xml:space="preserve">"m.č.1.10"   (2,612+1,90)*2-0,90</t>
  </si>
  <si>
    <t xml:space="preserve">"m.č.1.11"   (2,23+2,65)*2-0,80</t>
  </si>
  <si>
    <t xml:space="preserve">"m.č.1.14"   (3,621+2,807)*2-0,90</t>
  </si>
  <si>
    <t xml:space="preserve">"m.č.1.16"   (2,801+4,546)*2-0,60-0,90</t>
  </si>
  <si>
    <t>Zdravotechnika (viď. samostatný podrobný rozpočet)</t>
  </si>
  <si>
    <t>386941100</t>
  </si>
  <si>
    <t>HSV práce pre ZTI (zemné práce, zvislé konštr.,vodorov.konštr.,komunikácie,rúrové vedenie a presun hmôt)</t>
  </si>
  <si>
    <t>kpl</t>
  </si>
  <si>
    <t>363570461</t>
  </si>
  <si>
    <t>Ostatné konštrukcie a práce-búranie</t>
  </si>
  <si>
    <t>21</t>
  </si>
  <si>
    <t>610991111.S</t>
  </si>
  <si>
    <t>Zakrývanie výplní vnútorných okenných otvorov, predmetov a konštrukcií</t>
  </si>
  <si>
    <t>2006775339</t>
  </si>
  <si>
    <t xml:space="preserve">"okná"   2,12*1,47 +1,02*2,05*2 +0,45*0,90*(2+2) +1,20*1,50*3</t>
  </si>
  <si>
    <t>"mraziace boxy" 2,40*(3,10+1,40) +2,80*2,80</t>
  </si>
  <si>
    <t>22</t>
  </si>
  <si>
    <t>767581801.S</t>
  </si>
  <si>
    <t xml:space="preserve">Demontáž SDK podhľadov hladkých/kazetových,  -0,00500t</t>
  </si>
  <si>
    <t>1337320041</t>
  </si>
  <si>
    <t xml:space="preserve">"m.č. 1.06-1.08"         7,57+9,50+1,95</t>
  </si>
  <si>
    <t xml:space="preserve">"m.č. 1.09,1.10a,b"   2,41+2,38+2,35</t>
  </si>
  <si>
    <t>23</t>
  </si>
  <si>
    <t>767582800.S</t>
  </si>
  <si>
    <t xml:space="preserve">Demontáž podhľadov roštov,  -0,00200t</t>
  </si>
  <si>
    <t>226582502</t>
  </si>
  <si>
    <t>24</t>
  </si>
  <si>
    <t>968061125.S</t>
  </si>
  <si>
    <t>Vyvesenie dreveného dverného krídla do suti plochy do 2 m2, -0,02400t</t>
  </si>
  <si>
    <t>709560001</t>
  </si>
  <si>
    <t xml:space="preserve">"60/197"      6+4+3</t>
  </si>
  <si>
    <t xml:space="preserve">"80/197"      1+5</t>
  </si>
  <si>
    <t xml:space="preserve">"90/197"      1+1</t>
  </si>
  <si>
    <t xml:space="preserve">"154/210"  2</t>
  </si>
  <si>
    <t>25</t>
  </si>
  <si>
    <t>968072455.S</t>
  </si>
  <si>
    <t xml:space="preserve">Vybúranie kovových dverových zárubní plochy do 2 m2,  -0,07600t</t>
  </si>
  <si>
    <t>887301404</t>
  </si>
  <si>
    <t>0,60*1,97*(6+4+3)</t>
  </si>
  <si>
    <t>0,80*1,97*(1+5)</t>
  </si>
  <si>
    <t>0,90*1,97*(1+1)</t>
  </si>
  <si>
    <t>26</t>
  </si>
  <si>
    <t>968072456.S</t>
  </si>
  <si>
    <t xml:space="preserve">Vybúranie kovových dverových zárubní plochy nad 2 m2,  -0,06300t</t>
  </si>
  <si>
    <t>2011145658</t>
  </si>
  <si>
    <t>1,64*2,15</t>
  </si>
  <si>
    <t>27</t>
  </si>
  <si>
    <t>978059511.S</t>
  </si>
  <si>
    <t xml:space="preserve">Odsekanie a odobratie obkladov stien z obkladačiek vnútorných vrátane podkladovej omietky,  -0,06800t</t>
  </si>
  <si>
    <t>1507196017</t>
  </si>
  <si>
    <t>"obklady"</t>
  </si>
  <si>
    <t xml:space="preserve">"m.č.1.04a"    (3,761+3,97*2+3,50)*2,10-1,64*2,10-2,40*2,10+0,60*2,10*2+0,35*2,10*2</t>
  </si>
  <si>
    <t xml:space="preserve">                           (4,291+4,20*2+4,072)*2,10-2,40*2,10-1,82*2,10-                     2,12*0,90+(2,12+2*0,90)*0,40+0,57*2,10*2</t>
  </si>
  <si>
    <t xml:space="preserve">                           (3,52*2+3,85+3,973)*2,10-1,82*2,10-0,90*1,97-1,02*0,90+(1,02+2*0,90)*0,50</t>
  </si>
  <si>
    <t xml:space="preserve">"m.č.1.04b"    (1,58+2,583)*2*2,10-1,02*0,90-0,95*2,10+(1,02+2*0,90)*0,50</t>
  </si>
  <si>
    <t xml:space="preserve">"m.č.1.05"      (1,75+1,15+0,10+4,80)*2,10-0,95*2,10-0,90*2,00*2</t>
  </si>
  <si>
    <t xml:space="preserve">"m.č.1.06"      ((3,00+0,40+0,50)*2+2,286+2,70)*2,10-0,45*0,30*2+(0,45+0,45*2)*2</t>
  </si>
  <si>
    <t xml:space="preserve">"m.č.1.07"      ((4,20+2,05+0,40+0,30)*2*2,10-0,70*2,10-0,60*2,10-1,19*0,30+1,19*0,40+0,30*0,40*2+0,15*0,40*2</t>
  </si>
  <si>
    <t xml:space="preserve">"m.č.1.08"      (2,05+0,95)*2*2,10-0,60*2,10</t>
  </si>
  <si>
    <t xml:space="preserve">"m.č.1.09"      (2,70+0,88)*2*1,50-0,60*1,50</t>
  </si>
  <si>
    <t>"m.č.1.10a,b"((2,60+0,88)*2*1,50-0,60*1,50)*2</t>
  </si>
  <si>
    <t xml:space="preserve">"m.č.1.11"      (2,652+2,23)*2,00</t>
  </si>
  <si>
    <t xml:space="preserve">"m.č.1.16"      (3,00+2,80)*2,00</t>
  </si>
  <si>
    <t>Medzisúčet - obklady</t>
  </si>
  <si>
    <t>"soklíky"</t>
  </si>
  <si>
    <t xml:space="preserve">"m.č.1.05"      (13,30+1,95+0,30)*2*0,15-0,90*0,15*5-1,57*0,15-0,60*0,15*3-0,95*0,15</t>
  </si>
  <si>
    <t xml:space="preserve">"m.č.1.11"      (2,652+2,23)*0,15-0,90*0,15</t>
  </si>
  <si>
    <t xml:space="preserve">"m.č.1.14"      (2,807+3,62)*0,15-0,80*0,15</t>
  </si>
  <si>
    <t xml:space="preserve">"m.č.1.16"      (4,546+2,80)*2*0,15-0,70*0,15-1,00*0,15</t>
  </si>
  <si>
    <t>Medzisúčet - soklíky</t>
  </si>
  <si>
    <t>28</t>
  </si>
  <si>
    <t>962031132.S</t>
  </si>
  <si>
    <t xml:space="preserve">Búranie priečok alebo vybúranie otvorov plochy nad 4 m2 z tehál pálených, plných alebo dutých hr. do 150 mm,  -0,19600t</t>
  </si>
  <si>
    <t>1833967397</t>
  </si>
  <si>
    <t xml:space="preserve">"m.č.1.04a,1.04b" </t>
  </si>
  <si>
    <t>3,45*(2,50+3,50)/2 -1,00*2,03</t>
  </si>
  <si>
    <t xml:space="preserve">"m.č.1.06" </t>
  </si>
  <si>
    <t>(1,43+1,00)*(3,50+3,80)/2 -0,70*2,03</t>
  </si>
  <si>
    <t>2,45*3,80 -0,70*2,03*2</t>
  </si>
  <si>
    <t>"m.č.1.07"</t>
  </si>
  <si>
    <t>(1,10*3+2,775)*3,30 -0,70*2,03*3</t>
  </si>
  <si>
    <t>"m.č.1.09,1.10a,1.10b"</t>
  </si>
  <si>
    <t>(0,88*3,95 -0,70*2,03)*3</t>
  </si>
  <si>
    <t>2,643*3,95 +0,90*3,95</t>
  </si>
  <si>
    <t>1,885*3,95 -0,70*2,03*2</t>
  </si>
  <si>
    <t>29</t>
  </si>
  <si>
    <t>965081712.S</t>
  </si>
  <si>
    <t xml:space="preserve">Búranie dlažieb, bez podklad. lôžka z keramických dlaždíc hr. do 10 mm,  -0,02000t</t>
  </si>
  <si>
    <t>-221066147</t>
  </si>
  <si>
    <t>"ozn. b1"</t>
  </si>
  <si>
    <t xml:space="preserve">"m.č.1.06-1.09"        7,57+9,50+1,95+2,41</t>
  </si>
  <si>
    <t xml:space="preserve">"m.č.1.10a,b-1.11"  2,38+2,35+6,05</t>
  </si>
  <si>
    <t xml:space="preserve">"m .č.1.14"               10,14</t>
  </si>
  <si>
    <t>Medzisúčet - "b1"</t>
  </si>
  <si>
    <t>"ozn. b2"</t>
  </si>
  <si>
    <t xml:space="preserve">"m.č.1.04a,1.04b"  47,76+4,13</t>
  </si>
  <si>
    <t xml:space="preserve">"m.č.1.05"               27,46</t>
  </si>
  <si>
    <t xml:space="preserve">"m.č.1.16"                12,65</t>
  </si>
  <si>
    <t>Medzisúčet - "b2"</t>
  </si>
  <si>
    <t>30</t>
  </si>
  <si>
    <t>965043341.S</t>
  </si>
  <si>
    <t xml:space="preserve">Búranie podkladov pod dlažby, z poterov resp.mazanín hr.do 100 mm, plochy nad 4 m2  -2,20000t</t>
  </si>
  <si>
    <t>m3</t>
  </si>
  <si>
    <t>-1790577651</t>
  </si>
  <si>
    <t xml:space="preserve">"poter hr. 30mm"                             42,35"m2" * 0,03</t>
  </si>
  <si>
    <t xml:space="preserve">"mazanina m.č.1.05 hr. 50mm"   27,46"m2" *0,05</t>
  </si>
  <si>
    <t xml:space="preserve">"zvyšná výmera hr. 50-80mm"  (70,45-27,46)"m2" *(0,05+0,08)/2</t>
  </si>
  <si>
    <t>31</t>
  </si>
  <si>
    <t>713000022.S</t>
  </si>
  <si>
    <t>Odstránenie tepelnej izolácie podláh kladenej voľne z polystyrénu hr. do 10 cm -0,0045t</t>
  </si>
  <si>
    <t>-1196597563</t>
  </si>
  <si>
    <t xml:space="preserve">"hr. 100mm - m.č.1.05časť"  27,46</t>
  </si>
  <si>
    <t xml:space="preserve">"hr. 70mm - zvyšok"                70,45-27,46</t>
  </si>
  <si>
    <t>32</t>
  </si>
  <si>
    <t>978011141.S</t>
  </si>
  <si>
    <t>Otlčenie omietok stropov vnútorných vápenných alebo vápennocementových v rozsahu 10-30 % (15%) -0,01000t</t>
  </si>
  <si>
    <t>531060405</t>
  </si>
  <si>
    <t>"ozn. a1"</t>
  </si>
  <si>
    <t xml:space="preserve">"m.č. 1.04a,1.04b"   (47,76+4,13)*1,15"+15% na oblúky klenieb"</t>
  </si>
  <si>
    <t xml:space="preserve">"m.č. 1.05"                 (4,15*1,15 +0,65*0,95)*1,15"15% na oblúky klenieb" +2,70*1,95 +1,45*0,45</t>
  </si>
  <si>
    <t>33</t>
  </si>
  <si>
    <t>978013141.S</t>
  </si>
  <si>
    <t xml:space="preserve">Otlčenie omietok stien vnútorných vápenných alebo vápennocementových v rozsahu 10-30 %(15%) - (ozn.a1)  -0,01000t</t>
  </si>
  <si>
    <t>120089017</t>
  </si>
  <si>
    <t xml:space="preserve">"m.č.1.04"  (3,97+3,761)*2*(3,56-2,10)-2,41*0,40</t>
  </si>
  <si>
    <t xml:space="preserve">                       (4,20+4,29)*2*(2,91-2,10)-2,41*0,40+2,41*0,65-2,12*0,57+(2,12+2*0,57)*0,45</t>
  </si>
  <si>
    <t xml:space="preserve">                       (5,30+3,973+0,30)*2*(3,72-2,10)-1,02*1,15*2+(1,02+2*1,15)*0,50*2</t>
  </si>
  <si>
    <t xml:space="preserve">"m.č.1.05"  (4,365+2*1,15)*(3,73-2,10)-1,00*0,80+(1,00+2*0,80)*0,65</t>
  </si>
  <si>
    <t xml:space="preserve">                       (2,70+1,98)*2*(4,00-2,10)-1,00*0,80-1,19*0,10</t>
  </si>
  <si>
    <t xml:space="preserve">                       (10,137+1,50)*2*(2,75-2,00)-1,19*0,10</t>
  </si>
  <si>
    <t xml:space="preserve">"m.č.1.06"  (3,00+2,50+0,40)*2*(3,73-2,00)-0,45*0,45*2+0,45*0,45*3*2</t>
  </si>
  <si>
    <t xml:space="preserve">"m.č.1.07"  (2,05+4,20)*2*(3,73-2,00)-0,45*0,45*2+0,45*0,45*3*2</t>
  </si>
  <si>
    <t xml:space="preserve">"m.č.1.08"  (2,05+0,95)*2*(3,73-2,00)</t>
  </si>
  <si>
    <t xml:space="preserve">"m.č.1.09"  (2,61+1,10)*2*(4,00-2,00)</t>
  </si>
  <si>
    <t xml:space="preserve">"m.č.1.10"  (2,61+1,885)*2*(4,00-2,00)</t>
  </si>
  <si>
    <t xml:space="preserve">"m.č.1.11"  (2,23+2,65)*2*1,20</t>
  </si>
  <si>
    <t xml:space="preserve">"m.č.1.14"  (3,62+2,80)*2*1,10</t>
  </si>
  <si>
    <t xml:space="preserve">"m.č.1.16"  (4,49+2,80)*2*1,00</t>
  </si>
  <si>
    <t>34</t>
  </si>
  <si>
    <t>971033451.S</t>
  </si>
  <si>
    <t xml:space="preserve">Vybúranie otvoru v murive tehl. plochy do 0,25 m2 hr. do 450 mm (pre vyustenie potr.VZT o rozm.350/350mm)  -0,21900t</t>
  </si>
  <si>
    <t>2145023074</t>
  </si>
  <si>
    <t>35</t>
  </si>
  <si>
    <t>931961130</t>
  </si>
  <si>
    <t>Vložky do dilatačných škár zvislé(podlaha pri stenách), z polystyrénovej dosky hr. 10 mm (ozn.po2)</t>
  </si>
  <si>
    <t>-408585011</t>
  </si>
  <si>
    <t>"m.č.1.04" ((3,97+3,761)*2 +(4,20+4,291)*2 +(5,20+3,973)*2)*0,10</t>
  </si>
  <si>
    <t>"m.č.1.05" ((17,60+2,00+0,30)*2)*0,10</t>
  </si>
  <si>
    <t>"m.č.1.16" ((4,546+2,801)*2)*0,10</t>
  </si>
  <si>
    <t>36</t>
  </si>
  <si>
    <t>HZS000125.S</t>
  </si>
  <si>
    <t>Stavebno-montážne a technologické práce (demontáž veľkokuch.zariadenia s odpojením od vody, kanalizácie, plynu vč. zabezpečenia napáj.armatúr a s odvozom resp.likvidáciou) - mimoriadne odborné (Tr. 5) v rozsahu viac ako 8 hodín</t>
  </si>
  <si>
    <t>hod</t>
  </si>
  <si>
    <t>523574976</t>
  </si>
  <si>
    <t>3"dni" * 8,00"hod." * 4"pracovníci"</t>
  </si>
  <si>
    <t>37</t>
  </si>
  <si>
    <t>979082111.S</t>
  </si>
  <si>
    <t>Vnútrostavenisková doprava sutiny a vybúraných hmôt do 10 m</t>
  </si>
  <si>
    <t>t</t>
  </si>
  <si>
    <t>383764497</t>
  </si>
  <si>
    <t>38</t>
  </si>
  <si>
    <t>941955002.S</t>
  </si>
  <si>
    <t>Lešenie ľahké pracovné pomocné s výškou lešeňovej podlahy nad 1,20 do 1,90 m</t>
  </si>
  <si>
    <t>-664793538</t>
  </si>
  <si>
    <t>"m.č.1.05,1.11-1.16" (10,137*1,50)+6,05+5,35+5,43+10,14+12,49+12,65</t>
  </si>
  <si>
    <t>39</t>
  </si>
  <si>
    <t>941955003.S</t>
  </si>
  <si>
    <t>Lešenie ľahké pracovné pomocné s výškou lešeňovej podlahy nad 1,90 do 2,50 m</t>
  </si>
  <si>
    <t>1719742736</t>
  </si>
  <si>
    <t xml:space="preserve">"m.č.1.04-1,10"  52,05+27,01-(10,137*1,50)+7,57+9,50+1,95+2,64+4,88</t>
  </si>
  <si>
    <t>40</t>
  </si>
  <si>
    <t>952901111.S</t>
  </si>
  <si>
    <t>Vyčistenie budov pri výške podlaží do 4 m</t>
  </si>
  <si>
    <t>-341707565</t>
  </si>
  <si>
    <t xml:space="preserve">"výmery viď. legenda v.č. A.2 - m.č. 1.01-1.16"     272,00"m2"</t>
  </si>
  <si>
    <t>41</t>
  </si>
  <si>
    <t>979082121.S</t>
  </si>
  <si>
    <t>Vnútrostavenisková doprava sutiny a vybúraných hmôt za každých ďalších 5 m</t>
  </si>
  <si>
    <t>2077785995</t>
  </si>
  <si>
    <t>47,78*2 'Prepočítané koeficientom množstva</t>
  </si>
  <si>
    <t>42</t>
  </si>
  <si>
    <t>979081111.S</t>
  </si>
  <si>
    <t>Odvoz sutiny a vybúraných hmôt na skládku do 1 km</t>
  </si>
  <si>
    <t>221584197</t>
  </si>
  <si>
    <t>43</t>
  </si>
  <si>
    <t>979081121.S</t>
  </si>
  <si>
    <t>Odvoz sutiny a vybúraných hmôt na skládku za každý ďalší 1 km</t>
  </si>
  <si>
    <t>399275937</t>
  </si>
  <si>
    <t>47,78*10 'Prepočítané koeficientom množstva</t>
  </si>
  <si>
    <t>44</t>
  </si>
  <si>
    <t>979089012.S</t>
  </si>
  <si>
    <t>Poplatok za skládku - betón, tehly, dlaždice (17 01) ostatné</t>
  </si>
  <si>
    <t>2104617853</t>
  </si>
  <si>
    <t>99</t>
  </si>
  <si>
    <t>Presun hmôt HSV</t>
  </si>
  <si>
    <t>45</t>
  </si>
  <si>
    <t>999281111.S</t>
  </si>
  <si>
    <t>Presun hmôt pre opravy a údržbu objektov vrátane vonkajších plášťov výšky do 25 m</t>
  </si>
  <si>
    <t>-397201095</t>
  </si>
  <si>
    <t>PSV</t>
  </si>
  <si>
    <t>Práce a dodávky PSV</t>
  </si>
  <si>
    <t>711</t>
  </si>
  <si>
    <t>Izolácie proti vode a vlhkosti</t>
  </si>
  <si>
    <t>46</t>
  </si>
  <si>
    <t>711114010.S</t>
  </si>
  <si>
    <t>Izolácia proti zemnej vlhkosti, bitúmenovou emulziou vodorovná(celoplošná oprava po vybúraní podlah.vrstiev - možné viacnásob.prerazenie vodorov.hydroizolácie - ozn. po2)</t>
  </si>
  <si>
    <t>-693650528</t>
  </si>
  <si>
    <t xml:space="preserve">"m.č.1.04a,1.05,1.16"   (47,76+4,13+27,46)+12,65</t>
  </si>
  <si>
    <t>47</t>
  </si>
  <si>
    <t>711491172.S</t>
  </si>
  <si>
    <t>Zhotovenie ochrannej separačnej vrstvy z textílie na ploche vodorovnej, pre izolácie proti zemnej vlhkosti (ozn. po2)</t>
  </si>
  <si>
    <t>75233750</t>
  </si>
  <si>
    <t>48</t>
  </si>
  <si>
    <t>843604.x</t>
  </si>
  <si>
    <t>Geotextília polypropylénová Tatratex GTX N PP 300, šírka 1,2 m, dĺžka 20-60 m, hrúbka 2,7 mm, netkaná, MIVA</t>
  </si>
  <si>
    <t>m4</t>
  </si>
  <si>
    <t>-1518696757</t>
  </si>
  <si>
    <t>92*1,15 'Prepočítané koeficientom množstva</t>
  </si>
  <si>
    <t>49</t>
  </si>
  <si>
    <t>711210100.S</t>
  </si>
  <si>
    <t>Zhotovenie dvojnásobnej izol. stierky pod keramické dlažby v interiéri na ploche vodorovnej, vč. základ.náteru (ozn.po1,po2)</t>
  </si>
  <si>
    <t>670579186</t>
  </si>
  <si>
    <t xml:space="preserve">"ozn.po1 - m.č.1.06-1.11a1.14"  42,73</t>
  </si>
  <si>
    <t xml:space="preserve">"ozn.po2 - m.č.1.04,1.05a1.16"  92,00</t>
  </si>
  <si>
    <t>50</t>
  </si>
  <si>
    <t>245610000400.S</t>
  </si>
  <si>
    <t>Stierka hydroizolačná na báze syntetickej živice, (tekutá hydroizolačná fólia)</t>
  </si>
  <si>
    <t>kg</t>
  </si>
  <si>
    <t>-318835645</t>
  </si>
  <si>
    <t>51</t>
  </si>
  <si>
    <t>247710007700.S</t>
  </si>
  <si>
    <t>Pás tesniaci Dischband š. 120 mm, na utesnenie rohových a spojovacích škár pri aplikácii hydroizolácií</t>
  </si>
  <si>
    <t>-561825105</t>
  </si>
  <si>
    <t>52</t>
  </si>
  <si>
    <t>711210110.S</t>
  </si>
  <si>
    <t>Zhotovenie dvojnásobnej izol. stierky pod keramické obklady v interiéri na ploche zvislej, vč.penetrácie (ozn.ke1)</t>
  </si>
  <si>
    <t>2036104890</t>
  </si>
  <si>
    <t>53</t>
  </si>
  <si>
    <t>-377496139</t>
  </si>
  <si>
    <t>54</t>
  </si>
  <si>
    <t>93087913</t>
  </si>
  <si>
    <t>55</t>
  </si>
  <si>
    <t>998711101.S</t>
  </si>
  <si>
    <t>Presun hmôt pre izoláciu proti vode v objektoch výšky do 6 m</t>
  </si>
  <si>
    <t>1257639766</t>
  </si>
  <si>
    <t>713</t>
  </si>
  <si>
    <t>Izolácie tepelné</t>
  </si>
  <si>
    <t>56</t>
  </si>
  <si>
    <t>713122111.S</t>
  </si>
  <si>
    <t>Montáž tepelnej izolácie podláh polystyrénom, kladeným voľne v jednej vrstve (ozn. po2)</t>
  </si>
  <si>
    <t>-284951913</t>
  </si>
  <si>
    <t>57</t>
  </si>
  <si>
    <t>283760001800.S</t>
  </si>
  <si>
    <t>Doska EPS hr. 60 mm, pevnosť v tlaku 150 kPa, sivý penový polystyrén pre zateplenie podláh</t>
  </si>
  <si>
    <t>-2116643522</t>
  </si>
  <si>
    <t>92*1,02 'Prepočítané koeficientom množstva</t>
  </si>
  <si>
    <t>58</t>
  </si>
  <si>
    <t>713120010.S</t>
  </si>
  <si>
    <t>Zakrývanie tepelnej izolácie podláh fóliou</t>
  </si>
  <si>
    <t>-1378962720</t>
  </si>
  <si>
    <t>59</t>
  </si>
  <si>
    <t>283230011400.S</t>
  </si>
  <si>
    <t>Krycia PE fólia hr. 0,12 mm, aj pre podlahové vykurovanie</t>
  </si>
  <si>
    <t>-551225067</t>
  </si>
  <si>
    <t>60</t>
  </si>
  <si>
    <t>998713101.S</t>
  </si>
  <si>
    <t>Presun hmôt pre izolácie tepelné v objektoch výšky do 6 m</t>
  </si>
  <si>
    <t>1409924701</t>
  </si>
  <si>
    <t>721</t>
  </si>
  <si>
    <t>61</t>
  </si>
  <si>
    <t>722172600</t>
  </si>
  <si>
    <t>PSV práce pre ZTI (vnútorná kanalizácia, vnútorný vodovod, zariaďovacie predmety)</t>
  </si>
  <si>
    <t>-1616508744</t>
  </si>
  <si>
    <t>725</t>
  </si>
  <si>
    <t>Zdravotechnika - zariaďovacie predmety</t>
  </si>
  <si>
    <t>62</t>
  </si>
  <si>
    <t>725190101.S</t>
  </si>
  <si>
    <t>Montáž sanitárnej priečky z HPL dosiek na WC a prezliekacie kabíny/boxy pre vlhké priestory s nerezovým kovaním</t>
  </si>
  <si>
    <t>-1155544057</t>
  </si>
  <si>
    <t xml:space="preserve">"1HLP - vč. dverí š.600mm - 2xĽ a 1xP"   (1,255+1,20 + 1,438+1,117)*2,00"m´"</t>
  </si>
  <si>
    <t xml:space="preserve">"2HLP - vč. dverí š.600mm - 3xĽ"              (1,185*3+0,90*3)*2,00"m´"</t>
  </si>
  <si>
    <t xml:space="preserve">"3HLP - vč. dverí š.600mm - 1xĽ"              0,88*2,00"m´"</t>
  </si>
  <si>
    <t>63</t>
  </si>
  <si>
    <t>607930001005.S</t>
  </si>
  <si>
    <t xml:space="preserve">Kompletné zostavy sanitárnych priečok - dodávka dosiek kompaktných z vysokotlakého laminátu (HPL) pre použitie v interiéri, hrúbky 10 mm, vč. kotv.prvkov, spoj.materiálu a kovania dverí </t>
  </si>
  <si>
    <t>-308717825</t>
  </si>
  <si>
    <t>24,29*1,05 'Prepočítané koeficientom množstva</t>
  </si>
  <si>
    <t>64</t>
  </si>
  <si>
    <t>998725101.S</t>
  </si>
  <si>
    <t>Presun hmôt pre zariaďovacie predmety v objektoch výšky do 6 m</t>
  </si>
  <si>
    <t>1461560974</t>
  </si>
  <si>
    <t>735</t>
  </si>
  <si>
    <t>Ústredné kúrenie - vykurovacie telesá</t>
  </si>
  <si>
    <t>65</t>
  </si>
  <si>
    <t>735121810</t>
  </si>
  <si>
    <t xml:space="preserve">Demont.a montáž pôvodných vykurov.telies, vč. vypust.a napustenia systému ÚK(pre vykonanie stav.mont.prác) s vyčistením a opravou náteru  -0,157t</t>
  </si>
  <si>
    <t>-1519817165</t>
  </si>
  <si>
    <t>763</t>
  </si>
  <si>
    <t>Konštrukcie sádrokartónové</t>
  </si>
  <si>
    <t>66</t>
  </si>
  <si>
    <t>763134540.S</t>
  </si>
  <si>
    <t>Montáž podhľadu z minerálnych kaziet, rozmer 600x600 mm, konštrukcia viditeľná, vč.dotmelenia v styku s omietkou (ozn. sdk)</t>
  </si>
  <si>
    <t>1370966430</t>
  </si>
  <si>
    <t xml:space="preserve">"m.č. 1.06-1.10"    7,57+9,50+1,95+2,64+4,88</t>
  </si>
  <si>
    <t>67</t>
  </si>
  <si>
    <t>631480001300.S</t>
  </si>
  <si>
    <t>Kazeta stropná minerálna, hr. 15 mm, šxl 600x600 mm s polozapustenou hranou</t>
  </si>
  <si>
    <t>1830075105</t>
  </si>
  <si>
    <t>26,54*1,05 'Prepočítané koeficientom množstva</t>
  </si>
  <si>
    <t>68</t>
  </si>
  <si>
    <t>998763301.S</t>
  </si>
  <si>
    <t>Presun hmôt pre sadrokartónové konštrukcie v objektoch výšky do 7 m</t>
  </si>
  <si>
    <t>892642304</t>
  </si>
  <si>
    <t>766</t>
  </si>
  <si>
    <t>Konštrukcie stolárske</t>
  </si>
  <si>
    <t>69</t>
  </si>
  <si>
    <t>766662112.S</t>
  </si>
  <si>
    <t>Montáž dverového krídla otočného jednokrídlového poldrážkového, do existujúcej zárubne, vrátane kovania</t>
  </si>
  <si>
    <t>466244102</t>
  </si>
  <si>
    <t xml:space="preserve">"ozn.d1 - 600/1970 Ľ/P"      1,00+1,00</t>
  </si>
  <si>
    <t xml:space="preserve">"ozn.d2 - 900/1970 P"         1,00</t>
  </si>
  <si>
    <t xml:space="preserve">"ozn.d3 - 900/1970 P"         1,00</t>
  </si>
  <si>
    <t xml:space="preserve">"ozn.d4 - 800/1970 Ľ/P"     1,00+3,00</t>
  </si>
  <si>
    <t xml:space="preserve">"ozn.d6 - 1000/2050 P"      1,00</t>
  </si>
  <si>
    <t>70</t>
  </si>
  <si>
    <t>766662132.S</t>
  </si>
  <si>
    <t>Montáž dverového krídla otočného dvojkrídlového poldrážkového, do existujúcej zárubne, vrátane kovania</t>
  </si>
  <si>
    <t>-194758240</t>
  </si>
  <si>
    <t xml:space="preserve">"ozn.d5 - 1570/2140 Ľ"    1,00</t>
  </si>
  <si>
    <t>71</t>
  </si>
  <si>
    <t>766669116.S</t>
  </si>
  <si>
    <t>Montáž samozatvárača pre dverné krídla s hmotnosťou do 25 kg</t>
  </si>
  <si>
    <t>1158375161</t>
  </si>
  <si>
    <t xml:space="preserve">"pre dvere s ozn. d5 a d6"    1,00+1,00</t>
  </si>
  <si>
    <t>72</t>
  </si>
  <si>
    <t>611610000800.S</t>
  </si>
  <si>
    <t>Dvere vnútorné 1-krídlové, šírka 600mm, povrch HPL laminát-biele, plné, zámok obyčajný, kovanie nerez.kľučka/kľučka(ozn.d1)</t>
  </si>
  <si>
    <t>1957387914</t>
  </si>
  <si>
    <t xml:space="preserve">"Ľ/P"   1,00+1,00</t>
  </si>
  <si>
    <t>73</t>
  </si>
  <si>
    <t>611610000850</t>
  </si>
  <si>
    <t>Dvere vnútorné 1-krídlové, šírka 900mm, povrch HPL laminát-biele, plné, zámok WC, kovanie nerez.kľučka/kľučka(ozn.d2)</t>
  </si>
  <si>
    <t>1905940078</t>
  </si>
  <si>
    <t xml:space="preserve">"P"   1,00</t>
  </si>
  <si>
    <t>74</t>
  </si>
  <si>
    <t>611610000860</t>
  </si>
  <si>
    <t>Dvere vnútorné 1-krídlové, šírka 900mm, povrch HPL laminát-biele, plné, zámok FAB-vložka,kovanie nerez.kľučka/kľučka(ozn.d3)</t>
  </si>
  <si>
    <t>1080975422</t>
  </si>
  <si>
    <t>75</t>
  </si>
  <si>
    <t>611610000830</t>
  </si>
  <si>
    <t>Dvere vnútorné 1-krídlové, šírka 800mm, povrch HPL laminát-biele, plné, zámok FAB-vložka,kovanie nerez.kľučka/kľučka(ozn.d4)</t>
  </si>
  <si>
    <t>1486881097</t>
  </si>
  <si>
    <t xml:space="preserve">"Ľ/P"   1,00+3,00</t>
  </si>
  <si>
    <t>76</t>
  </si>
  <si>
    <t>1570X2140XTi3.2DR</t>
  </si>
  <si>
    <t>Dvere drev.vstupné,2-krídlové s rámom,1570x2140mm,väčš.krídlo-samozatv.,výplň Ti-3sklo,zámok bezpeč.,kovanie nerez kľučka/kľučka(ozn.d5)</t>
  </si>
  <si>
    <t>1505983330</t>
  </si>
  <si>
    <t>77</t>
  </si>
  <si>
    <t>1000X2050XTi3.1DR</t>
  </si>
  <si>
    <t>Dvere drev.vstupné,1-krídlové s rámom,1000x2050mm,samozatv.,výplň Ti-3sklo,zámok bezpeč.,kovanie nerez kľučka/kľučka(ozn.d6)</t>
  </si>
  <si>
    <t>1436494949</t>
  </si>
  <si>
    <t>78</t>
  </si>
  <si>
    <t>766702323.S</t>
  </si>
  <si>
    <t>Montáž a dodávka obkladu ostenia pre dvere posuvné 2-krídlové, automatické(ozn.al), pri hr.steny 350 mm, vč.povrch.úpravy a rohových líšt</t>
  </si>
  <si>
    <t>569437599</t>
  </si>
  <si>
    <t>79</t>
  </si>
  <si>
    <t>998766101.S</t>
  </si>
  <si>
    <t>Presun hmot pre konštrukcie stolárske v objektoch výšky do 6 m</t>
  </si>
  <si>
    <t>-685755943</t>
  </si>
  <si>
    <t>767</t>
  </si>
  <si>
    <t>Konštrukcie doplnkové kovové</t>
  </si>
  <si>
    <t>80</t>
  </si>
  <si>
    <t>767995104.S</t>
  </si>
  <si>
    <t>Montáž ostatných atypických kovových stavebných doplnkových konštrukcií nad 20 do 50 kg, vč. kotv.materiálu (ozn.za1-otvár.mreža)</t>
  </si>
  <si>
    <t>-1104717808</t>
  </si>
  <si>
    <t>81</t>
  </si>
  <si>
    <t>767995200.S</t>
  </si>
  <si>
    <t>Výroba atypického výrobku vč.dodávky oceľ.profilov - mreže</t>
  </si>
  <si>
    <t>-355630538</t>
  </si>
  <si>
    <t>82</t>
  </si>
  <si>
    <t>767642125.S</t>
  </si>
  <si>
    <t>Montáž dverí posuvných dvojkrídlových, posun na stene (ozn. al)</t>
  </si>
  <si>
    <t>613673044</t>
  </si>
  <si>
    <t>83</t>
  </si>
  <si>
    <t>553410030000.S</t>
  </si>
  <si>
    <t>Dvere vnútor.hliník.automatické,2-krídlové,posuvné na stenu vxš 1640x2150 mm,s hor.vodiacim systémom,sklo piesk.(ozn.al)</t>
  </si>
  <si>
    <t>-544603495</t>
  </si>
  <si>
    <t>84</t>
  </si>
  <si>
    <t>998767101.S</t>
  </si>
  <si>
    <t>Presun hmôt pre kovové stavebné doplnkové konštrukcie v objektoch výšky do 6 m</t>
  </si>
  <si>
    <t>-1141617820</t>
  </si>
  <si>
    <t>769</t>
  </si>
  <si>
    <t>Vzduchotechnické zariadenie (viď.samostatný podrobný rozpočet)</t>
  </si>
  <si>
    <t>85</t>
  </si>
  <si>
    <t>769011000</t>
  </si>
  <si>
    <t>Dodávka a montáž vzduchotech.zariadení (kuchyňa a chladený sklad), vč.demontáže,tepel.izolácie,dopravy,vysprávok a skúšok s uvedením do prevádzky</t>
  </si>
  <si>
    <t>54491594</t>
  </si>
  <si>
    <t>771</t>
  </si>
  <si>
    <t>Podlahy z dlaždíc</t>
  </si>
  <si>
    <t>86</t>
  </si>
  <si>
    <t>771575109.S</t>
  </si>
  <si>
    <t>Montáž podláh z dlaždíc keramických do tmelu veľ. 300 x 300 mm, vč. dodávky lepiac.a škárov.hmoty (ozn.po1,po2)</t>
  </si>
  <si>
    <t>-2087812078</t>
  </si>
  <si>
    <t xml:space="preserve">"ozn.po1"  42,73</t>
  </si>
  <si>
    <t xml:space="preserve">"ozn.po2"  92,00</t>
  </si>
  <si>
    <t>87</t>
  </si>
  <si>
    <t>597740001910.S</t>
  </si>
  <si>
    <t>Dlaždice keramické, lxvxhr 300x300x9 mm, gresové protišmykové</t>
  </si>
  <si>
    <t>2070658059</t>
  </si>
  <si>
    <t>134,73*1,07 'Prepočítané koeficientom množstva</t>
  </si>
  <si>
    <t>88</t>
  </si>
  <si>
    <t>775413220</t>
  </si>
  <si>
    <t>Montáž podlahových líšt (ozn.L), vč. pozdĺž.obojstranného tmelenia</t>
  </si>
  <si>
    <t>-983561419</t>
  </si>
  <si>
    <t>0,60*2 +0,80*6 +0,90*2 +1,20*2 +1,50+1,82+2,41</t>
  </si>
  <si>
    <t>89</t>
  </si>
  <si>
    <t>553640001530</t>
  </si>
  <si>
    <t xml:space="preserve">Profil prechodový Schlűter Al, dĺž. 2,50m </t>
  </si>
  <si>
    <t>-491481562</t>
  </si>
  <si>
    <t>90</t>
  </si>
  <si>
    <t>998771101.S</t>
  </si>
  <si>
    <t>Presun hmôt pre podlahy z dlaždíc v objektoch výšky do 6m</t>
  </si>
  <si>
    <t>-249166599</t>
  </si>
  <si>
    <t>781</t>
  </si>
  <si>
    <t>Obklady</t>
  </si>
  <si>
    <t>91</t>
  </si>
  <si>
    <t>781445207.S</t>
  </si>
  <si>
    <t>Montáž obkladov vnútor. stien z obklad.kladených do tmelu flexibilného veľ. 200x300 mm, vč.dodávky lepiacej a škár.hmoty (ozn.ke1)</t>
  </si>
  <si>
    <t>693782642</t>
  </si>
  <si>
    <t>"m.č.1.04" (3,761+2*3,97+3,50)*2,10-1,64*2,10-2,40*2,10+0,60*2,10*2+0,35*2,10*2</t>
  </si>
  <si>
    <t>(4,20*2+4,291+4,072)*2,10-2,40*2,10-1,82*2,10-2,12*0,90+(2,12+2*0,90)*0,40+0,57*2,10*2</t>
  </si>
  <si>
    <t>(5,25+1,275+2,50+5,25+0,35*2+1,35+2,63)*2,10-0,90*2,00-1,82*2,10-0,80*0,80-1,02*0,90*2+1,02*(0,50+2*0,90)*2</t>
  </si>
  <si>
    <t>"m.č.1.05" (7,50+2*0,10+2*0,05+7,50+0,79+0,60)*2,1-0,90*2,0*2-2,4*2,1-0,60*2,0-0,80*2,0</t>
  </si>
  <si>
    <t>(10,137*2+1,50+0,30)*2,10-0,80*2,0*4-0,90*2,00-1,57*2,10-1,20*1,20+1,20*0,20*3</t>
  </si>
  <si>
    <t>"m.č.1.06" ((3,00+0,40+0,50)*2+2,286+2,70)*2,10-0,45*0,30*2+(0,45+0,45*2)*2</t>
  </si>
  <si>
    <t>"m.č.1.07"(4,20+2,05+0,40+0,30)*2*2,10-0,70*2,10-0,60*2,10-1,19*0,30+ 1,19*0,40+ 0,30*0,40*2+0,15*0,40*2</t>
  </si>
  <si>
    <t>"m.č.1.08" (2,05+0,95)*2*2,10 -0,60*2,00</t>
  </si>
  <si>
    <t>"m.č.1.09" (2,70+1,10)*2*2,10-0,60*2,00</t>
  </si>
  <si>
    <t>"m.č.1.10" (1,885+2,612)*2*2,10-0,90*2,00</t>
  </si>
  <si>
    <t>"m.č.1.11" (2,23+2,652)*2*2,10-0,80*2,00</t>
  </si>
  <si>
    <t xml:space="preserve">"m.č.1.14" (1,85*2+2,80)*2,10-0,90*2,00 </t>
  </si>
  <si>
    <t>"m.č.1.16" (2,801+4,546)*2*2,10-0,60*2,00-0,90*2,00</t>
  </si>
  <si>
    <t>92</t>
  </si>
  <si>
    <t>597640000700.S</t>
  </si>
  <si>
    <t>Obkladačky keramické glazované jednofarebné hladké lxv 300x200x8 mm</t>
  </si>
  <si>
    <t>-618398199</t>
  </si>
  <si>
    <t>308,047*1,08 'Prepočítané koeficientom množstva</t>
  </si>
  <si>
    <t>93</t>
  </si>
  <si>
    <t>781491111</t>
  </si>
  <si>
    <t>Montáž AL-profilov pre obklad do tmelu - roh steny</t>
  </si>
  <si>
    <t>-1464237225</t>
  </si>
  <si>
    <t>(17+13+8+5+2)*2,10</t>
  </si>
  <si>
    <t>94</t>
  </si>
  <si>
    <t>553630000700</t>
  </si>
  <si>
    <t>Lišta rohová Al, dĺžka 2,5 m, CELOX</t>
  </si>
  <si>
    <t>1046262080</t>
  </si>
  <si>
    <t>94,5*1,2 'Prepočítané koeficientom množstva</t>
  </si>
  <si>
    <t>95</t>
  </si>
  <si>
    <t>998781101.S</t>
  </si>
  <si>
    <t>Presun hmôt pre obklady keramické v objektoch výšky do 6 m</t>
  </si>
  <si>
    <t>-443347919</t>
  </si>
  <si>
    <t>783</t>
  </si>
  <si>
    <t>Nátery</t>
  </si>
  <si>
    <t>96</t>
  </si>
  <si>
    <t>783271007.S</t>
  </si>
  <si>
    <t>Nátery kov.stav.doplnk.konštr. polyuretánovou farbou - základné - 35µm</t>
  </si>
  <si>
    <t>-1328421537</t>
  </si>
  <si>
    <t xml:space="preserve">"za1"  0,98*2,01 * 2"strany"</t>
  </si>
  <si>
    <t>"za2" (0,60+2*1,97)*(0,05*2+0,16) * 2"ks"</t>
  </si>
  <si>
    <t>"za3" (0,90+2*1,97)*(0,05*2+0,16) * 2"ks"</t>
  </si>
  <si>
    <t>"za4" (0,80+2*1,97)*(0,05*2+0,16) * 4"ks"</t>
  </si>
  <si>
    <t>97</t>
  </si>
  <si>
    <t>783271001.S</t>
  </si>
  <si>
    <t>Nátery kov.stav.doplnk.konštr. polyuretánové jednonásobné 2x s emailovaním.- 105μm</t>
  </si>
  <si>
    <t>751936456</t>
  </si>
  <si>
    <t>98</t>
  </si>
  <si>
    <t>783211900.S</t>
  </si>
  <si>
    <t>Oprava náterov kov.stav.doplnk.konštr. - olejové jednonásobné - 35µm</t>
  </si>
  <si>
    <t>-46204305</t>
  </si>
  <si>
    <t>"pôvodné zárubne"</t>
  </si>
  <si>
    <t>(0,60+2*1,97)*(0,05*2+0,16)*2</t>
  </si>
  <si>
    <t>(0,70+2*1,97)*(0,05*2+0,16)</t>
  </si>
  <si>
    <t>(0,80+2*1,97)*(0,05*2+0,16)</t>
  </si>
  <si>
    <t>783215900.S</t>
  </si>
  <si>
    <t>Oprava náterov kov.stav.doplnk.konštr. olejové jednonásobné emailovaním - 35µm</t>
  </si>
  <si>
    <t>2096390357</t>
  </si>
  <si>
    <t>100</t>
  </si>
  <si>
    <t>783812910.S</t>
  </si>
  <si>
    <t xml:space="preserve">Oprava náterov olejových farby bielej omietok stien vyspravením tmelom, s napustením vysprávok </t>
  </si>
  <si>
    <t>138562135</t>
  </si>
  <si>
    <t xml:space="preserve">"m.č.1.12"   (2,652+2,00)*2*2,00-0,90*2,02</t>
  </si>
  <si>
    <t xml:space="preserve">"m.č.1.13"   (2,652+2,00)*2*2,00-0,90*2,02</t>
  </si>
  <si>
    <t xml:space="preserve">"m.č.1.15"   (4,546+2,80)*2*2,00-0,70*2,02-1,00*2,02</t>
  </si>
  <si>
    <t>101</t>
  </si>
  <si>
    <t>783812920.S</t>
  </si>
  <si>
    <t>Oprava náterov olejových farby bielej omietok stien jednonásobné 1x s emailovaním</t>
  </si>
  <si>
    <t>1545980812</t>
  </si>
  <si>
    <t>784</t>
  </si>
  <si>
    <t>Maľby</t>
  </si>
  <si>
    <t>102</t>
  </si>
  <si>
    <t>784498921.S</t>
  </si>
  <si>
    <t>Vyhladenie maliarskou sádrovou stierkou 2-násobné s prebrúsením v miestnosti do v.3,80m(zjednot.povrchu po vysprávkach)</t>
  </si>
  <si>
    <t>1361848960</t>
  </si>
  <si>
    <t xml:space="preserve">"stropy-klenby 20% plochy"  71,79"m2"*0,20</t>
  </si>
  <si>
    <t xml:space="preserve">"steny nad obkladmi a olej.náterom 20% plochy"  280,76"m2"*0,20</t>
  </si>
  <si>
    <t>103</t>
  </si>
  <si>
    <t>784496600.S</t>
  </si>
  <si>
    <t>Náter protiplesňovou farbou ručne nanášanou na jemnozrnný podklad do výšky 5,00 m (ozn.ma1)</t>
  </si>
  <si>
    <t>1419999693</t>
  </si>
  <si>
    <t xml:space="preserve">21,611+14,615+31,991  +  11,754+16,865</t>
  </si>
  <si>
    <t>104</t>
  </si>
  <si>
    <t>784452911</t>
  </si>
  <si>
    <t>Oprava, maľby zo zmesí Primalex Polar, 2-násobná 1-farebná na jemnozrnný podkl.výšky do 3,80 m (ozn.ma2) - sádrokart.podhľ.</t>
  </si>
  <si>
    <t>17531081</t>
  </si>
  <si>
    <t xml:space="preserve">"m.č.1.05"   10,137+1,55   </t>
  </si>
  <si>
    <t xml:space="preserve">"m.č.1.11"   2,30*2,65</t>
  </si>
  <si>
    <t xml:space="preserve">"m.č.1.12"   2,65*2,00</t>
  </si>
  <si>
    <t xml:space="preserve">"m.č.1.13"   2,77*2,00</t>
  </si>
  <si>
    <t xml:space="preserve">"m.č.1.14"  2,85*3,62</t>
  </si>
  <si>
    <t xml:space="preserve">"m.č.1.15"  2,80*4,54</t>
  </si>
  <si>
    <t xml:space="preserve">"m.č.1.16"  2,80*4,60</t>
  </si>
  <si>
    <t>105</t>
  </si>
  <si>
    <t>784452271</t>
  </si>
  <si>
    <t>Maľby vápenné, ručne nanášané dvojnásobné základné na podklad jemnozrnný výšky do 3,80 m (ozn.ma1)</t>
  </si>
  <si>
    <t>2119962152</t>
  </si>
  <si>
    <t xml:space="preserve">"stropy - m.č.1.04 a 1.05časť"                                                                71,790    </t>
  </si>
  <si>
    <t xml:space="preserve">"steny-mimo obkladov a olej.náterov - m.č.1.04-1.16"           241,448</t>
  </si>
  <si>
    <t>21-M</t>
  </si>
  <si>
    <t>Elektromontáže (viď.samostatný-podrobný rozpočet)</t>
  </si>
  <si>
    <t>106</t>
  </si>
  <si>
    <t>210193000</t>
  </si>
  <si>
    <t>Rozvádzač RH (elektromontáže a HZS)</t>
  </si>
  <si>
    <t>397770053</t>
  </si>
  <si>
    <t>107</t>
  </si>
  <si>
    <t>210812000</t>
  </si>
  <si>
    <t>Elektroinštalácie (HSV práce,elektromontáže,montáže oznam.a zabezpeč.zariadení,revízie a HZS)</t>
  </si>
  <si>
    <t>36419490</t>
  </si>
  <si>
    <t>HZS</t>
  </si>
  <si>
    <t>Hodinové zúčtovacie sadzby</t>
  </si>
  <si>
    <t>108</t>
  </si>
  <si>
    <t>HZS000213.S</t>
  </si>
  <si>
    <t>Nepredvídané stavebno-montážne práce náročné ucelené - odborné, tvorivé remeselné (Tr. 3) v rozsahu viac ako 4 a menej ako 8 hodín</t>
  </si>
  <si>
    <t>512</t>
  </si>
  <si>
    <t>298896734</t>
  </si>
  <si>
    <t>"Nevyhn.práce vyplýv.z jestv.stavu - po odkrytí jestv.konštrukcií resp.potrubí" 5*2"pracov."*7,00"hod."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</si>
</sst>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164" fontId="19" fillId="0" borderId="0" xfId="0" applyNumberFormat="1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19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2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4" fillId="0" borderId="14" xfId="0" applyFont="1" applyBorder="1" applyAlignment="1" applyProtection="1">
      <alignment horizontal="left" vertical="center"/>
    </xf>
    <xf numFmtId="0" fontId="24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5" fillId="4" borderId="6" xfId="0" applyFont="1" applyFill="1" applyBorder="1" applyAlignment="1" applyProtection="1">
      <alignment horizontal="center" vertical="center"/>
    </xf>
    <xf numFmtId="0" fontId="25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5" fillId="4" borderId="7" xfId="0" applyFont="1" applyFill="1" applyBorder="1" applyAlignment="1" applyProtection="1">
      <alignment horizontal="center" vertical="center"/>
    </xf>
    <xf numFmtId="0" fontId="25" fillId="4" borderId="7" xfId="0" applyFont="1" applyFill="1" applyBorder="1" applyAlignment="1" applyProtection="1">
      <alignment horizontal="right" vertical="center"/>
    </xf>
    <xf numFmtId="0" fontId="25" fillId="4" borderId="8" xfId="0" applyFont="1" applyFill="1" applyBorder="1" applyAlignment="1" applyProtection="1">
      <alignment horizontal="left" vertical="center"/>
    </xf>
    <xf numFmtId="0" fontId="25" fillId="4" borderId="0" xfId="0" applyFont="1" applyFill="1" applyAlignment="1" applyProtection="1">
      <alignment horizontal="center" vertical="center"/>
    </xf>
    <xf numFmtId="0" fontId="26" fillId="0" borderId="16" xfId="0" applyFont="1" applyBorder="1" applyAlignment="1" applyProtection="1">
      <alignment horizontal="center" vertical="center" wrapText="1"/>
    </xf>
    <xf numFmtId="0" fontId="26" fillId="0" borderId="17" xfId="0" applyFont="1" applyBorder="1" applyAlignment="1" applyProtection="1">
      <alignment horizontal="center" vertical="center" wrapText="1"/>
    </xf>
    <xf numFmtId="0" fontId="26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vertical="center"/>
    </xf>
    <xf numFmtId="4" fontId="3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1" fillId="0" borderId="19" xfId="0" applyNumberFormat="1" applyFont="1" applyBorder="1" applyAlignment="1" applyProtection="1">
      <alignment vertical="center"/>
    </xf>
    <xf numFmtId="4" fontId="31" fillId="0" borderId="20" xfId="0" applyNumberFormat="1" applyFont="1" applyBorder="1" applyAlignment="1" applyProtection="1">
      <alignment vertical="center"/>
    </xf>
    <xf numFmtId="166" fontId="31" fillId="0" borderId="20" xfId="0" applyNumberFormat="1" applyFont="1" applyBorder="1" applyAlignment="1" applyProtection="1">
      <alignment vertical="center"/>
    </xf>
    <xf numFmtId="4" fontId="31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5" fillId="4" borderId="0" xfId="0" applyFont="1" applyFill="1" applyAlignment="1" applyProtection="1">
      <alignment horizontal="right" vertical="center"/>
    </xf>
    <xf numFmtId="0" fontId="34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4" fillId="0" borderId="0" xfId="0" applyNumberFormat="1" applyFont="1" applyAlignment="1" applyProtection="1">
      <alignment vertical="center"/>
    </xf>
    <xf numFmtId="0" fontId="26" fillId="0" borderId="0" xfId="0" applyFont="1" applyAlignment="1">
      <alignment horizontal="center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7" fillId="4" borderId="0" xfId="0" applyFont="1" applyFill="1" applyAlignment="1" applyProtection="1">
      <alignment horizontal="left" vertical="center"/>
    </xf>
    <xf numFmtId="4" fontId="27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5" fillId="4" borderId="16" xfId="0" applyFont="1" applyFill="1" applyBorder="1" applyAlignment="1" applyProtection="1">
      <alignment horizontal="center" vertical="center" wrapText="1"/>
    </xf>
    <xf numFmtId="0" fontId="25" fillId="4" borderId="17" xfId="0" applyFont="1" applyFill="1" applyBorder="1" applyAlignment="1" applyProtection="1">
      <alignment horizontal="center" vertical="center" wrapText="1"/>
    </xf>
    <xf numFmtId="0" fontId="25" fillId="4" borderId="18" xfId="0" applyFont="1" applyFill="1" applyBorder="1" applyAlignment="1" applyProtection="1">
      <alignment horizontal="center" vertical="center" wrapText="1"/>
    </xf>
    <xf numFmtId="0" fontId="25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7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5" fillId="0" borderId="12" xfId="0" applyNumberFormat="1" applyFont="1" applyBorder="1" applyAlignment="1" applyProtection="1"/>
    <xf numFmtId="166" fontId="35" fillId="0" borderId="13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5" fillId="0" borderId="22" xfId="0" applyFont="1" applyBorder="1" applyAlignment="1" applyProtection="1">
      <alignment horizontal="center" vertical="center"/>
    </xf>
    <xf numFmtId="49" fontId="25" fillId="0" borderId="22" xfId="0" applyNumberFormat="1" applyFont="1" applyBorder="1" applyAlignment="1" applyProtection="1">
      <alignment horizontal="left" vertical="center" wrapText="1"/>
    </xf>
    <xf numFmtId="0" fontId="25" fillId="0" borderId="22" xfId="0" applyFont="1" applyBorder="1" applyAlignment="1" applyProtection="1">
      <alignment horizontal="left" vertical="center" wrapText="1"/>
    </xf>
    <xf numFmtId="0" fontId="25" fillId="0" borderId="22" xfId="0" applyFont="1" applyBorder="1" applyAlignment="1" applyProtection="1">
      <alignment horizontal="center" vertical="center" wrapText="1"/>
    </xf>
    <xf numFmtId="167" fontId="25" fillId="0" borderId="22" xfId="0" applyNumberFormat="1" applyFont="1" applyBorder="1" applyAlignment="1" applyProtection="1">
      <alignment vertical="center"/>
    </xf>
    <xf numFmtId="4" fontId="25" fillId="2" borderId="22" xfId="0" applyNumberFormat="1" applyFont="1" applyFill="1" applyBorder="1" applyAlignment="1" applyProtection="1">
      <alignment vertical="center"/>
      <protection locked="0"/>
    </xf>
    <xf numFmtId="4" fontId="25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6" fillId="2" borderId="14" xfId="0" applyFont="1" applyFill="1" applyBorder="1" applyAlignment="1" applyProtection="1">
      <alignment horizontal="left" vertical="center"/>
      <protection locked="0"/>
    </xf>
    <xf numFmtId="0" fontId="26" fillId="0" borderId="0" xfId="0" applyFont="1" applyBorder="1" applyAlignment="1" applyProtection="1">
      <alignment horizontal="center" vertical="center"/>
    </xf>
    <xf numFmtId="166" fontId="26" fillId="0" borderId="0" xfId="0" applyNumberFormat="1" applyFont="1" applyBorder="1" applyAlignment="1" applyProtection="1">
      <alignment vertical="center"/>
    </xf>
    <xf numFmtId="166" fontId="26" fillId="0" borderId="15" xfId="0" applyNumberFormat="1" applyFont="1" applyBorder="1" applyAlignment="1" applyProtection="1">
      <alignment vertical="center"/>
    </xf>
    <xf numFmtId="0" fontId="2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22" xfId="0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7</v>
      </c>
    </row>
    <row r="4" s="1" customFormat="1" ht="24.96" customHeight="1">
      <c r="B4" s="22"/>
      <c r="C4" s="23"/>
      <c r="D4" s="24" t="s">
        <v>8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9</v>
      </c>
      <c r="BE4" s="26" t="s">
        <v>10</v>
      </c>
      <c r="BS4" s="18" t="s">
        <v>11</v>
      </c>
    </row>
    <row r="5" s="1" customFormat="1" ht="12" customHeight="1">
      <c r="B5" s="22"/>
      <c r="C5" s="23"/>
      <c r="D5" s="27" t="s">
        <v>12</v>
      </c>
      <c r="E5" s="23"/>
      <c r="F5" s="23"/>
      <c r="G5" s="23"/>
      <c r="H5" s="23"/>
      <c r="I5" s="23"/>
      <c r="J5" s="23"/>
      <c r="K5" s="28" t="s">
        <v>13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14</v>
      </c>
      <c r="BS5" s="18" t="s">
        <v>6</v>
      </c>
    </row>
    <row r="6" s="1" customFormat="1" ht="36.96" customHeight="1">
      <c r="B6" s="22"/>
      <c r="C6" s="23"/>
      <c r="D6" s="30" t="s">
        <v>15</v>
      </c>
      <c r="E6" s="23"/>
      <c r="F6" s="23"/>
      <c r="G6" s="23"/>
      <c r="H6" s="23"/>
      <c r="I6" s="23"/>
      <c r="J6" s="23"/>
      <c r="K6" s="31" t="s">
        <v>16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17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18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19</v>
      </c>
      <c r="E8" s="23"/>
      <c r="F8" s="23"/>
      <c r="G8" s="23"/>
      <c r="H8" s="23"/>
      <c r="I8" s="23"/>
      <c r="J8" s="23"/>
      <c r="K8" s="28" t="s">
        <v>20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21</v>
      </c>
      <c r="AL8" s="23"/>
      <c r="AM8" s="23"/>
      <c r="AN8" s="34" t="s">
        <v>22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23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24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25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24</v>
      </c>
      <c r="AL13" s="23"/>
      <c r="AM13" s="23"/>
      <c r="AN13" s="35" t="s">
        <v>28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28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26</v>
      </c>
      <c r="AL14" s="23"/>
      <c r="AM14" s="23"/>
      <c r="AN14" s="35" t="s">
        <v>28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24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30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24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31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49" t="s">
        <v>40</v>
      </c>
      <c r="G29" s="48"/>
      <c r="H29" s="48"/>
      <c r="I29" s="48"/>
      <c r="J29" s="48"/>
      <c r="K29" s="48"/>
      <c r="L29" s="50">
        <v>0.20000000000000001</v>
      </c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2">
        <f>ROUND(AZ94, 2)</f>
        <v>0</v>
      </c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2">
        <f>ROUND(AV94, 2)</f>
        <v>0</v>
      </c>
      <c r="AL29" s="51"/>
      <c r="AM29" s="51"/>
      <c r="AN29" s="51"/>
      <c r="AO29" s="51"/>
      <c r="AP29" s="51"/>
      <c r="AQ29" s="51"/>
      <c r="AR29" s="53"/>
      <c r="AS29" s="54"/>
      <c r="AT29" s="54"/>
      <c r="AU29" s="54"/>
      <c r="AV29" s="54"/>
      <c r="AW29" s="54"/>
      <c r="AX29" s="54"/>
      <c r="AY29" s="54"/>
      <c r="AZ29" s="54"/>
      <c r="BE29" s="55"/>
    </row>
    <row r="30" s="3" customFormat="1" ht="14.4" customHeight="1">
      <c r="A30" s="3"/>
      <c r="B30" s="47"/>
      <c r="C30" s="48"/>
      <c r="D30" s="48"/>
      <c r="E30" s="48"/>
      <c r="F30" s="49" t="s">
        <v>41</v>
      </c>
      <c r="G30" s="48"/>
      <c r="H30" s="48"/>
      <c r="I30" s="48"/>
      <c r="J30" s="48"/>
      <c r="K30" s="48"/>
      <c r="L30" s="50">
        <v>0.20000000000000001</v>
      </c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2">
        <f>ROUND(BA94, 2)</f>
        <v>0</v>
      </c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2">
        <f>ROUND(AW94, 2)</f>
        <v>0</v>
      </c>
      <c r="AL30" s="51"/>
      <c r="AM30" s="51"/>
      <c r="AN30" s="51"/>
      <c r="AO30" s="51"/>
      <c r="AP30" s="51"/>
      <c r="AQ30" s="51"/>
      <c r="AR30" s="53"/>
      <c r="AS30" s="54"/>
      <c r="AT30" s="54"/>
      <c r="AU30" s="54"/>
      <c r="AV30" s="54"/>
      <c r="AW30" s="54"/>
      <c r="AX30" s="54"/>
      <c r="AY30" s="54"/>
      <c r="AZ30" s="54"/>
      <c r="BE30" s="55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56">
        <v>0.20000000000000001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7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7">
        <v>0</v>
      </c>
      <c r="AL31" s="48"/>
      <c r="AM31" s="48"/>
      <c r="AN31" s="48"/>
      <c r="AO31" s="48"/>
      <c r="AP31" s="48"/>
      <c r="AQ31" s="48"/>
      <c r="AR31" s="58"/>
      <c r="BE31" s="55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56">
        <v>0.20000000000000001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7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7">
        <v>0</v>
      </c>
      <c r="AL32" s="48"/>
      <c r="AM32" s="48"/>
      <c r="AN32" s="48"/>
      <c r="AO32" s="48"/>
      <c r="AP32" s="48"/>
      <c r="AQ32" s="48"/>
      <c r="AR32" s="58"/>
      <c r="BE32" s="55"/>
    </row>
    <row r="33" hidden="1" s="3" customFormat="1" ht="14.4" customHeight="1">
      <c r="A33" s="3"/>
      <c r="B33" s="47"/>
      <c r="C33" s="48"/>
      <c r="D33" s="48"/>
      <c r="E33" s="48"/>
      <c r="F33" s="49" t="s">
        <v>44</v>
      </c>
      <c r="G33" s="48"/>
      <c r="H33" s="48"/>
      <c r="I33" s="48"/>
      <c r="J33" s="48"/>
      <c r="K33" s="48"/>
      <c r="L33" s="50">
        <v>0</v>
      </c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2">
        <f>ROUND(BD94, 2)</f>
        <v>0</v>
      </c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2">
        <v>0</v>
      </c>
      <c r="AL33" s="51"/>
      <c r="AM33" s="51"/>
      <c r="AN33" s="51"/>
      <c r="AO33" s="51"/>
      <c r="AP33" s="51"/>
      <c r="AQ33" s="51"/>
      <c r="AR33" s="53"/>
      <c r="AS33" s="54"/>
      <c r="AT33" s="54"/>
      <c r="AU33" s="54"/>
      <c r="AV33" s="54"/>
      <c r="AW33" s="54"/>
      <c r="AX33" s="54"/>
      <c r="AY33" s="54"/>
      <c r="AZ33" s="54"/>
      <c r="BE33" s="55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9"/>
      <c r="D35" s="60" t="s">
        <v>45</v>
      </c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2" t="s">
        <v>46</v>
      </c>
      <c r="U35" s="61"/>
      <c r="V35" s="61"/>
      <c r="W35" s="61"/>
      <c r="X35" s="63" t="s">
        <v>47</v>
      </c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4">
        <f>SUM(AK26:AK33)</f>
        <v>0</v>
      </c>
      <c r="AL35" s="61"/>
      <c r="AM35" s="61"/>
      <c r="AN35" s="61"/>
      <c r="AO35" s="65"/>
      <c r="AP35" s="59"/>
      <c r="AQ35" s="59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6"/>
      <c r="C49" s="67"/>
      <c r="D49" s="68" t="s">
        <v>48</v>
      </c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8" t="s">
        <v>49</v>
      </c>
      <c r="AI49" s="69"/>
      <c r="AJ49" s="69"/>
      <c r="AK49" s="69"/>
      <c r="AL49" s="69"/>
      <c r="AM49" s="69"/>
      <c r="AN49" s="69"/>
      <c r="AO49" s="69"/>
      <c r="AP49" s="67"/>
      <c r="AQ49" s="67"/>
      <c r="AR49" s="70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71" t="s">
        <v>50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71" t="s">
        <v>51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71" t="s">
        <v>50</v>
      </c>
      <c r="AI60" s="43"/>
      <c r="AJ60" s="43"/>
      <c r="AK60" s="43"/>
      <c r="AL60" s="43"/>
      <c r="AM60" s="71" t="s">
        <v>51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8" t="s">
        <v>52</v>
      </c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68" t="s">
        <v>53</v>
      </c>
      <c r="AI64" s="72"/>
      <c r="AJ64" s="72"/>
      <c r="AK64" s="72"/>
      <c r="AL64" s="72"/>
      <c r="AM64" s="72"/>
      <c r="AN64" s="72"/>
      <c r="AO64" s="72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71" t="s">
        <v>50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71" t="s">
        <v>51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71" t="s">
        <v>50</v>
      </c>
      <c r="AI75" s="43"/>
      <c r="AJ75" s="43"/>
      <c r="AK75" s="43"/>
      <c r="AL75" s="43"/>
      <c r="AM75" s="71" t="s">
        <v>51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73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  <c r="O77" s="74"/>
      <c r="P77" s="74"/>
      <c r="Q77" s="74"/>
      <c r="R77" s="74"/>
      <c r="S77" s="74"/>
      <c r="T77" s="74"/>
      <c r="U77" s="74"/>
      <c r="V77" s="74"/>
      <c r="W77" s="74"/>
      <c r="X77" s="74"/>
      <c r="Y77" s="74"/>
      <c r="Z77" s="74"/>
      <c r="AA77" s="74"/>
      <c r="AB77" s="74"/>
      <c r="AC77" s="74"/>
      <c r="AD77" s="74"/>
      <c r="AE77" s="74"/>
      <c r="AF77" s="74"/>
      <c r="AG77" s="74"/>
      <c r="AH77" s="74"/>
      <c r="AI77" s="74"/>
      <c r="AJ77" s="74"/>
      <c r="AK77" s="74"/>
      <c r="AL77" s="74"/>
      <c r="AM77" s="74"/>
      <c r="AN77" s="74"/>
      <c r="AO77" s="74"/>
      <c r="AP77" s="74"/>
      <c r="AQ77" s="74"/>
      <c r="AR77" s="45"/>
      <c r="BE77" s="39"/>
    </row>
    <row r="81" s="2" customFormat="1" ht="6.96" customHeight="1">
      <c r="A81" s="39"/>
      <c r="B81" s="75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  <c r="V81" s="76"/>
      <c r="W81" s="76"/>
      <c r="X81" s="76"/>
      <c r="Y81" s="76"/>
      <c r="Z81" s="76"/>
      <c r="AA81" s="76"/>
      <c r="AB81" s="76"/>
      <c r="AC81" s="76"/>
      <c r="AD81" s="76"/>
      <c r="AE81" s="76"/>
      <c r="AF81" s="76"/>
      <c r="AG81" s="76"/>
      <c r="AH81" s="76"/>
      <c r="AI81" s="76"/>
      <c r="AJ81" s="76"/>
      <c r="AK81" s="76"/>
      <c r="AL81" s="76"/>
      <c r="AM81" s="76"/>
      <c r="AN81" s="76"/>
      <c r="AO81" s="76"/>
      <c r="AP81" s="76"/>
      <c r="AQ81" s="76"/>
      <c r="AR81" s="45"/>
      <c r="BE81" s="39"/>
    </row>
    <row r="82" s="2" customFormat="1" ht="24.96" customHeight="1">
      <c r="A82" s="39"/>
      <c r="B82" s="40"/>
      <c r="C82" s="24" t="s">
        <v>54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7"/>
      <c r="C84" s="33" t="s">
        <v>12</v>
      </c>
      <c r="D84" s="78"/>
      <c r="E84" s="78"/>
      <c r="F84" s="78"/>
      <c r="G84" s="78"/>
      <c r="H84" s="78"/>
      <c r="I84" s="78"/>
      <c r="J84" s="78"/>
      <c r="K84" s="78"/>
      <c r="L84" s="78" t="str">
        <f>K5</f>
        <v>AABJ22a</v>
      </c>
      <c r="M84" s="78"/>
      <c r="N84" s="78"/>
      <c r="O84" s="78"/>
      <c r="P84" s="78"/>
      <c r="Q84" s="78"/>
      <c r="R84" s="78"/>
      <c r="S84" s="78"/>
      <c r="T84" s="78"/>
      <c r="U84" s="78"/>
      <c r="V84" s="78"/>
      <c r="W84" s="78"/>
      <c r="X84" s="78"/>
      <c r="Y84" s="78"/>
      <c r="Z84" s="78"/>
      <c r="AA84" s="78"/>
      <c r="AB84" s="78"/>
      <c r="AC84" s="78"/>
      <c r="AD84" s="78"/>
      <c r="AE84" s="78"/>
      <c r="AF84" s="78"/>
      <c r="AG84" s="78"/>
      <c r="AH84" s="78"/>
      <c r="AI84" s="78"/>
      <c r="AJ84" s="78"/>
      <c r="AK84" s="78"/>
      <c r="AL84" s="78"/>
      <c r="AM84" s="78"/>
      <c r="AN84" s="78"/>
      <c r="AO84" s="78"/>
      <c r="AP84" s="78"/>
      <c r="AQ84" s="78"/>
      <c r="AR84" s="79"/>
      <c r="BE84" s="4"/>
    </row>
    <row r="85" s="5" customFormat="1" ht="36.96" customHeight="1">
      <c r="A85" s="5"/>
      <c r="B85" s="80"/>
      <c r="C85" s="81" t="s">
        <v>15</v>
      </c>
      <c r="D85" s="82"/>
      <c r="E85" s="82"/>
      <c r="F85" s="82"/>
      <c r="G85" s="82"/>
      <c r="H85" s="82"/>
      <c r="I85" s="82"/>
      <c r="J85" s="82"/>
      <c r="K85" s="82"/>
      <c r="L85" s="83" t="str">
        <f>K6</f>
        <v>Rekonštrukcia a modernizácia strediska praktického vyučovania P.O.Hviezdoslava 230/13, Zvolen</v>
      </c>
      <c r="M85" s="82"/>
      <c r="N85" s="82"/>
      <c r="O85" s="82"/>
      <c r="P85" s="82"/>
      <c r="Q85" s="82"/>
      <c r="R85" s="82"/>
      <c r="S85" s="82"/>
      <c r="T85" s="82"/>
      <c r="U85" s="82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82"/>
      <c r="AL85" s="82"/>
      <c r="AM85" s="82"/>
      <c r="AN85" s="82"/>
      <c r="AO85" s="82"/>
      <c r="AP85" s="82"/>
      <c r="AQ85" s="82"/>
      <c r="AR85" s="84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19</v>
      </c>
      <c r="D87" s="41"/>
      <c r="E87" s="41"/>
      <c r="F87" s="41"/>
      <c r="G87" s="41"/>
      <c r="H87" s="41"/>
      <c r="I87" s="41"/>
      <c r="J87" s="41"/>
      <c r="K87" s="41"/>
      <c r="L87" s="85" t="str">
        <f>IF(K8="","",K8)</f>
        <v>Zvolen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21</v>
      </c>
      <c r="AJ87" s="41"/>
      <c r="AK87" s="41"/>
      <c r="AL87" s="41"/>
      <c r="AM87" s="86" t="str">
        <f>IF(AN8= "","",AN8)</f>
        <v>19. 8. 2023</v>
      </c>
      <c r="AN87" s="86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23</v>
      </c>
      <c r="D89" s="41"/>
      <c r="E89" s="41"/>
      <c r="F89" s="41"/>
      <c r="G89" s="41"/>
      <c r="H89" s="41"/>
      <c r="I89" s="41"/>
      <c r="J89" s="41"/>
      <c r="K89" s="41"/>
      <c r="L89" s="78" t="str">
        <f>IF(E11= "","",E11)</f>
        <v xml:space="preserve">SOŠ hotel.služieb a obchodu,Jabloňová 1351,Zvolen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29</v>
      </c>
      <c r="AJ89" s="41"/>
      <c r="AK89" s="41"/>
      <c r="AL89" s="41"/>
      <c r="AM89" s="87" t="str">
        <f>IF(E17="","",E17)</f>
        <v>AABJ s.r.o.,Na Troskách 3, Banská Bystrica</v>
      </c>
      <c r="AN89" s="78"/>
      <c r="AO89" s="78"/>
      <c r="AP89" s="78"/>
      <c r="AQ89" s="41"/>
      <c r="AR89" s="45"/>
      <c r="AS89" s="88" t="s">
        <v>55</v>
      </c>
      <c r="AT89" s="89"/>
      <c r="AU89" s="90"/>
      <c r="AV89" s="90"/>
      <c r="AW89" s="90"/>
      <c r="AX89" s="90"/>
      <c r="AY89" s="90"/>
      <c r="AZ89" s="90"/>
      <c r="BA89" s="90"/>
      <c r="BB89" s="90"/>
      <c r="BC89" s="90"/>
      <c r="BD89" s="91"/>
      <c r="BE89" s="39"/>
    </row>
    <row r="90" s="2" customFormat="1" ht="15.15" customHeight="1">
      <c r="A90" s="39"/>
      <c r="B90" s="40"/>
      <c r="C90" s="33" t="s">
        <v>27</v>
      </c>
      <c r="D90" s="41"/>
      <c r="E90" s="41"/>
      <c r="F90" s="41"/>
      <c r="G90" s="41"/>
      <c r="H90" s="41"/>
      <c r="I90" s="41"/>
      <c r="J90" s="41"/>
      <c r="K90" s="41"/>
      <c r="L90" s="78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32</v>
      </c>
      <c r="AJ90" s="41"/>
      <c r="AK90" s="41"/>
      <c r="AL90" s="41"/>
      <c r="AM90" s="87" t="str">
        <f>IF(E20="","",E20)</f>
        <v>L.Spiššák</v>
      </c>
      <c r="AN90" s="78"/>
      <c r="AO90" s="78"/>
      <c r="AP90" s="78"/>
      <c r="AQ90" s="41"/>
      <c r="AR90" s="45"/>
      <c r="AS90" s="92"/>
      <c r="AT90" s="93"/>
      <c r="AU90" s="94"/>
      <c r="AV90" s="94"/>
      <c r="AW90" s="94"/>
      <c r="AX90" s="94"/>
      <c r="AY90" s="94"/>
      <c r="AZ90" s="94"/>
      <c r="BA90" s="94"/>
      <c r="BB90" s="94"/>
      <c r="BC90" s="94"/>
      <c r="BD90" s="95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6"/>
      <c r="AT91" s="97"/>
      <c r="AU91" s="98"/>
      <c r="AV91" s="98"/>
      <c r="AW91" s="98"/>
      <c r="AX91" s="98"/>
      <c r="AY91" s="98"/>
      <c r="AZ91" s="98"/>
      <c r="BA91" s="98"/>
      <c r="BB91" s="98"/>
      <c r="BC91" s="98"/>
      <c r="BD91" s="99"/>
      <c r="BE91" s="39"/>
    </row>
    <row r="92" s="2" customFormat="1" ht="29.28" customHeight="1">
      <c r="A92" s="39"/>
      <c r="B92" s="40"/>
      <c r="C92" s="100" t="s">
        <v>56</v>
      </c>
      <c r="D92" s="101"/>
      <c r="E92" s="101"/>
      <c r="F92" s="101"/>
      <c r="G92" s="101"/>
      <c r="H92" s="102"/>
      <c r="I92" s="103" t="s">
        <v>57</v>
      </c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1"/>
      <c r="Z92" s="101"/>
      <c r="AA92" s="101"/>
      <c r="AB92" s="101"/>
      <c r="AC92" s="101"/>
      <c r="AD92" s="101"/>
      <c r="AE92" s="101"/>
      <c r="AF92" s="101"/>
      <c r="AG92" s="104" t="s">
        <v>58</v>
      </c>
      <c r="AH92" s="101"/>
      <c r="AI92" s="101"/>
      <c r="AJ92" s="101"/>
      <c r="AK92" s="101"/>
      <c r="AL92" s="101"/>
      <c r="AM92" s="101"/>
      <c r="AN92" s="103" t="s">
        <v>59</v>
      </c>
      <c r="AO92" s="101"/>
      <c r="AP92" s="105"/>
      <c r="AQ92" s="106" t="s">
        <v>60</v>
      </c>
      <c r="AR92" s="45"/>
      <c r="AS92" s="107" t="s">
        <v>61</v>
      </c>
      <c r="AT92" s="108" t="s">
        <v>62</v>
      </c>
      <c r="AU92" s="108" t="s">
        <v>63</v>
      </c>
      <c r="AV92" s="108" t="s">
        <v>64</v>
      </c>
      <c r="AW92" s="108" t="s">
        <v>65</v>
      </c>
      <c r="AX92" s="108" t="s">
        <v>66</v>
      </c>
      <c r="AY92" s="108" t="s">
        <v>67</v>
      </c>
      <c r="AZ92" s="108" t="s">
        <v>68</v>
      </c>
      <c r="BA92" s="108" t="s">
        <v>69</v>
      </c>
      <c r="BB92" s="108" t="s">
        <v>70</v>
      </c>
      <c r="BC92" s="108" t="s">
        <v>71</v>
      </c>
      <c r="BD92" s="109" t="s">
        <v>72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10"/>
      <c r="AT93" s="111"/>
      <c r="AU93" s="111"/>
      <c r="AV93" s="111"/>
      <c r="AW93" s="111"/>
      <c r="AX93" s="111"/>
      <c r="AY93" s="111"/>
      <c r="AZ93" s="111"/>
      <c r="BA93" s="111"/>
      <c r="BB93" s="111"/>
      <c r="BC93" s="111"/>
      <c r="BD93" s="112"/>
      <c r="BE93" s="39"/>
    </row>
    <row r="94" s="6" customFormat="1" ht="32.4" customHeight="1">
      <c r="A94" s="6"/>
      <c r="B94" s="113"/>
      <c r="C94" s="114" t="s">
        <v>73</v>
      </c>
      <c r="D94" s="115"/>
      <c r="E94" s="115"/>
      <c r="F94" s="115"/>
      <c r="G94" s="115"/>
      <c r="H94" s="115"/>
      <c r="I94" s="115"/>
      <c r="J94" s="115"/>
      <c r="K94" s="115"/>
      <c r="L94" s="115"/>
      <c r="M94" s="115"/>
      <c r="N94" s="115"/>
      <c r="O94" s="115"/>
      <c r="P94" s="115"/>
      <c r="Q94" s="115"/>
      <c r="R94" s="115"/>
      <c r="S94" s="115"/>
      <c r="T94" s="115"/>
      <c r="U94" s="115"/>
      <c r="V94" s="115"/>
      <c r="W94" s="115"/>
      <c r="X94" s="115"/>
      <c r="Y94" s="115"/>
      <c r="Z94" s="115"/>
      <c r="AA94" s="115"/>
      <c r="AB94" s="115"/>
      <c r="AC94" s="115"/>
      <c r="AD94" s="115"/>
      <c r="AE94" s="115"/>
      <c r="AF94" s="115"/>
      <c r="AG94" s="116">
        <f>ROUND(AG95,2)</f>
        <v>0</v>
      </c>
      <c r="AH94" s="116"/>
      <c r="AI94" s="116"/>
      <c r="AJ94" s="116"/>
      <c r="AK94" s="116"/>
      <c r="AL94" s="116"/>
      <c r="AM94" s="116"/>
      <c r="AN94" s="117">
        <f>SUM(AG94,AT94)</f>
        <v>0</v>
      </c>
      <c r="AO94" s="117"/>
      <c r="AP94" s="117"/>
      <c r="AQ94" s="118" t="s">
        <v>1</v>
      </c>
      <c r="AR94" s="119"/>
      <c r="AS94" s="120">
        <f>ROUND(AS95,2)</f>
        <v>0</v>
      </c>
      <c r="AT94" s="121">
        <f>ROUND(SUM(AV94:AW94),2)</f>
        <v>0</v>
      </c>
      <c r="AU94" s="122">
        <f>ROUND(AU95,5)</f>
        <v>0</v>
      </c>
      <c r="AV94" s="121">
        <f>ROUND(AZ94*L29,2)</f>
        <v>0</v>
      </c>
      <c r="AW94" s="121">
        <f>ROUND(BA94*L30,2)</f>
        <v>0</v>
      </c>
      <c r="AX94" s="121">
        <f>ROUND(BB94*L29,2)</f>
        <v>0</v>
      </c>
      <c r="AY94" s="121">
        <f>ROUND(BC94*L30,2)</f>
        <v>0</v>
      </c>
      <c r="AZ94" s="121">
        <f>ROUND(AZ95,2)</f>
        <v>0</v>
      </c>
      <c r="BA94" s="121">
        <f>ROUND(BA95,2)</f>
        <v>0</v>
      </c>
      <c r="BB94" s="121">
        <f>ROUND(BB95,2)</f>
        <v>0</v>
      </c>
      <c r="BC94" s="121">
        <f>ROUND(BC95,2)</f>
        <v>0</v>
      </c>
      <c r="BD94" s="123">
        <f>ROUND(BD95,2)</f>
        <v>0</v>
      </c>
      <c r="BE94" s="6"/>
      <c r="BS94" s="124" t="s">
        <v>74</v>
      </c>
      <c r="BT94" s="124" t="s">
        <v>75</v>
      </c>
      <c r="BV94" s="124" t="s">
        <v>76</v>
      </c>
      <c r="BW94" s="124" t="s">
        <v>5</v>
      </c>
      <c r="BX94" s="124" t="s">
        <v>77</v>
      </c>
      <c r="CL94" s="124" t="s">
        <v>1</v>
      </c>
    </row>
    <row r="95" s="7" customFormat="1" ht="37.5" customHeight="1">
      <c r="A95" s="125" t="s">
        <v>78</v>
      </c>
      <c r="B95" s="126"/>
      <c r="C95" s="127"/>
      <c r="D95" s="128" t="s">
        <v>13</v>
      </c>
      <c r="E95" s="128"/>
      <c r="F95" s="128"/>
      <c r="G95" s="128"/>
      <c r="H95" s="128"/>
      <c r="I95" s="129"/>
      <c r="J95" s="128" t="s">
        <v>16</v>
      </c>
      <c r="K95" s="128"/>
      <c r="L95" s="128"/>
      <c r="M95" s="128"/>
      <c r="N95" s="128"/>
      <c r="O95" s="128"/>
      <c r="P95" s="128"/>
      <c r="Q95" s="128"/>
      <c r="R95" s="128"/>
      <c r="S95" s="128"/>
      <c r="T95" s="128"/>
      <c r="U95" s="128"/>
      <c r="V95" s="128"/>
      <c r="W95" s="128"/>
      <c r="X95" s="128"/>
      <c r="Y95" s="128"/>
      <c r="Z95" s="128"/>
      <c r="AA95" s="128"/>
      <c r="AB95" s="128"/>
      <c r="AC95" s="128"/>
      <c r="AD95" s="128"/>
      <c r="AE95" s="128"/>
      <c r="AF95" s="128"/>
      <c r="AG95" s="130">
        <f>'AABJ22a - Rekonštrukcia a...'!J30</f>
        <v>0</v>
      </c>
      <c r="AH95" s="129"/>
      <c r="AI95" s="129"/>
      <c r="AJ95" s="129"/>
      <c r="AK95" s="129"/>
      <c r="AL95" s="129"/>
      <c r="AM95" s="129"/>
      <c r="AN95" s="130">
        <f>SUM(AG95,AT95)</f>
        <v>0</v>
      </c>
      <c r="AO95" s="129"/>
      <c r="AP95" s="129"/>
      <c r="AQ95" s="131" t="s">
        <v>79</v>
      </c>
      <c r="AR95" s="132"/>
      <c r="AS95" s="133">
        <v>0</v>
      </c>
      <c r="AT95" s="134">
        <f>ROUND(SUM(AV95:AW95),2)</f>
        <v>0</v>
      </c>
      <c r="AU95" s="135">
        <f>'AABJ22a - Rekonštrukcia a...'!P144</f>
        <v>0</v>
      </c>
      <c r="AV95" s="134">
        <f>'AABJ22a - Rekonštrukcia a...'!J33</f>
        <v>0</v>
      </c>
      <c r="AW95" s="134">
        <f>'AABJ22a - Rekonštrukcia a...'!J34</f>
        <v>0</v>
      </c>
      <c r="AX95" s="134">
        <f>'AABJ22a - Rekonštrukcia a...'!J35</f>
        <v>0</v>
      </c>
      <c r="AY95" s="134">
        <f>'AABJ22a - Rekonštrukcia a...'!J36</f>
        <v>0</v>
      </c>
      <c r="AZ95" s="134">
        <f>'AABJ22a - Rekonštrukcia a...'!F33</f>
        <v>0</v>
      </c>
      <c r="BA95" s="134">
        <f>'AABJ22a - Rekonštrukcia a...'!F34</f>
        <v>0</v>
      </c>
      <c r="BB95" s="134">
        <f>'AABJ22a - Rekonštrukcia a...'!F35</f>
        <v>0</v>
      </c>
      <c r="BC95" s="134">
        <f>'AABJ22a - Rekonštrukcia a...'!F36</f>
        <v>0</v>
      </c>
      <c r="BD95" s="136">
        <f>'AABJ22a - Rekonštrukcia a...'!F37</f>
        <v>0</v>
      </c>
      <c r="BE95" s="7"/>
      <c r="BT95" s="137" t="s">
        <v>80</v>
      </c>
      <c r="BU95" s="137" t="s">
        <v>81</v>
      </c>
      <c r="BV95" s="137" t="s">
        <v>76</v>
      </c>
      <c r="BW95" s="137" t="s">
        <v>5</v>
      </c>
      <c r="BX95" s="137" t="s">
        <v>77</v>
      </c>
      <c r="CL95" s="137" t="s">
        <v>1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73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  <c r="O97" s="74"/>
      <c r="P97" s="74"/>
      <c r="Q97" s="74"/>
      <c r="R97" s="74"/>
      <c r="S97" s="74"/>
      <c r="T97" s="74"/>
      <c r="U97" s="74"/>
      <c r="V97" s="74"/>
      <c r="W97" s="74"/>
      <c r="X97" s="74"/>
      <c r="Y97" s="74"/>
      <c r="Z97" s="74"/>
      <c r="AA97" s="74"/>
      <c r="AB97" s="74"/>
      <c r="AC97" s="74"/>
      <c r="AD97" s="74"/>
      <c r="AE97" s="74"/>
      <c r="AF97" s="74"/>
      <c r="AG97" s="74"/>
      <c r="AH97" s="74"/>
      <c r="AI97" s="74"/>
      <c r="AJ97" s="74"/>
      <c r="AK97" s="74"/>
      <c r="AL97" s="74"/>
      <c r="AM97" s="74"/>
      <c r="AN97" s="74"/>
      <c r="AO97" s="74"/>
      <c r="AP97" s="74"/>
      <c r="AQ97" s="74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rypuHfisXdIRR66RXqzaxM7uHMrIY9b6smy9sEvRkvkSFd4Y5Af0ilzsveuihDfL4rmB4rgjEXWDVL0Q1LcXKw==" hashValue="D6HBE+2jzs3gUfap084GIpnyl2YLBDS3iTKs3nVYiKXYOxtLMhSMfeU2hAGUv4YNq/Jt6EqGFN3+yy7jzvkf4g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AABJ22a - Rekonštrukcia 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75</v>
      </c>
    </row>
    <row r="4" s="1" customFormat="1" ht="24.96" customHeight="1">
      <c r="B4" s="21"/>
      <c r="D4" s="140" t="s">
        <v>82</v>
      </c>
      <c r="L4" s="21"/>
      <c r="M4" s="141" t="s">
        <v>9</v>
      </c>
      <c r="AT4" s="18" t="s">
        <v>4</v>
      </c>
    </row>
    <row r="5" s="1" customFormat="1" ht="6.96" customHeight="1">
      <c r="B5" s="21"/>
      <c r="L5" s="21"/>
    </row>
    <row r="6" s="2" customFormat="1" ht="12" customHeight="1">
      <c r="A6" s="39"/>
      <c r="B6" s="45"/>
      <c r="C6" s="39"/>
      <c r="D6" s="142" t="s">
        <v>15</v>
      </c>
      <c r="E6" s="39"/>
      <c r="F6" s="39"/>
      <c r="G6" s="39"/>
      <c r="H6" s="39"/>
      <c r="I6" s="39"/>
      <c r="J6" s="39"/>
      <c r="K6" s="39"/>
      <c r="L6" s="70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</row>
    <row r="7" s="2" customFormat="1" ht="30" customHeight="1">
      <c r="A7" s="39"/>
      <c r="B7" s="45"/>
      <c r="C7" s="39"/>
      <c r="D7" s="39"/>
      <c r="E7" s="143" t="s">
        <v>16</v>
      </c>
      <c r="F7" s="39"/>
      <c r="G7" s="39"/>
      <c r="H7" s="39"/>
      <c r="I7" s="39"/>
      <c r="J7" s="39"/>
      <c r="K7" s="39"/>
      <c r="L7" s="70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</row>
    <row r="8" s="2" customFormat="1">
      <c r="A8" s="39"/>
      <c r="B8" s="45"/>
      <c r="C8" s="39"/>
      <c r="D8" s="39"/>
      <c r="E8" s="39"/>
      <c r="F8" s="39"/>
      <c r="G8" s="39"/>
      <c r="H8" s="39"/>
      <c r="I8" s="39"/>
      <c r="J8" s="39"/>
      <c r="K8" s="39"/>
      <c r="L8" s="70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2" customHeight="1">
      <c r="A9" s="39"/>
      <c r="B9" s="45"/>
      <c r="C9" s="39"/>
      <c r="D9" s="142" t="s">
        <v>17</v>
      </c>
      <c r="E9" s="39"/>
      <c r="F9" s="144" t="s">
        <v>1</v>
      </c>
      <c r="G9" s="39"/>
      <c r="H9" s="39"/>
      <c r="I9" s="142" t="s">
        <v>18</v>
      </c>
      <c r="J9" s="144" t="s">
        <v>1</v>
      </c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2" t="s">
        <v>19</v>
      </c>
      <c r="E10" s="39"/>
      <c r="F10" s="144" t="s">
        <v>20</v>
      </c>
      <c r="G10" s="39"/>
      <c r="H10" s="39"/>
      <c r="I10" s="142" t="s">
        <v>21</v>
      </c>
      <c r="J10" s="145" t="str">
        <f>'Rekapitulácia stavby'!AN8</f>
        <v>19. 8. 2023</v>
      </c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0.8" customHeight="1">
      <c r="A11" s="39"/>
      <c r="B11" s="45"/>
      <c r="C11" s="39"/>
      <c r="D11" s="39"/>
      <c r="E11" s="39"/>
      <c r="F11" s="39"/>
      <c r="G11" s="39"/>
      <c r="H11" s="39"/>
      <c r="I11" s="39"/>
      <c r="J11" s="39"/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23</v>
      </c>
      <c r="E12" s="39"/>
      <c r="F12" s="39"/>
      <c r="G12" s="39"/>
      <c r="H12" s="39"/>
      <c r="I12" s="142" t="s">
        <v>24</v>
      </c>
      <c r="J12" s="144" t="s">
        <v>1</v>
      </c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8" customHeight="1">
      <c r="A13" s="39"/>
      <c r="B13" s="45"/>
      <c r="C13" s="39"/>
      <c r="D13" s="39"/>
      <c r="E13" s="144" t="s">
        <v>25</v>
      </c>
      <c r="F13" s="39"/>
      <c r="G13" s="39"/>
      <c r="H13" s="39"/>
      <c r="I13" s="142" t="s">
        <v>26</v>
      </c>
      <c r="J13" s="144" t="s">
        <v>1</v>
      </c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2" t="s">
        <v>27</v>
      </c>
      <c r="E15" s="39"/>
      <c r="F15" s="39"/>
      <c r="G15" s="39"/>
      <c r="H15" s="39"/>
      <c r="I15" s="142" t="s">
        <v>24</v>
      </c>
      <c r="J15" s="34" t="str">
        <f>'Rekapitulácia stavby'!AN13</f>
        <v>Vyplň údaj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8" customHeight="1">
      <c r="A16" s="39"/>
      <c r="B16" s="45"/>
      <c r="C16" s="39"/>
      <c r="D16" s="39"/>
      <c r="E16" s="34" t="str">
        <f>'Rekapitulácia stavby'!E14</f>
        <v>Vyplň údaj</v>
      </c>
      <c r="F16" s="144"/>
      <c r="G16" s="144"/>
      <c r="H16" s="144"/>
      <c r="I16" s="142" t="s">
        <v>26</v>
      </c>
      <c r="J16" s="34" t="str">
        <f>'Rekapitulácia stavby'!AN14</f>
        <v>Vyplň údaj</v>
      </c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2" t="s">
        <v>29</v>
      </c>
      <c r="E18" s="39"/>
      <c r="F18" s="39"/>
      <c r="G18" s="39"/>
      <c r="H18" s="39"/>
      <c r="I18" s="142" t="s">
        <v>24</v>
      </c>
      <c r="J18" s="144" t="s">
        <v>1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4" t="s">
        <v>30</v>
      </c>
      <c r="F19" s="39"/>
      <c r="G19" s="39"/>
      <c r="H19" s="39"/>
      <c r="I19" s="142" t="s">
        <v>26</v>
      </c>
      <c r="J19" s="144" t="s">
        <v>1</v>
      </c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2" t="s">
        <v>32</v>
      </c>
      <c r="E21" s="39"/>
      <c r="F21" s="39"/>
      <c r="G21" s="39"/>
      <c r="H21" s="39"/>
      <c r="I21" s="142" t="s">
        <v>24</v>
      </c>
      <c r="J21" s="144" t="s">
        <v>1</v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44" t="s">
        <v>33</v>
      </c>
      <c r="F22" s="39"/>
      <c r="G22" s="39"/>
      <c r="H22" s="39"/>
      <c r="I22" s="142" t="s">
        <v>26</v>
      </c>
      <c r="J22" s="144" t="s">
        <v>1</v>
      </c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2" t="s">
        <v>34</v>
      </c>
      <c r="E24" s="39"/>
      <c r="F24" s="39"/>
      <c r="G24" s="39"/>
      <c r="H24" s="39"/>
      <c r="I24" s="39"/>
      <c r="J24" s="39"/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16.5" customHeight="1">
      <c r="A25" s="146"/>
      <c r="B25" s="147"/>
      <c r="C25" s="146"/>
      <c r="D25" s="146"/>
      <c r="E25" s="148" t="s">
        <v>1</v>
      </c>
      <c r="F25" s="148"/>
      <c r="G25" s="148"/>
      <c r="H25" s="148"/>
      <c r="I25" s="146"/>
      <c r="J25" s="146"/>
      <c r="K25" s="146"/>
      <c r="L25" s="149"/>
      <c r="S25" s="146"/>
      <c r="T25" s="146"/>
      <c r="U25" s="146"/>
      <c r="V25" s="146"/>
      <c r="W25" s="146"/>
      <c r="X25" s="146"/>
      <c r="Y25" s="146"/>
      <c r="Z25" s="146"/>
      <c r="AA25" s="146"/>
      <c r="AB25" s="146"/>
      <c r="AC25" s="146"/>
      <c r="AD25" s="146"/>
      <c r="AE25" s="146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50"/>
      <c r="E27" s="150"/>
      <c r="F27" s="150"/>
      <c r="G27" s="150"/>
      <c r="H27" s="150"/>
      <c r="I27" s="150"/>
      <c r="J27" s="150"/>
      <c r="K27" s="150"/>
      <c r="L27" s="70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4.4" customHeight="1">
      <c r="A28" s="39"/>
      <c r="B28" s="45"/>
      <c r="C28" s="39"/>
      <c r="D28" s="144" t="s">
        <v>83</v>
      </c>
      <c r="E28" s="39"/>
      <c r="F28" s="39"/>
      <c r="G28" s="39"/>
      <c r="H28" s="39"/>
      <c r="I28" s="39"/>
      <c r="J28" s="151">
        <f>J94</f>
        <v>0</v>
      </c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14.4" customHeight="1">
      <c r="A29" s="39"/>
      <c r="B29" s="45"/>
      <c r="C29" s="39"/>
      <c r="D29" s="152" t="s">
        <v>84</v>
      </c>
      <c r="E29" s="39"/>
      <c r="F29" s="39"/>
      <c r="G29" s="39"/>
      <c r="H29" s="39"/>
      <c r="I29" s="39"/>
      <c r="J29" s="151">
        <f>J119</f>
        <v>0</v>
      </c>
      <c r="K29" s="39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35</v>
      </c>
      <c r="E30" s="39"/>
      <c r="F30" s="39"/>
      <c r="G30" s="39"/>
      <c r="H30" s="39"/>
      <c r="I30" s="39"/>
      <c r="J30" s="154">
        <f>ROUND(J28 + J29, 2)</f>
        <v>0</v>
      </c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37</v>
      </c>
      <c r="G32" s="39"/>
      <c r="H32" s="39"/>
      <c r="I32" s="155" t="s">
        <v>36</v>
      </c>
      <c r="J32" s="155" t="s">
        <v>38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39</v>
      </c>
      <c r="E33" s="157" t="s">
        <v>40</v>
      </c>
      <c r="F33" s="158">
        <f>ROUND((SUM(BE119:BE126) + SUM(BE144:BE487)),  2)</f>
        <v>0</v>
      </c>
      <c r="G33" s="159"/>
      <c r="H33" s="159"/>
      <c r="I33" s="160">
        <v>0.20000000000000001</v>
      </c>
      <c r="J33" s="158">
        <f>ROUND(((SUM(BE119:BE126) + SUM(BE144:BE487))*I33),  2)</f>
        <v>0</v>
      </c>
      <c r="K33" s="39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7" t="s">
        <v>41</v>
      </c>
      <c r="F34" s="158">
        <f>ROUND((SUM(BF119:BF126) + SUM(BF144:BF487)),  2)</f>
        <v>0</v>
      </c>
      <c r="G34" s="159"/>
      <c r="H34" s="159"/>
      <c r="I34" s="160">
        <v>0.20000000000000001</v>
      </c>
      <c r="J34" s="158">
        <f>ROUND(((SUM(BF119:BF126) + SUM(BF144:BF487))*I34),  2)</f>
        <v>0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42</v>
      </c>
      <c r="F35" s="161">
        <f>ROUND((SUM(BG119:BG126) + SUM(BG144:BG487)),  2)</f>
        <v>0</v>
      </c>
      <c r="G35" s="39"/>
      <c r="H35" s="39"/>
      <c r="I35" s="162">
        <v>0.20000000000000001</v>
      </c>
      <c r="J35" s="161">
        <f>0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43</v>
      </c>
      <c r="F36" s="161">
        <f>ROUND((SUM(BH119:BH126) + SUM(BH144:BH487)),  2)</f>
        <v>0</v>
      </c>
      <c r="G36" s="39"/>
      <c r="H36" s="39"/>
      <c r="I36" s="162">
        <v>0.20000000000000001</v>
      </c>
      <c r="J36" s="161">
        <f>0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7" t="s">
        <v>44</v>
      </c>
      <c r="F37" s="158">
        <f>ROUND((SUM(BI119:BI126) + SUM(BI144:BI487)),  2)</f>
        <v>0</v>
      </c>
      <c r="G37" s="159"/>
      <c r="H37" s="159"/>
      <c r="I37" s="160">
        <v>0</v>
      </c>
      <c r="J37" s="158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3"/>
      <c r="D39" s="164" t="s">
        <v>45</v>
      </c>
      <c r="E39" s="165"/>
      <c r="F39" s="165"/>
      <c r="G39" s="166" t="s">
        <v>46</v>
      </c>
      <c r="H39" s="167" t="s">
        <v>47</v>
      </c>
      <c r="I39" s="165"/>
      <c r="J39" s="168">
        <f>SUM(J30:J37)</f>
        <v>0</v>
      </c>
      <c r="K39" s="169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85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30" customHeight="1">
      <c r="A85" s="39"/>
      <c r="B85" s="40"/>
      <c r="C85" s="41"/>
      <c r="D85" s="41"/>
      <c r="E85" s="83" t="str">
        <f>E7</f>
        <v>Rekonštrukcia a modernizácia strediska praktického vyučovania P.O.Hviezdoslava 230/13, Zvolen</v>
      </c>
      <c r="F85" s="41"/>
      <c r="G85" s="41"/>
      <c r="H85" s="41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70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19</v>
      </c>
      <c r="D87" s="41"/>
      <c r="E87" s="41"/>
      <c r="F87" s="28" t="str">
        <f>F10</f>
        <v>Zvolen</v>
      </c>
      <c r="G87" s="41"/>
      <c r="H87" s="41"/>
      <c r="I87" s="33" t="s">
        <v>21</v>
      </c>
      <c r="J87" s="86" t="str">
        <f>IF(J10="","",J10)</f>
        <v>19. 8. 2023</v>
      </c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40.05" customHeight="1">
      <c r="A89" s="39"/>
      <c r="B89" s="40"/>
      <c r="C89" s="33" t="s">
        <v>23</v>
      </c>
      <c r="D89" s="41"/>
      <c r="E89" s="41"/>
      <c r="F89" s="28" t="str">
        <f>E13</f>
        <v xml:space="preserve">SOŠ hotel.služieb a obchodu,Jabloňová 1351,Zvolen </v>
      </c>
      <c r="G89" s="41"/>
      <c r="H89" s="41"/>
      <c r="I89" s="33" t="s">
        <v>29</v>
      </c>
      <c r="J89" s="37" t="str">
        <f>E19</f>
        <v>AABJ s.r.o.,Na Troskách 3, Banská Bystrica</v>
      </c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27</v>
      </c>
      <c r="D90" s="41"/>
      <c r="E90" s="41"/>
      <c r="F90" s="28" t="str">
        <f>IF(E16="","",E16)</f>
        <v>Vyplň údaj</v>
      </c>
      <c r="G90" s="41"/>
      <c r="H90" s="41"/>
      <c r="I90" s="33" t="s">
        <v>32</v>
      </c>
      <c r="J90" s="37" t="str">
        <f>E22</f>
        <v>L.Spiššák</v>
      </c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9.28" customHeight="1">
      <c r="A92" s="39"/>
      <c r="B92" s="40"/>
      <c r="C92" s="181" t="s">
        <v>86</v>
      </c>
      <c r="D92" s="182"/>
      <c r="E92" s="182"/>
      <c r="F92" s="182"/>
      <c r="G92" s="182"/>
      <c r="H92" s="182"/>
      <c r="I92" s="182"/>
      <c r="J92" s="183" t="s">
        <v>87</v>
      </c>
      <c r="K92" s="182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2.8" customHeight="1">
      <c r="A94" s="39"/>
      <c r="B94" s="40"/>
      <c r="C94" s="184" t="s">
        <v>88</v>
      </c>
      <c r="D94" s="41"/>
      <c r="E94" s="41"/>
      <c r="F94" s="41"/>
      <c r="G94" s="41"/>
      <c r="H94" s="41"/>
      <c r="I94" s="41"/>
      <c r="J94" s="117">
        <f>J144</f>
        <v>0</v>
      </c>
      <c r="K94" s="41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U94" s="18" t="s">
        <v>89</v>
      </c>
    </row>
    <row r="95" s="9" customFormat="1" ht="24.96" customHeight="1">
      <c r="A95" s="9"/>
      <c r="B95" s="185"/>
      <c r="C95" s="186"/>
      <c r="D95" s="187" t="s">
        <v>90</v>
      </c>
      <c r="E95" s="188"/>
      <c r="F95" s="188"/>
      <c r="G95" s="188"/>
      <c r="H95" s="188"/>
      <c r="I95" s="188"/>
      <c r="J95" s="189">
        <f>J145</f>
        <v>0</v>
      </c>
      <c r="K95" s="186"/>
      <c r="L95" s="190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91"/>
      <c r="C96" s="192"/>
      <c r="D96" s="193" t="s">
        <v>91</v>
      </c>
      <c r="E96" s="194"/>
      <c r="F96" s="194"/>
      <c r="G96" s="194"/>
      <c r="H96" s="194"/>
      <c r="I96" s="194"/>
      <c r="J96" s="195">
        <f>J146</f>
        <v>0</v>
      </c>
      <c r="K96" s="192"/>
      <c r="L96" s="196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91"/>
      <c r="C97" s="192"/>
      <c r="D97" s="193" t="s">
        <v>92</v>
      </c>
      <c r="E97" s="194"/>
      <c r="F97" s="194"/>
      <c r="G97" s="194"/>
      <c r="H97" s="194"/>
      <c r="I97" s="194"/>
      <c r="J97" s="195">
        <f>J158</f>
        <v>0</v>
      </c>
      <c r="K97" s="192"/>
      <c r="L97" s="196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91"/>
      <c r="C98" s="192"/>
      <c r="D98" s="193" t="s">
        <v>93</v>
      </c>
      <c r="E98" s="194"/>
      <c r="F98" s="194"/>
      <c r="G98" s="194"/>
      <c r="H98" s="194"/>
      <c r="I98" s="194"/>
      <c r="J98" s="195">
        <f>J203</f>
        <v>0</v>
      </c>
      <c r="K98" s="192"/>
      <c r="L98" s="19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1"/>
      <c r="C99" s="192"/>
      <c r="D99" s="193" t="s">
        <v>94</v>
      </c>
      <c r="E99" s="194"/>
      <c r="F99" s="194"/>
      <c r="G99" s="194"/>
      <c r="H99" s="194"/>
      <c r="I99" s="194"/>
      <c r="J99" s="195">
        <f>J205</f>
        <v>0</v>
      </c>
      <c r="K99" s="192"/>
      <c r="L99" s="19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1"/>
      <c r="C100" s="192"/>
      <c r="D100" s="193" t="s">
        <v>95</v>
      </c>
      <c r="E100" s="194"/>
      <c r="F100" s="194"/>
      <c r="G100" s="194"/>
      <c r="H100" s="194"/>
      <c r="I100" s="194"/>
      <c r="J100" s="195">
        <f>J329</f>
        <v>0</v>
      </c>
      <c r="K100" s="192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5"/>
      <c r="C101" s="186"/>
      <c r="D101" s="187" t="s">
        <v>96</v>
      </c>
      <c r="E101" s="188"/>
      <c r="F101" s="188"/>
      <c r="G101" s="188"/>
      <c r="H101" s="188"/>
      <c r="I101" s="188"/>
      <c r="J101" s="189">
        <f>J331</f>
        <v>0</v>
      </c>
      <c r="K101" s="186"/>
      <c r="L101" s="19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1"/>
      <c r="C102" s="192"/>
      <c r="D102" s="193" t="s">
        <v>97</v>
      </c>
      <c r="E102" s="194"/>
      <c r="F102" s="194"/>
      <c r="G102" s="194"/>
      <c r="H102" s="194"/>
      <c r="I102" s="194"/>
      <c r="J102" s="195">
        <f>J332</f>
        <v>0</v>
      </c>
      <c r="K102" s="192"/>
      <c r="L102" s="19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1"/>
      <c r="C103" s="192"/>
      <c r="D103" s="193" t="s">
        <v>98</v>
      </c>
      <c r="E103" s="194"/>
      <c r="F103" s="194"/>
      <c r="G103" s="194"/>
      <c r="H103" s="194"/>
      <c r="I103" s="194"/>
      <c r="J103" s="195">
        <f>J348</f>
        <v>0</v>
      </c>
      <c r="K103" s="192"/>
      <c r="L103" s="19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1"/>
      <c r="C104" s="192"/>
      <c r="D104" s="193" t="s">
        <v>99</v>
      </c>
      <c r="E104" s="194"/>
      <c r="F104" s="194"/>
      <c r="G104" s="194"/>
      <c r="H104" s="194"/>
      <c r="I104" s="194"/>
      <c r="J104" s="195">
        <f>J356</f>
        <v>0</v>
      </c>
      <c r="K104" s="192"/>
      <c r="L104" s="19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1"/>
      <c r="C105" s="192"/>
      <c r="D105" s="193" t="s">
        <v>100</v>
      </c>
      <c r="E105" s="194"/>
      <c r="F105" s="194"/>
      <c r="G105" s="194"/>
      <c r="H105" s="194"/>
      <c r="I105" s="194"/>
      <c r="J105" s="195">
        <f>J358</f>
        <v>0</v>
      </c>
      <c r="K105" s="192"/>
      <c r="L105" s="19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1"/>
      <c r="C106" s="192"/>
      <c r="D106" s="193" t="s">
        <v>101</v>
      </c>
      <c r="E106" s="194"/>
      <c r="F106" s="194"/>
      <c r="G106" s="194"/>
      <c r="H106" s="194"/>
      <c r="I106" s="194"/>
      <c r="J106" s="195">
        <f>J367</f>
        <v>0</v>
      </c>
      <c r="K106" s="192"/>
      <c r="L106" s="19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1"/>
      <c r="C107" s="192"/>
      <c r="D107" s="193" t="s">
        <v>102</v>
      </c>
      <c r="E107" s="194"/>
      <c r="F107" s="194"/>
      <c r="G107" s="194"/>
      <c r="H107" s="194"/>
      <c r="I107" s="194"/>
      <c r="J107" s="195">
        <f>J369</f>
        <v>0</v>
      </c>
      <c r="K107" s="192"/>
      <c r="L107" s="19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1"/>
      <c r="C108" s="192"/>
      <c r="D108" s="193" t="s">
        <v>103</v>
      </c>
      <c r="E108" s="194"/>
      <c r="F108" s="194"/>
      <c r="G108" s="194"/>
      <c r="H108" s="194"/>
      <c r="I108" s="194"/>
      <c r="J108" s="195">
        <f>J375</f>
        <v>0</v>
      </c>
      <c r="K108" s="192"/>
      <c r="L108" s="19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1"/>
      <c r="C109" s="192"/>
      <c r="D109" s="193" t="s">
        <v>104</v>
      </c>
      <c r="E109" s="194"/>
      <c r="F109" s="194"/>
      <c r="G109" s="194"/>
      <c r="H109" s="194"/>
      <c r="I109" s="194"/>
      <c r="J109" s="195">
        <f>J399</f>
        <v>0</v>
      </c>
      <c r="K109" s="192"/>
      <c r="L109" s="19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1"/>
      <c r="C110" s="192"/>
      <c r="D110" s="193" t="s">
        <v>105</v>
      </c>
      <c r="E110" s="194"/>
      <c r="F110" s="194"/>
      <c r="G110" s="194"/>
      <c r="H110" s="194"/>
      <c r="I110" s="194"/>
      <c r="J110" s="195">
        <f>J405</f>
        <v>0</v>
      </c>
      <c r="K110" s="192"/>
      <c r="L110" s="19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1"/>
      <c r="C111" s="192"/>
      <c r="D111" s="193" t="s">
        <v>106</v>
      </c>
      <c r="E111" s="194"/>
      <c r="F111" s="194"/>
      <c r="G111" s="194"/>
      <c r="H111" s="194"/>
      <c r="I111" s="194"/>
      <c r="J111" s="195">
        <f>J407</f>
        <v>0</v>
      </c>
      <c r="K111" s="192"/>
      <c r="L111" s="19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1"/>
      <c r="C112" s="192"/>
      <c r="D112" s="193" t="s">
        <v>107</v>
      </c>
      <c r="E112" s="194"/>
      <c r="F112" s="194"/>
      <c r="G112" s="194"/>
      <c r="H112" s="194"/>
      <c r="I112" s="194"/>
      <c r="J112" s="195">
        <f>J418</f>
        <v>0</v>
      </c>
      <c r="K112" s="192"/>
      <c r="L112" s="19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1"/>
      <c r="C113" s="192"/>
      <c r="D113" s="193" t="s">
        <v>108</v>
      </c>
      <c r="E113" s="194"/>
      <c r="F113" s="194"/>
      <c r="G113" s="194"/>
      <c r="H113" s="194"/>
      <c r="I113" s="194"/>
      <c r="J113" s="195">
        <f>J441</f>
        <v>0</v>
      </c>
      <c r="K113" s="192"/>
      <c r="L113" s="19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1"/>
      <c r="C114" s="192"/>
      <c r="D114" s="193" t="s">
        <v>109</v>
      </c>
      <c r="E114" s="194"/>
      <c r="F114" s="194"/>
      <c r="G114" s="194"/>
      <c r="H114" s="194"/>
      <c r="I114" s="194"/>
      <c r="J114" s="195">
        <f>J462</f>
        <v>0</v>
      </c>
      <c r="K114" s="192"/>
      <c r="L114" s="19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1"/>
      <c r="C115" s="192"/>
      <c r="D115" s="193" t="s">
        <v>110</v>
      </c>
      <c r="E115" s="194"/>
      <c r="F115" s="194"/>
      <c r="G115" s="194"/>
      <c r="H115" s="194"/>
      <c r="I115" s="194"/>
      <c r="J115" s="195">
        <f>J482</f>
        <v>0</v>
      </c>
      <c r="K115" s="192"/>
      <c r="L115" s="19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9" customFormat="1" ht="24.96" customHeight="1">
      <c r="A116" s="9"/>
      <c r="B116" s="185"/>
      <c r="C116" s="186"/>
      <c r="D116" s="187" t="s">
        <v>111</v>
      </c>
      <c r="E116" s="188"/>
      <c r="F116" s="188"/>
      <c r="G116" s="188"/>
      <c r="H116" s="188"/>
      <c r="I116" s="188"/>
      <c r="J116" s="189">
        <f>J485</f>
        <v>0</v>
      </c>
      <c r="K116" s="186"/>
      <c r="L116" s="190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2" customFormat="1" ht="21.84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70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9.28" customHeight="1">
      <c r="A119" s="39"/>
      <c r="B119" s="40"/>
      <c r="C119" s="184" t="s">
        <v>112</v>
      </c>
      <c r="D119" s="41"/>
      <c r="E119" s="41"/>
      <c r="F119" s="41"/>
      <c r="G119" s="41"/>
      <c r="H119" s="41"/>
      <c r="I119" s="41"/>
      <c r="J119" s="197">
        <f>ROUND(J120 + J121 + J122 + J123 + J124 + J125,2)</f>
        <v>0</v>
      </c>
      <c r="K119" s="41"/>
      <c r="L119" s="70"/>
      <c r="N119" s="198" t="s">
        <v>39</v>
      </c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8" customHeight="1">
      <c r="A120" s="39"/>
      <c r="B120" s="40"/>
      <c r="C120" s="41"/>
      <c r="D120" s="199" t="s">
        <v>113</v>
      </c>
      <c r="E120" s="200"/>
      <c r="F120" s="200"/>
      <c r="G120" s="41"/>
      <c r="H120" s="41"/>
      <c r="I120" s="41"/>
      <c r="J120" s="201">
        <v>0</v>
      </c>
      <c r="K120" s="41"/>
      <c r="L120" s="202"/>
      <c r="M120" s="203"/>
      <c r="N120" s="204" t="s">
        <v>41</v>
      </c>
      <c r="O120" s="203"/>
      <c r="P120" s="203"/>
      <c r="Q120" s="203"/>
      <c r="R120" s="203"/>
      <c r="S120" s="205"/>
      <c r="T120" s="205"/>
      <c r="U120" s="205"/>
      <c r="V120" s="205"/>
      <c r="W120" s="205"/>
      <c r="X120" s="205"/>
      <c r="Y120" s="205"/>
      <c r="Z120" s="205"/>
      <c r="AA120" s="205"/>
      <c r="AB120" s="205"/>
      <c r="AC120" s="205"/>
      <c r="AD120" s="205"/>
      <c r="AE120" s="205"/>
      <c r="AF120" s="203"/>
      <c r="AG120" s="203"/>
      <c r="AH120" s="203"/>
      <c r="AI120" s="203"/>
      <c r="AJ120" s="203"/>
      <c r="AK120" s="203"/>
      <c r="AL120" s="203"/>
      <c r="AM120" s="203"/>
      <c r="AN120" s="203"/>
      <c r="AO120" s="203"/>
      <c r="AP120" s="203"/>
      <c r="AQ120" s="203"/>
      <c r="AR120" s="203"/>
      <c r="AS120" s="203"/>
      <c r="AT120" s="203"/>
      <c r="AU120" s="203"/>
      <c r="AV120" s="203"/>
      <c r="AW120" s="203"/>
      <c r="AX120" s="203"/>
      <c r="AY120" s="206" t="s">
        <v>114</v>
      </c>
      <c r="AZ120" s="203"/>
      <c r="BA120" s="203"/>
      <c r="BB120" s="203"/>
      <c r="BC120" s="203"/>
      <c r="BD120" s="203"/>
      <c r="BE120" s="207">
        <f>IF(N120="základná",J120,0)</f>
        <v>0</v>
      </c>
      <c r="BF120" s="207">
        <f>IF(N120="znížená",J120,0)</f>
        <v>0</v>
      </c>
      <c r="BG120" s="207">
        <f>IF(N120="zákl. prenesená",J120,0)</f>
        <v>0</v>
      </c>
      <c r="BH120" s="207">
        <f>IF(N120="zníž. prenesená",J120,0)</f>
        <v>0</v>
      </c>
      <c r="BI120" s="207">
        <f>IF(N120="nulová",J120,0)</f>
        <v>0</v>
      </c>
      <c r="BJ120" s="206" t="s">
        <v>115</v>
      </c>
      <c r="BK120" s="203"/>
      <c r="BL120" s="203"/>
      <c r="BM120" s="203"/>
    </row>
    <row r="121" s="2" customFormat="1" ht="18" customHeight="1">
      <c r="A121" s="39"/>
      <c r="B121" s="40"/>
      <c r="C121" s="41"/>
      <c r="D121" s="199" t="s">
        <v>116</v>
      </c>
      <c r="E121" s="200"/>
      <c r="F121" s="200"/>
      <c r="G121" s="41"/>
      <c r="H121" s="41"/>
      <c r="I121" s="41"/>
      <c r="J121" s="201">
        <v>0</v>
      </c>
      <c r="K121" s="41"/>
      <c r="L121" s="202"/>
      <c r="M121" s="203"/>
      <c r="N121" s="204" t="s">
        <v>41</v>
      </c>
      <c r="O121" s="203"/>
      <c r="P121" s="203"/>
      <c r="Q121" s="203"/>
      <c r="R121" s="203"/>
      <c r="S121" s="205"/>
      <c r="T121" s="205"/>
      <c r="U121" s="205"/>
      <c r="V121" s="205"/>
      <c r="W121" s="205"/>
      <c r="X121" s="205"/>
      <c r="Y121" s="205"/>
      <c r="Z121" s="205"/>
      <c r="AA121" s="205"/>
      <c r="AB121" s="205"/>
      <c r="AC121" s="205"/>
      <c r="AD121" s="205"/>
      <c r="AE121" s="205"/>
      <c r="AF121" s="203"/>
      <c r="AG121" s="203"/>
      <c r="AH121" s="203"/>
      <c r="AI121" s="203"/>
      <c r="AJ121" s="203"/>
      <c r="AK121" s="203"/>
      <c r="AL121" s="203"/>
      <c r="AM121" s="203"/>
      <c r="AN121" s="203"/>
      <c r="AO121" s="203"/>
      <c r="AP121" s="203"/>
      <c r="AQ121" s="203"/>
      <c r="AR121" s="203"/>
      <c r="AS121" s="203"/>
      <c r="AT121" s="203"/>
      <c r="AU121" s="203"/>
      <c r="AV121" s="203"/>
      <c r="AW121" s="203"/>
      <c r="AX121" s="203"/>
      <c r="AY121" s="206" t="s">
        <v>114</v>
      </c>
      <c r="AZ121" s="203"/>
      <c r="BA121" s="203"/>
      <c r="BB121" s="203"/>
      <c r="BC121" s="203"/>
      <c r="BD121" s="203"/>
      <c r="BE121" s="207">
        <f>IF(N121="základná",J121,0)</f>
        <v>0</v>
      </c>
      <c r="BF121" s="207">
        <f>IF(N121="znížená",J121,0)</f>
        <v>0</v>
      </c>
      <c r="BG121" s="207">
        <f>IF(N121="zákl. prenesená",J121,0)</f>
        <v>0</v>
      </c>
      <c r="BH121" s="207">
        <f>IF(N121="zníž. prenesená",J121,0)</f>
        <v>0</v>
      </c>
      <c r="BI121" s="207">
        <f>IF(N121="nulová",J121,0)</f>
        <v>0</v>
      </c>
      <c r="BJ121" s="206" t="s">
        <v>115</v>
      </c>
      <c r="BK121" s="203"/>
      <c r="BL121" s="203"/>
      <c r="BM121" s="203"/>
    </row>
    <row r="122" s="2" customFormat="1" ht="18" customHeight="1">
      <c r="A122" s="39"/>
      <c r="B122" s="40"/>
      <c r="C122" s="41"/>
      <c r="D122" s="199" t="s">
        <v>117</v>
      </c>
      <c r="E122" s="200"/>
      <c r="F122" s="200"/>
      <c r="G122" s="41"/>
      <c r="H122" s="41"/>
      <c r="I122" s="41"/>
      <c r="J122" s="201">
        <v>0</v>
      </c>
      <c r="K122" s="41"/>
      <c r="L122" s="202"/>
      <c r="M122" s="203"/>
      <c r="N122" s="204" t="s">
        <v>41</v>
      </c>
      <c r="O122" s="203"/>
      <c r="P122" s="203"/>
      <c r="Q122" s="203"/>
      <c r="R122" s="203"/>
      <c r="S122" s="205"/>
      <c r="T122" s="205"/>
      <c r="U122" s="205"/>
      <c r="V122" s="205"/>
      <c r="W122" s="205"/>
      <c r="X122" s="205"/>
      <c r="Y122" s="205"/>
      <c r="Z122" s="205"/>
      <c r="AA122" s="205"/>
      <c r="AB122" s="205"/>
      <c r="AC122" s="205"/>
      <c r="AD122" s="205"/>
      <c r="AE122" s="205"/>
      <c r="AF122" s="203"/>
      <c r="AG122" s="203"/>
      <c r="AH122" s="203"/>
      <c r="AI122" s="203"/>
      <c r="AJ122" s="203"/>
      <c r="AK122" s="203"/>
      <c r="AL122" s="203"/>
      <c r="AM122" s="203"/>
      <c r="AN122" s="203"/>
      <c r="AO122" s="203"/>
      <c r="AP122" s="203"/>
      <c r="AQ122" s="203"/>
      <c r="AR122" s="203"/>
      <c r="AS122" s="203"/>
      <c r="AT122" s="203"/>
      <c r="AU122" s="203"/>
      <c r="AV122" s="203"/>
      <c r="AW122" s="203"/>
      <c r="AX122" s="203"/>
      <c r="AY122" s="206" t="s">
        <v>114</v>
      </c>
      <c r="AZ122" s="203"/>
      <c r="BA122" s="203"/>
      <c r="BB122" s="203"/>
      <c r="BC122" s="203"/>
      <c r="BD122" s="203"/>
      <c r="BE122" s="207">
        <f>IF(N122="základná",J122,0)</f>
        <v>0</v>
      </c>
      <c r="BF122" s="207">
        <f>IF(N122="znížená",J122,0)</f>
        <v>0</v>
      </c>
      <c r="BG122" s="207">
        <f>IF(N122="zákl. prenesená",J122,0)</f>
        <v>0</v>
      </c>
      <c r="BH122" s="207">
        <f>IF(N122="zníž. prenesená",J122,0)</f>
        <v>0</v>
      </c>
      <c r="BI122" s="207">
        <f>IF(N122="nulová",J122,0)</f>
        <v>0</v>
      </c>
      <c r="BJ122" s="206" t="s">
        <v>115</v>
      </c>
      <c r="BK122" s="203"/>
      <c r="BL122" s="203"/>
      <c r="BM122" s="203"/>
    </row>
    <row r="123" s="2" customFormat="1" ht="18" customHeight="1">
      <c r="A123" s="39"/>
      <c r="B123" s="40"/>
      <c r="C123" s="41"/>
      <c r="D123" s="199" t="s">
        <v>118</v>
      </c>
      <c r="E123" s="200"/>
      <c r="F123" s="200"/>
      <c r="G123" s="41"/>
      <c r="H123" s="41"/>
      <c r="I123" s="41"/>
      <c r="J123" s="201">
        <v>0</v>
      </c>
      <c r="K123" s="41"/>
      <c r="L123" s="202"/>
      <c r="M123" s="203"/>
      <c r="N123" s="204" t="s">
        <v>41</v>
      </c>
      <c r="O123" s="203"/>
      <c r="P123" s="203"/>
      <c r="Q123" s="203"/>
      <c r="R123" s="203"/>
      <c r="S123" s="205"/>
      <c r="T123" s="205"/>
      <c r="U123" s="205"/>
      <c r="V123" s="205"/>
      <c r="W123" s="205"/>
      <c r="X123" s="205"/>
      <c r="Y123" s="205"/>
      <c r="Z123" s="205"/>
      <c r="AA123" s="205"/>
      <c r="AB123" s="205"/>
      <c r="AC123" s="205"/>
      <c r="AD123" s="205"/>
      <c r="AE123" s="205"/>
      <c r="AF123" s="203"/>
      <c r="AG123" s="203"/>
      <c r="AH123" s="203"/>
      <c r="AI123" s="203"/>
      <c r="AJ123" s="203"/>
      <c r="AK123" s="203"/>
      <c r="AL123" s="203"/>
      <c r="AM123" s="203"/>
      <c r="AN123" s="203"/>
      <c r="AO123" s="203"/>
      <c r="AP123" s="203"/>
      <c r="AQ123" s="203"/>
      <c r="AR123" s="203"/>
      <c r="AS123" s="203"/>
      <c r="AT123" s="203"/>
      <c r="AU123" s="203"/>
      <c r="AV123" s="203"/>
      <c r="AW123" s="203"/>
      <c r="AX123" s="203"/>
      <c r="AY123" s="206" t="s">
        <v>114</v>
      </c>
      <c r="AZ123" s="203"/>
      <c r="BA123" s="203"/>
      <c r="BB123" s="203"/>
      <c r="BC123" s="203"/>
      <c r="BD123" s="203"/>
      <c r="BE123" s="207">
        <f>IF(N123="základná",J123,0)</f>
        <v>0</v>
      </c>
      <c r="BF123" s="207">
        <f>IF(N123="znížená",J123,0)</f>
        <v>0</v>
      </c>
      <c r="BG123" s="207">
        <f>IF(N123="zákl. prenesená",J123,0)</f>
        <v>0</v>
      </c>
      <c r="BH123" s="207">
        <f>IF(N123="zníž. prenesená",J123,0)</f>
        <v>0</v>
      </c>
      <c r="BI123" s="207">
        <f>IF(N123="nulová",J123,0)</f>
        <v>0</v>
      </c>
      <c r="BJ123" s="206" t="s">
        <v>115</v>
      </c>
      <c r="BK123" s="203"/>
      <c r="BL123" s="203"/>
      <c r="BM123" s="203"/>
    </row>
    <row r="124" s="2" customFormat="1" ht="18" customHeight="1">
      <c r="A124" s="39"/>
      <c r="B124" s="40"/>
      <c r="C124" s="41"/>
      <c r="D124" s="199" t="s">
        <v>119</v>
      </c>
      <c r="E124" s="200"/>
      <c r="F124" s="200"/>
      <c r="G124" s="41"/>
      <c r="H124" s="41"/>
      <c r="I124" s="41"/>
      <c r="J124" s="201">
        <v>0</v>
      </c>
      <c r="K124" s="41"/>
      <c r="L124" s="202"/>
      <c r="M124" s="203"/>
      <c r="N124" s="204" t="s">
        <v>41</v>
      </c>
      <c r="O124" s="203"/>
      <c r="P124" s="203"/>
      <c r="Q124" s="203"/>
      <c r="R124" s="203"/>
      <c r="S124" s="205"/>
      <c r="T124" s="205"/>
      <c r="U124" s="205"/>
      <c r="V124" s="205"/>
      <c r="W124" s="205"/>
      <c r="X124" s="205"/>
      <c r="Y124" s="205"/>
      <c r="Z124" s="205"/>
      <c r="AA124" s="205"/>
      <c r="AB124" s="205"/>
      <c r="AC124" s="205"/>
      <c r="AD124" s="205"/>
      <c r="AE124" s="205"/>
      <c r="AF124" s="203"/>
      <c r="AG124" s="203"/>
      <c r="AH124" s="203"/>
      <c r="AI124" s="203"/>
      <c r="AJ124" s="203"/>
      <c r="AK124" s="203"/>
      <c r="AL124" s="203"/>
      <c r="AM124" s="203"/>
      <c r="AN124" s="203"/>
      <c r="AO124" s="203"/>
      <c r="AP124" s="203"/>
      <c r="AQ124" s="203"/>
      <c r="AR124" s="203"/>
      <c r="AS124" s="203"/>
      <c r="AT124" s="203"/>
      <c r="AU124" s="203"/>
      <c r="AV124" s="203"/>
      <c r="AW124" s="203"/>
      <c r="AX124" s="203"/>
      <c r="AY124" s="206" t="s">
        <v>114</v>
      </c>
      <c r="AZ124" s="203"/>
      <c r="BA124" s="203"/>
      <c r="BB124" s="203"/>
      <c r="BC124" s="203"/>
      <c r="BD124" s="203"/>
      <c r="BE124" s="207">
        <f>IF(N124="základná",J124,0)</f>
        <v>0</v>
      </c>
      <c r="BF124" s="207">
        <f>IF(N124="znížená",J124,0)</f>
        <v>0</v>
      </c>
      <c r="BG124" s="207">
        <f>IF(N124="zákl. prenesená",J124,0)</f>
        <v>0</v>
      </c>
      <c r="BH124" s="207">
        <f>IF(N124="zníž. prenesená",J124,0)</f>
        <v>0</v>
      </c>
      <c r="BI124" s="207">
        <f>IF(N124="nulová",J124,0)</f>
        <v>0</v>
      </c>
      <c r="BJ124" s="206" t="s">
        <v>115</v>
      </c>
      <c r="BK124" s="203"/>
      <c r="BL124" s="203"/>
      <c r="BM124" s="203"/>
    </row>
    <row r="125" s="2" customFormat="1" ht="18" customHeight="1">
      <c r="A125" s="39"/>
      <c r="B125" s="40"/>
      <c r="C125" s="41"/>
      <c r="D125" s="200" t="s">
        <v>120</v>
      </c>
      <c r="E125" s="41"/>
      <c r="F125" s="41"/>
      <c r="G125" s="41"/>
      <c r="H125" s="41"/>
      <c r="I125" s="41"/>
      <c r="J125" s="201">
        <f>ROUND(J28*T125,2)</f>
        <v>0</v>
      </c>
      <c r="K125" s="41"/>
      <c r="L125" s="202"/>
      <c r="M125" s="203"/>
      <c r="N125" s="204" t="s">
        <v>41</v>
      </c>
      <c r="O125" s="203"/>
      <c r="P125" s="203"/>
      <c r="Q125" s="203"/>
      <c r="R125" s="203"/>
      <c r="S125" s="205"/>
      <c r="T125" s="205"/>
      <c r="U125" s="205"/>
      <c r="V125" s="205"/>
      <c r="W125" s="205"/>
      <c r="X125" s="205"/>
      <c r="Y125" s="205"/>
      <c r="Z125" s="205"/>
      <c r="AA125" s="205"/>
      <c r="AB125" s="205"/>
      <c r="AC125" s="205"/>
      <c r="AD125" s="205"/>
      <c r="AE125" s="205"/>
      <c r="AF125" s="203"/>
      <c r="AG125" s="203"/>
      <c r="AH125" s="203"/>
      <c r="AI125" s="203"/>
      <c r="AJ125" s="203"/>
      <c r="AK125" s="203"/>
      <c r="AL125" s="203"/>
      <c r="AM125" s="203"/>
      <c r="AN125" s="203"/>
      <c r="AO125" s="203"/>
      <c r="AP125" s="203"/>
      <c r="AQ125" s="203"/>
      <c r="AR125" s="203"/>
      <c r="AS125" s="203"/>
      <c r="AT125" s="203"/>
      <c r="AU125" s="203"/>
      <c r="AV125" s="203"/>
      <c r="AW125" s="203"/>
      <c r="AX125" s="203"/>
      <c r="AY125" s="206" t="s">
        <v>121</v>
      </c>
      <c r="AZ125" s="203"/>
      <c r="BA125" s="203"/>
      <c r="BB125" s="203"/>
      <c r="BC125" s="203"/>
      <c r="BD125" s="203"/>
      <c r="BE125" s="207">
        <f>IF(N125="základná",J125,0)</f>
        <v>0</v>
      </c>
      <c r="BF125" s="207">
        <f>IF(N125="znížená",J125,0)</f>
        <v>0</v>
      </c>
      <c r="BG125" s="207">
        <f>IF(N125="zákl. prenesená",J125,0)</f>
        <v>0</v>
      </c>
      <c r="BH125" s="207">
        <f>IF(N125="zníž. prenesená",J125,0)</f>
        <v>0</v>
      </c>
      <c r="BI125" s="207">
        <f>IF(N125="nulová",J125,0)</f>
        <v>0</v>
      </c>
      <c r="BJ125" s="206" t="s">
        <v>115</v>
      </c>
      <c r="BK125" s="203"/>
      <c r="BL125" s="203"/>
      <c r="BM125" s="203"/>
    </row>
    <row r="126" s="2" customForma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70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29.28" customHeight="1">
      <c r="A127" s="39"/>
      <c r="B127" s="40"/>
      <c r="C127" s="208" t="s">
        <v>122</v>
      </c>
      <c r="D127" s="182"/>
      <c r="E127" s="182"/>
      <c r="F127" s="182"/>
      <c r="G127" s="182"/>
      <c r="H127" s="182"/>
      <c r="I127" s="182"/>
      <c r="J127" s="209">
        <f>ROUND(J94+J119,2)</f>
        <v>0</v>
      </c>
      <c r="K127" s="182"/>
      <c r="L127" s="70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73"/>
      <c r="C128" s="74"/>
      <c r="D128" s="74"/>
      <c r="E128" s="74"/>
      <c r="F128" s="74"/>
      <c r="G128" s="74"/>
      <c r="H128" s="74"/>
      <c r="I128" s="74"/>
      <c r="J128" s="74"/>
      <c r="K128" s="74"/>
      <c r="L128" s="70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32" s="2" customFormat="1" ht="6.96" customHeight="1">
      <c r="A132" s="39"/>
      <c r="B132" s="75"/>
      <c r="C132" s="76"/>
      <c r="D132" s="76"/>
      <c r="E132" s="76"/>
      <c r="F132" s="76"/>
      <c r="G132" s="76"/>
      <c r="H132" s="76"/>
      <c r="I132" s="76"/>
      <c r="J132" s="76"/>
      <c r="K132" s="76"/>
      <c r="L132" s="70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24.96" customHeight="1">
      <c r="A133" s="39"/>
      <c r="B133" s="40"/>
      <c r="C133" s="24" t="s">
        <v>123</v>
      </c>
      <c r="D133" s="41"/>
      <c r="E133" s="41"/>
      <c r="F133" s="41"/>
      <c r="G133" s="41"/>
      <c r="H133" s="41"/>
      <c r="I133" s="41"/>
      <c r="J133" s="41"/>
      <c r="K133" s="41"/>
      <c r="L133" s="70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6.96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70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2" customHeight="1">
      <c r="A135" s="39"/>
      <c r="B135" s="40"/>
      <c r="C135" s="33" t="s">
        <v>15</v>
      </c>
      <c r="D135" s="41"/>
      <c r="E135" s="41"/>
      <c r="F135" s="41"/>
      <c r="G135" s="41"/>
      <c r="H135" s="41"/>
      <c r="I135" s="41"/>
      <c r="J135" s="41"/>
      <c r="K135" s="41"/>
      <c r="L135" s="70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30" customHeight="1">
      <c r="A136" s="39"/>
      <c r="B136" s="40"/>
      <c r="C136" s="41"/>
      <c r="D136" s="41"/>
      <c r="E136" s="83" t="str">
        <f>E7</f>
        <v>Rekonštrukcia a modernizácia strediska praktického vyučovania P.O.Hviezdoslava 230/13, Zvolen</v>
      </c>
      <c r="F136" s="41"/>
      <c r="G136" s="41"/>
      <c r="H136" s="41"/>
      <c r="I136" s="41"/>
      <c r="J136" s="41"/>
      <c r="K136" s="41"/>
      <c r="L136" s="70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6.96" customHeight="1">
      <c r="A137" s="39"/>
      <c r="B137" s="40"/>
      <c r="C137" s="41"/>
      <c r="D137" s="41"/>
      <c r="E137" s="41"/>
      <c r="F137" s="41"/>
      <c r="G137" s="41"/>
      <c r="H137" s="41"/>
      <c r="I137" s="41"/>
      <c r="J137" s="41"/>
      <c r="K137" s="41"/>
      <c r="L137" s="70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2" customHeight="1">
      <c r="A138" s="39"/>
      <c r="B138" s="40"/>
      <c r="C138" s="33" t="s">
        <v>19</v>
      </c>
      <c r="D138" s="41"/>
      <c r="E138" s="41"/>
      <c r="F138" s="28" t="str">
        <f>F10</f>
        <v>Zvolen</v>
      </c>
      <c r="G138" s="41"/>
      <c r="H138" s="41"/>
      <c r="I138" s="33" t="s">
        <v>21</v>
      </c>
      <c r="J138" s="86" t="str">
        <f>IF(J10="","",J10)</f>
        <v>19. 8. 2023</v>
      </c>
      <c r="K138" s="41"/>
      <c r="L138" s="70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6.96" customHeight="1">
      <c r="A139" s="39"/>
      <c r="B139" s="40"/>
      <c r="C139" s="41"/>
      <c r="D139" s="41"/>
      <c r="E139" s="41"/>
      <c r="F139" s="41"/>
      <c r="G139" s="41"/>
      <c r="H139" s="41"/>
      <c r="I139" s="41"/>
      <c r="J139" s="41"/>
      <c r="K139" s="41"/>
      <c r="L139" s="70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40.05" customHeight="1">
      <c r="A140" s="39"/>
      <c r="B140" s="40"/>
      <c r="C140" s="33" t="s">
        <v>23</v>
      </c>
      <c r="D140" s="41"/>
      <c r="E140" s="41"/>
      <c r="F140" s="28" t="str">
        <f>E13</f>
        <v xml:space="preserve">SOŠ hotel.služieb a obchodu,Jabloňová 1351,Zvolen </v>
      </c>
      <c r="G140" s="41"/>
      <c r="H140" s="41"/>
      <c r="I140" s="33" t="s">
        <v>29</v>
      </c>
      <c r="J140" s="37" t="str">
        <f>E19</f>
        <v>AABJ s.r.o.,Na Troskách 3, Banská Bystrica</v>
      </c>
      <c r="K140" s="41"/>
      <c r="L140" s="70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15.15" customHeight="1">
      <c r="A141" s="39"/>
      <c r="B141" s="40"/>
      <c r="C141" s="33" t="s">
        <v>27</v>
      </c>
      <c r="D141" s="41"/>
      <c r="E141" s="41"/>
      <c r="F141" s="28" t="str">
        <f>IF(E16="","",E16)</f>
        <v>Vyplň údaj</v>
      </c>
      <c r="G141" s="41"/>
      <c r="H141" s="41"/>
      <c r="I141" s="33" t="s">
        <v>32</v>
      </c>
      <c r="J141" s="37" t="str">
        <f>E22</f>
        <v>L.Spiššák</v>
      </c>
      <c r="K141" s="41"/>
      <c r="L141" s="70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10.32" customHeight="1">
      <c r="A142" s="39"/>
      <c r="B142" s="40"/>
      <c r="C142" s="41"/>
      <c r="D142" s="41"/>
      <c r="E142" s="41"/>
      <c r="F142" s="41"/>
      <c r="G142" s="41"/>
      <c r="H142" s="41"/>
      <c r="I142" s="41"/>
      <c r="J142" s="41"/>
      <c r="K142" s="41"/>
      <c r="L142" s="70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11" customFormat="1" ht="29.28" customHeight="1">
      <c r="A143" s="210"/>
      <c r="B143" s="211"/>
      <c r="C143" s="212" t="s">
        <v>124</v>
      </c>
      <c r="D143" s="213" t="s">
        <v>60</v>
      </c>
      <c r="E143" s="213" t="s">
        <v>56</v>
      </c>
      <c r="F143" s="213" t="s">
        <v>57</v>
      </c>
      <c r="G143" s="213" t="s">
        <v>125</v>
      </c>
      <c r="H143" s="213" t="s">
        <v>126</v>
      </c>
      <c r="I143" s="213" t="s">
        <v>127</v>
      </c>
      <c r="J143" s="214" t="s">
        <v>87</v>
      </c>
      <c r="K143" s="215" t="s">
        <v>128</v>
      </c>
      <c r="L143" s="216"/>
      <c r="M143" s="107" t="s">
        <v>1</v>
      </c>
      <c r="N143" s="108" t="s">
        <v>39</v>
      </c>
      <c r="O143" s="108" t="s">
        <v>129</v>
      </c>
      <c r="P143" s="108" t="s">
        <v>130</v>
      </c>
      <c r="Q143" s="108" t="s">
        <v>131</v>
      </c>
      <c r="R143" s="108" t="s">
        <v>132</v>
      </c>
      <c r="S143" s="108" t="s">
        <v>133</v>
      </c>
      <c r="T143" s="109" t="s">
        <v>134</v>
      </c>
      <c r="U143" s="210"/>
      <c r="V143" s="210"/>
      <c r="W143" s="210"/>
      <c r="X143" s="210"/>
      <c r="Y143" s="210"/>
      <c r="Z143" s="210"/>
      <c r="AA143" s="210"/>
      <c r="AB143" s="210"/>
      <c r="AC143" s="210"/>
      <c r="AD143" s="210"/>
      <c r="AE143" s="210"/>
    </row>
    <row r="144" s="2" customFormat="1" ht="22.8" customHeight="1">
      <c r="A144" s="39"/>
      <c r="B144" s="40"/>
      <c r="C144" s="114" t="s">
        <v>83</v>
      </c>
      <c r="D144" s="41"/>
      <c r="E144" s="41"/>
      <c r="F144" s="41"/>
      <c r="G144" s="41"/>
      <c r="H144" s="41"/>
      <c r="I144" s="41"/>
      <c r="J144" s="217">
        <f>BK144</f>
        <v>0</v>
      </c>
      <c r="K144" s="41"/>
      <c r="L144" s="45"/>
      <c r="M144" s="110"/>
      <c r="N144" s="218"/>
      <c r="O144" s="111"/>
      <c r="P144" s="219">
        <f>P145+P331+P485</f>
        <v>0</v>
      </c>
      <c r="Q144" s="111"/>
      <c r="R144" s="219">
        <f>R145+R331+R485</f>
        <v>48.504334803799999</v>
      </c>
      <c r="S144" s="111"/>
      <c r="T144" s="220">
        <f>T145+T331+T485</f>
        <v>47.779637000000001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74</v>
      </c>
      <c r="AU144" s="18" t="s">
        <v>89</v>
      </c>
      <c r="BK144" s="221">
        <f>BK145+BK331+BK485</f>
        <v>0</v>
      </c>
    </row>
    <row r="145" s="12" customFormat="1" ht="25.92" customHeight="1">
      <c r="A145" s="12"/>
      <c r="B145" s="222"/>
      <c r="C145" s="223"/>
      <c r="D145" s="224" t="s">
        <v>74</v>
      </c>
      <c r="E145" s="225" t="s">
        <v>135</v>
      </c>
      <c r="F145" s="225" t="s">
        <v>136</v>
      </c>
      <c r="G145" s="223"/>
      <c r="H145" s="223"/>
      <c r="I145" s="226"/>
      <c r="J145" s="227">
        <f>BK145</f>
        <v>0</v>
      </c>
      <c r="K145" s="223"/>
      <c r="L145" s="228"/>
      <c r="M145" s="229"/>
      <c r="N145" s="230"/>
      <c r="O145" s="230"/>
      <c r="P145" s="231">
        <f>P146+P158+P203+P205+P329</f>
        <v>0</v>
      </c>
      <c r="Q145" s="230"/>
      <c r="R145" s="231">
        <f>R146+R158+R203+R205+R329</f>
        <v>35.156280389999999</v>
      </c>
      <c r="S145" s="230"/>
      <c r="T145" s="232">
        <f>T146+T158+T203+T205+T329</f>
        <v>47.769067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33" t="s">
        <v>80</v>
      </c>
      <c r="AT145" s="234" t="s">
        <v>74</v>
      </c>
      <c r="AU145" s="234" t="s">
        <v>75</v>
      </c>
      <c r="AY145" s="233" t="s">
        <v>137</v>
      </c>
      <c r="BK145" s="235">
        <f>BK146+BK158+BK203+BK205+BK329</f>
        <v>0</v>
      </c>
    </row>
    <row r="146" s="12" customFormat="1" ht="22.8" customHeight="1">
      <c r="A146" s="12"/>
      <c r="B146" s="222"/>
      <c r="C146" s="223"/>
      <c r="D146" s="224" t="s">
        <v>74</v>
      </c>
      <c r="E146" s="236" t="s">
        <v>138</v>
      </c>
      <c r="F146" s="236" t="s">
        <v>139</v>
      </c>
      <c r="G146" s="223"/>
      <c r="H146" s="223"/>
      <c r="I146" s="226"/>
      <c r="J146" s="237">
        <f>BK146</f>
        <v>0</v>
      </c>
      <c r="K146" s="223"/>
      <c r="L146" s="228"/>
      <c r="M146" s="229"/>
      <c r="N146" s="230"/>
      <c r="O146" s="230"/>
      <c r="P146" s="231">
        <f>SUM(P147:P157)</f>
        <v>0</v>
      </c>
      <c r="Q146" s="230"/>
      <c r="R146" s="231">
        <f>SUM(R147:R157)</f>
        <v>2.2287582800000001</v>
      </c>
      <c r="S146" s="230"/>
      <c r="T146" s="232">
        <f>SUM(T147:T157)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33" t="s">
        <v>80</v>
      </c>
      <c r="AT146" s="234" t="s">
        <v>74</v>
      </c>
      <c r="AU146" s="234" t="s">
        <v>80</v>
      </c>
      <c r="AY146" s="233" t="s">
        <v>137</v>
      </c>
      <c r="BK146" s="235">
        <f>SUM(BK147:BK157)</f>
        <v>0</v>
      </c>
    </row>
    <row r="147" s="2" customFormat="1" ht="33" customHeight="1">
      <c r="A147" s="39"/>
      <c r="B147" s="40"/>
      <c r="C147" s="238" t="s">
        <v>80</v>
      </c>
      <c r="D147" s="238" t="s">
        <v>140</v>
      </c>
      <c r="E147" s="239" t="s">
        <v>141</v>
      </c>
      <c r="F147" s="240" t="s">
        <v>142</v>
      </c>
      <c r="G147" s="241" t="s">
        <v>143</v>
      </c>
      <c r="H147" s="242">
        <v>15.464</v>
      </c>
      <c r="I147" s="243"/>
      <c r="J147" s="244">
        <f>ROUND(I147*H147,2)</f>
        <v>0</v>
      </c>
      <c r="K147" s="245"/>
      <c r="L147" s="45"/>
      <c r="M147" s="246" t="s">
        <v>1</v>
      </c>
      <c r="N147" s="247" t="s">
        <v>41</v>
      </c>
      <c r="O147" s="98"/>
      <c r="P147" s="248">
        <f>O147*H147</f>
        <v>0</v>
      </c>
      <c r="Q147" s="248">
        <v>0.092219999999999996</v>
      </c>
      <c r="R147" s="248">
        <f>Q147*H147</f>
        <v>1.42609008</v>
      </c>
      <c r="S147" s="248">
        <v>0</v>
      </c>
      <c r="T147" s="24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50" t="s">
        <v>144</v>
      </c>
      <c r="AT147" s="250" t="s">
        <v>140</v>
      </c>
      <c r="AU147" s="250" t="s">
        <v>115</v>
      </c>
      <c r="AY147" s="18" t="s">
        <v>137</v>
      </c>
      <c r="BE147" s="251">
        <f>IF(N147="základná",J147,0)</f>
        <v>0</v>
      </c>
      <c r="BF147" s="251">
        <f>IF(N147="znížená",J147,0)</f>
        <v>0</v>
      </c>
      <c r="BG147" s="251">
        <f>IF(N147="zákl. prenesená",J147,0)</f>
        <v>0</v>
      </c>
      <c r="BH147" s="251">
        <f>IF(N147="zníž. prenesená",J147,0)</f>
        <v>0</v>
      </c>
      <c r="BI147" s="251">
        <f>IF(N147="nulová",J147,0)</f>
        <v>0</v>
      </c>
      <c r="BJ147" s="18" t="s">
        <v>115</v>
      </c>
      <c r="BK147" s="251">
        <f>ROUND(I147*H147,2)</f>
        <v>0</v>
      </c>
      <c r="BL147" s="18" t="s">
        <v>144</v>
      </c>
      <c r="BM147" s="250" t="s">
        <v>145</v>
      </c>
    </row>
    <row r="148" s="13" customFormat="1">
      <c r="A148" s="13"/>
      <c r="B148" s="252"/>
      <c r="C148" s="253"/>
      <c r="D148" s="254" t="s">
        <v>146</v>
      </c>
      <c r="E148" s="255" t="s">
        <v>1</v>
      </c>
      <c r="F148" s="256" t="s">
        <v>147</v>
      </c>
      <c r="G148" s="253"/>
      <c r="H148" s="257">
        <v>5.6369999999999996</v>
      </c>
      <c r="I148" s="258"/>
      <c r="J148" s="253"/>
      <c r="K148" s="253"/>
      <c r="L148" s="259"/>
      <c r="M148" s="260"/>
      <c r="N148" s="261"/>
      <c r="O148" s="261"/>
      <c r="P148" s="261"/>
      <c r="Q148" s="261"/>
      <c r="R148" s="261"/>
      <c r="S148" s="261"/>
      <c r="T148" s="26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3" t="s">
        <v>146</v>
      </c>
      <c r="AU148" s="263" t="s">
        <v>115</v>
      </c>
      <c r="AV148" s="13" t="s">
        <v>115</v>
      </c>
      <c r="AW148" s="13" t="s">
        <v>31</v>
      </c>
      <c r="AX148" s="13" t="s">
        <v>75</v>
      </c>
      <c r="AY148" s="263" t="s">
        <v>137</v>
      </c>
    </row>
    <row r="149" s="13" customFormat="1">
      <c r="A149" s="13"/>
      <c r="B149" s="252"/>
      <c r="C149" s="253"/>
      <c r="D149" s="254" t="s">
        <v>146</v>
      </c>
      <c r="E149" s="255" t="s">
        <v>1</v>
      </c>
      <c r="F149" s="256" t="s">
        <v>148</v>
      </c>
      <c r="G149" s="253"/>
      <c r="H149" s="257">
        <v>9.827</v>
      </c>
      <c r="I149" s="258"/>
      <c r="J149" s="253"/>
      <c r="K149" s="253"/>
      <c r="L149" s="259"/>
      <c r="M149" s="260"/>
      <c r="N149" s="261"/>
      <c r="O149" s="261"/>
      <c r="P149" s="261"/>
      <c r="Q149" s="261"/>
      <c r="R149" s="261"/>
      <c r="S149" s="261"/>
      <c r="T149" s="26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3" t="s">
        <v>146</v>
      </c>
      <c r="AU149" s="263" t="s">
        <v>115</v>
      </c>
      <c r="AV149" s="13" t="s">
        <v>115</v>
      </c>
      <c r="AW149" s="13" t="s">
        <v>31</v>
      </c>
      <c r="AX149" s="13" t="s">
        <v>75</v>
      </c>
      <c r="AY149" s="263" t="s">
        <v>137</v>
      </c>
    </row>
    <row r="150" s="14" customFormat="1">
      <c r="A150" s="14"/>
      <c r="B150" s="264"/>
      <c r="C150" s="265"/>
      <c r="D150" s="254" t="s">
        <v>146</v>
      </c>
      <c r="E150" s="266" t="s">
        <v>1</v>
      </c>
      <c r="F150" s="267" t="s">
        <v>149</v>
      </c>
      <c r="G150" s="265"/>
      <c r="H150" s="268">
        <v>15.464</v>
      </c>
      <c r="I150" s="269"/>
      <c r="J150" s="265"/>
      <c r="K150" s="265"/>
      <c r="L150" s="270"/>
      <c r="M150" s="271"/>
      <c r="N150" s="272"/>
      <c r="O150" s="272"/>
      <c r="P150" s="272"/>
      <c r="Q150" s="272"/>
      <c r="R150" s="272"/>
      <c r="S150" s="272"/>
      <c r="T150" s="27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4" t="s">
        <v>146</v>
      </c>
      <c r="AU150" s="274" t="s">
        <v>115</v>
      </c>
      <c r="AV150" s="14" t="s">
        <v>144</v>
      </c>
      <c r="AW150" s="14" t="s">
        <v>31</v>
      </c>
      <c r="AX150" s="14" t="s">
        <v>80</v>
      </c>
      <c r="AY150" s="274" t="s">
        <v>137</v>
      </c>
    </row>
    <row r="151" s="2" customFormat="1" ht="24.15" customHeight="1">
      <c r="A151" s="39"/>
      <c r="B151" s="40"/>
      <c r="C151" s="238" t="s">
        <v>115</v>
      </c>
      <c r="D151" s="238" t="s">
        <v>140</v>
      </c>
      <c r="E151" s="239" t="s">
        <v>150</v>
      </c>
      <c r="F151" s="240" t="s">
        <v>151</v>
      </c>
      <c r="G151" s="241" t="s">
        <v>152</v>
      </c>
      <c r="H151" s="242">
        <v>15.800000000000001</v>
      </c>
      <c r="I151" s="243"/>
      <c r="J151" s="244">
        <f>ROUND(I151*H151,2)</f>
        <v>0</v>
      </c>
      <c r="K151" s="245"/>
      <c r="L151" s="45"/>
      <c r="M151" s="246" t="s">
        <v>1</v>
      </c>
      <c r="N151" s="247" t="s">
        <v>41</v>
      </c>
      <c r="O151" s="98"/>
      <c r="P151" s="248">
        <f>O151*H151</f>
        <v>0</v>
      </c>
      <c r="Q151" s="248">
        <v>0.00051000000000000004</v>
      </c>
      <c r="R151" s="248">
        <f>Q151*H151</f>
        <v>0.0080580000000000009</v>
      </c>
      <c r="S151" s="248">
        <v>0</v>
      </c>
      <c r="T151" s="24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50" t="s">
        <v>144</v>
      </c>
      <c r="AT151" s="250" t="s">
        <v>140</v>
      </c>
      <c r="AU151" s="250" t="s">
        <v>115</v>
      </c>
      <c r="AY151" s="18" t="s">
        <v>137</v>
      </c>
      <c r="BE151" s="251">
        <f>IF(N151="základná",J151,0)</f>
        <v>0</v>
      </c>
      <c r="BF151" s="251">
        <f>IF(N151="znížená",J151,0)</f>
        <v>0</v>
      </c>
      <c r="BG151" s="251">
        <f>IF(N151="zákl. prenesená",J151,0)</f>
        <v>0</v>
      </c>
      <c r="BH151" s="251">
        <f>IF(N151="zníž. prenesená",J151,0)</f>
        <v>0</v>
      </c>
      <c r="BI151" s="251">
        <f>IF(N151="nulová",J151,0)</f>
        <v>0</v>
      </c>
      <c r="BJ151" s="18" t="s">
        <v>115</v>
      </c>
      <c r="BK151" s="251">
        <f>ROUND(I151*H151,2)</f>
        <v>0</v>
      </c>
      <c r="BL151" s="18" t="s">
        <v>144</v>
      </c>
      <c r="BM151" s="250" t="s">
        <v>153</v>
      </c>
    </row>
    <row r="152" s="13" customFormat="1">
      <c r="A152" s="13"/>
      <c r="B152" s="252"/>
      <c r="C152" s="253"/>
      <c r="D152" s="254" t="s">
        <v>146</v>
      </c>
      <c r="E152" s="255" t="s">
        <v>1</v>
      </c>
      <c r="F152" s="256" t="s">
        <v>154</v>
      </c>
      <c r="G152" s="253"/>
      <c r="H152" s="257">
        <v>15.800000000000001</v>
      </c>
      <c r="I152" s="258"/>
      <c r="J152" s="253"/>
      <c r="K152" s="253"/>
      <c r="L152" s="259"/>
      <c r="M152" s="260"/>
      <c r="N152" s="261"/>
      <c r="O152" s="261"/>
      <c r="P152" s="261"/>
      <c r="Q152" s="261"/>
      <c r="R152" s="261"/>
      <c r="S152" s="261"/>
      <c r="T152" s="26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3" t="s">
        <v>146</v>
      </c>
      <c r="AU152" s="263" t="s">
        <v>115</v>
      </c>
      <c r="AV152" s="13" t="s">
        <v>115</v>
      </c>
      <c r="AW152" s="13" t="s">
        <v>31</v>
      </c>
      <c r="AX152" s="13" t="s">
        <v>80</v>
      </c>
      <c r="AY152" s="263" t="s">
        <v>137</v>
      </c>
    </row>
    <row r="153" s="2" customFormat="1" ht="24.15" customHeight="1">
      <c r="A153" s="39"/>
      <c r="B153" s="40"/>
      <c r="C153" s="238" t="s">
        <v>138</v>
      </c>
      <c r="D153" s="238" t="s">
        <v>140</v>
      </c>
      <c r="E153" s="239" t="s">
        <v>155</v>
      </c>
      <c r="F153" s="240" t="s">
        <v>156</v>
      </c>
      <c r="G153" s="241" t="s">
        <v>152</v>
      </c>
      <c r="H153" s="242">
        <v>4.7999999999999998</v>
      </c>
      <c r="I153" s="243"/>
      <c r="J153" s="244">
        <f>ROUND(I153*H153,2)</f>
        <v>0</v>
      </c>
      <c r="K153" s="245"/>
      <c r="L153" s="45"/>
      <c r="M153" s="246" t="s">
        <v>1</v>
      </c>
      <c r="N153" s="247" t="s">
        <v>41</v>
      </c>
      <c r="O153" s="98"/>
      <c r="P153" s="248">
        <f>O153*H153</f>
        <v>0</v>
      </c>
      <c r="Q153" s="248">
        <v>0.00014999999999999999</v>
      </c>
      <c r="R153" s="248">
        <f>Q153*H153</f>
        <v>0.00071999999999999994</v>
      </c>
      <c r="S153" s="248">
        <v>0</v>
      </c>
      <c r="T153" s="24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50" t="s">
        <v>144</v>
      </c>
      <c r="AT153" s="250" t="s">
        <v>140</v>
      </c>
      <c r="AU153" s="250" t="s">
        <v>115</v>
      </c>
      <c r="AY153" s="18" t="s">
        <v>137</v>
      </c>
      <c r="BE153" s="251">
        <f>IF(N153="základná",J153,0)</f>
        <v>0</v>
      </c>
      <c r="BF153" s="251">
        <f>IF(N153="znížená",J153,0)</f>
        <v>0</v>
      </c>
      <c r="BG153" s="251">
        <f>IF(N153="zákl. prenesená",J153,0)</f>
        <v>0</v>
      </c>
      <c r="BH153" s="251">
        <f>IF(N153="zníž. prenesená",J153,0)</f>
        <v>0</v>
      </c>
      <c r="BI153" s="251">
        <f>IF(N153="nulová",J153,0)</f>
        <v>0</v>
      </c>
      <c r="BJ153" s="18" t="s">
        <v>115</v>
      </c>
      <c r="BK153" s="251">
        <f>ROUND(I153*H153,2)</f>
        <v>0</v>
      </c>
      <c r="BL153" s="18" t="s">
        <v>144</v>
      </c>
      <c r="BM153" s="250" t="s">
        <v>157</v>
      </c>
    </row>
    <row r="154" s="13" customFormat="1">
      <c r="A154" s="13"/>
      <c r="B154" s="252"/>
      <c r="C154" s="253"/>
      <c r="D154" s="254" t="s">
        <v>146</v>
      </c>
      <c r="E154" s="255" t="s">
        <v>1</v>
      </c>
      <c r="F154" s="256" t="s">
        <v>158</v>
      </c>
      <c r="G154" s="253"/>
      <c r="H154" s="257">
        <v>4.7999999999999998</v>
      </c>
      <c r="I154" s="258"/>
      <c r="J154" s="253"/>
      <c r="K154" s="253"/>
      <c r="L154" s="259"/>
      <c r="M154" s="260"/>
      <c r="N154" s="261"/>
      <c r="O154" s="261"/>
      <c r="P154" s="261"/>
      <c r="Q154" s="261"/>
      <c r="R154" s="261"/>
      <c r="S154" s="261"/>
      <c r="T154" s="26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3" t="s">
        <v>146</v>
      </c>
      <c r="AU154" s="263" t="s">
        <v>115</v>
      </c>
      <c r="AV154" s="13" t="s">
        <v>115</v>
      </c>
      <c r="AW154" s="13" t="s">
        <v>31</v>
      </c>
      <c r="AX154" s="13" t="s">
        <v>80</v>
      </c>
      <c r="AY154" s="263" t="s">
        <v>137</v>
      </c>
    </row>
    <row r="155" s="2" customFormat="1" ht="24.15" customHeight="1">
      <c r="A155" s="39"/>
      <c r="B155" s="40"/>
      <c r="C155" s="238" t="s">
        <v>144</v>
      </c>
      <c r="D155" s="238" t="s">
        <v>140</v>
      </c>
      <c r="E155" s="239" t="s">
        <v>159</v>
      </c>
      <c r="F155" s="240" t="s">
        <v>160</v>
      </c>
      <c r="G155" s="241" t="s">
        <v>161</v>
      </c>
      <c r="H155" s="242">
        <v>2</v>
      </c>
      <c r="I155" s="243"/>
      <c r="J155" s="244">
        <f>ROUND(I155*H155,2)</f>
        <v>0</v>
      </c>
      <c r="K155" s="245"/>
      <c r="L155" s="45"/>
      <c r="M155" s="246" t="s">
        <v>1</v>
      </c>
      <c r="N155" s="247" t="s">
        <v>41</v>
      </c>
      <c r="O155" s="98"/>
      <c r="P155" s="248">
        <f>O155*H155</f>
        <v>0</v>
      </c>
      <c r="Q155" s="248">
        <v>0.016879999999999999</v>
      </c>
      <c r="R155" s="248">
        <f>Q155*H155</f>
        <v>0.033759999999999998</v>
      </c>
      <c r="S155" s="248">
        <v>0</v>
      </c>
      <c r="T155" s="24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50" t="s">
        <v>144</v>
      </c>
      <c r="AT155" s="250" t="s">
        <v>140</v>
      </c>
      <c r="AU155" s="250" t="s">
        <v>115</v>
      </c>
      <c r="AY155" s="18" t="s">
        <v>137</v>
      </c>
      <c r="BE155" s="251">
        <f>IF(N155="základná",J155,0)</f>
        <v>0</v>
      </c>
      <c r="BF155" s="251">
        <f>IF(N155="znížená",J155,0)</f>
        <v>0</v>
      </c>
      <c r="BG155" s="251">
        <f>IF(N155="zákl. prenesená",J155,0)</f>
        <v>0</v>
      </c>
      <c r="BH155" s="251">
        <f>IF(N155="zníž. prenesená",J155,0)</f>
        <v>0</v>
      </c>
      <c r="BI155" s="251">
        <f>IF(N155="nulová",J155,0)</f>
        <v>0</v>
      </c>
      <c r="BJ155" s="18" t="s">
        <v>115</v>
      </c>
      <c r="BK155" s="251">
        <f>ROUND(I155*H155,2)</f>
        <v>0</v>
      </c>
      <c r="BL155" s="18" t="s">
        <v>144</v>
      </c>
      <c r="BM155" s="250" t="s">
        <v>162</v>
      </c>
    </row>
    <row r="156" s="2" customFormat="1" ht="33" customHeight="1">
      <c r="A156" s="39"/>
      <c r="B156" s="40"/>
      <c r="C156" s="238" t="s">
        <v>163</v>
      </c>
      <c r="D156" s="238" t="s">
        <v>140</v>
      </c>
      <c r="E156" s="239" t="s">
        <v>164</v>
      </c>
      <c r="F156" s="240" t="s">
        <v>165</v>
      </c>
      <c r="G156" s="241" t="s">
        <v>143</v>
      </c>
      <c r="H156" s="242">
        <v>9.9649999999999999</v>
      </c>
      <c r="I156" s="243"/>
      <c r="J156" s="244">
        <f>ROUND(I156*H156,2)</f>
        <v>0</v>
      </c>
      <c r="K156" s="245"/>
      <c r="L156" s="45"/>
      <c r="M156" s="246" t="s">
        <v>1</v>
      </c>
      <c r="N156" s="247" t="s">
        <v>41</v>
      </c>
      <c r="O156" s="98"/>
      <c r="P156" s="248">
        <f>O156*H156</f>
        <v>0</v>
      </c>
      <c r="Q156" s="248">
        <v>0.076280000000000001</v>
      </c>
      <c r="R156" s="248">
        <f>Q156*H156</f>
        <v>0.76013019999999998</v>
      </c>
      <c r="S156" s="248">
        <v>0</v>
      </c>
      <c r="T156" s="24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50" t="s">
        <v>144</v>
      </c>
      <c r="AT156" s="250" t="s">
        <v>140</v>
      </c>
      <c r="AU156" s="250" t="s">
        <v>115</v>
      </c>
      <c r="AY156" s="18" t="s">
        <v>137</v>
      </c>
      <c r="BE156" s="251">
        <f>IF(N156="základná",J156,0)</f>
        <v>0</v>
      </c>
      <c r="BF156" s="251">
        <f>IF(N156="znížená",J156,0)</f>
        <v>0</v>
      </c>
      <c r="BG156" s="251">
        <f>IF(N156="zákl. prenesená",J156,0)</f>
        <v>0</v>
      </c>
      <c r="BH156" s="251">
        <f>IF(N156="zníž. prenesená",J156,0)</f>
        <v>0</v>
      </c>
      <c r="BI156" s="251">
        <f>IF(N156="nulová",J156,0)</f>
        <v>0</v>
      </c>
      <c r="BJ156" s="18" t="s">
        <v>115</v>
      </c>
      <c r="BK156" s="251">
        <f>ROUND(I156*H156,2)</f>
        <v>0</v>
      </c>
      <c r="BL156" s="18" t="s">
        <v>144</v>
      </c>
      <c r="BM156" s="250" t="s">
        <v>166</v>
      </c>
    </row>
    <row r="157" s="13" customFormat="1">
      <c r="A157" s="13"/>
      <c r="B157" s="252"/>
      <c r="C157" s="253"/>
      <c r="D157" s="254" t="s">
        <v>146</v>
      </c>
      <c r="E157" s="255" t="s">
        <v>1</v>
      </c>
      <c r="F157" s="256" t="s">
        <v>167</v>
      </c>
      <c r="G157" s="253"/>
      <c r="H157" s="257">
        <v>9.9649999999999999</v>
      </c>
      <c r="I157" s="258"/>
      <c r="J157" s="253"/>
      <c r="K157" s="253"/>
      <c r="L157" s="259"/>
      <c r="M157" s="260"/>
      <c r="N157" s="261"/>
      <c r="O157" s="261"/>
      <c r="P157" s="261"/>
      <c r="Q157" s="261"/>
      <c r="R157" s="261"/>
      <c r="S157" s="261"/>
      <c r="T157" s="26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3" t="s">
        <v>146</v>
      </c>
      <c r="AU157" s="263" t="s">
        <v>115</v>
      </c>
      <c r="AV157" s="13" t="s">
        <v>115</v>
      </c>
      <c r="AW157" s="13" t="s">
        <v>31</v>
      </c>
      <c r="AX157" s="13" t="s">
        <v>80</v>
      </c>
      <c r="AY157" s="263" t="s">
        <v>137</v>
      </c>
    </row>
    <row r="158" s="12" customFormat="1" ht="22.8" customHeight="1">
      <c r="A158" s="12"/>
      <c r="B158" s="222"/>
      <c r="C158" s="223"/>
      <c r="D158" s="224" t="s">
        <v>74</v>
      </c>
      <c r="E158" s="236" t="s">
        <v>168</v>
      </c>
      <c r="F158" s="236" t="s">
        <v>169</v>
      </c>
      <c r="G158" s="223"/>
      <c r="H158" s="223"/>
      <c r="I158" s="226"/>
      <c r="J158" s="237">
        <f>BK158</f>
        <v>0</v>
      </c>
      <c r="K158" s="223"/>
      <c r="L158" s="228"/>
      <c r="M158" s="229"/>
      <c r="N158" s="230"/>
      <c r="O158" s="230"/>
      <c r="P158" s="231">
        <f>SUM(P159:P202)</f>
        <v>0</v>
      </c>
      <c r="Q158" s="230"/>
      <c r="R158" s="231">
        <f>SUM(R159:R202)</f>
        <v>26.612677349999998</v>
      </c>
      <c r="S158" s="230"/>
      <c r="T158" s="232">
        <f>SUM(T159:T202)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33" t="s">
        <v>80</v>
      </c>
      <c r="AT158" s="234" t="s">
        <v>74</v>
      </c>
      <c r="AU158" s="234" t="s">
        <v>80</v>
      </c>
      <c r="AY158" s="233" t="s">
        <v>137</v>
      </c>
      <c r="BK158" s="235">
        <f>SUM(BK159:BK202)</f>
        <v>0</v>
      </c>
    </row>
    <row r="159" s="2" customFormat="1" ht="24.15" customHeight="1">
      <c r="A159" s="39"/>
      <c r="B159" s="40"/>
      <c r="C159" s="238" t="s">
        <v>168</v>
      </c>
      <c r="D159" s="238" t="s">
        <v>140</v>
      </c>
      <c r="E159" s="239" t="s">
        <v>170</v>
      </c>
      <c r="F159" s="240" t="s">
        <v>171</v>
      </c>
      <c r="G159" s="241" t="s">
        <v>161</v>
      </c>
      <c r="H159" s="242">
        <v>8</v>
      </c>
      <c r="I159" s="243"/>
      <c r="J159" s="244">
        <f>ROUND(I159*H159,2)</f>
        <v>0</v>
      </c>
      <c r="K159" s="245"/>
      <c r="L159" s="45"/>
      <c r="M159" s="246" t="s">
        <v>1</v>
      </c>
      <c r="N159" s="247" t="s">
        <v>41</v>
      </c>
      <c r="O159" s="98"/>
      <c r="P159" s="248">
        <f>O159*H159</f>
        <v>0</v>
      </c>
      <c r="Q159" s="248">
        <v>0.039640000000000002</v>
      </c>
      <c r="R159" s="248">
        <f>Q159*H159</f>
        <v>0.31712000000000001</v>
      </c>
      <c r="S159" s="248">
        <v>0</v>
      </c>
      <c r="T159" s="24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50" t="s">
        <v>144</v>
      </c>
      <c r="AT159" s="250" t="s">
        <v>140</v>
      </c>
      <c r="AU159" s="250" t="s">
        <v>115</v>
      </c>
      <c r="AY159" s="18" t="s">
        <v>137</v>
      </c>
      <c r="BE159" s="251">
        <f>IF(N159="základná",J159,0)</f>
        <v>0</v>
      </c>
      <c r="BF159" s="251">
        <f>IF(N159="znížená",J159,0)</f>
        <v>0</v>
      </c>
      <c r="BG159" s="251">
        <f>IF(N159="zákl. prenesená",J159,0)</f>
        <v>0</v>
      </c>
      <c r="BH159" s="251">
        <f>IF(N159="zníž. prenesená",J159,0)</f>
        <v>0</v>
      </c>
      <c r="BI159" s="251">
        <f>IF(N159="nulová",J159,0)</f>
        <v>0</v>
      </c>
      <c r="BJ159" s="18" t="s">
        <v>115</v>
      </c>
      <c r="BK159" s="251">
        <f>ROUND(I159*H159,2)</f>
        <v>0</v>
      </c>
      <c r="BL159" s="18" t="s">
        <v>144</v>
      </c>
      <c r="BM159" s="250" t="s">
        <v>172</v>
      </c>
    </row>
    <row r="160" s="13" customFormat="1">
      <c r="A160" s="13"/>
      <c r="B160" s="252"/>
      <c r="C160" s="253"/>
      <c r="D160" s="254" t="s">
        <v>146</v>
      </c>
      <c r="E160" s="255" t="s">
        <v>1</v>
      </c>
      <c r="F160" s="256" t="s">
        <v>173</v>
      </c>
      <c r="G160" s="253"/>
      <c r="H160" s="257">
        <v>2</v>
      </c>
      <c r="I160" s="258"/>
      <c r="J160" s="253"/>
      <c r="K160" s="253"/>
      <c r="L160" s="259"/>
      <c r="M160" s="260"/>
      <c r="N160" s="261"/>
      <c r="O160" s="261"/>
      <c r="P160" s="261"/>
      <c r="Q160" s="261"/>
      <c r="R160" s="261"/>
      <c r="S160" s="261"/>
      <c r="T160" s="26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3" t="s">
        <v>146</v>
      </c>
      <c r="AU160" s="263" t="s">
        <v>115</v>
      </c>
      <c r="AV160" s="13" t="s">
        <v>115</v>
      </c>
      <c r="AW160" s="13" t="s">
        <v>31</v>
      </c>
      <c r="AX160" s="13" t="s">
        <v>75</v>
      </c>
      <c r="AY160" s="263" t="s">
        <v>137</v>
      </c>
    </row>
    <row r="161" s="13" customFormat="1">
      <c r="A161" s="13"/>
      <c r="B161" s="252"/>
      <c r="C161" s="253"/>
      <c r="D161" s="254" t="s">
        <v>146</v>
      </c>
      <c r="E161" s="255" t="s">
        <v>1</v>
      </c>
      <c r="F161" s="256" t="s">
        <v>174</v>
      </c>
      <c r="G161" s="253"/>
      <c r="H161" s="257">
        <v>4</v>
      </c>
      <c r="I161" s="258"/>
      <c r="J161" s="253"/>
      <c r="K161" s="253"/>
      <c r="L161" s="259"/>
      <c r="M161" s="260"/>
      <c r="N161" s="261"/>
      <c r="O161" s="261"/>
      <c r="P161" s="261"/>
      <c r="Q161" s="261"/>
      <c r="R161" s="261"/>
      <c r="S161" s="261"/>
      <c r="T161" s="26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3" t="s">
        <v>146</v>
      </c>
      <c r="AU161" s="263" t="s">
        <v>115</v>
      </c>
      <c r="AV161" s="13" t="s">
        <v>115</v>
      </c>
      <c r="AW161" s="13" t="s">
        <v>31</v>
      </c>
      <c r="AX161" s="13" t="s">
        <v>75</v>
      </c>
      <c r="AY161" s="263" t="s">
        <v>137</v>
      </c>
    </row>
    <row r="162" s="13" customFormat="1">
      <c r="A162" s="13"/>
      <c r="B162" s="252"/>
      <c r="C162" s="253"/>
      <c r="D162" s="254" t="s">
        <v>146</v>
      </c>
      <c r="E162" s="255" t="s">
        <v>1</v>
      </c>
      <c r="F162" s="256" t="s">
        <v>175</v>
      </c>
      <c r="G162" s="253"/>
      <c r="H162" s="257">
        <v>2</v>
      </c>
      <c r="I162" s="258"/>
      <c r="J162" s="253"/>
      <c r="K162" s="253"/>
      <c r="L162" s="259"/>
      <c r="M162" s="260"/>
      <c r="N162" s="261"/>
      <c r="O162" s="261"/>
      <c r="P162" s="261"/>
      <c r="Q162" s="261"/>
      <c r="R162" s="261"/>
      <c r="S162" s="261"/>
      <c r="T162" s="26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3" t="s">
        <v>146</v>
      </c>
      <c r="AU162" s="263" t="s">
        <v>115</v>
      </c>
      <c r="AV162" s="13" t="s">
        <v>115</v>
      </c>
      <c r="AW162" s="13" t="s">
        <v>31</v>
      </c>
      <c r="AX162" s="13" t="s">
        <v>75</v>
      </c>
      <c r="AY162" s="263" t="s">
        <v>137</v>
      </c>
    </row>
    <row r="163" s="14" customFormat="1">
      <c r="A163" s="14"/>
      <c r="B163" s="264"/>
      <c r="C163" s="265"/>
      <c r="D163" s="254" t="s">
        <v>146</v>
      </c>
      <c r="E163" s="266" t="s">
        <v>1</v>
      </c>
      <c r="F163" s="267" t="s">
        <v>149</v>
      </c>
      <c r="G163" s="265"/>
      <c r="H163" s="268">
        <v>8</v>
      </c>
      <c r="I163" s="269"/>
      <c r="J163" s="265"/>
      <c r="K163" s="265"/>
      <c r="L163" s="270"/>
      <c r="M163" s="271"/>
      <c r="N163" s="272"/>
      <c r="O163" s="272"/>
      <c r="P163" s="272"/>
      <c r="Q163" s="272"/>
      <c r="R163" s="272"/>
      <c r="S163" s="272"/>
      <c r="T163" s="27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4" t="s">
        <v>146</v>
      </c>
      <c r="AU163" s="274" t="s">
        <v>115</v>
      </c>
      <c r="AV163" s="14" t="s">
        <v>144</v>
      </c>
      <c r="AW163" s="14" t="s">
        <v>31</v>
      </c>
      <c r="AX163" s="14" t="s">
        <v>80</v>
      </c>
      <c r="AY163" s="274" t="s">
        <v>137</v>
      </c>
    </row>
    <row r="164" s="2" customFormat="1" ht="16.5" customHeight="1">
      <c r="A164" s="39"/>
      <c r="B164" s="40"/>
      <c r="C164" s="275" t="s">
        <v>176</v>
      </c>
      <c r="D164" s="275" t="s">
        <v>177</v>
      </c>
      <c r="E164" s="276" t="s">
        <v>178</v>
      </c>
      <c r="F164" s="277" t="s">
        <v>179</v>
      </c>
      <c r="G164" s="278" t="s">
        <v>161</v>
      </c>
      <c r="H164" s="279">
        <v>2</v>
      </c>
      <c r="I164" s="280"/>
      <c r="J164" s="281">
        <f>ROUND(I164*H164,2)</f>
        <v>0</v>
      </c>
      <c r="K164" s="282"/>
      <c r="L164" s="283"/>
      <c r="M164" s="284" t="s">
        <v>1</v>
      </c>
      <c r="N164" s="285" t="s">
        <v>41</v>
      </c>
      <c r="O164" s="98"/>
      <c r="P164" s="248">
        <f>O164*H164</f>
        <v>0</v>
      </c>
      <c r="Q164" s="248">
        <v>0.0137</v>
      </c>
      <c r="R164" s="248">
        <f>Q164*H164</f>
        <v>0.027400000000000001</v>
      </c>
      <c r="S164" s="248">
        <v>0</v>
      </c>
      <c r="T164" s="24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50" t="s">
        <v>180</v>
      </c>
      <c r="AT164" s="250" t="s">
        <v>177</v>
      </c>
      <c r="AU164" s="250" t="s">
        <v>115</v>
      </c>
      <c r="AY164" s="18" t="s">
        <v>137</v>
      </c>
      <c r="BE164" s="251">
        <f>IF(N164="základná",J164,0)</f>
        <v>0</v>
      </c>
      <c r="BF164" s="251">
        <f>IF(N164="znížená",J164,0)</f>
        <v>0</v>
      </c>
      <c r="BG164" s="251">
        <f>IF(N164="zákl. prenesená",J164,0)</f>
        <v>0</v>
      </c>
      <c r="BH164" s="251">
        <f>IF(N164="zníž. prenesená",J164,0)</f>
        <v>0</v>
      </c>
      <c r="BI164" s="251">
        <f>IF(N164="nulová",J164,0)</f>
        <v>0</v>
      </c>
      <c r="BJ164" s="18" t="s">
        <v>115</v>
      </c>
      <c r="BK164" s="251">
        <f>ROUND(I164*H164,2)</f>
        <v>0</v>
      </c>
      <c r="BL164" s="18" t="s">
        <v>144</v>
      </c>
      <c r="BM164" s="250" t="s">
        <v>181</v>
      </c>
    </row>
    <row r="165" s="13" customFormat="1">
      <c r="A165" s="13"/>
      <c r="B165" s="252"/>
      <c r="C165" s="253"/>
      <c r="D165" s="254" t="s">
        <v>146</v>
      </c>
      <c r="E165" s="255" t="s">
        <v>1</v>
      </c>
      <c r="F165" s="256" t="s">
        <v>182</v>
      </c>
      <c r="G165" s="253"/>
      <c r="H165" s="257">
        <v>2</v>
      </c>
      <c r="I165" s="258"/>
      <c r="J165" s="253"/>
      <c r="K165" s="253"/>
      <c r="L165" s="259"/>
      <c r="M165" s="260"/>
      <c r="N165" s="261"/>
      <c r="O165" s="261"/>
      <c r="P165" s="261"/>
      <c r="Q165" s="261"/>
      <c r="R165" s="261"/>
      <c r="S165" s="261"/>
      <c r="T165" s="26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3" t="s">
        <v>146</v>
      </c>
      <c r="AU165" s="263" t="s">
        <v>115</v>
      </c>
      <c r="AV165" s="13" t="s">
        <v>115</v>
      </c>
      <c r="AW165" s="13" t="s">
        <v>31</v>
      </c>
      <c r="AX165" s="13" t="s">
        <v>80</v>
      </c>
      <c r="AY165" s="263" t="s">
        <v>137</v>
      </c>
    </row>
    <row r="166" s="2" customFormat="1" ht="16.5" customHeight="1">
      <c r="A166" s="39"/>
      <c r="B166" s="40"/>
      <c r="C166" s="275" t="s">
        <v>180</v>
      </c>
      <c r="D166" s="275" t="s">
        <v>177</v>
      </c>
      <c r="E166" s="276" t="s">
        <v>183</v>
      </c>
      <c r="F166" s="277" t="s">
        <v>184</v>
      </c>
      <c r="G166" s="278" t="s">
        <v>161</v>
      </c>
      <c r="H166" s="279">
        <v>4</v>
      </c>
      <c r="I166" s="280"/>
      <c r="J166" s="281">
        <f>ROUND(I166*H166,2)</f>
        <v>0</v>
      </c>
      <c r="K166" s="282"/>
      <c r="L166" s="283"/>
      <c r="M166" s="284" t="s">
        <v>1</v>
      </c>
      <c r="N166" s="285" t="s">
        <v>41</v>
      </c>
      <c r="O166" s="98"/>
      <c r="P166" s="248">
        <f>O166*H166</f>
        <v>0</v>
      </c>
      <c r="Q166" s="248">
        <v>0.0143</v>
      </c>
      <c r="R166" s="248">
        <f>Q166*H166</f>
        <v>0.057200000000000001</v>
      </c>
      <c r="S166" s="248">
        <v>0</v>
      </c>
      <c r="T166" s="24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50" t="s">
        <v>180</v>
      </c>
      <c r="AT166" s="250" t="s">
        <v>177</v>
      </c>
      <c r="AU166" s="250" t="s">
        <v>115</v>
      </c>
      <c r="AY166" s="18" t="s">
        <v>137</v>
      </c>
      <c r="BE166" s="251">
        <f>IF(N166="základná",J166,0)</f>
        <v>0</v>
      </c>
      <c r="BF166" s="251">
        <f>IF(N166="znížená",J166,0)</f>
        <v>0</v>
      </c>
      <c r="BG166" s="251">
        <f>IF(N166="zákl. prenesená",J166,0)</f>
        <v>0</v>
      </c>
      <c r="BH166" s="251">
        <f>IF(N166="zníž. prenesená",J166,0)</f>
        <v>0</v>
      </c>
      <c r="BI166" s="251">
        <f>IF(N166="nulová",J166,0)</f>
        <v>0</v>
      </c>
      <c r="BJ166" s="18" t="s">
        <v>115</v>
      </c>
      <c r="BK166" s="251">
        <f>ROUND(I166*H166,2)</f>
        <v>0</v>
      </c>
      <c r="BL166" s="18" t="s">
        <v>144</v>
      </c>
      <c r="BM166" s="250" t="s">
        <v>185</v>
      </c>
    </row>
    <row r="167" s="13" customFormat="1">
      <c r="A167" s="13"/>
      <c r="B167" s="252"/>
      <c r="C167" s="253"/>
      <c r="D167" s="254" t="s">
        <v>146</v>
      </c>
      <c r="E167" s="255" t="s">
        <v>1</v>
      </c>
      <c r="F167" s="256" t="s">
        <v>186</v>
      </c>
      <c r="G167" s="253"/>
      <c r="H167" s="257">
        <v>4</v>
      </c>
      <c r="I167" s="258"/>
      <c r="J167" s="253"/>
      <c r="K167" s="253"/>
      <c r="L167" s="259"/>
      <c r="M167" s="260"/>
      <c r="N167" s="261"/>
      <c r="O167" s="261"/>
      <c r="P167" s="261"/>
      <c r="Q167" s="261"/>
      <c r="R167" s="261"/>
      <c r="S167" s="261"/>
      <c r="T167" s="26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3" t="s">
        <v>146</v>
      </c>
      <c r="AU167" s="263" t="s">
        <v>115</v>
      </c>
      <c r="AV167" s="13" t="s">
        <v>115</v>
      </c>
      <c r="AW167" s="13" t="s">
        <v>31</v>
      </c>
      <c r="AX167" s="13" t="s">
        <v>80</v>
      </c>
      <c r="AY167" s="263" t="s">
        <v>137</v>
      </c>
    </row>
    <row r="168" s="2" customFormat="1" ht="16.5" customHeight="1">
      <c r="A168" s="39"/>
      <c r="B168" s="40"/>
      <c r="C168" s="275" t="s">
        <v>187</v>
      </c>
      <c r="D168" s="275" t="s">
        <v>177</v>
      </c>
      <c r="E168" s="276" t="s">
        <v>188</v>
      </c>
      <c r="F168" s="277" t="s">
        <v>189</v>
      </c>
      <c r="G168" s="278" t="s">
        <v>161</v>
      </c>
      <c r="H168" s="279">
        <v>2</v>
      </c>
      <c r="I168" s="280"/>
      <c r="J168" s="281">
        <f>ROUND(I168*H168,2)</f>
        <v>0</v>
      </c>
      <c r="K168" s="282"/>
      <c r="L168" s="283"/>
      <c r="M168" s="284" t="s">
        <v>1</v>
      </c>
      <c r="N168" s="285" t="s">
        <v>41</v>
      </c>
      <c r="O168" s="98"/>
      <c r="P168" s="248">
        <f>O168*H168</f>
        <v>0</v>
      </c>
      <c r="Q168" s="248">
        <v>0.0146</v>
      </c>
      <c r="R168" s="248">
        <f>Q168*H168</f>
        <v>0.0292</v>
      </c>
      <c r="S168" s="248">
        <v>0</v>
      </c>
      <c r="T168" s="24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50" t="s">
        <v>180</v>
      </c>
      <c r="AT168" s="250" t="s">
        <v>177</v>
      </c>
      <c r="AU168" s="250" t="s">
        <v>115</v>
      </c>
      <c r="AY168" s="18" t="s">
        <v>137</v>
      </c>
      <c r="BE168" s="251">
        <f>IF(N168="základná",J168,0)</f>
        <v>0</v>
      </c>
      <c r="BF168" s="251">
        <f>IF(N168="znížená",J168,0)</f>
        <v>0</v>
      </c>
      <c r="BG168" s="251">
        <f>IF(N168="zákl. prenesená",J168,0)</f>
        <v>0</v>
      </c>
      <c r="BH168" s="251">
        <f>IF(N168="zníž. prenesená",J168,0)</f>
        <v>0</v>
      </c>
      <c r="BI168" s="251">
        <f>IF(N168="nulová",J168,0)</f>
        <v>0</v>
      </c>
      <c r="BJ168" s="18" t="s">
        <v>115</v>
      </c>
      <c r="BK168" s="251">
        <f>ROUND(I168*H168,2)</f>
        <v>0</v>
      </c>
      <c r="BL168" s="18" t="s">
        <v>144</v>
      </c>
      <c r="BM168" s="250" t="s">
        <v>190</v>
      </c>
    </row>
    <row r="169" s="13" customFormat="1">
      <c r="A169" s="13"/>
      <c r="B169" s="252"/>
      <c r="C169" s="253"/>
      <c r="D169" s="254" t="s">
        <v>146</v>
      </c>
      <c r="E169" s="255" t="s">
        <v>1</v>
      </c>
      <c r="F169" s="256" t="s">
        <v>191</v>
      </c>
      <c r="G169" s="253"/>
      <c r="H169" s="257">
        <v>2</v>
      </c>
      <c r="I169" s="258"/>
      <c r="J169" s="253"/>
      <c r="K169" s="253"/>
      <c r="L169" s="259"/>
      <c r="M169" s="260"/>
      <c r="N169" s="261"/>
      <c r="O169" s="261"/>
      <c r="P169" s="261"/>
      <c r="Q169" s="261"/>
      <c r="R169" s="261"/>
      <c r="S169" s="261"/>
      <c r="T169" s="26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3" t="s">
        <v>146</v>
      </c>
      <c r="AU169" s="263" t="s">
        <v>115</v>
      </c>
      <c r="AV169" s="13" t="s">
        <v>115</v>
      </c>
      <c r="AW169" s="13" t="s">
        <v>31</v>
      </c>
      <c r="AX169" s="13" t="s">
        <v>80</v>
      </c>
      <c r="AY169" s="263" t="s">
        <v>137</v>
      </c>
    </row>
    <row r="170" s="2" customFormat="1" ht="24.15" customHeight="1">
      <c r="A170" s="39"/>
      <c r="B170" s="40"/>
      <c r="C170" s="238" t="s">
        <v>192</v>
      </c>
      <c r="D170" s="238" t="s">
        <v>140</v>
      </c>
      <c r="E170" s="239" t="s">
        <v>193</v>
      </c>
      <c r="F170" s="240" t="s">
        <v>194</v>
      </c>
      <c r="G170" s="241" t="s">
        <v>143</v>
      </c>
      <c r="H170" s="242">
        <v>3.5</v>
      </c>
      <c r="I170" s="243"/>
      <c r="J170" s="244">
        <f>ROUND(I170*H170,2)</f>
        <v>0</v>
      </c>
      <c r="K170" s="245"/>
      <c r="L170" s="45"/>
      <c r="M170" s="246" t="s">
        <v>1</v>
      </c>
      <c r="N170" s="247" t="s">
        <v>41</v>
      </c>
      <c r="O170" s="98"/>
      <c r="P170" s="248">
        <f>O170*H170</f>
        <v>0</v>
      </c>
      <c r="Q170" s="248">
        <v>0.075520000000000004</v>
      </c>
      <c r="R170" s="248">
        <f>Q170*H170</f>
        <v>0.26432</v>
      </c>
      <c r="S170" s="248">
        <v>0</v>
      </c>
      <c r="T170" s="24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50" t="s">
        <v>144</v>
      </c>
      <c r="AT170" s="250" t="s">
        <v>140</v>
      </c>
      <c r="AU170" s="250" t="s">
        <v>115</v>
      </c>
      <c r="AY170" s="18" t="s">
        <v>137</v>
      </c>
      <c r="BE170" s="251">
        <f>IF(N170="základná",J170,0)</f>
        <v>0</v>
      </c>
      <c r="BF170" s="251">
        <f>IF(N170="znížená",J170,0)</f>
        <v>0</v>
      </c>
      <c r="BG170" s="251">
        <f>IF(N170="zákl. prenesená",J170,0)</f>
        <v>0</v>
      </c>
      <c r="BH170" s="251">
        <f>IF(N170="zníž. prenesená",J170,0)</f>
        <v>0</v>
      </c>
      <c r="BI170" s="251">
        <f>IF(N170="nulová",J170,0)</f>
        <v>0</v>
      </c>
      <c r="BJ170" s="18" t="s">
        <v>115</v>
      </c>
      <c r="BK170" s="251">
        <f>ROUND(I170*H170,2)</f>
        <v>0</v>
      </c>
      <c r="BL170" s="18" t="s">
        <v>144</v>
      </c>
      <c r="BM170" s="250" t="s">
        <v>195</v>
      </c>
    </row>
    <row r="171" s="13" customFormat="1">
      <c r="A171" s="13"/>
      <c r="B171" s="252"/>
      <c r="C171" s="253"/>
      <c r="D171" s="254" t="s">
        <v>146</v>
      </c>
      <c r="E171" s="255" t="s">
        <v>1</v>
      </c>
      <c r="F171" s="256" t="s">
        <v>196</v>
      </c>
      <c r="G171" s="253"/>
      <c r="H171" s="257">
        <v>3.5</v>
      </c>
      <c r="I171" s="258"/>
      <c r="J171" s="253"/>
      <c r="K171" s="253"/>
      <c r="L171" s="259"/>
      <c r="M171" s="260"/>
      <c r="N171" s="261"/>
      <c r="O171" s="261"/>
      <c r="P171" s="261"/>
      <c r="Q171" s="261"/>
      <c r="R171" s="261"/>
      <c r="S171" s="261"/>
      <c r="T171" s="26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3" t="s">
        <v>146</v>
      </c>
      <c r="AU171" s="263" t="s">
        <v>115</v>
      </c>
      <c r="AV171" s="13" t="s">
        <v>115</v>
      </c>
      <c r="AW171" s="13" t="s">
        <v>31</v>
      </c>
      <c r="AX171" s="13" t="s">
        <v>80</v>
      </c>
      <c r="AY171" s="263" t="s">
        <v>137</v>
      </c>
    </row>
    <row r="172" s="2" customFormat="1" ht="37.8" customHeight="1">
      <c r="A172" s="39"/>
      <c r="B172" s="40"/>
      <c r="C172" s="238" t="s">
        <v>197</v>
      </c>
      <c r="D172" s="238" t="s">
        <v>140</v>
      </c>
      <c r="E172" s="239" t="s">
        <v>198</v>
      </c>
      <c r="F172" s="240" t="s">
        <v>199</v>
      </c>
      <c r="G172" s="241" t="s">
        <v>143</v>
      </c>
      <c r="H172" s="242">
        <v>71.790000000000006</v>
      </c>
      <c r="I172" s="243"/>
      <c r="J172" s="244">
        <f>ROUND(I172*H172,2)</f>
        <v>0</v>
      </c>
      <c r="K172" s="245"/>
      <c r="L172" s="45"/>
      <c r="M172" s="246" t="s">
        <v>1</v>
      </c>
      <c r="N172" s="247" t="s">
        <v>41</v>
      </c>
      <c r="O172" s="98"/>
      <c r="P172" s="248">
        <f>O172*H172</f>
        <v>0</v>
      </c>
      <c r="Q172" s="248">
        <v>0.01261</v>
      </c>
      <c r="R172" s="248">
        <f>Q172*H172</f>
        <v>0.90527190000000002</v>
      </c>
      <c r="S172" s="248">
        <v>0</v>
      </c>
      <c r="T172" s="24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50" t="s">
        <v>144</v>
      </c>
      <c r="AT172" s="250" t="s">
        <v>140</v>
      </c>
      <c r="AU172" s="250" t="s">
        <v>115</v>
      </c>
      <c r="AY172" s="18" t="s">
        <v>137</v>
      </c>
      <c r="BE172" s="251">
        <f>IF(N172="základná",J172,0)</f>
        <v>0</v>
      </c>
      <c r="BF172" s="251">
        <f>IF(N172="znížená",J172,0)</f>
        <v>0</v>
      </c>
      <c r="BG172" s="251">
        <f>IF(N172="zákl. prenesená",J172,0)</f>
        <v>0</v>
      </c>
      <c r="BH172" s="251">
        <f>IF(N172="zníž. prenesená",J172,0)</f>
        <v>0</v>
      </c>
      <c r="BI172" s="251">
        <f>IF(N172="nulová",J172,0)</f>
        <v>0</v>
      </c>
      <c r="BJ172" s="18" t="s">
        <v>115</v>
      </c>
      <c r="BK172" s="251">
        <f>ROUND(I172*H172,2)</f>
        <v>0</v>
      </c>
      <c r="BL172" s="18" t="s">
        <v>144</v>
      </c>
      <c r="BM172" s="250" t="s">
        <v>200</v>
      </c>
    </row>
    <row r="173" s="13" customFormat="1">
      <c r="A173" s="13"/>
      <c r="B173" s="252"/>
      <c r="C173" s="253"/>
      <c r="D173" s="254" t="s">
        <v>146</v>
      </c>
      <c r="E173" s="255" t="s">
        <v>1</v>
      </c>
      <c r="F173" s="256" t="s">
        <v>201</v>
      </c>
      <c r="G173" s="253"/>
      <c r="H173" s="257">
        <v>71.790000000000006</v>
      </c>
      <c r="I173" s="258"/>
      <c r="J173" s="253"/>
      <c r="K173" s="253"/>
      <c r="L173" s="259"/>
      <c r="M173" s="260"/>
      <c r="N173" s="261"/>
      <c r="O173" s="261"/>
      <c r="P173" s="261"/>
      <c r="Q173" s="261"/>
      <c r="R173" s="261"/>
      <c r="S173" s="261"/>
      <c r="T173" s="26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3" t="s">
        <v>146</v>
      </c>
      <c r="AU173" s="263" t="s">
        <v>115</v>
      </c>
      <c r="AV173" s="13" t="s">
        <v>115</v>
      </c>
      <c r="AW173" s="13" t="s">
        <v>31</v>
      </c>
      <c r="AX173" s="13" t="s">
        <v>80</v>
      </c>
      <c r="AY173" s="263" t="s">
        <v>137</v>
      </c>
    </row>
    <row r="174" s="2" customFormat="1" ht="37.8" customHeight="1">
      <c r="A174" s="39"/>
      <c r="B174" s="40"/>
      <c r="C174" s="238" t="s">
        <v>202</v>
      </c>
      <c r="D174" s="238" t="s">
        <v>140</v>
      </c>
      <c r="E174" s="239" t="s">
        <v>203</v>
      </c>
      <c r="F174" s="240" t="s">
        <v>204</v>
      </c>
      <c r="G174" s="241" t="s">
        <v>143</v>
      </c>
      <c r="H174" s="242">
        <v>30.928000000000001</v>
      </c>
      <c r="I174" s="243"/>
      <c r="J174" s="244">
        <f>ROUND(I174*H174,2)</f>
        <v>0</v>
      </c>
      <c r="K174" s="245"/>
      <c r="L174" s="45"/>
      <c r="M174" s="246" t="s">
        <v>1</v>
      </c>
      <c r="N174" s="247" t="s">
        <v>41</v>
      </c>
      <c r="O174" s="98"/>
      <c r="P174" s="248">
        <f>O174*H174</f>
        <v>0</v>
      </c>
      <c r="Q174" s="248">
        <v>0.0051500000000000001</v>
      </c>
      <c r="R174" s="248">
        <f>Q174*H174</f>
        <v>0.15927920000000001</v>
      </c>
      <c r="S174" s="248">
        <v>0</v>
      </c>
      <c r="T174" s="24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50" t="s">
        <v>144</v>
      </c>
      <c r="AT174" s="250" t="s">
        <v>140</v>
      </c>
      <c r="AU174" s="250" t="s">
        <v>115</v>
      </c>
      <c r="AY174" s="18" t="s">
        <v>137</v>
      </c>
      <c r="BE174" s="251">
        <f>IF(N174="základná",J174,0)</f>
        <v>0</v>
      </c>
      <c r="BF174" s="251">
        <f>IF(N174="znížená",J174,0)</f>
        <v>0</v>
      </c>
      <c r="BG174" s="251">
        <f>IF(N174="zákl. prenesená",J174,0)</f>
        <v>0</v>
      </c>
      <c r="BH174" s="251">
        <f>IF(N174="zníž. prenesená",J174,0)</f>
        <v>0</v>
      </c>
      <c r="BI174" s="251">
        <f>IF(N174="nulová",J174,0)</f>
        <v>0</v>
      </c>
      <c r="BJ174" s="18" t="s">
        <v>115</v>
      </c>
      <c r="BK174" s="251">
        <f>ROUND(I174*H174,2)</f>
        <v>0</v>
      </c>
      <c r="BL174" s="18" t="s">
        <v>144</v>
      </c>
      <c r="BM174" s="250" t="s">
        <v>205</v>
      </c>
    </row>
    <row r="175" s="13" customFormat="1">
      <c r="A175" s="13"/>
      <c r="B175" s="252"/>
      <c r="C175" s="253"/>
      <c r="D175" s="254" t="s">
        <v>146</v>
      </c>
      <c r="E175" s="255" t="s">
        <v>1</v>
      </c>
      <c r="F175" s="256" t="s">
        <v>206</v>
      </c>
      <c r="G175" s="253"/>
      <c r="H175" s="257">
        <v>30.928000000000001</v>
      </c>
      <c r="I175" s="258"/>
      <c r="J175" s="253"/>
      <c r="K175" s="253"/>
      <c r="L175" s="259"/>
      <c r="M175" s="260"/>
      <c r="N175" s="261"/>
      <c r="O175" s="261"/>
      <c r="P175" s="261"/>
      <c r="Q175" s="261"/>
      <c r="R175" s="261"/>
      <c r="S175" s="261"/>
      <c r="T175" s="26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3" t="s">
        <v>146</v>
      </c>
      <c r="AU175" s="263" t="s">
        <v>115</v>
      </c>
      <c r="AV175" s="13" t="s">
        <v>115</v>
      </c>
      <c r="AW175" s="13" t="s">
        <v>31</v>
      </c>
      <c r="AX175" s="13" t="s">
        <v>80</v>
      </c>
      <c r="AY175" s="263" t="s">
        <v>137</v>
      </c>
    </row>
    <row r="176" s="2" customFormat="1" ht="24.15" customHeight="1">
      <c r="A176" s="39"/>
      <c r="B176" s="40"/>
      <c r="C176" s="238" t="s">
        <v>207</v>
      </c>
      <c r="D176" s="238" t="s">
        <v>140</v>
      </c>
      <c r="E176" s="239" t="s">
        <v>208</v>
      </c>
      <c r="F176" s="240" t="s">
        <v>209</v>
      </c>
      <c r="G176" s="241" t="s">
        <v>143</v>
      </c>
      <c r="H176" s="242">
        <v>20</v>
      </c>
      <c r="I176" s="243"/>
      <c r="J176" s="244">
        <f>ROUND(I176*H176,2)</f>
        <v>0</v>
      </c>
      <c r="K176" s="245"/>
      <c r="L176" s="45"/>
      <c r="M176" s="246" t="s">
        <v>1</v>
      </c>
      <c r="N176" s="247" t="s">
        <v>41</v>
      </c>
      <c r="O176" s="98"/>
      <c r="P176" s="248">
        <f>O176*H176</f>
        <v>0</v>
      </c>
      <c r="Q176" s="248">
        <v>0.075520000000000004</v>
      </c>
      <c r="R176" s="248">
        <f>Q176*H176</f>
        <v>1.5104000000000002</v>
      </c>
      <c r="S176" s="248">
        <v>0</v>
      </c>
      <c r="T176" s="24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50" t="s">
        <v>144</v>
      </c>
      <c r="AT176" s="250" t="s">
        <v>140</v>
      </c>
      <c r="AU176" s="250" t="s">
        <v>115</v>
      </c>
      <c r="AY176" s="18" t="s">
        <v>137</v>
      </c>
      <c r="BE176" s="251">
        <f>IF(N176="základná",J176,0)</f>
        <v>0</v>
      </c>
      <c r="BF176" s="251">
        <f>IF(N176="znížená",J176,0)</f>
        <v>0</v>
      </c>
      <c r="BG176" s="251">
        <f>IF(N176="zákl. prenesená",J176,0)</f>
        <v>0</v>
      </c>
      <c r="BH176" s="251">
        <f>IF(N176="zníž. prenesená",J176,0)</f>
        <v>0</v>
      </c>
      <c r="BI176" s="251">
        <f>IF(N176="nulová",J176,0)</f>
        <v>0</v>
      </c>
      <c r="BJ176" s="18" t="s">
        <v>115</v>
      </c>
      <c r="BK176" s="251">
        <f>ROUND(I176*H176,2)</f>
        <v>0</v>
      </c>
      <c r="BL176" s="18" t="s">
        <v>144</v>
      </c>
      <c r="BM176" s="250" t="s">
        <v>210</v>
      </c>
    </row>
    <row r="177" s="13" customFormat="1">
      <c r="A177" s="13"/>
      <c r="B177" s="252"/>
      <c r="C177" s="253"/>
      <c r="D177" s="254" t="s">
        <v>146</v>
      </c>
      <c r="E177" s="255" t="s">
        <v>1</v>
      </c>
      <c r="F177" s="256" t="s">
        <v>211</v>
      </c>
      <c r="G177" s="253"/>
      <c r="H177" s="257">
        <v>20</v>
      </c>
      <c r="I177" s="258"/>
      <c r="J177" s="253"/>
      <c r="K177" s="253"/>
      <c r="L177" s="259"/>
      <c r="M177" s="260"/>
      <c r="N177" s="261"/>
      <c r="O177" s="261"/>
      <c r="P177" s="261"/>
      <c r="Q177" s="261"/>
      <c r="R177" s="261"/>
      <c r="S177" s="261"/>
      <c r="T177" s="26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3" t="s">
        <v>146</v>
      </c>
      <c r="AU177" s="263" t="s">
        <v>115</v>
      </c>
      <c r="AV177" s="13" t="s">
        <v>115</v>
      </c>
      <c r="AW177" s="13" t="s">
        <v>31</v>
      </c>
      <c r="AX177" s="13" t="s">
        <v>80</v>
      </c>
      <c r="AY177" s="263" t="s">
        <v>137</v>
      </c>
    </row>
    <row r="178" s="2" customFormat="1" ht="37.8" customHeight="1">
      <c r="A178" s="39"/>
      <c r="B178" s="40"/>
      <c r="C178" s="238" t="s">
        <v>212</v>
      </c>
      <c r="D178" s="238" t="s">
        <v>140</v>
      </c>
      <c r="E178" s="239" t="s">
        <v>213</v>
      </c>
      <c r="F178" s="240" t="s">
        <v>214</v>
      </c>
      <c r="G178" s="241" t="s">
        <v>143</v>
      </c>
      <c r="H178" s="242">
        <v>241.44800000000001</v>
      </c>
      <c r="I178" s="243"/>
      <c r="J178" s="244">
        <f>ROUND(I178*H178,2)</f>
        <v>0</v>
      </c>
      <c r="K178" s="245"/>
      <c r="L178" s="45"/>
      <c r="M178" s="246" t="s">
        <v>1</v>
      </c>
      <c r="N178" s="247" t="s">
        <v>41</v>
      </c>
      <c r="O178" s="98"/>
      <c r="P178" s="248">
        <f>O178*H178</f>
        <v>0</v>
      </c>
      <c r="Q178" s="248">
        <v>0.01119</v>
      </c>
      <c r="R178" s="248">
        <f>Q178*H178</f>
        <v>2.7018031200000001</v>
      </c>
      <c r="S178" s="248">
        <v>0</v>
      </c>
      <c r="T178" s="24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50" t="s">
        <v>144</v>
      </c>
      <c r="AT178" s="250" t="s">
        <v>140</v>
      </c>
      <c r="AU178" s="250" t="s">
        <v>115</v>
      </c>
      <c r="AY178" s="18" t="s">
        <v>137</v>
      </c>
      <c r="BE178" s="251">
        <f>IF(N178="základná",J178,0)</f>
        <v>0</v>
      </c>
      <c r="BF178" s="251">
        <f>IF(N178="znížená",J178,0)</f>
        <v>0</v>
      </c>
      <c r="BG178" s="251">
        <f>IF(N178="zákl. prenesená",J178,0)</f>
        <v>0</v>
      </c>
      <c r="BH178" s="251">
        <f>IF(N178="zníž. prenesená",J178,0)</f>
        <v>0</v>
      </c>
      <c r="BI178" s="251">
        <f>IF(N178="nulová",J178,0)</f>
        <v>0</v>
      </c>
      <c r="BJ178" s="18" t="s">
        <v>115</v>
      </c>
      <c r="BK178" s="251">
        <f>ROUND(I178*H178,2)</f>
        <v>0</v>
      </c>
      <c r="BL178" s="18" t="s">
        <v>144</v>
      </c>
      <c r="BM178" s="250" t="s">
        <v>215</v>
      </c>
    </row>
    <row r="179" s="2" customFormat="1" ht="37.8" customHeight="1">
      <c r="A179" s="39"/>
      <c r="B179" s="40"/>
      <c r="C179" s="238" t="s">
        <v>216</v>
      </c>
      <c r="D179" s="238" t="s">
        <v>140</v>
      </c>
      <c r="E179" s="239" t="s">
        <v>217</v>
      </c>
      <c r="F179" s="240" t="s">
        <v>218</v>
      </c>
      <c r="G179" s="241" t="s">
        <v>143</v>
      </c>
      <c r="H179" s="242">
        <v>205.49100000000001</v>
      </c>
      <c r="I179" s="243"/>
      <c r="J179" s="244">
        <f>ROUND(I179*H179,2)</f>
        <v>0</v>
      </c>
      <c r="K179" s="245"/>
      <c r="L179" s="45"/>
      <c r="M179" s="246" t="s">
        <v>1</v>
      </c>
      <c r="N179" s="247" t="s">
        <v>41</v>
      </c>
      <c r="O179" s="98"/>
      <c r="P179" s="248">
        <f>O179*H179</f>
        <v>0</v>
      </c>
      <c r="Q179" s="248">
        <v>0.019689999999999999</v>
      </c>
      <c r="R179" s="248">
        <f>Q179*H179</f>
        <v>4.0461177900000003</v>
      </c>
      <c r="S179" s="248">
        <v>0</v>
      </c>
      <c r="T179" s="24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50" t="s">
        <v>144</v>
      </c>
      <c r="AT179" s="250" t="s">
        <v>140</v>
      </c>
      <c r="AU179" s="250" t="s">
        <v>115</v>
      </c>
      <c r="AY179" s="18" t="s">
        <v>137</v>
      </c>
      <c r="BE179" s="251">
        <f>IF(N179="základná",J179,0)</f>
        <v>0</v>
      </c>
      <c r="BF179" s="251">
        <f>IF(N179="znížená",J179,0)</f>
        <v>0</v>
      </c>
      <c r="BG179" s="251">
        <f>IF(N179="zákl. prenesená",J179,0)</f>
        <v>0</v>
      </c>
      <c r="BH179" s="251">
        <f>IF(N179="zníž. prenesená",J179,0)</f>
        <v>0</v>
      </c>
      <c r="BI179" s="251">
        <f>IF(N179="nulová",J179,0)</f>
        <v>0</v>
      </c>
      <c r="BJ179" s="18" t="s">
        <v>115</v>
      </c>
      <c r="BK179" s="251">
        <f>ROUND(I179*H179,2)</f>
        <v>0</v>
      </c>
      <c r="BL179" s="18" t="s">
        <v>144</v>
      </c>
      <c r="BM179" s="250" t="s">
        <v>219</v>
      </c>
    </row>
    <row r="180" s="13" customFormat="1">
      <c r="A180" s="13"/>
      <c r="B180" s="252"/>
      <c r="C180" s="253"/>
      <c r="D180" s="254" t="s">
        <v>146</v>
      </c>
      <c r="E180" s="255" t="s">
        <v>1</v>
      </c>
      <c r="F180" s="256" t="s">
        <v>220</v>
      </c>
      <c r="G180" s="253"/>
      <c r="H180" s="257">
        <v>205.49100000000001</v>
      </c>
      <c r="I180" s="258"/>
      <c r="J180" s="253"/>
      <c r="K180" s="253"/>
      <c r="L180" s="259"/>
      <c r="M180" s="260"/>
      <c r="N180" s="261"/>
      <c r="O180" s="261"/>
      <c r="P180" s="261"/>
      <c r="Q180" s="261"/>
      <c r="R180" s="261"/>
      <c r="S180" s="261"/>
      <c r="T180" s="26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3" t="s">
        <v>146</v>
      </c>
      <c r="AU180" s="263" t="s">
        <v>115</v>
      </c>
      <c r="AV180" s="13" t="s">
        <v>115</v>
      </c>
      <c r="AW180" s="13" t="s">
        <v>31</v>
      </c>
      <c r="AX180" s="13" t="s">
        <v>80</v>
      </c>
      <c r="AY180" s="263" t="s">
        <v>137</v>
      </c>
    </row>
    <row r="181" s="2" customFormat="1" ht="37.8" customHeight="1">
      <c r="A181" s="39"/>
      <c r="B181" s="40"/>
      <c r="C181" s="238" t="s">
        <v>221</v>
      </c>
      <c r="D181" s="238" t="s">
        <v>140</v>
      </c>
      <c r="E181" s="239" t="s">
        <v>222</v>
      </c>
      <c r="F181" s="240" t="s">
        <v>223</v>
      </c>
      <c r="G181" s="241" t="s">
        <v>143</v>
      </c>
      <c r="H181" s="242">
        <v>42.729999999999997</v>
      </c>
      <c r="I181" s="243"/>
      <c r="J181" s="244">
        <f>ROUND(I181*H181,2)</f>
        <v>0</v>
      </c>
      <c r="K181" s="245"/>
      <c r="L181" s="45"/>
      <c r="M181" s="246" t="s">
        <v>1</v>
      </c>
      <c r="N181" s="247" t="s">
        <v>41</v>
      </c>
      <c r="O181" s="98"/>
      <c r="P181" s="248">
        <f>O181*H181</f>
        <v>0</v>
      </c>
      <c r="Q181" s="248">
        <v>0.039140000000000001</v>
      </c>
      <c r="R181" s="248">
        <f>Q181*H181</f>
        <v>1.6724521999999999</v>
      </c>
      <c r="S181" s="248">
        <v>0</v>
      </c>
      <c r="T181" s="24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50" t="s">
        <v>144</v>
      </c>
      <c r="AT181" s="250" t="s">
        <v>140</v>
      </c>
      <c r="AU181" s="250" t="s">
        <v>115</v>
      </c>
      <c r="AY181" s="18" t="s">
        <v>137</v>
      </c>
      <c r="BE181" s="251">
        <f>IF(N181="základná",J181,0)</f>
        <v>0</v>
      </c>
      <c r="BF181" s="251">
        <f>IF(N181="znížená",J181,0)</f>
        <v>0</v>
      </c>
      <c r="BG181" s="251">
        <f>IF(N181="zákl. prenesená",J181,0)</f>
        <v>0</v>
      </c>
      <c r="BH181" s="251">
        <f>IF(N181="zníž. prenesená",J181,0)</f>
        <v>0</v>
      </c>
      <c r="BI181" s="251">
        <f>IF(N181="nulová",J181,0)</f>
        <v>0</v>
      </c>
      <c r="BJ181" s="18" t="s">
        <v>115</v>
      </c>
      <c r="BK181" s="251">
        <f>ROUND(I181*H181,2)</f>
        <v>0</v>
      </c>
      <c r="BL181" s="18" t="s">
        <v>144</v>
      </c>
      <c r="BM181" s="250" t="s">
        <v>224</v>
      </c>
    </row>
    <row r="182" s="13" customFormat="1">
      <c r="A182" s="13"/>
      <c r="B182" s="252"/>
      <c r="C182" s="253"/>
      <c r="D182" s="254" t="s">
        <v>146</v>
      </c>
      <c r="E182" s="255" t="s">
        <v>1</v>
      </c>
      <c r="F182" s="256" t="s">
        <v>225</v>
      </c>
      <c r="G182" s="253"/>
      <c r="H182" s="257">
        <v>42.729999999999997</v>
      </c>
      <c r="I182" s="258"/>
      <c r="J182" s="253"/>
      <c r="K182" s="253"/>
      <c r="L182" s="259"/>
      <c r="M182" s="260"/>
      <c r="N182" s="261"/>
      <c r="O182" s="261"/>
      <c r="P182" s="261"/>
      <c r="Q182" s="261"/>
      <c r="R182" s="261"/>
      <c r="S182" s="261"/>
      <c r="T182" s="26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3" t="s">
        <v>146</v>
      </c>
      <c r="AU182" s="263" t="s">
        <v>115</v>
      </c>
      <c r="AV182" s="13" t="s">
        <v>115</v>
      </c>
      <c r="AW182" s="13" t="s">
        <v>31</v>
      </c>
      <c r="AX182" s="13" t="s">
        <v>80</v>
      </c>
      <c r="AY182" s="263" t="s">
        <v>137</v>
      </c>
    </row>
    <row r="183" s="2" customFormat="1" ht="33" customHeight="1">
      <c r="A183" s="39"/>
      <c r="B183" s="40"/>
      <c r="C183" s="238" t="s">
        <v>226</v>
      </c>
      <c r="D183" s="238" t="s">
        <v>140</v>
      </c>
      <c r="E183" s="239" t="s">
        <v>227</v>
      </c>
      <c r="F183" s="240" t="s">
        <v>228</v>
      </c>
      <c r="G183" s="241" t="s">
        <v>143</v>
      </c>
      <c r="H183" s="242">
        <v>92</v>
      </c>
      <c r="I183" s="243"/>
      <c r="J183" s="244">
        <f>ROUND(I183*H183,2)</f>
        <v>0</v>
      </c>
      <c r="K183" s="245"/>
      <c r="L183" s="45"/>
      <c r="M183" s="246" t="s">
        <v>1</v>
      </c>
      <c r="N183" s="247" t="s">
        <v>41</v>
      </c>
      <c r="O183" s="98"/>
      <c r="P183" s="248">
        <f>O183*H183</f>
        <v>0</v>
      </c>
      <c r="Q183" s="248">
        <v>0.15656000000000001</v>
      </c>
      <c r="R183" s="248">
        <f>Q183*H183</f>
        <v>14.40352</v>
      </c>
      <c r="S183" s="248">
        <v>0</v>
      </c>
      <c r="T183" s="24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50" t="s">
        <v>144</v>
      </c>
      <c r="AT183" s="250" t="s">
        <v>140</v>
      </c>
      <c r="AU183" s="250" t="s">
        <v>115</v>
      </c>
      <c r="AY183" s="18" t="s">
        <v>137</v>
      </c>
      <c r="BE183" s="251">
        <f>IF(N183="základná",J183,0)</f>
        <v>0</v>
      </c>
      <c r="BF183" s="251">
        <f>IF(N183="znížená",J183,0)</f>
        <v>0</v>
      </c>
      <c r="BG183" s="251">
        <f>IF(N183="zákl. prenesená",J183,0)</f>
        <v>0</v>
      </c>
      <c r="BH183" s="251">
        <f>IF(N183="zníž. prenesená",J183,0)</f>
        <v>0</v>
      </c>
      <c r="BI183" s="251">
        <f>IF(N183="nulová",J183,0)</f>
        <v>0</v>
      </c>
      <c r="BJ183" s="18" t="s">
        <v>115</v>
      </c>
      <c r="BK183" s="251">
        <f>ROUND(I183*H183,2)</f>
        <v>0</v>
      </c>
      <c r="BL183" s="18" t="s">
        <v>144</v>
      </c>
      <c r="BM183" s="250" t="s">
        <v>229</v>
      </c>
    </row>
    <row r="184" s="13" customFormat="1">
      <c r="A184" s="13"/>
      <c r="B184" s="252"/>
      <c r="C184" s="253"/>
      <c r="D184" s="254" t="s">
        <v>146</v>
      </c>
      <c r="E184" s="255" t="s">
        <v>1</v>
      </c>
      <c r="F184" s="256" t="s">
        <v>230</v>
      </c>
      <c r="G184" s="253"/>
      <c r="H184" s="257">
        <v>92</v>
      </c>
      <c r="I184" s="258"/>
      <c r="J184" s="253"/>
      <c r="K184" s="253"/>
      <c r="L184" s="259"/>
      <c r="M184" s="260"/>
      <c r="N184" s="261"/>
      <c r="O184" s="261"/>
      <c r="P184" s="261"/>
      <c r="Q184" s="261"/>
      <c r="R184" s="261"/>
      <c r="S184" s="261"/>
      <c r="T184" s="26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3" t="s">
        <v>146</v>
      </c>
      <c r="AU184" s="263" t="s">
        <v>115</v>
      </c>
      <c r="AV184" s="13" t="s">
        <v>115</v>
      </c>
      <c r="AW184" s="13" t="s">
        <v>31</v>
      </c>
      <c r="AX184" s="13" t="s">
        <v>80</v>
      </c>
      <c r="AY184" s="263" t="s">
        <v>137</v>
      </c>
    </row>
    <row r="185" s="2" customFormat="1" ht="37.8" customHeight="1">
      <c r="A185" s="39"/>
      <c r="B185" s="40"/>
      <c r="C185" s="238" t="s">
        <v>231</v>
      </c>
      <c r="D185" s="238" t="s">
        <v>140</v>
      </c>
      <c r="E185" s="239" t="s">
        <v>232</v>
      </c>
      <c r="F185" s="240" t="s">
        <v>233</v>
      </c>
      <c r="G185" s="241" t="s">
        <v>143</v>
      </c>
      <c r="H185" s="242">
        <v>134.72999999999999</v>
      </c>
      <c r="I185" s="243"/>
      <c r="J185" s="244">
        <f>ROUND(I185*H185,2)</f>
        <v>0</v>
      </c>
      <c r="K185" s="245"/>
      <c r="L185" s="45"/>
      <c r="M185" s="246" t="s">
        <v>1</v>
      </c>
      <c r="N185" s="247" t="s">
        <v>41</v>
      </c>
      <c r="O185" s="98"/>
      <c r="P185" s="248">
        <f>O185*H185</f>
        <v>0</v>
      </c>
      <c r="Q185" s="248">
        <v>0.00347</v>
      </c>
      <c r="R185" s="248">
        <f>Q185*H185</f>
        <v>0.46751309999999996</v>
      </c>
      <c r="S185" s="248">
        <v>0</v>
      </c>
      <c r="T185" s="24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50" t="s">
        <v>144</v>
      </c>
      <c r="AT185" s="250" t="s">
        <v>140</v>
      </c>
      <c r="AU185" s="250" t="s">
        <v>115</v>
      </c>
      <c r="AY185" s="18" t="s">
        <v>137</v>
      </c>
      <c r="BE185" s="251">
        <f>IF(N185="základná",J185,0)</f>
        <v>0</v>
      </c>
      <c r="BF185" s="251">
        <f>IF(N185="znížená",J185,0)</f>
        <v>0</v>
      </c>
      <c r="BG185" s="251">
        <f>IF(N185="zákl. prenesená",J185,0)</f>
        <v>0</v>
      </c>
      <c r="BH185" s="251">
        <f>IF(N185="zníž. prenesená",J185,0)</f>
        <v>0</v>
      </c>
      <c r="BI185" s="251">
        <f>IF(N185="nulová",J185,0)</f>
        <v>0</v>
      </c>
      <c r="BJ185" s="18" t="s">
        <v>115</v>
      </c>
      <c r="BK185" s="251">
        <f>ROUND(I185*H185,2)</f>
        <v>0</v>
      </c>
      <c r="BL185" s="18" t="s">
        <v>144</v>
      </c>
      <c r="BM185" s="250" t="s">
        <v>234</v>
      </c>
    </row>
    <row r="186" s="13" customFormat="1">
      <c r="A186" s="13"/>
      <c r="B186" s="252"/>
      <c r="C186" s="253"/>
      <c r="D186" s="254" t="s">
        <v>146</v>
      </c>
      <c r="E186" s="255" t="s">
        <v>1</v>
      </c>
      <c r="F186" s="256" t="s">
        <v>235</v>
      </c>
      <c r="G186" s="253"/>
      <c r="H186" s="257">
        <v>42.729999999999997</v>
      </c>
      <c r="I186" s="258"/>
      <c r="J186" s="253"/>
      <c r="K186" s="253"/>
      <c r="L186" s="259"/>
      <c r="M186" s="260"/>
      <c r="N186" s="261"/>
      <c r="O186" s="261"/>
      <c r="P186" s="261"/>
      <c r="Q186" s="261"/>
      <c r="R186" s="261"/>
      <c r="S186" s="261"/>
      <c r="T186" s="26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3" t="s">
        <v>146</v>
      </c>
      <c r="AU186" s="263" t="s">
        <v>115</v>
      </c>
      <c r="AV186" s="13" t="s">
        <v>115</v>
      </c>
      <c r="AW186" s="13" t="s">
        <v>31</v>
      </c>
      <c r="AX186" s="13" t="s">
        <v>75</v>
      </c>
      <c r="AY186" s="263" t="s">
        <v>137</v>
      </c>
    </row>
    <row r="187" s="13" customFormat="1">
      <c r="A187" s="13"/>
      <c r="B187" s="252"/>
      <c r="C187" s="253"/>
      <c r="D187" s="254" t="s">
        <v>146</v>
      </c>
      <c r="E187" s="255" t="s">
        <v>1</v>
      </c>
      <c r="F187" s="256" t="s">
        <v>236</v>
      </c>
      <c r="G187" s="253"/>
      <c r="H187" s="257">
        <v>92</v>
      </c>
      <c r="I187" s="258"/>
      <c r="J187" s="253"/>
      <c r="K187" s="253"/>
      <c r="L187" s="259"/>
      <c r="M187" s="260"/>
      <c r="N187" s="261"/>
      <c r="O187" s="261"/>
      <c r="P187" s="261"/>
      <c r="Q187" s="261"/>
      <c r="R187" s="261"/>
      <c r="S187" s="261"/>
      <c r="T187" s="26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3" t="s">
        <v>146</v>
      </c>
      <c r="AU187" s="263" t="s">
        <v>115</v>
      </c>
      <c r="AV187" s="13" t="s">
        <v>115</v>
      </c>
      <c r="AW187" s="13" t="s">
        <v>31</v>
      </c>
      <c r="AX187" s="13" t="s">
        <v>75</v>
      </c>
      <c r="AY187" s="263" t="s">
        <v>137</v>
      </c>
    </row>
    <row r="188" s="14" customFormat="1">
      <c r="A188" s="14"/>
      <c r="B188" s="264"/>
      <c r="C188" s="265"/>
      <c r="D188" s="254" t="s">
        <v>146</v>
      </c>
      <c r="E188" s="266" t="s">
        <v>1</v>
      </c>
      <c r="F188" s="267" t="s">
        <v>149</v>
      </c>
      <c r="G188" s="265"/>
      <c r="H188" s="268">
        <v>134.72999999999999</v>
      </c>
      <c r="I188" s="269"/>
      <c r="J188" s="265"/>
      <c r="K188" s="265"/>
      <c r="L188" s="270"/>
      <c r="M188" s="271"/>
      <c r="N188" s="272"/>
      <c r="O188" s="272"/>
      <c r="P188" s="272"/>
      <c r="Q188" s="272"/>
      <c r="R188" s="272"/>
      <c r="S188" s="272"/>
      <c r="T188" s="27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4" t="s">
        <v>146</v>
      </c>
      <c r="AU188" s="274" t="s">
        <v>115</v>
      </c>
      <c r="AV188" s="14" t="s">
        <v>144</v>
      </c>
      <c r="AW188" s="14" t="s">
        <v>31</v>
      </c>
      <c r="AX188" s="14" t="s">
        <v>80</v>
      </c>
      <c r="AY188" s="274" t="s">
        <v>137</v>
      </c>
    </row>
    <row r="189" s="2" customFormat="1" ht="33" customHeight="1">
      <c r="A189" s="39"/>
      <c r="B189" s="40"/>
      <c r="C189" s="238" t="s">
        <v>237</v>
      </c>
      <c r="D189" s="238" t="s">
        <v>140</v>
      </c>
      <c r="E189" s="239" t="s">
        <v>238</v>
      </c>
      <c r="F189" s="240" t="s">
        <v>239</v>
      </c>
      <c r="G189" s="241" t="s">
        <v>152</v>
      </c>
      <c r="H189" s="242">
        <v>154.78800000000001</v>
      </c>
      <c r="I189" s="243"/>
      <c r="J189" s="244">
        <f>ROUND(I189*H189,2)</f>
        <v>0</v>
      </c>
      <c r="K189" s="245"/>
      <c r="L189" s="45"/>
      <c r="M189" s="246" t="s">
        <v>1</v>
      </c>
      <c r="N189" s="247" t="s">
        <v>41</v>
      </c>
      <c r="O189" s="98"/>
      <c r="P189" s="248">
        <f>O189*H189</f>
        <v>0</v>
      </c>
      <c r="Q189" s="248">
        <v>0.00033</v>
      </c>
      <c r="R189" s="248">
        <f>Q189*H189</f>
        <v>0.05108004</v>
      </c>
      <c r="S189" s="248">
        <v>0</v>
      </c>
      <c r="T189" s="24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50" t="s">
        <v>144</v>
      </c>
      <c r="AT189" s="250" t="s">
        <v>140</v>
      </c>
      <c r="AU189" s="250" t="s">
        <v>115</v>
      </c>
      <c r="AY189" s="18" t="s">
        <v>137</v>
      </c>
      <c r="BE189" s="251">
        <f>IF(N189="základná",J189,0)</f>
        <v>0</v>
      </c>
      <c r="BF189" s="251">
        <f>IF(N189="znížená",J189,0)</f>
        <v>0</v>
      </c>
      <c r="BG189" s="251">
        <f>IF(N189="zákl. prenesená",J189,0)</f>
        <v>0</v>
      </c>
      <c r="BH189" s="251">
        <f>IF(N189="zníž. prenesená",J189,0)</f>
        <v>0</v>
      </c>
      <c r="BI189" s="251">
        <f>IF(N189="nulová",J189,0)</f>
        <v>0</v>
      </c>
      <c r="BJ189" s="18" t="s">
        <v>115</v>
      </c>
      <c r="BK189" s="251">
        <f>ROUND(I189*H189,2)</f>
        <v>0</v>
      </c>
      <c r="BL189" s="18" t="s">
        <v>144</v>
      </c>
      <c r="BM189" s="250" t="s">
        <v>240</v>
      </c>
    </row>
    <row r="190" s="15" customFormat="1">
      <c r="A190" s="15"/>
      <c r="B190" s="286"/>
      <c r="C190" s="287"/>
      <c r="D190" s="254" t="s">
        <v>146</v>
      </c>
      <c r="E190" s="288" t="s">
        <v>1</v>
      </c>
      <c r="F190" s="289" t="s">
        <v>241</v>
      </c>
      <c r="G190" s="287"/>
      <c r="H190" s="288" t="s">
        <v>1</v>
      </c>
      <c r="I190" s="290"/>
      <c r="J190" s="287"/>
      <c r="K190" s="287"/>
      <c r="L190" s="291"/>
      <c r="M190" s="292"/>
      <c r="N190" s="293"/>
      <c r="O190" s="293"/>
      <c r="P190" s="293"/>
      <c r="Q190" s="293"/>
      <c r="R190" s="293"/>
      <c r="S190" s="293"/>
      <c r="T190" s="294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95" t="s">
        <v>146</v>
      </c>
      <c r="AU190" s="295" t="s">
        <v>115</v>
      </c>
      <c r="AV190" s="15" t="s">
        <v>80</v>
      </c>
      <c r="AW190" s="15" t="s">
        <v>31</v>
      </c>
      <c r="AX190" s="15" t="s">
        <v>75</v>
      </c>
      <c r="AY190" s="295" t="s">
        <v>137</v>
      </c>
    </row>
    <row r="191" s="13" customFormat="1">
      <c r="A191" s="13"/>
      <c r="B191" s="252"/>
      <c r="C191" s="253"/>
      <c r="D191" s="254" t="s">
        <v>146</v>
      </c>
      <c r="E191" s="255" t="s">
        <v>1</v>
      </c>
      <c r="F191" s="256" t="s">
        <v>242</v>
      </c>
      <c r="G191" s="253"/>
      <c r="H191" s="257">
        <v>44.700000000000003</v>
      </c>
      <c r="I191" s="258"/>
      <c r="J191" s="253"/>
      <c r="K191" s="253"/>
      <c r="L191" s="259"/>
      <c r="M191" s="260"/>
      <c r="N191" s="261"/>
      <c r="O191" s="261"/>
      <c r="P191" s="261"/>
      <c r="Q191" s="261"/>
      <c r="R191" s="261"/>
      <c r="S191" s="261"/>
      <c r="T191" s="26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3" t="s">
        <v>146</v>
      </c>
      <c r="AU191" s="263" t="s">
        <v>115</v>
      </c>
      <c r="AV191" s="13" t="s">
        <v>115</v>
      </c>
      <c r="AW191" s="13" t="s">
        <v>31</v>
      </c>
      <c r="AX191" s="13" t="s">
        <v>75</v>
      </c>
      <c r="AY191" s="263" t="s">
        <v>137</v>
      </c>
    </row>
    <row r="192" s="15" customFormat="1">
      <c r="A192" s="15"/>
      <c r="B192" s="286"/>
      <c r="C192" s="287"/>
      <c r="D192" s="254" t="s">
        <v>146</v>
      </c>
      <c r="E192" s="288" t="s">
        <v>1</v>
      </c>
      <c r="F192" s="289" t="s">
        <v>243</v>
      </c>
      <c r="G192" s="287"/>
      <c r="H192" s="288" t="s">
        <v>1</v>
      </c>
      <c r="I192" s="290"/>
      <c r="J192" s="287"/>
      <c r="K192" s="287"/>
      <c r="L192" s="291"/>
      <c r="M192" s="292"/>
      <c r="N192" s="293"/>
      <c r="O192" s="293"/>
      <c r="P192" s="293"/>
      <c r="Q192" s="293"/>
      <c r="R192" s="293"/>
      <c r="S192" s="293"/>
      <c r="T192" s="294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95" t="s">
        <v>146</v>
      </c>
      <c r="AU192" s="295" t="s">
        <v>115</v>
      </c>
      <c r="AV192" s="15" t="s">
        <v>80</v>
      </c>
      <c r="AW192" s="15" t="s">
        <v>31</v>
      </c>
      <c r="AX192" s="15" t="s">
        <v>75</v>
      </c>
      <c r="AY192" s="295" t="s">
        <v>137</v>
      </c>
    </row>
    <row r="193" s="13" customFormat="1">
      <c r="A193" s="13"/>
      <c r="B193" s="252"/>
      <c r="C193" s="253"/>
      <c r="D193" s="254" t="s">
        <v>146</v>
      </c>
      <c r="E193" s="255" t="s">
        <v>1</v>
      </c>
      <c r="F193" s="256" t="s">
        <v>244</v>
      </c>
      <c r="G193" s="253"/>
      <c r="H193" s="257">
        <v>30.629999999999999</v>
      </c>
      <c r="I193" s="258"/>
      <c r="J193" s="253"/>
      <c r="K193" s="253"/>
      <c r="L193" s="259"/>
      <c r="M193" s="260"/>
      <c r="N193" s="261"/>
      <c r="O193" s="261"/>
      <c r="P193" s="261"/>
      <c r="Q193" s="261"/>
      <c r="R193" s="261"/>
      <c r="S193" s="261"/>
      <c r="T193" s="26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3" t="s">
        <v>146</v>
      </c>
      <c r="AU193" s="263" t="s">
        <v>115</v>
      </c>
      <c r="AV193" s="13" t="s">
        <v>115</v>
      </c>
      <c r="AW193" s="13" t="s">
        <v>31</v>
      </c>
      <c r="AX193" s="13" t="s">
        <v>75</v>
      </c>
      <c r="AY193" s="263" t="s">
        <v>137</v>
      </c>
    </row>
    <row r="194" s="13" customFormat="1">
      <c r="A194" s="13"/>
      <c r="B194" s="252"/>
      <c r="C194" s="253"/>
      <c r="D194" s="254" t="s">
        <v>146</v>
      </c>
      <c r="E194" s="255" t="s">
        <v>1</v>
      </c>
      <c r="F194" s="256" t="s">
        <v>245</v>
      </c>
      <c r="G194" s="253"/>
      <c r="H194" s="257">
        <v>12.4</v>
      </c>
      <c r="I194" s="258"/>
      <c r="J194" s="253"/>
      <c r="K194" s="253"/>
      <c r="L194" s="259"/>
      <c r="M194" s="260"/>
      <c r="N194" s="261"/>
      <c r="O194" s="261"/>
      <c r="P194" s="261"/>
      <c r="Q194" s="261"/>
      <c r="R194" s="261"/>
      <c r="S194" s="261"/>
      <c r="T194" s="26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3" t="s">
        <v>146</v>
      </c>
      <c r="AU194" s="263" t="s">
        <v>115</v>
      </c>
      <c r="AV194" s="13" t="s">
        <v>115</v>
      </c>
      <c r="AW194" s="13" t="s">
        <v>31</v>
      </c>
      <c r="AX194" s="13" t="s">
        <v>75</v>
      </c>
      <c r="AY194" s="263" t="s">
        <v>137</v>
      </c>
    </row>
    <row r="195" s="13" customFormat="1">
      <c r="A195" s="13"/>
      <c r="B195" s="252"/>
      <c r="C195" s="253"/>
      <c r="D195" s="254" t="s">
        <v>146</v>
      </c>
      <c r="E195" s="255" t="s">
        <v>1</v>
      </c>
      <c r="F195" s="256" t="s">
        <v>246</v>
      </c>
      <c r="G195" s="253"/>
      <c r="H195" s="257">
        <v>12.6</v>
      </c>
      <c r="I195" s="258"/>
      <c r="J195" s="253"/>
      <c r="K195" s="253"/>
      <c r="L195" s="259"/>
      <c r="M195" s="260"/>
      <c r="N195" s="261"/>
      <c r="O195" s="261"/>
      <c r="P195" s="261"/>
      <c r="Q195" s="261"/>
      <c r="R195" s="261"/>
      <c r="S195" s="261"/>
      <c r="T195" s="26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3" t="s">
        <v>146</v>
      </c>
      <c r="AU195" s="263" t="s">
        <v>115</v>
      </c>
      <c r="AV195" s="13" t="s">
        <v>115</v>
      </c>
      <c r="AW195" s="13" t="s">
        <v>31</v>
      </c>
      <c r="AX195" s="13" t="s">
        <v>75</v>
      </c>
      <c r="AY195" s="263" t="s">
        <v>137</v>
      </c>
    </row>
    <row r="196" s="13" customFormat="1">
      <c r="A196" s="13"/>
      <c r="B196" s="252"/>
      <c r="C196" s="253"/>
      <c r="D196" s="254" t="s">
        <v>146</v>
      </c>
      <c r="E196" s="255" t="s">
        <v>1</v>
      </c>
      <c r="F196" s="256" t="s">
        <v>247</v>
      </c>
      <c r="G196" s="253"/>
      <c r="H196" s="257">
        <v>5.4000000000000004</v>
      </c>
      <c r="I196" s="258"/>
      <c r="J196" s="253"/>
      <c r="K196" s="253"/>
      <c r="L196" s="259"/>
      <c r="M196" s="260"/>
      <c r="N196" s="261"/>
      <c r="O196" s="261"/>
      <c r="P196" s="261"/>
      <c r="Q196" s="261"/>
      <c r="R196" s="261"/>
      <c r="S196" s="261"/>
      <c r="T196" s="26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3" t="s">
        <v>146</v>
      </c>
      <c r="AU196" s="263" t="s">
        <v>115</v>
      </c>
      <c r="AV196" s="13" t="s">
        <v>115</v>
      </c>
      <c r="AW196" s="13" t="s">
        <v>31</v>
      </c>
      <c r="AX196" s="13" t="s">
        <v>75</v>
      </c>
      <c r="AY196" s="263" t="s">
        <v>137</v>
      </c>
    </row>
    <row r="197" s="13" customFormat="1">
      <c r="A197" s="13"/>
      <c r="B197" s="252"/>
      <c r="C197" s="253"/>
      <c r="D197" s="254" t="s">
        <v>146</v>
      </c>
      <c r="E197" s="255" t="s">
        <v>1</v>
      </c>
      <c r="F197" s="256" t="s">
        <v>248</v>
      </c>
      <c r="G197" s="253"/>
      <c r="H197" s="257">
        <v>6.8239999999999998</v>
      </c>
      <c r="I197" s="258"/>
      <c r="J197" s="253"/>
      <c r="K197" s="253"/>
      <c r="L197" s="259"/>
      <c r="M197" s="260"/>
      <c r="N197" s="261"/>
      <c r="O197" s="261"/>
      <c r="P197" s="261"/>
      <c r="Q197" s="261"/>
      <c r="R197" s="261"/>
      <c r="S197" s="261"/>
      <c r="T197" s="26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3" t="s">
        <v>146</v>
      </c>
      <c r="AU197" s="263" t="s">
        <v>115</v>
      </c>
      <c r="AV197" s="13" t="s">
        <v>115</v>
      </c>
      <c r="AW197" s="13" t="s">
        <v>31</v>
      </c>
      <c r="AX197" s="13" t="s">
        <v>75</v>
      </c>
      <c r="AY197" s="263" t="s">
        <v>137</v>
      </c>
    </row>
    <row r="198" s="13" customFormat="1">
      <c r="A198" s="13"/>
      <c r="B198" s="252"/>
      <c r="C198" s="253"/>
      <c r="D198" s="254" t="s">
        <v>146</v>
      </c>
      <c r="E198" s="255" t="s">
        <v>1</v>
      </c>
      <c r="F198" s="256" t="s">
        <v>249</v>
      </c>
      <c r="G198" s="253"/>
      <c r="H198" s="257">
        <v>8.1240000000000006</v>
      </c>
      <c r="I198" s="258"/>
      <c r="J198" s="253"/>
      <c r="K198" s="253"/>
      <c r="L198" s="259"/>
      <c r="M198" s="260"/>
      <c r="N198" s="261"/>
      <c r="O198" s="261"/>
      <c r="P198" s="261"/>
      <c r="Q198" s="261"/>
      <c r="R198" s="261"/>
      <c r="S198" s="261"/>
      <c r="T198" s="26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3" t="s">
        <v>146</v>
      </c>
      <c r="AU198" s="263" t="s">
        <v>115</v>
      </c>
      <c r="AV198" s="13" t="s">
        <v>115</v>
      </c>
      <c r="AW198" s="13" t="s">
        <v>31</v>
      </c>
      <c r="AX198" s="13" t="s">
        <v>75</v>
      </c>
      <c r="AY198" s="263" t="s">
        <v>137</v>
      </c>
    </row>
    <row r="199" s="13" customFormat="1">
      <c r="A199" s="13"/>
      <c r="B199" s="252"/>
      <c r="C199" s="253"/>
      <c r="D199" s="254" t="s">
        <v>146</v>
      </c>
      <c r="E199" s="255" t="s">
        <v>1</v>
      </c>
      <c r="F199" s="256" t="s">
        <v>250</v>
      </c>
      <c r="G199" s="253"/>
      <c r="H199" s="257">
        <v>8.9600000000000009</v>
      </c>
      <c r="I199" s="258"/>
      <c r="J199" s="253"/>
      <c r="K199" s="253"/>
      <c r="L199" s="259"/>
      <c r="M199" s="260"/>
      <c r="N199" s="261"/>
      <c r="O199" s="261"/>
      <c r="P199" s="261"/>
      <c r="Q199" s="261"/>
      <c r="R199" s="261"/>
      <c r="S199" s="261"/>
      <c r="T199" s="26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3" t="s">
        <v>146</v>
      </c>
      <c r="AU199" s="263" t="s">
        <v>115</v>
      </c>
      <c r="AV199" s="13" t="s">
        <v>115</v>
      </c>
      <c r="AW199" s="13" t="s">
        <v>31</v>
      </c>
      <c r="AX199" s="13" t="s">
        <v>75</v>
      </c>
      <c r="AY199" s="263" t="s">
        <v>137</v>
      </c>
    </row>
    <row r="200" s="13" customFormat="1">
      <c r="A200" s="13"/>
      <c r="B200" s="252"/>
      <c r="C200" s="253"/>
      <c r="D200" s="254" t="s">
        <v>146</v>
      </c>
      <c r="E200" s="255" t="s">
        <v>1</v>
      </c>
      <c r="F200" s="256" t="s">
        <v>251</v>
      </c>
      <c r="G200" s="253"/>
      <c r="H200" s="257">
        <v>11.956</v>
      </c>
      <c r="I200" s="258"/>
      <c r="J200" s="253"/>
      <c r="K200" s="253"/>
      <c r="L200" s="259"/>
      <c r="M200" s="260"/>
      <c r="N200" s="261"/>
      <c r="O200" s="261"/>
      <c r="P200" s="261"/>
      <c r="Q200" s="261"/>
      <c r="R200" s="261"/>
      <c r="S200" s="261"/>
      <c r="T200" s="26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3" t="s">
        <v>146</v>
      </c>
      <c r="AU200" s="263" t="s">
        <v>115</v>
      </c>
      <c r="AV200" s="13" t="s">
        <v>115</v>
      </c>
      <c r="AW200" s="13" t="s">
        <v>31</v>
      </c>
      <c r="AX200" s="13" t="s">
        <v>75</v>
      </c>
      <c r="AY200" s="263" t="s">
        <v>137</v>
      </c>
    </row>
    <row r="201" s="13" customFormat="1">
      <c r="A201" s="13"/>
      <c r="B201" s="252"/>
      <c r="C201" s="253"/>
      <c r="D201" s="254" t="s">
        <v>146</v>
      </c>
      <c r="E201" s="255" t="s">
        <v>1</v>
      </c>
      <c r="F201" s="256" t="s">
        <v>252</v>
      </c>
      <c r="G201" s="253"/>
      <c r="H201" s="257">
        <v>13.194000000000001</v>
      </c>
      <c r="I201" s="258"/>
      <c r="J201" s="253"/>
      <c r="K201" s="253"/>
      <c r="L201" s="259"/>
      <c r="M201" s="260"/>
      <c r="N201" s="261"/>
      <c r="O201" s="261"/>
      <c r="P201" s="261"/>
      <c r="Q201" s="261"/>
      <c r="R201" s="261"/>
      <c r="S201" s="261"/>
      <c r="T201" s="26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3" t="s">
        <v>146</v>
      </c>
      <c r="AU201" s="263" t="s">
        <v>115</v>
      </c>
      <c r="AV201" s="13" t="s">
        <v>115</v>
      </c>
      <c r="AW201" s="13" t="s">
        <v>31</v>
      </c>
      <c r="AX201" s="13" t="s">
        <v>75</v>
      </c>
      <c r="AY201" s="263" t="s">
        <v>137</v>
      </c>
    </row>
    <row r="202" s="14" customFormat="1">
      <c r="A202" s="14"/>
      <c r="B202" s="264"/>
      <c r="C202" s="265"/>
      <c r="D202" s="254" t="s">
        <v>146</v>
      </c>
      <c r="E202" s="266" t="s">
        <v>1</v>
      </c>
      <c r="F202" s="267" t="s">
        <v>149</v>
      </c>
      <c r="G202" s="265"/>
      <c r="H202" s="268">
        <v>154.78800000000001</v>
      </c>
      <c r="I202" s="269"/>
      <c r="J202" s="265"/>
      <c r="K202" s="265"/>
      <c r="L202" s="270"/>
      <c r="M202" s="271"/>
      <c r="N202" s="272"/>
      <c r="O202" s="272"/>
      <c r="P202" s="272"/>
      <c r="Q202" s="272"/>
      <c r="R202" s="272"/>
      <c r="S202" s="272"/>
      <c r="T202" s="27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4" t="s">
        <v>146</v>
      </c>
      <c r="AU202" s="274" t="s">
        <v>115</v>
      </c>
      <c r="AV202" s="14" t="s">
        <v>144</v>
      </c>
      <c r="AW202" s="14" t="s">
        <v>31</v>
      </c>
      <c r="AX202" s="14" t="s">
        <v>80</v>
      </c>
      <c r="AY202" s="274" t="s">
        <v>137</v>
      </c>
    </row>
    <row r="203" s="12" customFormat="1" ht="22.8" customHeight="1">
      <c r="A203" s="12"/>
      <c r="B203" s="222"/>
      <c r="C203" s="223"/>
      <c r="D203" s="224" t="s">
        <v>74</v>
      </c>
      <c r="E203" s="236" t="s">
        <v>180</v>
      </c>
      <c r="F203" s="236" t="s">
        <v>253</v>
      </c>
      <c r="G203" s="223"/>
      <c r="H203" s="223"/>
      <c r="I203" s="226"/>
      <c r="J203" s="237">
        <f>BK203</f>
        <v>0</v>
      </c>
      <c r="K203" s="223"/>
      <c r="L203" s="228"/>
      <c r="M203" s="229"/>
      <c r="N203" s="230"/>
      <c r="O203" s="230"/>
      <c r="P203" s="231">
        <f>P204</f>
        <v>0</v>
      </c>
      <c r="Q203" s="230"/>
      <c r="R203" s="231">
        <f>R204</f>
        <v>5.6020000000000003</v>
      </c>
      <c r="S203" s="230"/>
      <c r="T203" s="232">
        <f>T204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33" t="s">
        <v>80</v>
      </c>
      <c r="AT203" s="234" t="s">
        <v>74</v>
      </c>
      <c r="AU203" s="234" t="s">
        <v>80</v>
      </c>
      <c r="AY203" s="233" t="s">
        <v>137</v>
      </c>
      <c r="BK203" s="235">
        <f>BK204</f>
        <v>0</v>
      </c>
    </row>
    <row r="204" s="2" customFormat="1" ht="37.8" customHeight="1">
      <c r="A204" s="39"/>
      <c r="B204" s="40"/>
      <c r="C204" s="238" t="s">
        <v>7</v>
      </c>
      <c r="D204" s="238" t="s">
        <v>140</v>
      </c>
      <c r="E204" s="239" t="s">
        <v>254</v>
      </c>
      <c r="F204" s="240" t="s">
        <v>255</v>
      </c>
      <c r="G204" s="241" t="s">
        <v>256</v>
      </c>
      <c r="H204" s="242">
        <v>1</v>
      </c>
      <c r="I204" s="243"/>
      <c r="J204" s="244">
        <f>ROUND(I204*H204,2)</f>
        <v>0</v>
      </c>
      <c r="K204" s="245"/>
      <c r="L204" s="45"/>
      <c r="M204" s="246" t="s">
        <v>1</v>
      </c>
      <c r="N204" s="247" t="s">
        <v>41</v>
      </c>
      <c r="O204" s="98"/>
      <c r="P204" s="248">
        <f>O204*H204</f>
        <v>0</v>
      </c>
      <c r="Q204" s="248">
        <v>5.6020000000000003</v>
      </c>
      <c r="R204" s="248">
        <f>Q204*H204</f>
        <v>5.6020000000000003</v>
      </c>
      <c r="S204" s="248">
        <v>0</v>
      </c>
      <c r="T204" s="24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50" t="s">
        <v>144</v>
      </c>
      <c r="AT204" s="250" t="s">
        <v>140</v>
      </c>
      <c r="AU204" s="250" t="s">
        <v>115</v>
      </c>
      <c r="AY204" s="18" t="s">
        <v>137</v>
      </c>
      <c r="BE204" s="251">
        <f>IF(N204="základná",J204,0)</f>
        <v>0</v>
      </c>
      <c r="BF204" s="251">
        <f>IF(N204="znížená",J204,0)</f>
        <v>0</v>
      </c>
      <c r="BG204" s="251">
        <f>IF(N204="zákl. prenesená",J204,0)</f>
        <v>0</v>
      </c>
      <c r="BH204" s="251">
        <f>IF(N204="zníž. prenesená",J204,0)</f>
        <v>0</v>
      </c>
      <c r="BI204" s="251">
        <f>IF(N204="nulová",J204,0)</f>
        <v>0</v>
      </c>
      <c r="BJ204" s="18" t="s">
        <v>115</v>
      </c>
      <c r="BK204" s="251">
        <f>ROUND(I204*H204,2)</f>
        <v>0</v>
      </c>
      <c r="BL204" s="18" t="s">
        <v>144</v>
      </c>
      <c r="BM204" s="250" t="s">
        <v>257</v>
      </c>
    </row>
    <row r="205" s="12" customFormat="1" ht="22.8" customHeight="1">
      <c r="A205" s="12"/>
      <c r="B205" s="222"/>
      <c r="C205" s="223"/>
      <c r="D205" s="224" t="s">
        <v>74</v>
      </c>
      <c r="E205" s="236" t="s">
        <v>187</v>
      </c>
      <c r="F205" s="236" t="s">
        <v>258</v>
      </c>
      <c r="G205" s="223"/>
      <c r="H205" s="223"/>
      <c r="I205" s="226"/>
      <c r="J205" s="237">
        <f>BK205</f>
        <v>0</v>
      </c>
      <c r="K205" s="223"/>
      <c r="L205" s="228"/>
      <c r="M205" s="229"/>
      <c r="N205" s="230"/>
      <c r="O205" s="230"/>
      <c r="P205" s="231">
        <f>SUM(P206:P328)</f>
        <v>0</v>
      </c>
      <c r="Q205" s="230"/>
      <c r="R205" s="231">
        <f>SUM(R206:R328)</f>
        <v>0.71284475999999997</v>
      </c>
      <c r="S205" s="230"/>
      <c r="T205" s="232">
        <f>SUM(T206:T328)</f>
        <v>47.769067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33" t="s">
        <v>80</v>
      </c>
      <c r="AT205" s="234" t="s">
        <v>74</v>
      </c>
      <c r="AU205" s="234" t="s">
        <v>80</v>
      </c>
      <c r="AY205" s="233" t="s">
        <v>137</v>
      </c>
      <c r="BK205" s="235">
        <f>SUM(BK206:BK328)</f>
        <v>0</v>
      </c>
    </row>
    <row r="206" s="2" customFormat="1" ht="24.15" customHeight="1">
      <c r="A206" s="39"/>
      <c r="B206" s="40"/>
      <c r="C206" s="238" t="s">
        <v>259</v>
      </c>
      <c r="D206" s="238" t="s">
        <v>140</v>
      </c>
      <c r="E206" s="239" t="s">
        <v>260</v>
      </c>
      <c r="F206" s="240" t="s">
        <v>261</v>
      </c>
      <c r="G206" s="241" t="s">
        <v>143</v>
      </c>
      <c r="H206" s="242">
        <v>32.957999999999998</v>
      </c>
      <c r="I206" s="243"/>
      <c r="J206" s="244">
        <f>ROUND(I206*H206,2)</f>
        <v>0</v>
      </c>
      <c r="K206" s="245"/>
      <c r="L206" s="45"/>
      <c r="M206" s="246" t="s">
        <v>1</v>
      </c>
      <c r="N206" s="247" t="s">
        <v>41</v>
      </c>
      <c r="O206" s="98"/>
      <c r="P206" s="248">
        <f>O206*H206</f>
        <v>0</v>
      </c>
      <c r="Q206" s="248">
        <v>0.00019000000000000001</v>
      </c>
      <c r="R206" s="248">
        <f>Q206*H206</f>
        <v>0.0062620200000000001</v>
      </c>
      <c r="S206" s="248">
        <v>0</v>
      </c>
      <c r="T206" s="24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50" t="s">
        <v>144</v>
      </c>
      <c r="AT206" s="250" t="s">
        <v>140</v>
      </c>
      <c r="AU206" s="250" t="s">
        <v>115</v>
      </c>
      <c r="AY206" s="18" t="s">
        <v>137</v>
      </c>
      <c r="BE206" s="251">
        <f>IF(N206="základná",J206,0)</f>
        <v>0</v>
      </c>
      <c r="BF206" s="251">
        <f>IF(N206="znížená",J206,0)</f>
        <v>0</v>
      </c>
      <c r="BG206" s="251">
        <f>IF(N206="zákl. prenesená",J206,0)</f>
        <v>0</v>
      </c>
      <c r="BH206" s="251">
        <f>IF(N206="zníž. prenesená",J206,0)</f>
        <v>0</v>
      </c>
      <c r="BI206" s="251">
        <f>IF(N206="nulová",J206,0)</f>
        <v>0</v>
      </c>
      <c r="BJ206" s="18" t="s">
        <v>115</v>
      </c>
      <c r="BK206" s="251">
        <f>ROUND(I206*H206,2)</f>
        <v>0</v>
      </c>
      <c r="BL206" s="18" t="s">
        <v>144</v>
      </c>
      <c r="BM206" s="250" t="s">
        <v>262</v>
      </c>
    </row>
    <row r="207" s="13" customFormat="1">
      <c r="A207" s="13"/>
      <c r="B207" s="252"/>
      <c r="C207" s="253"/>
      <c r="D207" s="254" t="s">
        <v>146</v>
      </c>
      <c r="E207" s="255" t="s">
        <v>1</v>
      </c>
      <c r="F207" s="256" t="s">
        <v>263</v>
      </c>
      <c r="G207" s="253"/>
      <c r="H207" s="257">
        <v>14.318</v>
      </c>
      <c r="I207" s="258"/>
      <c r="J207" s="253"/>
      <c r="K207" s="253"/>
      <c r="L207" s="259"/>
      <c r="M207" s="260"/>
      <c r="N207" s="261"/>
      <c r="O207" s="261"/>
      <c r="P207" s="261"/>
      <c r="Q207" s="261"/>
      <c r="R207" s="261"/>
      <c r="S207" s="261"/>
      <c r="T207" s="26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3" t="s">
        <v>146</v>
      </c>
      <c r="AU207" s="263" t="s">
        <v>115</v>
      </c>
      <c r="AV207" s="13" t="s">
        <v>115</v>
      </c>
      <c r="AW207" s="13" t="s">
        <v>31</v>
      </c>
      <c r="AX207" s="13" t="s">
        <v>75</v>
      </c>
      <c r="AY207" s="263" t="s">
        <v>137</v>
      </c>
    </row>
    <row r="208" s="13" customFormat="1">
      <c r="A208" s="13"/>
      <c r="B208" s="252"/>
      <c r="C208" s="253"/>
      <c r="D208" s="254" t="s">
        <v>146</v>
      </c>
      <c r="E208" s="255" t="s">
        <v>1</v>
      </c>
      <c r="F208" s="256" t="s">
        <v>264</v>
      </c>
      <c r="G208" s="253"/>
      <c r="H208" s="257">
        <v>18.640000000000001</v>
      </c>
      <c r="I208" s="258"/>
      <c r="J208" s="253"/>
      <c r="K208" s="253"/>
      <c r="L208" s="259"/>
      <c r="M208" s="260"/>
      <c r="N208" s="261"/>
      <c r="O208" s="261"/>
      <c r="P208" s="261"/>
      <c r="Q208" s="261"/>
      <c r="R208" s="261"/>
      <c r="S208" s="261"/>
      <c r="T208" s="26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3" t="s">
        <v>146</v>
      </c>
      <c r="AU208" s="263" t="s">
        <v>115</v>
      </c>
      <c r="AV208" s="13" t="s">
        <v>115</v>
      </c>
      <c r="AW208" s="13" t="s">
        <v>31</v>
      </c>
      <c r="AX208" s="13" t="s">
        <v>75</v>
      </c>
      <c r="AY208" s="263" t="s">
        <v>137</v>
      </c>
    </row>
    <row r="209" s="14" customFormat="1">
      <c r="A209" s="14"/>
      <c r="B209" s="264"/>
      <c r="C209" s="265"/>
      <c r="D209" s="254" t="s">
        <v>146</v>
      </c>
      <c r="E209" s="266" t="s">
        <v>1</v>
      </c>
      <c r="F209" s="267" t="s">
        <v>149</v>
      </c>
      <c r="G209" s="265"/>
      <c r="H209" s="268">
        <v>32.957999999999998</v>
      </c>
      <c r="I209" s="269"/>
      <c r="J209" s="265"/>
      <c r="K209" s="265"/>
      <c r="L209" s="270"/>
      <c r="M209" s="271"/>
      <c r="N209" s="272"/>
      <c r="O209" s="272"/>
      <c r="P209" s="272"/>
      <c r="Q209" s="272"/>
      <c r="R209" s="272"/>
      <c r="S209" s="272"/>
      <c r="T209" s="27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74" t="s">
        <v>146</v>
      </c>
      <c r="AU209" s="274" t="s">
        <v>115</v>
      </c>
      <c r="AV209" s="14" t="s">
        <v>144</v>
      </c>
      <c r="AW209" s="14" t="s">
        <v>31</v>
      </c>
      <c r="AX209" s="14" t="s">
        <v>80</v>
      </c>
      <c r="AY209" s="274" t="s">
        <v>137</v>
      </c>
    </row>
    <row r="210" s="2" customFormat="1" ht="24.15" customHeight="1">
      <c r="A210" s="39"/>
      <c r="B210" s="40"/>
      <c r="C210" s="238" t="s">
        <v>265</v>
      </c>
      <c r="D210" s="238" t="s">
        <v>140</v>
      </c>
      <c r="E210" s="239" t="s">
        <v>266</v>
      </c>
      <c r="F210" s="240" t="s">
        <v>267</v>
      </c>
      <c r="G210" s="241" t="s">
        <v>143</v>
      </c>
      <c r="H210" s="242">
        <v>26.16</v>
      </c>
      <c r="I210" s="243"/>
      <c r="J210" s="244">
        <f>ROUND(I210*H210,2)</f>
        <v>0</v>
      </c>
      <c r="K210" s="245"/>
      <c r="L210" s="45"/>
      <c r="M210" s="246" t="s">
        <v>1</v>
      </c>
      <c r="N210" s="247" t="s">
        <v>41</v>
      </c>
      <c r="O210" s="98"/>
      <c r="P210" s="248">
        <f>O210*H210</f>
        <v>0</v>
      </c>
      <c r="Q210" s="248">
        <v>0</v>
      </c>
      <c r="R210" s="248">
        <f>Q210*H210</f>
        <v>0</v>
      </c>
      <c r="S210" s="248">
        <v>0.0050000000000000001</v>
      </c>
      <c r="T210" s="249">
        <f>S210*H210</f>
        <v>0.1308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50" t="s">
        <v>144</v>
      </c>
      <c r="AT210" s="250" t="s">
        <v>140</v>
      </c>
      <c r="AU210" s="250" t="s">
        <v>115</v>
      </c>
      <c r="AY210" s="18" t="s">
        <v>137</v>
      </c>
      <c r="BE210" s="251">
        <f>IF(N210="základná",J210,0)</f>
        <v>0</v>
      </c>
      <c r="BF210" s="251">
        <f>IF(N210="znížená",J210,0)</f>
        <v>0</v>
      </c>
      <c r="BG210" s="251">
        <f>IF(N210="zákl. prenesená",J210,0)</f>
        <v>0</v>
      </c>
      <c r="BH210" s="251">
        <f>IF(N210="zníž. prenesená",J210,0)</f>
        <v>0</v>
      </c>
      <c r="BI210" s="251">
        <f>IF(N210="nulová",J210,0)</f>
        <v>0</v>
      </c>
      <c r="BJ210" s="18" t="s">
        <v>115</v>
      </c>
      <c r="BK210" s="251">
        <f>ROUND(I210*H210,2)</f>
        <v>0</v>
      </c>
      <c r="BL210" s="18" t="s">
        <v>144</v>
      </c>
      <c r="BM210" s="250" t="s">
        <v>268</v>
      </c>
    </row>
    <row r="211" s="13" customFormat="1">
      <c r="A211" s="13"/>
      <c r="B211" s="252"/>
      <c r="C211" s="253"/>
      <c r="D211" s="254" t="s">
        <v>146</v>
      </c>
      <c r="E211" s="255" t="s">
        <v>1</v>
      </c>
      <c r="F211" s="256" t="s">
        <v>269</v>
      </c>
      <c r="G211" s="253"/>
      <c r="H211" s="257">
        <v>19.02</v>
      </c>
      <c r="I211" s="258"/>
      <c r="J211" s="253"/>
      <c r="K211" s="253"/>
      <c r="L211" s="259"/>
      <c r="M211" s="260"/>
      <c r="N211" s="261"/>
      <c r="O211" s="261"/>
      <c r="P211" s="261"/>
      <c r="Q211" s="261"/>
      <c r="R211" s="261"/>
      <c r="S211" s="261"/>
      <c r="T211" s="26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3" t="s">
        <v>146</v>
      </c>
      <c r="AU211" s="263" t="s">
        <v>115</v>
      </c>
      <c r="AV211" s="13" t="s">
        <v>115</v>
      </c>
      <c r="AW211" s="13" t="s">
        <v>31</v>
      </c>
      <c r="AX211" s="13" t="s">
        <v>75</v>
      </c>
      <c r="AY211" s="263" t="s">
        <v>137</v>
      </c>
    </row>
    <row r="212" s="13" customFormat="1">
      <c r="A212" s="13"/>
      <c r="B212" s="252"/>
      <c r="C212" s="253"/>
      <c r="D212" s="254" t="s">
        <v>146</v>
      </c>
      <c r="E212" s="255" t="s">
        <v>1</v>
      </c>
      <c r="F212" s="256" t="s">
        <v>270</v>
      </c>
      <c r="G212" s="253"/>
      <c r="H212" s="257">
        <v>7.1399999999999997</v>
      </c>
      <c r="I212" s="258"/>
      <c r="J212" s="253"/>
      <c r="K212" s="253"/>
      <c r="L212" s="259"/>
      <c r="M212" s="260"/>
      <c r="N212" s="261"/>
      <c r="O212" s="261"/>
      <c r="P212" s="261"/>
      <c r="Q212" s="261"/>
      <c r="R212" s="261"/>
      <c r="S212" s="261"/>
      <c r="T212" s="26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3" t="s">
        <v>146</v>
      </c>
      <c r="AU212" s="263" t="s">
        <v>115</v>
      </c>
      <c r="AV212" s="13" t="s">
        <v>115</v>
      </c>
      <c r="AW212" s="13" t="s">
        <v>31</v>
      </c>
      <c r="AX212" s="13" t="s">
        <v>75</v>
      </c>
      <c r="AY212" s="263" t="s">
        <v>137</v>
      </c>
    </row>
    <row r="213" s="14" customFormat="1">
      <c r="A213" s="14"/>
      <c r="B213" s="264"/>
      <c r="C213" s="265"/>
      <c r="D213" s="254" t="s">
        <v>146</v>
      </c>
      <c r="E213" s="266" t="s">
        <v>1</v>
      </c>
      <c r="F213" s="267" t="s">
        <v>149</v>
      </c>
      <c r="G213" s="265"/>
      <c r="H213" s="268">
        <v>26.16</v>
      </c>
      <c r="I213" s="269"/>
      <c r="J213" s="265"/>
      <c r="K213" s="265"/>
      <c r="L213" s="270"/>
      <c r="M213" s="271"/>
      <c r="N213" s="272"/>
      <c r="O213" s="272"/>
      <c r="P213" s="272"/>
      <c r="Q213" s="272"/>
      <c r="R213" s="272"/>
      <c r="S213" s="272"/>
      <c r="T213" s="27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74" t="s">
        <v>146</v>
      </c>
      <c r="AU213" s="274" t="s">
        <v>115</v>
      </c>
      <c r="AV213" s="14" t="s">
        <v>144</v>
      </c>
      <c r="AW213" s="14" t="s">
        <v>31</v>
      </c>
      <c r="AX213" s="14" t="s">
        <v>80</v>
      </c>
      <c r="AY213" s="274" t="s">
        <v>137</v>
      </c>
    </row>
    <row r="214" s="2" customFormat="1" ht="16.5" customHeight="1">
      <c r="A214" s="39"/>
      <c r="B214" s="40"/>
      <c r="C214" s="238" t="s">
        <v>271</v>
      </c>
      <c r="D214" s="238" t="s">
        <v>140</v>
      </c>
      <c r="E214" s="239" t="s">
        <v>272</v>
      </c>
      <c r="F214" s="240" t="s">
        <v>273</v>
      </c>
      <c r="G214" s="241" t="s">
        <v>143</v>
      </c>
      <c r="H214" s="242">
        <v>26.16</v>
      </c>
      <c r="I214" s="243"/>
      <c r="J214" s="244">
        <f>ROUND(I214*H214,2)</f>
        <v>0</v>
      </c>
      <c r="K214" s="245"/>
      <c r="L214" s="45"/>
      <c r="M214" s="246" t="s">
        <v>1</v>
      </c>
      <c r="N214" s="247" t="s">
        <v>41</v>
      </c>
      <c r="O214" s="98"/>
      <c r="P214" s="248">
        <f>O214*H214</f>
        <v>0</v>
      </c>
      <c r="Q214" s="248">
        <v>0</v>
      </c>
      <c r="R214" s="248">
        <f>Q214*H214</f>
        <v>0</v>
      </c>
      <c r="S214" s="248">
        <v>0.002</v>
      </c>
      <c r="T214" s="249">
        <f>S214*H214</f>
        <v>0.052319999999999998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50" t="s">
        <v>144</v>
      </c>
      <c r="AT214" s="250" t="s">
        <v>140</v>
      </c>
      <c r="AU214" s="250" t="s">
        <v>115</v>
      </c>
      <c r="AY214" s="18" t="s">
        <v>137</v>
      </c>
      <c r="BE214" s="251">
        <f>IF(N214="základná",J214,0)</f>
        <v>0</v>
      </c>
      <c r="BF214" s="251">
        <f>IF(N214="znížená",J214,0)</f>
        <v>0</v>
      </c>
      <c r="BG214" s="251">
        <f>IF(N214="zákl. prenesená",J214,0)</f>
        <v>0</v>
      </c>
      <c r="BH214" s="251">
        <f>IF(N214="zníž. prenesená",J214,0)</f>
        <v>0</v>
      </c>
      <c r="BI214" s="251">
        <f>IF(N214="nulová",J214,0)</f>
        <v>0</v>
      </c>
      <c r="BJ214" s="18" t="s">
        <v>115</v>
      </c>
      <c r="BK214" s="251">
        <f>ROUND(I214*H214,2)</f>
        <v>0</v>
      </c>
      <c r="BL214" s="18" t="s">
        <v>144</v>
      </c>
      <c r="BM214" s="250" t="s">
        <v>274</v>
      </c>
    </row>
    <row r="215" s="2" customFormat="1" ht="24.15" customHeight="1">
      <c r="A215" s="39"/>
      <c r="B215" s="40"/>
      <c r="C215" s="238" t="s">
        <v>275</v>
      </c>
      <c r="D215" s="238" t="s">
        <v>140</v>
      </c>
      <c r="E215" s="239" t="s">
        <v>276</v>
      </c>
      <c r="F215" s="240" t="s">
        <v>277</v>
      </c>
      <c r="G215" s="241" t="s">
        <v>161</v>
      </c>
      <c r="H215" s="242">
        <v>23</v>
      </c>
      <c r="I215" s="243"/>
      <c r="J215" s="244">
        <f>ROUND(I215*H215,2)</f>
        <v>0</v>
      </c>
      <c r="K215" s="245"/>
      <c r="L215" s="45"/>
      <c r="M215" s="246" t="s">
        <v>1</v>
      </c>
      <c r="N215" s="247" t="s">
        <v>41</v>
      </c>
      <c r="O215" s="98"/>
      <c r="P215" s="248">
        <f>O215*H215</f>
        <v>0</v>
      </c>
      <c r="Q215" s="248">
        <v>0</v>
      </c>
      <c r="R215" s="248">
        <f>Q215*H215</f>
        <v>0</v>
      </c>
      <c r="S215" s="248">
        <v>0.024</v>
      </c>
      <c r="T215" s="249">
        <f>S215*H215</f>
        <v>0.55200000000000005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50" t="s">
        <v>144</v>
      </c>
      <c r="AT215" s="250" t="s">
        <v>140</v>
      </c>
      <c r="AU215" s="250" t="s">
        <v>115</v>
      </c>
      <c r="AY215" s="18" t="s">
        <v>137</v>
      </c>
      <c r="BE215" s="251">
        <f>IF(N215="základná",J215,0)</f>
        <v>0</v>
      </c>
      <c r="BF215" s="251">
        <f>IF(N215="znížená",J215,0)</f>
        <v>0</v>
      </c>
      <c r="BG215" s="251">
        <f>IF(N215="zákl. prenesená",J215,0)</f>
        <v>0</v>
      </c>
      <c r="BH215" s="251">
        <f>IF(N215="zníž. prenesená",J215,0)</f>
        <v>0</v>
      </c>
      <c r="BI215" s="251">
        <f>IF(N215="nulová",J215,0)</f>
        <v>0</v>
      </c>
      <c r="BJ215" s="18" t="s">
        <v>115</v>
      </c>
      <c r="BK215" s="251">
        <f>ROUND(I215*H215,2)</f>
        <v>0</v>
      </c>
      <c r="BL215" s="18" t="s">
        <v>144</v>
      </c>
      <c r="BM215" s="250" t="s">
        <v>278</v>
      </c>
    </row>
    <row r="216" s="13" customFormat="1">
      <c r="A216" s="13"/>
      <c r="B216" s="252"/>
      <c r="C216" s="253"/>
      <c r="D216" s="254" t="s">
        <v>146</v>
      </c>
      <c r="E216" s="255" t="s">
        <v>1</v>
      </c>
      <c r="F216" s="256" t="s">
        <v>279</v>
      </c>
      <c r="G216" s="253"/>
      <c r="H216" s="257">
        <v>13</v>
      </c>
      <c r="I216" s="258"/>
      <c r="J216" s="253"/>
      <c r="K216" s="253"/>
      <c r="L216" s="259"/>
      <c r="M216" s="260"/>
      <c r="N216" s="261"/>
      <c r="O216" s="261"/>
      <c r="P216" s="261"/>
      <c r="Q216" s="261"/>
      <c r="R216" s="261"/>
      <c r="S216" s="261"/>
      <c r="T216" s="26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3" t="s">
        <v>146</v>
      </c>
      <c r="AU216" s="263" t="s">
        <v>115</v>
      </c>
      <c r="AV216" s="13" t="s">
        <v>115</v>
      </c>
      <c r="AW216" s="13" t="s">
        <v>31</v>
      </c>
      <c r="AX216" s="13" t="s">
        <v>75</v>
      </c>
      <c r="AY216" s="263" t="s">
        <v>137</v>
      </c>
    </row>
    <row r="217" s="13" customFormat="1">
      <c r="A217" s="13"/>
      <c r="B217" s="252"/>
      <c r="C217" s="253"/>
      <c r="D217" s="254" t="s">
        <v>146</v>
      </c>
      <c r="E217" s="255" t="s">
        <v>1</v>
      </c>
      <c r="F217" s="256" t="s">
        <v>280</v>
      </c>
      <c r="G217" s="253"/>
      <c r="H217" s="257">
        <v>6</v>
      </c>
      <c r="I217" s="258"/>
      <c r="J217" s="253"/>
      <c r="K217" s="253"/>
      <c r="L217" s="259"/>
      <c r="M217" s="260"/>
      <c r="N217" s="261"/>
      <c r="O217" s="261"/>
      <c r="P217" s="261"/>
      <c r="Q217" s="261"/>
      <c r="R217" s="261"/>
      <c r="S217" s="261"/>
      <c r="T217" s="26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3" t="s">
        <v>146</v>
      </c>
      <c r="AU217" s="263" t="s">
        <v>115</v>
      </c>
      <c r="AV217" s="13" t="s">
        <v>115</v>
      </c>
      <c r="AW217" s="13" t="s">
        <v>31</v>
      </c>
      <c r="AX217" s="13" t="s">
        <v>75</v>
      </c>
      <c r="AY217" s="263" t="s">
        <v>137</v>
      </c>
    </row>
    <row r="218" s="13" customFormat="1">
      <c r="A218" s="13"/>
      <c r="B218" s="252"/>
      <c r="C218" s="253"/>
      <c r="D218" s="254" t="s">
        <v>146</v>
      </c>
      <c r="E218" s="255" t="s">
        <v>1</v>
      </c>
      <c r="F218" s="256" t="s">
        <v>281</v>
      </c>
      <c r="G218" s="253"/>
      <c r="H218" s="257">
        <v>2</v>
      </c>
      <c r="I218" s="258"/>
      <c r="J218" s="253"/>
      <c r="K218" s="253"/>
      <c r="L218" s="259"/>
      <c r="M218" s="260"/>
      <c r="N218" s="261"/>
      <c r="O218" s="261"/>
      <c r="P218" s="261"/>
      <c r="Q218" s="261"/>
      <c r="R218" s="261"/>
      <c r="S218" s="261"/>
      <c r="T218" s="26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3" t="s">
        <v>146</v>
      </c>
      <c r="AU218" s="263" t="s">
        <v>115</v>
      </c>
      <c r="AV218" s="13" t="s">
        <v>115</v>
      </c>
      <c r="AW218" s="13" t="s">
        <v>31</v>
      </c>
      <c r="AX218" s="13" t="s">
        <v>75</v>
      </c>
      <c r="AY218" s="263" t="s">
        <v>137</v>
      </c>
    </row>
    <row r="219" s="13" customFormat="1">
      <c r="A219" s="13"/>
      <c r="B219" s="252"/>
      <c r="C219" s="253"/>
      <c r="D219" s="254" t="s">
        <v>146</v>
      </c>
      <c r="E219" s="255" t="s">
        <v>1</v>
      </c>
      <c r="F219" s="256" t="s">
        <v>282</v>
      </c>
      <c r="G219" s="253"/>
      <c r="H219" s="257">
        <v>2</v>
      </c>
      <c r="I219" s="258"/>
      <c r="J219" s="253"/>
      <c r="K219" s="253"/>
      <c r="L219" s="259"/>
      <c r="M219" s="260"/>
      <c r="N219" s="261"/>
      <c r="O219" s="261"/>
      <c r="P219" s="261"/>
      <c r="Q219" s="261"/>
      <c r="R219" s="261"/>
      <c r="S219" s="261"/>
      <c r="T219" s="26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3" t="s">
        <v>146</v>
      </c>
      <c r="AU219" s="263" t="s">
        <v>115</v>
      </c>
      <c r="AV219" s="13" t="s">
        <v>115</v>
      </c>
      <c r="AW219" s="13" t="s">
        <v>31</v>
      </c>
      <c r="AX219" s="13" t="s">
        <v>75</v>
      </c>
      <c r="AY219" s="263" t="s">
        <v>137</v>
      </c>
    </row>
    <row r="220" s="14" customFormat="1">
      <c r="A220" s="14"/>
      <c r="B220" s="264"/>
      <c r="C220" s="265"/>
      <c r="D220" s="254" t="s">
        <v>146</v>
      </c>
      <c r="E220" s="266" t="s">
        <v>1</v>
      </c>
      <c r="F220" s="267" t="s">
        <v>149</v>
      </c>
      <c r="G220" s="265"/>
      <c r="H220" s="268">
        <v>23</v>
      </c>
      <c r="I220" s="269"/>
      <c r="J220" s="265"/>
      <c r="K220" s="265"/>
      <c r="L220" s="270"/>
      <c r="M220" s="271"/>
      <c r="N220" s="272"/>
      <c r="O220" s="272"/>
      <c r="P220" s="272"/>
      <c r="Q220" s="272"/>
      <c r="R220" s="272"/>
      <c r="S220" s="272"/>
      <c r="T220" s="27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4" t="s">
        <v>146</v>
      </c>
      <c r="AU220" s="274" t="s">
        <v>115</v>
      </c>
      <c r="AV220" s="14" t="s">
        <v>144</v>
      </c>
      <c r="AW220" s="14" t="s">
        <v>31</v>
      </c>
      <c r="AX220" s="14" t="s">
        <v>80</v>
      </c>
      <c r="AY220" s="274" t="s">
        <v>137</v>
      </c>
    </row>
    <row r="221" s="2" customFormat="1" ht="24.15" customHeight="1">
      <c r="A221" s="39"/>
      <c r="B221" s="40"/>
      <c r="C221" s="238" t="s">
        <v>283</v>
      </c>
      <c r="D221" s="238" t="s">
        <v>140</v>
      </c>
      <c r="E221" s="239" t="s">
        <v>284</v>
      </c>
      <c r="F221" s="240" t="s">
        <v>285</v>
      </c>
      <c r="G221" s="241" t="s">
        <v>143</v>
      </c>
      <c r="H221" s="242">
        <v>28.367999999999999</v>
      </c>
      <c r="I221" s="243"/>
      <c r="J221" s="244">
        <f>ROUND(I221*H221,2)</f>
        <v>0</v>
      </c>
      <c r="K221" s="245"/>
      <c r="L221" s="45"/>
      <c r="M221" s="246" t="s">
        <v>1</v>
      </c>
      <c r="N221" s="247" t="s">
        <v>41</v>
      </c>
      <c r="O221" s="98"/>
      <c r="P221" s="248">
        <f>O221*H221</f>
        <v>0</v>
      </c>
      <c r="Q221" s="248">
        <v>0</v>
      </c>
      <c r="R221" s="248">
        <f>Q221*H221</f>
        <v>0</v>
      </c>
      <c r="S221" s="248">
        <v>0.075999999999999998</v>
      </c>
      <c r="T221" s="249">
        <f>S221*H221</f>
        <v>2.1559679999999997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50" t="s">
        <v>144</v>
      </c>
      <c r="AT221" s="250" t="s">
        <v>140</v>
      </c>
      <c r="AU221" s="250" t="s">
        <v>115</v>
      </c>
      <c r="AY221" s="18" t="s">
        <v>137</v>
      </c>
      <c r="BE221" s="251">
        <f>IF(N221="základná",J221,0)</f>
        <v>0</v>
      </c>
      <c r="BF221" s="251">
        <f>IF(N221="znížená",J221,0)</f>
        <v>0</v>
      </c>
      <c r="BG221" s="251">
        <f>IF(N221="zákl. prenesená",J221,0)</f>
        <v>0</v>
      </c>
      <c r="BH221" s="251">
        <f>IF(N221="zníž. prenesená",J221,0)</f>
        <v>0</v>
      </c>
      <c r="BI221" s="251">
        <f>IF(N221="nulová",J221,0)</f>
        <v>0</v>
      </c>
      <c r="BJ221" s="18" t="s">
        <v>115</v>
      </c>
      <c r="BK221" s="251">
        <f>ROUND(I221*H221,2)</f>
        <v>0</v>
      </c>
      <c r="BL221" s="18" t="s">
        <v>144</v>
      </c>
      <c r="BM221" s="250" t="s">
        <v>286</v>
      </c>
    </row>
    <row r="222" s="13" customFormat="1">
      <c r="A222" s="13"/>
      <c r="B222" s="252"/>
      <c r="C222" s="253"/>
      <c r="D222" s="254" t="s">
        <v>146</v>
      </c>
      <c r="E222" s="255" t="s">
        <v>1</v>
      </c>
      <c r="F222" s="256" t="s">
        <v>287</v>
      </c>
      <c r="G222" s="253"/>
      <c r="H222" s="257">
        <v>15.366</v>
      </c>
      <c r="I222" s="258"/>
      <c r="J222" s="253"/>
      <c r="K222" s="253"/>
      <c r="L222" s="259"/>
      <c r="M222" s="260"/>
      <c r="N222" s="261"/>
      <c r="O222" s="261"/>
      <c r="P222" s="261"/>
      <c r="Q222" s="261"/>
      <c r="R222" s="261"/>
      <c r="S222" s="261"/>
      <c r="T222" s="26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3" t="s">
        <v>146</v>
      </c>
      <c r="AU222" s="263" t="s">
        <v>115</v>
      </c>
      <c r="AV222" s="13" t="s">
        <v>115</v>
      </c>
      <c r="AW222" s="13" t="s">
        <v>31</v>
      </c>
      <c r="AX222" s="13" t="s">
        <v>75</v>
      </c>
      <c r="AY222" s="263" t="s">
        <v>137</v>
      </c>
    </row>
    <row r="223" s="13" customFormat="1">
      <c r="A223" s="13"/>
      <c r="B223" s="252"/>
      <c r="C223" s="253"/>
      <c r="D223" s="254" t="s">
        <v>146</v>
      </c>
      <c r="E223" s="255" t="s">
        <v>1</v>
      </c>
      <c r="F223" s="256" t="s">
        <v>288</v>
      </c>
      <c r="G223" s="253"/>
      <c r="H223" s="257">
        <v>9.4559999999999995</v>
      </c>
      <c r="I223" s="258"/>
      <c r="J223" s="253"/>
      <c r="K223" s="253"/>
      <c r="L223" s="259"/>
      <c r="M223" s="260"/>
      <c r="N223" s="261"/>
      <c r="O223" s="261"/>
      <c r="P223" s="261"/>
      <c r="Q223" s="261"/>
      <c r="R223" s="261"/>
      <c r="S223" s="261"/>
      <c r="T223" s="26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3" t="s">
        <v>146</v>
      </c>
      <c r="AU223" s="263" t="s">
        <v>115</v>
      </c>
      <c r="AV223" s="13" t="s">
        <v>115</v>
      </c>
      <c r="AW223" s="13" t="s">
        <v>31</v>
      </c>
      <c r="AX223" s="13" t="s">
        <v>75</v>
      </c>
      <c r="AY223" s="263" t="s">
        <v>137</v>
      </c>
    </row>
    <row r="224" s="13" customFormat="1">
      <c r="A224" s="13"/>
      <c r="B224" s="252"/>
      <c r="C224" s="253"/>
      <c r="D224" s="254" t="s">
        <v>146</v>
      </c>
      <c r="E224" s="255" t="s">
        <v>1</v>
      </c>
      <c r="F224" s="256" t="s">
        <v>289</v>
      </c>
      <c r="G224" s="253"/>
      <c r="H224" s="257">
        <v>3.5459999999999998</v>
      </c>
      <c r="I224" s="258"/>
      <c r="J224" s="253"/>
      <c r="K224" s="253"/>
      <c r="L224" s="259"/>
      <c r="M224" s="260"/>
      <c r="N224" s="261"/>
      <c r="O224" s="261"/>
      <c r="P224" s="261"/>
      <c r="Q224" s="261"/>
      <c r="R224" s="261"/>
      <c r="S224" s="261"/>
      <c r="T224" s="26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3" t="s">
        <v>146</v>
      </c>
      <c r="AU224" s="263" t="s">
        <v>115</v>
      </c>
      <c r="AV224" s="13" t="s">
        <v>115</v>
      </c>
      <c r="AW224" s="13" t="s">
        <v>31</v>
      </c>
      <c r="AX224" s="13" t="s">
        <v>75</v>
      </c>
      <c r="AY224" s="263" t="s">
        <v>137</v>
      </c>
    </row>
    <row r="225" s="14" customFormat="1">
      <c r="A225" s="14"/>
      <c r="B225" s="264"/>
      <c r="C225" s="265"/>
      <c r="D225" s="254" t="s">
        <v>146</v>
      </c>
      <c r="E225" s="266" t="s">
        <v>1</v>
      </c>
      <c r="F225" s="267" t="s">
        <v>149</v>
      </c>
      <c r="G225" s="265"/>
      <c r="H225" s="268">
        <v>28.367999999999999</v>
      </c>
      <c r="I225" s="269"/>
      <c r="J225" s="265"/>
      <c r="K225" s="265"/>
      <c r="L225" s="270"/>
      <c r="M225" s="271"/>
      <c r="N225" s="272"/>
      <c r="O225" s="272"/>
      <c r="P225" s="272"/>
      <c r="Q225" s="272"/>
      <c r="R225" s="272"/>
      <c r="S225" s="272"/>
      <c r="T225" s="27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74" t="s">
        <v>146</v>
      </c>
      <c r="AU225" s="274" t="s">
        <v>115</v>
      </c>
      <c r="AV225" s="14" t="s">
        <v>144</v>
      </c>
      <c r="AW225" s="14" t="s">
        <v>31</v>
      </c>
      <c r="AX225" s="14" t="s">
        <v>80</v>
      </c>
      <c r="AY225" s="274" t="s">
        <v>137</v>
      </c>
    </row>
    <row r="226" s="2" customFormat="1" ht="24.15" customHeight="1">
      <c r="A226" s="39"/>
      <c r="B226" s="40"/>
      <c r="C226" s="238" t="s">
        <v>290</v>
      </c>
      <c r="D226" s="238" t="s">
        <v>140</v>
      </c>
      <c r="E226" s="239" t="s">
        <v>291</v>
      </c>
      <c r="F226" s="240" t="s">
        <v>292</v>
      </c>
      <c r="G226" s="241" t="s">
        <v>143</v>
      </c>
      <c r="H226" s="242">
        <v>3.5259999999999998</v>
      </c>
      <c r="I226" s="243"/>
      <c r="J226" s="244">
        <f>ROUND(I226*H226,2)</f>
        <v>0</v>
      </c>
      <c r="K226" s="245"/>
      <c r="L226" s="45"/>
      <c r="M226" s="246" t="s">
        <v>1</v>
      </c>
      <c r="N226" s="247" t="s">
        <v>41</v>
      </c>
      <c r="O226" s="98"/>
      <c r="P226" s="248">
        <f>O226*H226</f>
        <v>0</v>
      </c>
      <c r="Q226" s="248">
        <v>0</v>
      </c>
      <c r="R226" s="248">
        <f>Q226*H226</f>
        <v>0</v>
      </c>
      <c r="S226" s="248">
        <v>0.063</v>
      </c>
      <c r="T226" s="249">
        <f>S226*H226</f>
        <v>0.222138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50" t="s">
        <v>144</v>
      </c>
      <c r="AT226" s="250" t="s">
        <v>140</v>
      </c>
      <c r="AU226" s="250" t="s">
        <v>115</v>
      </c>
      <c r="AY226" s="18" t="s">
        <v>137</v>
      </c>
      <c r="BE226" s="251">
        <f>IF(N226="základná",J226,0)</f>
        <v>0</v>
      </c>
      <c r="BF226" s="251">
        <f>IF(N226="znížená",J226,0)</f>
        <v>0</v>
      </c>
      <c r="BG226" s="251">
        <f>IF(N226="zákl. prenesená",J226,0)</f>
        <v>0</v>
      </c>
      <c r="BH226" s="251">
        <f>IF(N226="zníž. prenesená",J226,0)</f>
        <v>0</v>
      </c>
      <c r="BI226" s="251">
        <f>IF(N226="nulová",J226,0)</f>
        <v>0</v>
      </c>
      <c r="BJ226" s="18" t="s">
        <v>115</v>
      </c>
      <c r="BK226" s="251">
        <f>ROUND(I226*H226,2)</f>
        <v>0</v>
      </c>
      <c r="BL226" s="18" t="s">
        <v>144</v>
      </c>
      <c r="BM226" s="250" t="s">
        <v>293</v>
      </c>
    </row>
    <row r="227" s="13" customFormat="1">
      <c r="A227" s="13"/>
      <c r="B227" s="252"/>
      <c r="C227" s="253"/>
      <c r="D227" s="254" t="s">
        <v>146</v>
      </c>
      <c r="E227" s="255" t="s">
        <v>1</v>
      </c>
      <c r="F227" s="256" t="s">
        <v>294</v>
      </c>
      <c r="G227" s="253"/>
      <c r="H227" s="257">
        <v>3.5259999999999998</v>
      </c>
      <c r="I227" s="258"/>
      <c r="J227" s="253"/>
      <c r="K227" s="253"/>
      <c r="L227" s="259"/>
      <c r="M227" s="260"/>
      <c r="N227" s="261"/>
      <c r="O227" s="261"/>
      <c r="P227" s="261"/>
      <c r="Q227" s="261"/>
      <c r="R227" s="261"/>
      <c r="S227" s="261"/>
      <c r="T227" s="26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3" t="s">
        <v>146</v>
      </c>
      <c r="AU227" s="263" t="s">
        <v>115</v>
      </c>
      <c r="AV227" s="13" t="s">
        <v>115</v>
      </c>
      <c r="AW227" s="13" t="s">
        <v>31</v>
      </c>
      <c r="AX227" s="13" t="s">
        <v>80</v>
      </c>
      <c r="AY227" s="263" t="s">
        <v>137</v>
      </c>
    </row>
    <row r="228" s="2" customFormat="1" ht="33" customHeight="1">
      <c r="A228" s="39"/>
      <c r="B228" s="40"/>
      <c r="C228" s="238" t="s">
        <v>295</v>
      </c>
      <c r="D228" s="238" t="s">
        <v>140</v>
      </c>
      <c r="E228" s="239" t="s">
        <v>296</v>
      </c>
      <c r="F228" s="240" t="s">
        <v>297</v>
      </c>
      <c r="G228" s="241" t="s">
        <v>143</v>
      </c>
      <c r="H228" s="242">
        <v>206.33500000000001</v>
      </c>
      <c r="I228" s="243"/>
      <c r="J228" s="244">
        <f>ROUND(I228*H228,2)</f>
        <v>0</v>
      </c>
      <c r="K228" s="245"/>
      <c r="L228" s="45"/>
      <c r="M228" s="246" t="s">
        <v>1</v>
      </c>
      <c r="N228" s="247" t="s">
        <v>41</v>
      </c>
      <c r="O228" s="98"/>
      <c r="P228" s="248">
        <f>O228*H228</f>
        <v>0</v>
      </c>
      <c r="Q228" s="248">
        <v>0</v>
      </c>
      <c r="R228" s="248">
        <f>Q228*H228</f>
        <v>0</v>
      </c>
      <c r="S228" s="248">
        <v>0.068000000000000005</v>
      </c>
      <c r="T228" s="249">
        <f>S228*H228</f>
        <v>14.030780000000002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50" t="s">
        <v>144</v>
      </c>
      <c r="AT228" s="250" t="s">
        <v>140</v>
      </c>
      <c r="AU228" s="250" t="s">
        <v>115</v>
      </c>
      <c r="AY228" s="18" t="s">
        <v>137</v>
      </c>
      <c r="BE228" s="251">
        <f>IF(N228="základná",J228,0)</f>
        <v>0</v>
      </c>
      <c r="BF228" s="251">
        <f>IF(N228="znížená",J228,0)</f>
        <v>0</v>
      </c>
      <c r="BG228" s="251">
        <f>IF(N228="zákl. prenesená",J228,0)</f>
        <v>0</v>
      </c>
      <c r="BH228" s="251">
        <f>IF(N228="zníž. prenesená",J228,0)</f>
        <v>0</v>
      </c>
      <c r="BI228" s="251">
        <f>IF(N228="nulová",J228,0)</f>
        <v>0</v>
      </c>
      <c r="BJ228" s="18" t="s">
        <v>115</v>
      </c>
      <c r="BK228" s="251">
        <f>ROUND(I228*H228,2)</f>
        <v>0</v>
      </c>
      <c r="BL228" s="18" t="s">
        <v>144</v>
      </c>
      <c r="BM228" s="250" t="s">
        <v>298</v>
      </c>
    </row>
    <row r="229" s="15" customFormat="1">
      <c r="A229" s="15"/>
      <c r="B229" s="286"/>
      <c r="C229" s="287"/>
      <c r="D229" s="254" t="s">
        <v>146</v>
      </c>
      <c r="E229" s="288" t="s">
        <v>1</v>
      </c>
      <c r="F229" s="289" t="s">
        <v>299</v>
      </c>
      <c r="G229" s="287"/>
      <c r="H229" s="288" t="s">
        <v>1</v>
      </c>
      <c r="I229" s="290"/>
      <c r="J229" s="287"/>
      <c r="K229" s="287"/>
      <c r="L229" s="291"/>
      <c r="M229" s="292"/>
      <c r="N229" s="293"/>
      <c r="O229" s="293"/>
      <c r="P229" s="293"/>
      <c r="Q229" s="293"/>
      <c r="R229" s="293"/>
      <c r="S229" s="293"/>
      <c r="T229" s="294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95" t="s">
        <v>146</v>
      </c>
      <c r="AU229" s="295" t="s">
        <v>115</v>
      </c>
      <c r="AV229" s="15" t="s">
        <v>80</v>
      </c>
      <c r="AW229" s="15" t="s">
        <v>31</v>
      </c>
      <c r="AX229" s="15" t="s">
        <v>75</v>
      </c>
      <c r="AY229" s="295" t="s">
        <v>137</v>
      </c>
    </row>
    <row r="230" s="13" customFormat="1">
      <c r="A230" s="13"/>
      <c r="B230" s="252"/>
      <c r="C230" s="253"/>
      <c r="D230" s="254" t="s">
        <v>146</v>
      </c>
      <c r="E230" s="255" t="s">
        <v>1</v>
      </c>
      <c r="F230" s="256" t="s">
        <v>300</v>
      </c>
      <c r="G230" s="253"/>
      <c r="H230" s="257">
        <v>27.428000000000001</v>
      </c>
      <c r="I230" s="258"/>
      <c r="J230" s="253"/>
      <c r="K230" s="253"/>
      <c r="L230" s="259"/>
      <c r="M230" s="260"/>
      <c r="N230" s="261"/>
      <c r="O230" s="261"/>
      <c r="P230" s="261"/>
      <c r="Q230" s="261"/>
      <c r="R230" s="261"/>
      <c r="S230" s="261"/>
      <c r="T230" s="26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3" t="s">
        <v>146</v>
      </c>
      <c r="AU230" s="263" t="s">
        <v>115</v>
      </c>
      <c r="AV230" s="13" t="s">
        <v>115</v>
      </c>
      <c r="AW230" s="13" t="s">
        <v>31</v>
      </c>
      <c r="AX230" s="13" t="s">
        <v>75</v>
      </c>
      <c r="AY230" s="263" t="s">
        <v>137</v>
      </c>
    </row>
    <row r="231" s="13" customFormat="1">
      <c r="A231" s="13"/>
      <c r="B231" s="252"/>
      <c r="C231" s="253"/>
      <c r="D231" s="254" t="s">
        <v>146</v>
      </c>
      <c r="E231" s="255" t="s">
        <v>1</v>
      </c>
      <c r="F231" s="256" t="s">
        <v>301</v>
      </c>
      <c r="G231" s="253"/>
      <c r="H231" s="257">
        <v>28.393999999999998</v>
      </c>
      <c r="I231" s="258"/>
      <c r="J231" s="253"/>
      <c r="K231" s="253"/>
      <c r="L231" s="259"/>
      <c r="M231" s="260"/>
      <c r="N231" s="261"/>
      <c r="O231" s="261"/>
      <c r="P231" s="261"/>
      <c r="Q231" s="261"/>
      <c r="R231" s="261"/>
      <c r="S231" s="261"/>
      <c r="T231" s="26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3" t="s">
        <v>146</v>
      </c>
      <c r="AU231" s="263" t="s">
        <v>115</v>
      </c>
      <c r="AV231" s="13" t="s">
        <v>115</v>
      </c>
      <c r="AW231" s="13" t="s">
        <v>31</v>
      </c>
      <c r="AX231" s="13" t="s">
        <v>75</v>
      </c>
      <c r="AY231" s="263" t="s">
        <v>137</v>
      </c>
    </row>
    <row r="232" s="13" customFormat="1">
      <c r="A232" s="13"/>
      <c r="B232" s="252"/>
      <c r="C232" s="253"/>
      <c r="D232" s="254" t="s">
        <v>146</v>
      </c>
      <c r="E232" s="255" t="s">
        <v>1</v>
      </c>
      <c r="F232" s="256" t="s">
        <v>302</v>
      </c>
      <c r="G232" s="253"/>
      <c r="H232" s="257">
        <v>26.109000000000002</v>
      </c>
      <c r="I232" s="258"/>
      <c r="J232" s="253"/>
      <c r="K232" s="253"/>
      <c r="L232" s="259"/>
      <c r="M232" s="260"/>
      <c r="N232" s="261"/>
      <c r="O232" s="261"/>
      <c r="P232" s="261"/>
      <c r="Q232" s="261"/>
      <c r="R232" s="261"/>
      <c r="S232" s="261"/>
      <c r="T232" s="26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3" t="s">
        <v>146</v>
      </c>
      <c r="AU232" s="263" t="s">
        <v>115</v>
      </c>
      <c r="AV232" s="13" t="s">
        <v>115</v>
      </c>
      <c r="AW232" s="13" t="s">
        <v>31</v>
      </c>
      <c r="AX232" s="13" t="s">
        <v>75</v>
      </c>
      <c r="AY232" s="263" t="s">
        <v>137</v>
      </c>
    </row>
    <row r="233" s="13" customFormat="1">
      <c r="A233" s="13"/>
      <c r="B233" s="252"/>
      <c r="C233" s="253"/>
      <c r="D233" s="254" t="s">
        <v>146</v>
      </c>
      <c r="E233" s="255" t="s">
        <v>1</v>
      </c>
      <c r="F233" s="256" t="s">
        <v>303</v>
      </c>
      <c r="G233" s="253"/>
      <c r="H233" s="257">
        <v>15.981999999999999</v>
      </c>
      <c r="I233" s="258"/>
      <c r="J233" s="253"/>
      <c r="K233" s="253"/>
      <c r="L233" s="259"/>
      <c r="M233" s="260"/>
      <c r="N233" s="261"/>
      <c r="O233" s="261"/>
      <c r="P233" s="261"/>
      <c r="Q233" s="261"/>
      <c r="R233" s="261"/>
      <c r="S233" s="261"/>
      <c r="T233" s="26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3" t="s">
        <v>146</v>
      </c>
      <c r="AU233" s="263" t="s">
        <v>115</v>
      </c>
      <c r="AV233" s="13" t="s">
        <v>115</v>
      </c>
      <c r="AW233" s="13" t="s">
        <v>31</v>
      </c>
      <c r="AX233" s="13" t="s">
        <v>75</v>
      </c>
      <c r="AY233" s="263" t="s">
        <v>137</v>
      </c>
    </row>
    <row r="234" s="13" customFormat="1">
      <c r="A234" s="13"/>
      <c r="B234" s="252"/>
      <c r="C234" s="253"/>
      <c r="D234" s="254" t="s">
        <v>146</v>
      </c>
      <c r="E234" s="255" t="s">
        <v>1</v>
      </c>
      <c r="F234" s="256" t="s">
        <v>304</v>
      </c>
      <c r="G234" s="253"/>
      <c r="H234" s="257">
        <v>10.785</v>
      </c>
      <c r="I234" s="258"/>
      <c r="J234" s="253"/>
      <c r="K234" s="253"/>
      <c r="L234" s="259"/>
      <c r="M234" s="260"/>
      <c r="N234" s="261"/>
      <c r="O234" s="261"/>
      <c r="P234" s="261"/>
      <c r="Q234" s="261"/>
      <c r="R234" s="261"/>
      <c r="S234" s="261"/>
      <c r="T234" s="26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3" t="s">
        <v>146</v>
      </c>
      <c r="AU234" s="263" t="s">
        <v>115</v>
      </c>
      <c r="AV234" s="13" t="s">
        <v>115</v>
      </c>
      <c r="AW234" s="13" t="s">
        <v>31</v>
      </c>
      <c r="AX234" s="13" t="s">
        <v>75</v>
      </c>
      <c r="AY234" s="263" t="s">
        <v>137</v>
      </c>
    </row>
    <row r="235" s="13" customFormat="1">
      <c r="A235" s="13"/>
      <c r="B235" s="252"/>
      <c r="C235" s="253"/>
      <c r="D235" s="254" t="s">
        <v>146</v>
      </c>
      <c r="E235" s="255" t="s">
        <v>1</v>
      </c>
      <c r="F235" s="256" t="s">
        <v>305</v>
      </c>
      <c r="G235" s="253"/>
      <c r="H235" s="257">
        <v>29.280999999999999</v>
      </c>
      <c r="I235" s="258"/>
      <c r="J235" s="253"/>
      <c r="K235" s="253"/>
      <c r="L235" s="259"/>
      <c r="M235" s="260"/>
      <c r="N235" s="261"/>
      <c r="O235" s="261"/>
      <c r="P235" s="261"/>
      <c r="Q235" s="261"/>
      <c r="R235" s="261"/>
      <c r="S235" s="261"/>
      <c r="T235" s="26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3" t="s">
        <v>146</v>
      </c>
      <c r="AU235" s="263" t="s">
        <v>115</v>
      </c>
      <c r="AV235" s="13" t="s">
        <v>115</v>
      </c>
      <c r="AW235" s="13" t="s">
        <v>31</v>
      </c>
      <c r="AX235" s="13" t="s">
        <v>75</v>
      </c>
      <c r="AY235" s="263" t="s">
        <v>137</v>
      </c>
    </row>
    <row r="236" s="15" customFormat="1">
      <c r="A236" s="15"/>
      <c r="B236" s="286"/>
      <c r="C236" s="287"/>
      <c r="D236" s="254" t="s">
        <v>146</v>
      </c>
      <c r="E236" s="288" t="s">
        <v>1</v>
      </c>
      <c r="F236" s="289" t="s">
        <v>306</v>
      </c>
      <c r="G236" s="287"/>
      <c r="H236" s="288" t="s">
        <v>1</v>
      </c>
      <c r="I236" s="290"/>
      <c r="J236" s="287"/>
      <c r="K236" s="287"/>
      <c r="L236" s="291"/>
      <c r="M236" s="292"/>
      <c r="N236" s="293"/>
      <c r="O236" s="293"/>
      <c r="P236" s="293"/>
      <c r="Q236" s="293"/>
      <c r="R236" s="293"/>
      <c r="S236" s="293"/>
      <c r="T236" s="294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95" t="s">
        <v>146</v>
      </c>
      <c r="AU236" s="295" t="s">
        <v>115</v>
      </c>
      <c r="AV236" s="15" t="s">
        <v>80</v>
      </c>
      <c r="AW236" s="15" t="s">
        <v>31</v>
      </c>
      <c r="AX236" s="15" t="s">
        <v>75</v>
      </c>
      <c r="AY236" s="295" t="s">
        <v>137</v>
      </c>
    </row>
    <row r="237" s="13" customFormat="1">
      <c r="A237" s="13"/>
      <c r="B237" s="252"/>
      <c r="C237" s="253"/>
      <c r="D237" s="254" t="s">
        <v>146</v>
      </c>
      <c r="E237" s="255" t="s">
        <v>1</v>
      </c>
      <c r="F237" s="256" t="s">
        <v>307</v>
      </c>
      <c r="G237" s="253"/>
      <c r="H237" s="257">
        <v>11.34</v>
      </c>
      <c r="I237" s="258"/>
      <c r="J237" s="253"/>
      <c r="K237" s="253"/>
      <c r="L237" s="259"/>
      <c r="M237" s="260"/>
      <c r="N237" s="261"/>
      <c r="O237" s="261"/>
      <c r="P237" s="261"/>
      <c r="Q237" s="261"/>
      <c r="R237" s="261"/>
      <c r="S237" s="261"/>
      <c r="T237" s="26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63" t="s">
        <v>146</v>
      </c>
      <c r="AU237" s="263" t="s">
        <v>115</v>
      </c>
      <c r="AV237" s="13" t="s">
        <v>115</v>
      </c>
      <c r="AW237" s="13" t="s">
        <v>31</v>
      </c>
      <c r="AX237" s="13" t="s">
        <v>75</v>
      </c>
      <c r="AY237" s="263" t="s">
        <v>137</v>
      </c>
    </row>
    <row r="238" s="13" customFormat="1">
      <c r="A238" s="13"/>
      <c r="B238" s="252"/>
      <c r="C238" s="253"/>
      <c r="D238" s="254" t="s">
        <v>146</v>
      </c>
      <c r="E238" s="255" t="s">
        <v>1</v>
      </c>
      <c r="F238" s="256" t="s">
        <v>308</v>
      </c>
      <c r="G238" s="253"/>
      <c r="H238" s="257">
        <v>9.8399999999999999</v>
      </c>
      <c r="I238" s="258"/>
      <c r="J238" s="253"/>
      <c r="K238" s="253"/>
      <c r="L238" s="259"/>
      <c r="M238" s="260"/>
      <c r="N238" s="261"/>
      <c r="O238" s="261"/>
      <c r="P238" s="261"/>
      <c r="Q238" s="261"/>
      <c r="R238" s="261"/>
      <c r="S238" s="261"/>
      <c r="T238" s="26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3" t="s">
        <v>146</v>
      </c>
      <c r="AU238" s="263" t="s">
        <v>115</v>
      </c>
      <c r="AV238" s="13" t="s">
        <v>115</v>
      </c>
      <c r="AW238" s="13" t="s">
        <v>31</v>
      </c>
      <c r="AX238" s="13" t="s">
        <v>75</v>
      </c>
      <c r="AY238" s="263" t="s">
        <v>137</v>
      </c>
    </row>
    <row r="239" s="13" customFormat="1">
      <c r="A239" s="13"/>
      <c r="B239" s="252"/>
      <c r="C239" s="253"/>
      <c r="D239" s="254" t="s">
        <v>146</v>
      </c>
      <c r="E239" s="255" t="s">
        <v>1</v>
      </c>
      <c r="F239" s="256" t="s">
        <v>309</v>
      </c>
      <c r="G239" s="253"/>
      <c r="H239" s="257">
        <v>19.079999999999998</v>
      </c>
      <c r="I239" s="258"/>
      <c r="J239" s="253"/>
      <c r="K239" s="253"/>
      <c r="L239" s="259"/>
      <c r="M239" s="260"/>
      <c r="N239" s="261"/>
      <c r="O239" s="261"/>
      <c r="P239" s="261"/>
      <c r="Q239" s="261"/>
      <c r="R239" s="261"/>
      <c r="S239" s="261"/>
      <c r="T239" s="26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3" t="s">
        <v>146</v>
      </c>
      <c r="AU239" s="263" t="s">
        <v>115</v>
      </c>
      <c r="AV239" s="13" t="s">
        <v>115</v>
      </c>
      <c r="AW239" s="13" t="s">
        <v>31</v>
      </c>
      <c r="AX239" s="13" t="s">
        <v>75</v>
      </c>
      <c r="AY239" s="263" t="s">
        <v>137</v>
      </c>
    </row>
    <row r="240" s="13" customFormat="1">
      <c r="A240" s="13"/>
      <c r="B240" s="252"/>
      <c r="C240" s="253"/>
      <c r="D240" s="254" t="s">
        <v>146</v>
      </c>
      <c r="E240" s="255" t="s">
        <v>1</v>
      </c>
      <c r="F240" s="256" t="s">
        <v>310</v>
      </c>
      <c r="G240" s="253"/>
      <c r="H240" s="257">
        <v>9.7639999999999993</v>
      </c>
      <c r="I240" s="258"/>
      <c r="J240" s="253"/>
      <c r="K240" s="253"/>
      <c r="L240" s="259"/>
      <c r="M240" s="260"/>
      <c r="N240" s="261"/>
      <c r="O240" s="261"/>
      <c r="P240" s="261"/>
      <c r="Q240" s="261"/>
      <c r="R240" s="261"/>
      <c r="S240" s="261"/>
      <c r="T240" s="26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3" t="s">
        <v>146</v>
      </c>
      <c r="AU240" s="263" t="s">
        <v>115</v>
      </c>
      <c r="AV240" s="13" t="s">
        <v>115</v>
      </c>
      <c r="AW240" s="13" t="s">
        <v>31</v>
      </c>
      <c r="AX240" s="13" t="s">
        <v>75</v>
      </c>
      <c r="AY240" s="263" t="s">
        <v>137</v>
      </c>
    </row>
    <row r="241" s="13" customFormat="1">
      <c r="A241" s="13"/>
      <c r="B241" s="252"/>
      <c r="C241" s="253"/>
      <c r="D241" s="254" t="s">
        <v>146</v>
      </c>
      <c r="E241" s="255" t="s">
        <v>1</v>
      </c>
      <c r="F241" s="256" t="s">
        <v>311</v>
      </c>
      <c r="G241" s="253"/>
      <c r="H241" s="257">
        <v>11.6</v>
      </c>
      <c r="I241" s="258"/>
      <c r="J241" s="253"/>
      <c r="K241" s="253"/>
      <c r="L241" s="259"/>
      <c r="M241" s="260"/>
      <c r="N241" s="261"/>
      <c r="O241" s="261"/>
      <c r="P241" s="261"/>
      <c r="Q241" s="261"/>
      <c r="R241" s="261"/>
      <c r="S241" s="261"/>
      <c r="T241" s="26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3" t="s">
        <v>146</v>
      </c>
      <c r="AU241" s="263" t="s">
        <v>115</v>
      </c>
      <c r="AV241" s="13" t="s">
        <v>115</v>
      </c>
      <c r="AW241" s="13" t="s">
        <v>31</v>
      </c>
      <c r="AX241" s="13" t="s">
        <v>75</v>
      </c>
      <c r="AY241" s="263" t="s">
        <v>137</v>
      </c>
    </row>
    <row r="242" s="16" customFormat="1">
      <c r="A242" s="16"/>
      <c r="B242" s="296"/>
      <c r="C242" s="297"/>
      <c r="D242" s="254" t="s">
        <v>146</v>
      </c>
      <c r="E242" s="298" t="s">
        <v>1</v>
      </c>
      <c r="F242" s="299" t="s">
        <v>312</v>
      </c>
      <c r="G242" s="297"/>
      <c r="H242" s="300">
        <v>199.60300000000001</v>
      </c>
      <c r="I242" s="301"/>
      <c r="J242" s="297"/>
      <c r="K242" s="297"/>
      <c r="L242" s="302"/>
      <c r="M242" s="303"/>
      <c r="N242" s="304"/>
      <c r="O242" s="304"/>
      <c r="P242" s="304"/>
      <c r="Q242" s="304"/>
      <c r="R242" s="304"/>
      <c r="S242" s="304"/>
      <c r="T242" s="305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T242" s="306" t="s">
        <v>146</v>
      </c>
      <c r="AU242" s="306" t="s">
        <v>115</v>
      </c>
      <c r="AV242" s="16" t="s">
        <v>138</v>
      </c>
      <c r="AW242" s="16" t="s">
        <v>31</v>
      </c>
      <c r="AX242" s="16" t="s">
        <v>75</v>
      </c>
      <c r="AY242" s="306" t="s">
        <v>137</v>
      </c>
    </row>
    <row r="243" s="15" customFormat="1">
      <c r="A243" s="15"/>
      <c r="B243" s="286"/>
      <c r="C243" s="287"/>
      <c r="D243" s="254" t="s">
        <v>146</v>
      </c>
      <c r="E243" s="288" t="s">
        <v>1</v>
      </c>
      <c r="F243" s="289" t="s">
        <v>313</v>
      </c>
      <c r="G243" s="287"/>
      <c r="H243" s="288" t="s">
        <v>1</v>
      </c>
      <c r="I243" s="290"/>
      <c r="J243" s="287"/>
      <c r="K243" s="287"/>
      <c r="L243" s="291"/>
      <c r="M243" s="292"/>
      <c r="N243" s="293"/>
      <c r="O243" s="293"/>
      <c r="P243" s="293"/>
      <c r="Q243" s="293"/>
      <c r="R243" s="293"/>
      <c r="S243" s="293"/>
      <c r="T243" s="294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95" t="s">
        <v>146</v>
      </c>
      <c r="AU243" s="295" t="s">
        <v>115</v>
      </c>
      <c r="AV243" s="15" t="s">
        <v>80</v>
      </c>
      <c r="AW243" s="15" t="s">
        <v>31</v>
      </c>
      <c r="AX243" s="15" t="s">
        <v>75</v>
      </c>
      <c r="AY243" s="295" t="s">
        <v>137</v>
      </c>
    </row>
    <row r="244" s="13" customFormat="1">
      <c r="A244" s="13"/>
      <c r="B244" s="252"/>
      <c r="C244" s="253"/>
      <c r="D244" s="254" t="s">
        <v>146</v>
      </c>
      <c r="E244" s="255" t="s">
        <v>1</v>
      </c>
      <c r="F244" s="256" t="s">
        <v>314</v>
      </c>
      <c r="G244" s="253"/>
      <c r="H244" s="257">
        <v>3.3420000000000001</v>
      </c>
      <c r="I244" s="258"/>
      <c r="J244" s="253"/>
      <c r="K244" s="253"/>
      <c r="L244" s="259"/>
      <c r="M244" s="260"/>
      <c r="N244" s="261"/>
      <c r="O244" s="261"/>
      <c r="P244" s="261"/>
      <c r="Q244" s="261"/>
      <c r="R244" s="261"/>
      <c r="S244" s="261"/>
      <c r="T244" s="26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3" t="s">
        <v>146</v>
      </c>
      <c r="AU244" s="263" t="s">
        <v>115</v>
      </c>
      <c r="AV244" s="13" t="s">
        <v>115</v>
      </c>
      <c r="AW244" s="13" t="s">
        <v>31</v>
      </c>
      <c r="AX244" s="13" t="s">
        <v>75</v>
      </c>
      <c r="AY244" s="263" t="s">
        <v>137</v>
      </c>
    </row>
    <row r="245" s="13" customFormat="1">
      <c r="A245" s="13"/>
      <c r="B245" s="252"/>
      <c r="C245" s="253"/>
      <c r="D245" s="254" t="s">
        <v>146</v>
      </c>
      <c r="E245" s="255" t="s">
        <v>1</v>
      </c>
      <c r="F245" s="256" t="s">
        <v>315</v>
      </c>
      <c r="G245" s="253"/>
      <c r="H245" s="257">
        <v>0.59699999999999998</v>
      </c>
      <c r="I245" s="258"/>
      <c r="J245" s="253"/>
      <c r="K245" s="253"/>
      <c r="L245" s="259"/>
      <c r="M245" s="260"/>
      <c r="N245" s="261"/>
      <c r="O245" s="261"/>
      <c r="P245" s="261"/>
      <c r="Q245" s="261"/>
      <c r="R245" s="261"/>
      <c r="S245" s="261"/>
      <c r="T245" s="26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63" t="s">
        <v>146</v>
      </c>
      <c r="AU245" s="263" t="s">
        <v>115</v>
      </c>
      <c r="AV245" s="13" t="s">
        <v>115</v>
      </c>
      <c r="AW245" s="13" t="s">
        <v>31</v>
      </c>
      <c r="AX245" s="13" t="s">
        <v>75</v>
      </c>
      <c r="AY245" s="263" t="s">
        <v>137</v>
      </c>
    </row>
    <row r="246" s="13" customFormat="1">
      <c r="A246" s="13"/>
      <c r="B246" s="252"/>
      <c r="C246" s="253"/>
      <c r="D246" s="254" t="s">
        <v>146</v>
      </c>
      <c r="E246" s="255" t="s">
        <v>1</v>
      </c>
      <c r="F246" s="256" t="s">
        <v>316</v>
      </c>
      <c r="G246" s="253"/>
      <c r="H246" s="257">
        <v>0.84399999999999997</v>
      </c>
      <c r="I246" s="258"/>
      <c r="J246" s="253"/>
      <c r="K246" s="253"/>
      <c r="L246" s="259"/>
      <c r="M246" s="260"/>
      <c r="N246" s="261"/>
      <c r="O246" s="261"/>
      <c r="P246" s="261"/>
      <c r="Q246" s="261"/>
      <c r="R246" s="261"/>
      <c r="S246" s="261"/>
      <c r="T246" s="26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3" t="s">
        <v>146</v>
      </c>
      <c r="AU246" s="263" t="s">
        <v>115</v>
      </c>
      <c r="AV246" s="13" t="s">
        <v>115</v>
      </c>
      <c r="AW246" s="13" t="s">
        <v>31</v>
      </c>
      <c r="AX246" s="13" t="s">
        <v>75</v>
      </c>
      <c r="AY246" s="263" t="s">
        <v>137</v>
      </c>
    </row>
    <row r="247" s="13" customFormat="1">
      <c r="A247" s="13"/>
      <c r="B247" s="252"/>
      <c r="C247" s="253"/>
      <c r="D247" s="254" t="s">
        <v>146</v>
      </c>
      <c r="E247" s="255" t="s">
        <v>1</v>
      </c>
      <c r="F247" s="256" t="s">
        <v>317</v>
      </c>
      <c r="G247" s="253"/>
      <c r="H247" s="257">
        <v>1.9490000000000001</v>
      </c>
      <c r="I247" s="258"/>
      <c r="J247" s="253"/>
      <c r="K247" s="253"/>
      <c r="L247" s="259"/>
      <c r="M247" s="260"/>
      <c r="N247" s="261"/>
      <c r="O247" s="261"/>
      <c r="P247" s="261"/>
      <c r="Q247" s="261"/>
      <c r="R247" s="261"/>
      <c r="S247" s="261"/>
      <c r="T247" s="26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3" t="s">
        <v>146</v>
      </c>
      <c r="AU247" s="263" t="s">
        <v>115</v>
      </c>
      <c r="AV247" s="13" t="s">
        <v>115</v>
      </c>
      <c r="AW247" s="13" t="s">
        <v>31</v>
      </c>
      <c r="AX247" s="13" t="s">
        <v>75</v>
      </c>
      <c r="AY247" s="263" t="s">
        <v>137</v>
      </c>
    </row>
    <row r="248" s="16" customFormat="1">
      <c r="A248" s="16"/>
      <c r="B248" s="296"/>
      <c r="C248" s="297"/>
      <c r="D248" s="254" t="s">
        <v>146</v>
      </c>
      <c r="E248" s="298" t="s">
        <v>1</v>
      </c>
      <c r="F248" s="299" t="s">
        <v>318</v>
      </c>
      <c r="G248" s="297"/>
      <c r="H248" s="300">
        <v>6.7320000000000002</v>
      </c>
      <c r="I248" s="301"/>
      <c r="J248" s="297"/>
      <c r="K248" s="297"/>
      <c r="L248" s="302"/>
      <c r="M248" s="303"/>
      <c r="N248" s="304"/>
      <c r="O248" s="304"/>
      <c r="P248" s="304"/>
      <c r="Q248" s="304"/>
      <c r="R248" s="304"/>
      <c r="S248" s="304"/>
      <c r="T248" s="305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T248" s="306" t="s">
        <v>146</v>
      </c>
      <c r="AU248" s="306" t="s">
        <v>115</v>
      </c>
      <c r="AV248" s="16" t="s">
        <v>138</v>
      </c>
      <c r="AW248" s="16" t="s">
        <v>31</v>
      </c>
      <c r="AX248" s="16" t="s">
        <v>75</v>
      </c>
      <c r="AY248" s="306" t="s">
        <v>137</v>
      </c>
    </row>
    <row r="249" s="14" customFormat="1">
      <c r="A249" s="14"/>
      <c r="B249" s="264"/>
      <c r="C249" s="265"/>
      <c r="D249" s="254" t="s">
        <v>146</v>
      </c>
      <c r="E249" s="266" t="s">
        <v>1</v>
      </c>
      <c r="F249" s="267" t="s">
        <v>149</v>
      </c>
      <c r="G249" s="265"/>
      <c r="H249" s="268">
        <v>206.33500000000001</v>
      </c>
      <c r="I249" s="269"/>
      <c r="J249" s="265"/>
      <c r="K249" s="265"/>
      <c r="L249" s="270"/>
      <c r="M249" s="271"/>
      <c r="N249" s="272"/>
      <c r="O249" s="272"/>
      <c r="P249" s="272"/>
      <c r="Q249" s="272"/>
      <c r="R249" s="272"/>
      <c r="S249" s="272"/>
      <c r="T249" s="27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74" t="s">
        <v>146</v>
      </c>
      <c r="AU249" s="274" t="s">
        <v>115</v>
      </c>
      <c r="AV249" s="14" t="s">
        <v>144</v>
      </c>
      <c r="AW249" s="14" t="s">
        <v>31</v>
      </c>
      <c r="AX249" s="14" t="s">
        <v>80</v>
      </c>
      <c r="AY249" s="274" t="s">
        <v>137</v>
      </c>
    </row>
    <row r="250" s="2" customFormat="1" ht="37.8" customHeight="1">
      <c r="A250" s="39"/>
      <c r="B250" s="40"/>
      <c r="C250" s="238" t="s">
        <v>319</v>
      </c>
      <c r="D250" s="238" t="s">
        <v>140</v>
      </c>
      <c r="E250" s="239" t="s">
        <v>320</v>
      </c>
      <c r="F250" s="240" t="s">
        <v>321</v>
      </c>
      <c r="G250" s="241" t="s">
        <v>143</v>
      </c>
      <c r="H250" s="242">
        <v>62.786000000000001</v>
      </c>
      <c r="I250" s="243"/>
      <c r="J250" s="244">
        <f>ROUND(I250*H250,2)</f>
        <v>0</v>
      </c>
      <c r="K250" s="245"/>
      <c r="L250" s="45"/>
      <c r="M250" s="246" t="s">
        <v>1</v>
      </c>
      <c r="N250" s="247" t="s">
        <v>41</v>
      </c>
      <c r="O250" s="98"/>
      <c r="P250" s="248">
        <f>O250*H250</f>
        <v>0</v>
      </c>
      <c r="Q250" s="248">
        <v>0</v>
      </c>
      <c r="R250" s="248">
        <f>Q250*H250</f>
        <v>0</v>
      </c>
      <c r="S250" s="248">
        <v>0.19600000000000001</v>
      </c>
      <c r="T250" s="249">
        <f>S250*H250</f>
        <v>12.306056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50" t="s">
        <v>144</v>
      </c>
      <c r="AT250" s="250" t="s">
        <v>140</v>
      </c>
      <c r="AU250" s="250" t="s">
        <v>115</v>
      </c>
      <c r="AY250" s="18" t="s">
        <v>137</v>
      </c>
      <c r="BE250" s="251">
        <f>IF(N250="základná",J250,0)</f>
        <v>0</v>
      </c>
      <c r="BF250" s="251">
        <f>IF(N250="znížená",J250,0)</f>
        <v>0</v>
      </c>
      <c r="BG250" s="251">
        <f>IF(N250="zákl. prenesená",J250,0)</f>
        <v>0</v>
      </c>
      <c r="BH250" s="251">
        <f>IF(N250="zníž. prenesená",J250,0)</f>
        <v>0</v>
      </c>
      <c r="BI250" s="251">
        <f>IF(N250="nulová",J250,0)</f>
        <v>0</v>
      </c>
      <c r="BJ250" s="18" t="s">
        <v>115</v>
      </c>
      <c r="BK250" s="251">
        <f>ROUND(I250*H250,2)</f>
        <v>0</v>
      </c>
      <c r="BL250" s="18" t="s">
        <v>144</v>
      </c>
      <c r="BM250" s="250" t="s">
        <v>322</v>
      </c>
    </row>
    <row r="251" s="15" customFormat="1">
      <c r="A251" s="15"/>
      <c r="B251" s="286"/>
      <c r="C251" s="287"/>
      <c r="D251" s="254" t="s">
        <v>146</v>
      </c>
      <c r="E251" s="288" t="s">
        <v>1</v>
      </c>
      <c r="F251" s="289" t="s">
        <v>323</v>
      </c>
      <c r="G251" s="287"/>
      <c r="H251" s="288" t="s">
        <v>1</v>
      </c>
      <c r="I251" s="290"/>
      <c r="J251" s="287"/>
      <c r="K251" s="287"/>
      <c r="L251" s="291"/>
      <c r="M251" s="292"/>
      <c r="N251" s="293"/>
      <c r="O251" s="293"/>
      <c r="P251" s="293"/>
      <c r="Q251" s="293"/>
      <c r="R251" s="293"/>
      <c r="S251" s="293"/>
      <c r="T251" s="294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95" t="s">
        <v>146</v>
      </c>
      <c r="AU251" s="295" t="s">
        <v>115</v>
      </c>
      <c r="AV251" s="15" t="s">
        <v>80</v>
      </c>
      <c r="AW251" s="15" t="s">
        <v>31</v>
      </c>
      <c r="AX251" s="15" t="s">
        <v>75</v>
      </c>
      <c r="AY251" s="295" t="s">
        <v>137</v>
      </c>
    </row>
    <row r="252" s="13" customFormat="1">
      <c r="A252" s="13"/>
      <c r="B252" s="252"/>
      <c r="C252" s="253"/>
      <c r="D252" s="254" t="s">
        <v>146</v>
      </c>
      <c r="E252" s="255" t="s">
        <v>1</v>
      </c>
      <c r="F252" s="256" t="s">
        <v>324</v>
      </c>
      <c r="G252" s="253"/>
      <c r="H252" s="257">
        <v>8.3200000000000003</v>
      </c>
      <c r="I252" s="258"/>
      <c r="J252" s="253"/>
      <c r="K252" s="253"/>
      <c r="L252" s="259"/>
      <c r="M252" s="260"/>
      <c r="N252" s="261"/>
      <c r="O252" s="261"/>
      <c r="P252" s="261"/>
      <c r="Q252" s="261"/>
      <c r="R252" s="261"/>
      <c r="S252" s="261"/>
      <c r="T252" s="26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63" t="s">
        <v>146</v>
      </c>
      <c r="AU252" s="263" t="s">
        <v>115</v>
      </c>
      <c r="AV252" s="13" t="s">
        <v>115</v>
      </c>
      <c r="AW252" s="13" t="s">
        <v>31</v>
      </c>
      <c r="AX252" s="13" t="s">
        <v>75</v>
      </c>
      <c r="AY252" s="263" t="s">
        <v>137</v>
      </c>
    </row>
    <row r="253" s="15" customFormat="1">
      <c r="A253" s="15"/>
      <c r="B253" s="286"/>
      <c r="C253" s="287"/>
      <c r="D253" s="254" t="s">
        <v>146</v>
      </c>
      <c r="E253" s="288" t="s">
        <v>1</v>
      </c>
      <c r="F253" s="289" t="s">
        <v>325</v>
      </c>
      <c r="G253" s="287"/>
      <c r="H253" s="288" t="s">
        <v>1</v>
      </c>
      <c r="I253" s="290"/>
      <c r="J253" s="287"/>
      <c r="K253" s="287"/>
      <c r="L253" s="291"/>
      <c r="M253" s="292"/>
      <c r="N253" s="293"/>
      <c r="O253" s="293"/>
      <c r="P253" s="293"/>
      <c r="Q253" s="293"/>
      <c r="R253" s="293"/>
      <c r="S253" s="293"/>
      <c r="T253" s="294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95" t="s">
        <v>146</v>
      </c>
      <c r="AU253" s="295" t="s">
        <v>115</v>
      </c>
      <c r="AV253" s="15" t="s">
        <v>80</v>
      </c>
      <c r="AW253" s="15" t="s">
        <v>31</v>
      </c>
      <c r="AX253" s="15" t="s">
        <v>75</v>
      </c>
      <c r="AY253" s="295" t="s">
        <v>137</v>
      </c>
    </row>
    <row r="254" s="13" customFormat="1">
      <c r="A254" s="13"/>
      <c r="B254" s="252"/>
      <c r="C254" s="253"/>
      <c r="D254" s="254" t="s">
        <v>146</v>
      </c>
      <c r="E254" s="255" t="s">
        <v>1</v>
      </c>
      <c r="F254" s="256" t="s">
        <v>326</v>
      </c>
      <c r="G254" s="253"/>
      <c r="H254" s="257">
        <v>7.4489999999999998</v>
      </c>
      <c r="I254" s="258"/>
      <c r="J254" s="253"/>
      <c r="K254" s="253"/>
      <c r="L254" s="259"/>
      <c r="M254" s="260"/>
      <c r="N254" s="261"/>
      <c r="O254" s="261"/>
      <c r="P254" s="261"/>
      <c r="Q254" s="261"/>
      <c r="R254" s="261"/>
      <c r="S254" s="261"/>
      <c r="T254" s="26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63" t="s">
        <v>146</v>
      </c>
      <c r="AU254" s="263" t="s">
        <v>115</v>
      </c>
      <c r="AV254" s="13" t="s">
        <v>115</v>
      </c>
      <c r="AW254" s="13" t="s">
        <v>31</v>
      </c>
      <c r="AX254" s="13" t="s">
        <v>75</v>
      </c>
      <c r="AY254" s="263" t="s">
        <v>137</v>
      </c>
    </row>
    <row r="255" s="13" customFormat="1">
      <c r="A255" s="13"/>
      <c r="B255" s="252"/>
      <c r="C255" s="253"/>
      <c r="D255" s="254" t="s">
        <v>146</v>
      </c>
      <c r="E255" s="255" t="s">
        <v>1</v>
      </c>
      <c r="F255" s="256" t="s">
        <v>327</v>
      </c>
      <c r="G255" s="253"/>
      <c r="H255" s="257">
        <v>6.468</v>
      </c>
      <c r="I255" s="258"/>
      <c r="J255" s="253"/>
      <c r="K255" s="253"/>
      <c r="L255" s="259"/>
      <c r="M255" s="260"/>
      <c r="N255" s="261"/>
      <c r="O255" s="261"/>
      <c r="P255" s="261"/>
      <c r="Q255" s="261"/>
      <c r="R255" s="261"/>
      <c r="S255" s="261"/>
      <c r="T255" s="26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3" t="s">
        <v>146</v>
      </c>
      <c r="AU255" s="263" t="s">
        <v>115</v>
      </c>
      <c r="AV255" s="13" t="s">
        <v>115</v>
      </c>
      <c r="AW255" s="13" t="s">
        <v>31</v>
      </c>
      <c r="AX255" s="13" t="s">
        <v>75</v>
      </c>
      <c r="AY255" s="263" t="s">
        <v>137</v>
      </c>
    </row>
    <row r="256" s="15" customFormat="1">
      <c r="A256" s="15"/>
      <c r="B256" s="286"/>
      <c r="C256" s="287"/>
      <c r="D256" s="254" t="s">
        <v>146</v>
      </c>
      <c r="E256" s="288" t="s">
        <v>1</v>
      </c>
      <c r="F256" s="289" t="s">
        <v>328</v>
      </c>
      <c r="G256" s="287"/>
      <c r="H256" s="288" t="s">
        <v>1</v>
      </c>
      <c r="I256" s="290"/>
      <c r="J256" s="287"/>
      <c r="K256" s="287"/>
      <c r="L256" s="291"/>
      <c r="M256" s="292"/>
      <c r="N256" s="293"/>
      <c r="O256" s="293"/>
      <c r="P256" s="293"/>
      <c r="Q256" s="293"/>
      <c r="R256" s="293"/>
      <c r="S256" s="293"/>
      <c r="T256" s="294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95" t="s">
        <v>146</v>
      </c>
      <c r="AU256" s="295" t="s">
        <v>115</v>
      </c>
      <c r="AV256" s="15" t="s">
        <v>80</v>
      </c>
      <c r="AW256" s="15" t="s">
        <v>31</v>
      </c>
      <c r="AX256" s="15" t="s">
        <v>75</v>
      </c>
      <c r="AY256" s="295" t="s">
        <v>137</v>
      </c>
    </row>
    <row r="257" s="13" customFormat="1">
      <c r="A257" s="13"/>
      <c r="B257" s="252"/>
      <c r="C257" s="253"/>
      <c r="D257" s="254" t="s">
        <v>146</v>
      </c>
      <c r="E257" s="255" t="s">
        <v>1</v>
      </c>
      <c r="F257" s="256" t="s">
        <v>329</v>
      </c>
      <c r="G257" s="253"/>
      <c r="H257" s="257">
        <v>15.785</v>
      </c>
      <c r="I257" s="258"/>
      <c r="J257" s="253"/>
      <c r="K257" s="253"/>
      <c r="L257" s="259"/>
      <c r="M257" s="260"/>
      <c r="N257" s="261"/>
      <c r="O257" s="261"/>
      <c r="P257" s="261"/>
      <c r="Q257" s="261"/>
      <c r="R257" s="261"/>
      <c r="S257" s="261"/>
      <c r="T257" s="26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3" t="s">
        <v>146</v>
      </c>
      <c r="AU257" s="263" t="s">
        <v>115</v>
      </c>
      <c r="AV257" s="13" t="s">
        <v>115</v>
      </c>
      <c r="AW257" s="13" t="s">
        <v>31</v>
      </c>
      <c r="AX257" s="13" t="s">
        <v>75</v>
      </c>
      <c r="AY257" s="263" t="s">
        <v>137</v>
      </c>
    </row>
    <row r="258" s="15" customFormat="1">
      <c r="A258" s="15"/>
      <c r="B258" s="286"/>
      <c r="C258" s="287"/>
      <c r="D258" s="254" t="s">
        <v>146</v>
      </c>
      <c r="E258" s="288" t="s">
        <v>1</v>
      </c>
      <c r="F258" s="289" t="s">
        <v>330</v>
      </c>
      <c r="G258" s="287"/>
      <c r="H258" s="288" t="s">
        <v>1</v>
      </c>
      <c r="I258" s="290"/>
      <c r="J258" s="287"/>
      <c r="K258" s="287"/>
      <c r="L258" s="291"/>
      <c r="M258" s="292"/>
      <c r="N258" s="293"/>
      <c r="O258" s="293"/>
      <c r="P258" s="293"/>
      <c r="Q258" s="293"/>
      <c r="R258" s="293"/>
      <c r="S258" s="293"/>
      <c r="T258" s="294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95" t="s">
        <v>146</v>
      </c>
      <c r="AU258" s="295" t="s">
        <v>115</v>
      </c>
      <c r="AV258" s="15" t="s">
        <v>80</v>
      </c>
      <c r="AW258" s="15" t="s">
        <v>31</v>
      </c>
      <c r="AX258" s="15" t="s">
        <v>75</v>
      </c>
      <c r="AY258" s="295" t="s">
        <v>137</v>
      </c>
    </row>
    <row r="259" s="13" customFormat="1">
      <c r="A259" s="13"/>
      <c r="B259" s="252"/>
      <c r="C259" s="253"/>
      <c r="D259" s="254" t="s">
        <v>146</v>
      </c>
      <c r="E259" s="255" t="s">
        <v>1</v>
      </c>
      <c r="F259" s="256" t="s">
        <v>331</v>
      </c>
      <c r="G259" s="253"/>
      <c r="H259" s="257">
        <v>6.165</v>
      </c>
      <c r="I259" s="258"/>
      <c r="J259" s="253"/>
      <c r="K259" s="253"/>
      <c r="L259" s="259"/>
      <c r="M259" s="260"/>
      <c r="N259" s="261"/>
      <c r="O259" s="261"/>
      <c r="P259" s="261"/>
      <c r="Q259" s="261"/>
      <c r="R259" s="261"/>
      <c r="S259" s="261"/>
      <c r="T259" s="26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63" t="s">
        <v>146</v>
      </c>
      <c r="AU259" s="263" t="s">
        <v>115</v>
      </c>
      <c r="AV259" s="13" t="s">
        <v>115</v>
      </c>
      <c r="AW259" s="13" t="s">
        <v>31</v>
      </c>
      <c r="AX259" s="13" t="s">
        <v>75</v>
      </c>
      <c r="AY259" s="263" t="s">
        <v>137</v>
      </c>
    </row>
    <row r="260" s="13" customFormat="1">
      <c r="A260" s="13"/>
      <c r="B260" s="252"/>
      <c r="C260" s="253"/>
      <c r="D260" s="254" t="s">
        <v>146</v>
      </c>
      <c r="E260" s="255" t="s">
        <v>1</v>
      </c>
      <c r="F260" s="256" t="s">
        <v>332</v>
      </c>
      <c r="G260" s="253"/>
      <c r="H260" s="257">
        <v>13.994999999999999</v>
      </c>
      <c r="I260" s="258"/>
      <c r="J260" s="253"/>
      <c r="K260" s="253"/>
      <c r="L260" s="259"/>
      <c r="M260" s="260"/>
      <c r="N260" s="261"/>
      <c r="O260" s="261"/>
      <c r="P260" s="261"/>
      <c r="Q260" s="261"/>
      <c r="R260" s="261"/>
      <c r="S260" s="261"/>
      <c r="T260" s="26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63" t="s">
        <v>146</v>
      </c>
      <c r="AU260" s="263" t="s">
        <v>115</v>
      </c>
      <c r="AV260" s="13" t="s">
        <v>115</v>
      </c>
      <c r="AW260" s="13" t="s">
        <v>31</v>
      </c>
      <c r="AX260" s="13" t="s">
        <v>75</v>
      </c>
      <c r="AY260" s="263" t="s">
        <v>137</v>
      </c>
    </row>
    <row r="261" s="13" customFormat="1">
      <c r="A261" s="13"/>
      <c r="B261" s="252"/>
      <c r="C261" s="253"/>
      <c r="D261" s="254" t="s">
        <v>146</v>
      </c>
      <c r="E261" s="255" t="s">
        <v>1</v>
      </c>
      <c r="F261" s="256" t="s">
        <v>333</v>
      </c>
      <c r="G261" s="253"/>
      <c r="H261" s="257">
        <v>4.6040000000000001</v>
      </c>
      <c r="I261" s="258"/>
      <c r="J261" s="253"/>
      <c r="K261" s="253"/>
      <c r="L261" s="259"/>
      <c r="M261" s="260"/>
      <c r="N261" s="261"/>
      <c r="O261" s="261"/>
      <c r="P261" s="261"/>
      <c r="Q261" s="261"/>
      <c r="R261" s="261"/>
      <c r="S261" s="261"/>
      <c r="T261" s="26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3" t="s">
        <v>146</v>
      </c>
      <c r="AU261" s="263" t="s">
        <v>115</v>
      </c>
      <c r="AV261" s="13" t="s">
        <v>115</v>
      </c>
      <c r="AW261" s="13" t="s">
        <v>31</v>
      </c>
      <c r="AX261" s="13" t="s">
        <v>75</v>
      </c>
      <c r="AY261" s="263" t="s">
        <v>137</v>
      </c>
    </row>
    <row r="262" s="14" customFormat="1">
      <c r="A262" s="14"/>
      <c r="B262" s="264"/>
      <c r="C262" s="265"/>
      <c r="D262" s="254" t="s">
        <v>146</v>
      </c>
      <c r="E262" s="266" t="s">
        <v>1</v>
      </c>
      <c r="F262" s="267" t="s">
        <v>149</v>
      </c>
      <c r="G262" s="265"/>
      <c r="H262" s="268">
        <v>62.786000000000001</v>
      </c>
      <c r="I262" s="269"/>
      <c r="J262" s="265"/>
      <c r="K262" s="265"/>
      <c r="L262" s="270"/>
      <c r="M262" s="271"/>
      <c r="N262" s="272"/>
      <c r="O262" s="272"/>
      <c r="P262" s="272"/>
      <c r="Q262" s="272"/>
      <c r="R262" s="272"/>
      <c r="S262" s="272"/>
      <c r="T262" s="27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74" t="s">
        <v>146</v>
      </c>
      <c r="AU262" s="274" t="s">
        <v>115</v>
      </c>
      <c r="AV262" s="14" t="s">
        <v>144</v>
      </c>
      <c r="AW262" s="14" t="s">
        <v>31</v>
      </c>
      <c r="AX262" s="14" t="s">
        <v>80</v>
      </c>
      <c r="AY262" s="274" t="s">
        <v>137</v>
      </c>
    </row>
    <row r="263" s="2" customFormat="1" ht="24.15" customHeight="1">
      <c r="A263" s="39"/>
      <c r="B263" s="40"/>
      <c r="C263" s="238" t="s">
        <v>334</v>
      </c>
      <c r="D263" s="238" t="s">
        <v>140</v>
      </c>
      <c r="E263" s="239" t="s">
        <v>335</v>
      </c>
      <c r="F263" s="240" t="s">
        <v>336</v>
      </c>
      <c r="G263" s="241" t="s">
        <v>143</v>
      </c>
      <c r="H263" s="242">
        <v>134.34999999999999</v>
      </c>
      <c r="I263" s="243"/>
      <c r="J263" s="244">
        <f>ROUND(I263*H263,2)</f>
        <v>0</v>
      </c>
      <c r="K263" s="245"/>
      <c r="L263" s="45"/>
      <c r="M263" s="246" t="s">
        <v>1</v>
      </c>
      <c r="N263" s="247" t="s">
        <v>41</v>
      </c>
      <c r="O263" s="98"/>
      <c r="P263" s="248">
        <f>O263*H263</f>
        <v>0</v>
      </c>
      <c r="Q263" s="248">
        <v>0</v>
      </c>
      <c r="R263" s="248">
        <f>Q263*H263</f>
        <v>0</v>
      </c>
      <c r="S263" s="248">
        <v>0.02</v>
      </c>
      <c r="T263" s="249">
        <f>S263*H263</f>
        <v>2.6869999999999998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50" t="s">
        <v>144</v>
      </c>
      <c r="AT263" s="250" t="s">
        <v>140</v>
      </c>
      <c r="AU263" s="250" t="s">
        <v>115</v>
      </c>
      <c r="AY263" s="18" t="s">
        <v>137</v>
      </c>
      <c r="BE263" s="251">
        <f>IF(N263="základná",J263,0)</f>
        <v>0</v>
      </c>
      <c r="BF263" s="251">
        <f>IF(N263="znížená",J263,0)</f>
        <v>0</v>
      </c>
      <c r="BG263" s="251">
        <f>IF(N263="zákl. prenesená",J263,0)</f>
        <v>0</v>
      </c>
      <c r="BH263" s="251">
        <f>IF(N263="zníž. prenesená",J263,0)</f>
        <v>0</v>
      </c>
      <c r="BI263" s="251">
        <f>IF(N263="nulová",J263,0)</f>
        <v>0</v>
      </c>
      <c r="BJ263" s="18" t="s">
        <v>115</v>
      </c>
      <c r="BK263" s="251">
        <f>ROUND(I263*H263,2)</f>
        <v>0</v>
      </c>
      <c r="BL263" s="18" t="s">
        <v>144</v>
      </c>
      <c r="BM263" s="250" t="s">
        <v>337</v>
      </c>
    </row>
    <row r="264" s="15" customFormat="1">
      <c r="A264" s="15"/>
      <c r="B264" s="286"/>
      <c r="C264" s="287"/>
      <c r="D264" s="254" t="s">
        <v>146</v>
      </c>
      <c r="E264" s="288" t="s">
        <v>1</v>
      </c>
      <c r="F264" s="289" t="s">
        <v>338</v>
      </c>
      <c r="G264" s="287"/>
      <c r="H264" s="288" t="s">
        <v>1</v>
      </c>
      <c r="I264" s="290"/>
      <c r="J264" s="287"/>
      <c r="K264" s="287"/>
      <c r="L264" s="291"/>
      <c r="M264" s="292"/>
      <c r="N264" s="293"/>
      <c r="O264" s="293"/>
      <c r="P264" s="293"/>
      <c r="Q264" s="293"/>
      <c r="R264" s="293"/>
      <c r="S264" s="293"/>
      <c r="T264" s="294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95" t="s">
        <v>146</v>
      </c>
      <c r="AU264" s="295" t="s">
        <v>115</v>
      </c>
      <c r="AV264" s="15" t="s">
        <v>80</v>
      </c>
      <c r="AW264" s="15" t="s">
        <v>31</v>
      </c>
      <c r="AX264" s="15" t="s">
        <v>75</v>
      </c>
      <c r="AY264" s="295" t="s">
        <v>137</v>
      </c>
    </row>
    <row r="265" s="13" customFormat="1">
      <c r="A265" s="13"/>
      <c r="B265" s="252"/>
      <c r="C265" s="253"/>
      <c r="D265" s="254" t="s">
        <v>146</v>
      </c>
      <c r="E265" s="255" t="s">
        <v>1</v>
      </c>
      <c r="F265" s="256" t="s">
        <v>339</v>
      </c>
      <c r="G265" s="253"/>
      <c r="H265" s="257">
        <v>21.43</v>
      </c>
      <c r="I265" s="258"/>
      <c r="J265" s="253"/>
      <c r="K265" s="253"/>
      <c r="L265" s="259"/>
      <c r="M265" s="260"/>
      <c r="N265" s="261"/>
      <c r="O265" s="261"/>
      <c r="P265" s="261"/>
      <c r="Q265" s="261"/>
      <c r="R265" s="261"/>
      <c r="S265" s="261"/>
      <c r="T265" s="26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63" t="s">
        <v>146</v>
      </c>
      <c r="AU265" s="263" t="s">
        <v>115</v>
      </c>
      <c r="AV265" s="13" t="s">
        <v>115</v>
      </c>
      <c r="AW265" s="13" t="s">
        <v>31</v>
      </c>
      <c r="AX265" s="13" t="s">
        <v>75</v>
      </c>
      <c r="AY265" s="263" t="s">
        <v>137</v>
      </c>
    </row>
    <row r="266" s="13" customFormat="1">
      <c r="A266" s="13"/>
      <c r="B266" s="252"/>
      <c r="C266" s="253"/>
      <c r="D266" s="254" t="s">
        <v>146</v>
      </c>
      <c r="E266" s="255" t="s">
        <v>1</v>
      </c>
      <c r="F266" s="256" t="s">
        <v>340</v>
      </c>
      <c r="G266" s="253"/>
      <c r="H266" s="257">
        <v>10.779999999999999</v>
      </c>
      <c r="I266" s="258"/>
      <c r="J266" s="253"/>
      <c r="K266" s="253"/>
      <c r="L266" s="259"/>
      <c r="M266" s="260"/>
      <c r="N266" s="261"/>
      <c r="O266" s="261"/>
      <c r="P266" s="261"/>
      <c r="Q266" s="261"/>
      <c r="R266" s="261"/>
      <c r="S266" s="261"/>
      <c r="T266" s="26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63" t="s">
        <v>146</v>
      </c>
      <c r="AU266" s="263" t="s">
        <v>115</v>
      </c>
      <c r="AV266" s="13" t="s">
        <v>115</v>
      </c>
      <c r="AW266" s="13" t="s">
        <v>31</v>
      </c>
      <c r="AX266" s="13" t="s">
        <v>75</v>
      </c>
      <c r="AY266" s="263" t="s">
        <v>137</v>
      </c>
    </row>
    <row r="267" s="13" customFormat="1">
      <c r="A267" s="13"/>
      <c r="B267" s="252"/>
      <c r="C267" s="253"/>
      <c r="D267" s="254" t="s">
        <v>146</v>
      </c>
      <c r="E267" s="255" t="s">
        <v>1</v>
      </c>
      <c r="F267" s="256" t="s">
        <v>341</v>
      </c>
      <c r="G267" s="253"/>
      <c r="H267" s="257">
        <v>10.140000000000001</v>
      </c>
      <c r="I267" s="258"/>
      <c r="J267" s="253"/>
      <c r="K267" s="253"/>
      <c r="L267" s="259"/>
      <c r="M267" s="260"/>
      <c r="N267" s="261"/>
      <c r="O267" s="261"/>
      <c r="P267" s="261"/>
      <c r="Q267" s="261"/>
      <c r="R267" s="261"/>
      <c r="S267" s="261"/>
      <c r="T267" s="26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63" t="s">
        <v>146</v>
      </c>
      <c r="AU267" s="263" t="s">
        <v>115</v>
      </c>
      <c r="AV267" s="13" t="s">
        <v>115</v>
      </c>
      <c r="AW267" s="13" t="s">
        <v>31</v>
      </c>
      <c r="AX267" s="13" t="s">
        <v>75</v>
      </c>
      <c r="AY267" s="263" t="s">
        <v>137</v>
      </c>
    </row>
    <row r="268" s="16" customFormat="1">
      <c r="A268" s="16"/>
      <c r="B268" s="296"/>
      <c r="C268" s="297"/>
      <c r="D268" s="254" t="s">
        <v>146</v>
      </c>
      <c r="E268" s="298" t="s">
        <v>1</v>
      </c>
      <c r="F268" s="299" t="s">
        <v>342</v>
      </c>
      <c r="G268" s="297"/>
      <c r="H268" s="300">
        <v>42.350000000000001</v>
      </c>
      <c r="I268" s="301"/>
      <c r="J268" s="297"/>
      <c r="K268" s="297"/>
      <c r="L268" s="302"/>
      <c r="M268" s="303"/>
      <c r="N268" s="304"/>
      <c r="O268" s="304"/>
      <c r="P268" s="304"/>
      <c r="Q268" s="304"/>
      <c r="R268" s="304"/>
      <c r="S268" s="304"/>
      <c r="T268" s="305"/>
      <c r="U268" s="16"/>
      <c r="V268" s="16"/>
      <c r="W268" s="16"/>
      <c r="X268" s="16"/>
      <c r="Y268" s="16"/>
      <c r="Z268" s="16"/>
      <c r="AA268" s="16"/>
      <c r="AB268" s="16"/>
      <c r="AC268" s="16"/>
      <c r="AD268" s="16"/>
      <c r="AE268" s="16"/>
      <c r="AT268" s="306" t="s">
        <v>146</v>
      </c>
      <c r="AU268" s="306" t="s">
        <v>115</v>
      </c>
      <c r="AV268" s="16" t="s">
        <v>138</v>
      </c>
      <c r="AW268" s="16" t="s">
        <v>31</v>
      </c>
      <c r="AX268" s="16" t="s">
        <v>75</v>
      </c>
      <c r="AY268" s="306" t="s">
        <v>137</v>
      </c>
    </row>
    <row r="269" s="15" customFormat="1">
      <c r="A269" s="15"/>
      <c r="B269" s="286"/>
      <c r="C269" s="287"/>
      <c r="D269" s="254" t="s">
        <v>146</v>
      </c>
      <c r="E269" s="288" t="s">
        <v>1</v>
      </c>
      <c r="F269" s="289" t="s">
        <v>343</v>
      </c>
      <c r="G269" s="287"/>
      <c r="H269" s="288" t="s">
        <v>1</v>
      </c>
      <c r="I269" s="290"/>
      <c r="J269" s="287"/>
      <c r="K269" s="287"/>
      <c r="L269" s="291"/>
      <c r="M269" s="292"/>
      <c r="N269" s="293"/>
      <c r="O269" s="293"/>
      <c r="P269" s="293"/>
      <c r="Q269" s="293"/>
      <c r="R269" s="293"/>
      <c r="S269" s="293"/>
      <c r="T269" s="294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95" t="s">
        <v>146</v>
      </c>
      <c r="AU269" s="295" t="s">
        <v>115</v>
      </c>
      <c r="AV269" s="15" t="s">
        <v>80</v>
      </c>
      <c r="AW269" s="15" t="s">
        <v>31</v>
      </c>
      <c r="AX269" s="15" t="s">
        <v>75</v>
      </c>
      <c r="AY269" s="295" t="s">
        <v>137</v>
      </c>
    </row>
    <row r="270" s="13" customFormat="1">
      <c r="A270" s="13"/>
      <c r="B270" s="252"/>
      <c r="C270" s="253"/>
      <c r="D270" s="254" t="s">
        <v>146</v>
      </c>
      <c r="E270" s="255" t="s">
        <v>1</v>
      </c>
      <c r="F270" s="256" t="s">
        <v>344</v>
      </c>
      <c r="G270" s="253"/>
      <c r="H270" s="257">
        <v>51.890000000000001</v>
      </c>
      <c r="I270" s="258"/>
      <c r="J270" s="253"/>
      <c r="K270" s="253"/>
      <c r="L270" s="259"/>
      <c r="M270" s="260"/>
      <c r="N270" s="261"/>
      <c r="O270" s="261"/>
      <c r="P270" s="261"/>
      <c r="Q270" s="261"/>
      <c r="R270" s="261"/>
      <c r="S270" s="261"/>
      <c r="T270" s="26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63" t="s">
        <v>146</v>
      </c>
      <c r="AU270" s="263" t="s">
        <v>115</v>
      </c>
      <c r="AV270" s="13" t="s">
        <v>115</v>
      </c>
      <c r="AW270" s="13" t="s">
        <v>31</v>
      </c>
      <c r="AX270" s="13" t="s">
        <v>75</v>
      </c>
      <c r="AY270" s="263" t="s">
        <v>137</v>
      </c>
    </row>
    <row r="271" s="13" customFormat="1">
      <c r="A271" s="13"/>
      <c r="B271" s="252"/>
      <c r="C271" s="253"/>
      <c r="D271" s="254" t="s">
        <v>146</v>
      </c>
      <c r="E271" s="255" t="s">
        <v>1</v>
      </c>
      <c r="F271" s="256" t="s">
        <v>345</v>
      </c>
      <c r="G271" s="253"/>
      <c r="H271" s="257">
        <v>27.460000000000001</v>
      </c>
      <c r="I271" s="258"/>
      <c r="J271" s="253"/>
      <c r="K271" s="253"/>
      <c r="L271" s="259"/>
      <c r="M271" s="260"/>
      <c r="N271" s="261"/>
      <c r="O271" s="261"/>
      <c r="P271" s="261"/>
      <c r="Q271" s="261"/>
      <c r="R271" s="261"/>
      <c r="S271" s="261"/>
      <c r="T271" s="26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63" t="s">
        <v>146</v>
      </c>
      <c r="AU271" s="263" t="s">
        <v>115</v>
      </c>
      <c r="AV271" s="13" t="s">
        <v>115</v>
      </c>
      <c r="AW271" s="13" t="s">
        <v>31</v>
      </c>
      <c r="AX271" s="13" t="s">
        <v>75</v>
      </c>
      <c r="AY271" s="263" t="s">
        <v>137</v>
      </c>
    </row>
    <row r="272" s="13" customFormat="1">
      <c r="A272" s="13"/>
      <c r="B272" s="252"/>
      <c r="C272" s="253"/>
      <c r="D272" s="254" t="s">
        <v>146</v>
      </c>
      <c r="E272" s="255" t="s">
        <v>1</v>
      </c>
      <c r="F272" s="256" t="s">
        <v>346</v>
      </c>
      <c r="G272" s="253"/>
      <c r="H272" s="257">
        <v>12.65</v>
      </c>
      <c r="I272" s="258"/>
      <c r="J272" s="253"/>
      <c r="K272" s="253"/>
      <c r="L272" s="259"/>
      <c r="M272" s="260"/>
      <c r="N272" s="261"/>
      <c r="O272" s="261"/>
      <c r="P272" s="261"/>
      <c r="Q272" s="261"/>
      <c r="R272" s="261"/>
      <c r="S272" s="261"/>
      <c r="T272" s="26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63" t="s">
        <v>146</v>
      </c>
      <c r="AU272" s="263" t="s">
        <v>115</v>
      </c>
      <c r="AV272" s="13" t="s">
        <v>115</v>
      </c>
      <c r="AW272" s="13" t="s">
        <v>31</v>
      </c>
      <c r="AX272" s="13" t="s">
        <v>75</v>
      </c>
      <c r="AY272" s="263" t="s">
        <v>137</v>
      </c>
    </row>
    <row r="273" s="16" customFormat="1">
      <c r="A273" s="16"/>
      <c r="B273" s="296"/>
      <c r="C273" s="297"/>
      <c r="D273" s="254" t="s">
        <v>146</v>
      </c>
      <c r="E273" s="298" t="s">
        <v>1</v>
      </c>
      <c r="F273" s="299" t="s">
        <v>347</v>
      </c>
      <c r="G273" s="297"/>
      <c r="H273" s="300">
        <v>92</v>
      </c>
      <c r="I273" s="301"/>
      <c r="J273" s="297"/>
      <c r="K273" s="297"/>
      <c r="L273" s="302"/>
      <c r="M273" s="303"/>
      <c r="N273" s="304"/>
      <c r="O273" s="304"/>
      <c r="P273" s="304"/>
      <c r="Q273" s="304"/>
      <c r="R273" s="304"/>
      <c r="S273" s="304"/>
      <c r="T273" s="305"/>
      <c r="U273" s="16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  <c r="AT273" s="306" t="s">
        <v>146</v>
      </c>
      <c r="AU273" s="306" t="s">
        <v>115</v>
      </c>
      <c r="AV273" s="16" t="s">
        <v>138</v>
      </c>
      <c r="AW273" s="16" t="s">
        <v>31</v>
      </c>
      <c r="AX273" s="16" t="s">
        <v>75</v>
      </c>
      <c r="AY273" s="306" t="s">
        <v>137</v>
      </c>
    </row>
    <row r="274" s="14" customFormat="1">
      <c r="A274" s="14"/>
      <c r="B274" s="264"/>
      <c r="C274" s="265"/>
      <c r="D274" s="254" t="s">
        <v>146</v>
      </c>
      <c r="E274" s="266" t="s">
        <v>1</v>
      </c>
      <c r="F274" s="267" t="s">
        <v>149</v>
      </c>
      <c r="G274" s="265"/>
      <c r="H274" s="268">
        <v>134.34999999999999</v>
      </c>
      <c r="I274" s="269"/>
      <c r="J274" s="265"/>
      <c r="K274" s="265"/>
      <c r="L274" s="270"/>
      <c r="M274" s="271"/>
      <c r="N274" s="272"/>
      <c r="O274" s="272"/>
      <c r="P274" s="272"/>
      <c r="Q274" s="272"/>
      <c r="R274" s="272"/>
      <c r="S274" s="272"/>
      <c r="T274" s="27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74" t="s">
        <v>146</v>
      </c>
      <c r="AU274" s="274" t="s">
        <v>115</v>
      </c>
      <c r="AV274" s="14" t="s">
        <v>144</v>
      </c>
      <c r="AW274" s="14" t="s">
        <v>31</v>
      </c>
      <c r="AX274" s="14" t="s">
        <v>80</v>
      </c>
      <c r="AY274" s="274" t="s">
        <v>137</v>
      </c>
    </row>
    <row r="275" s="2" customFormat="1" ht="33" customHeight="1">
      <c r="A275" s="39"/>
      <c r="B275" s="40"/>
      <c r="C275" s="238" t="s">
        <v>348</v>
      </c>
      <c r="D275" s="238" t="s">
        <v>140</v>
      </c>
      <c r="E275" s="239" t="s">
        <v>349</v>
      </c>
      <c r="F275" s="240" t="s">
        <v>350</v>
      </c>
      <c r="G275" s="241" t="s">
        <v>351</v>
      </c>
      <c r="H275" s="242">
        <v>5.4379999999999997</v>
      </c>
      <c r="I275" s="243"/>
      <c r="J275" s="244">
        <f>ROUND(I275*H275,2)</f>
        <v>0</v>
      </c>
      <c r="K275" s="245"/>
      <c r="L275" s="45"/>
      <c r="M275" s="246" t="s">
        <v>1</v>
      </c>
      <c r="N275" s="247" t="s">
        <v>41</v>
      </c>
      <c r="O275" s="98"/>
      <c r="P275" s="248">
        <f>O275*H275</f>
        <v>0</v>
      </c>
      <c r="Q275" s="248">
        <v>0</v>
      </c>
      <c r="R275" s="248">
        <f>Q275*H275</f>
        <v>0</v>
      </c>
      <c r="S275" s="248">
        <v>2.2000000000000002</v>
      </c>
      <c r="T275" s="249">
        <f>S275*H275</f>
        <v>11.9636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50" t="s">
        <v>144</v>
      </c>
      <c r="AT275" s="250" t="s">
        <v>140</v>
      </c>
      <c r="AU275" s="250" t="s">
        <v>115</v>
      </c>
      <c r="AY275" s="18" t="s">
        <v>137</v>
      </c>
      <c r="BE275" s="251">
        <f>IF(N275="základná",J275,0)</f>
        <v>0</v>
      </c>
      <c r="BF275" s="251">
        <f>IF(N275="znížená",J275,0)</f>
        <v>0</v>
      </c>
      <c r="BG275" s="251">
        <f>IF(N275="zákl. prenesená",J275,0)</f>
        <v>0</v>
      </c>
      <c r="BH275" s="251">
        <f>IF(N275="zníž. prenesená",J275,0)</f>
        <v>0</v>
      </c>
      <c r="BI275" s="251">
        <f>IF(N275="nulová",J275,0)</f>
        <v>0</v>
      </c>
      <c r="BJ275" s="18" t="s">
        <v>115</v>
      </c>
      <c r="BK275" s="251">
        <f>ROUND(I275*H275,2)</f>
        <v>0</v>
      </c>
      <c r="BL275" s="18" t="s">
        <v>144</v>
      </c>
      <c r="BM275" s="250" t="s">
        <v>352</v>
      </c>
    </row>
    <row r="276" s="15" customFormat="1">
      <c r="A276" s="15"/>
      <c r="B276" s="286"/>
      <c r="C276" s="287"/>
      <c r="D276" s="254" t="s">
        <v>146</v>
      </c>
      <c r="E276" s="288" t="s">
        <v>1</v>
      </c>
      <c r="F276" s="289" t="s">
        <v>338</v>
      </c>
      <c r="G276" s="287"/>
      <c r="H276" s="288" t="s">
        <v>1</v>
      </c>
      <c r="I276" s="290"/>
      <c r="J276" s="287"/>
      <c r="K276" s="287"/>
      <c r="L276" s="291"/>
      <c r="M276" s="292"/>
      <c r="N276" s="293"/>
      <c r="O276" s="293"/>
      <c r="P276" s="293"/>
      <c r="Q276" s="293"/>
      <c r="R276" s="293"/>
      <c r="S276" s="293"/>
      <c r="T276" s="294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95" t="s">
        <v>146</v>
      </c>
      <c r="AU276" s="295" t="s">
        <v>115</v>
      </c>
      <c r="AV276" s="15" t="s">
        <v>80</v>
      </c>
      <c r="AW276" s="15" t="s">
        <v>31</v>
      </c>
      <c r="AX276" s="15" t="s">
        <v>75</v>
      </c>
      <c r="AY276" s="295" t="s">
        <v>137</v>
      </c>
    </row>
    <row r="277" s="13" customFormat="1">
      <c r="A277" s="13"/>
      <c r="B277" s="252"/>
      <c r="C277" s="253"/>
      <c r="D277" s="254" t="s">
        <v>146</v>
      </c>
      <c r="E277" s="255" t="s">
        <v>1</v>
      </c>
      <c r="F277" s="256" t="s">
        <v>353</v>
      </c>
      <c r="G277" s="253"/>
      <c r="H277" s="257">
        <v>1.2709999999999999</v>
      </c>
      <c r="I277" s="258"/>
      <c r="J277" s="253"/>
      <c r="K277" s="253"/>
      <c r="L277" s="259"/>
      <c r="M277" s="260"/>
      <c r="N277" s="261"/>
      <c r="O277" s="261"/>
      <c r="P277" s="261"/>
      <c r="Q277" s="261"/>
      <c r="R277" s="261"/>
      <c r="S277" s="261"/>
      <c r="T277" s="26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63" t="s">
        <v>146</v>
      </c>
      <c r="AU277" s="263" t="s">
        <v>115</v>
      </c>
      <c r="AV277" s="13" t="s">
        <v>115</v>
      </c>
      <c r="AW277" s="13" t="s">
        <v>31</v>
      </c>
      <c r="AX277" s="13" t="s">
        <v>75</v>
      </c>
      <c r="AY277" s="263" t="s">
        <v>137</v>
      </c>
    </row>
    <row r="278" s="15" customFormat="1">
      <c r="A278" s="15"/>
      <c r="B278" s="286"/>
      <c r="C278" s="287"/>
      <c r="D278" s="254" t="s">
        <v>146</v>
      </c>
      <c r="E278" s="288" t="s">
        <v>1</v>
      </c>
      <c r="F278" s="289" t="s">
        <v>343</v>
      </c>
      <c r="G278" s="287"/>
      <c r="H278" s="288" t="s">
        <v>1</v>
      </c>
      <c r="I278" s="290"/>
      <c r="J278" s="287"/>
      <c r="K278" s="287"/>
      <c r="L278" s="291"/>
      <c r="M278" s="292"/>
      <c r="N278" s="293"/>
      <c r="O278" s="293"/>
      <c r="P278" s="293"/>
      <c r="Q278" s="293"/>
      <c r="R278" s="293"/>
      <c r="S278" s="293"/>
      <c r="T278" s="294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95" t="s">
        <v>146</v>
      </c>
      <c r="AU278" s="295" t="s">
        <v>115</v>
      </c>
      <c r="AV278" s="15" t="s">
        <v>80</v>
      </c>
      <c r="AW278" s="15" t="s">
        <v>31</v>
      </c>
      <c r="AX278" s="15" t="s">
        <v>75</v>
      </c>
      <c r="AY278" s="295" t="s">
        <v>137</v>
      </c>
    </row>
    <row r="279" s="13" customFormat="1">
      <c r="A279" s="13"/>
      <c r="B279" s="252"/>
      <c r="C279" s="253"/>
      <c r="D279" s="254" t="s">
        <v>146</v>
      </c>
      <c r="E279" s="255" t="s">
        <v>1</v>
      </c>
      <c r="F279" s="256" t="s">
        <v>354</v>
      </c>
      <c r="G279" s="253"/>
      <c r="H279" s="257">
        <v>1.373</v>
      </c>
      <c r="I279" s="258"/>
      <c r="J279" s="253"/>
      <c r="K279" s="253"/>
      <c r="L279" s="259"/>
      <c r="M279" s="260"/>
      <c r="N279" s="261"/>
      <c r="O279" s="261"/>
      <c r="P279" s="261"/>
      <c r="Q279" s="261"/>
      <c r="R279" s="261"/>
      <c r="S279" s="261"/>
      <c r="T279" s="26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63" t="s">
        <v>146</v>
      </c>
      <c r="AU279" s="263" t="s">
        <v>115</v>
      </c>
      <c r="AV279" s="13" t="s">
        <v>115</v>
      </c>
      <c r="AW279" s="13" t="s">
        <v>31</v>
      </c>
      <c r="AX279" s="13" t="s">
        <v>75</v>
      </c>
      <c r="AY279" s="263" t="s">
        <v>137</v>
      </c>
    </row>
    <row r="280" s="13" customFormat="1">
      <c r="A280" s="13"/>
      <c r="B280" s="252"/>
      <c r="C280" s="253"/>
      <c r="D280" s="254" t="s">
        <v>146</v>
      </c>
      <c r="E280" s="255" t="s">
        <v>1</v>
      </c>
      <c r="F280" s="256" t="s">
        <v>355</v>
      </c>
      <c r="G280" s="253"/>
      <c r="H280" s="257">
        <v>2.794</v>
      </c>
      <c r="I280" s="258"/>
      <c r="J280" s="253"/>
      <c r="K280" s="253"/>
      <c r="L280" s="259"/>
      <c r="M280" s="260"/>
      <c r="N280" s="261"/>
      <c r="O280" s="261"/>
      <c r="P280" s="261"/>
      <c r="Q280" s="261"/>
      <c r="R280" s="261"/>
      <c r="S280" s="261"/>
      <c r="T280" s="26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63" t="s">
        <v>146</v>
      </c>
      <c r="AU280" s="263" t="s">
        <v>115</v>
      </c>
      <c r="AV280" s="13" t="s">
        <v>115</v>
      </c>
      <c r="AW280" s="13" t="s">
        <v>31</v>
      </c>
      <c r="AX280" s="13" t="s">
        <v>75</v>
      </c>
      <c r="AY280" s="263" t="s">
        <v>137</v>
      </c>
    </row>
    <row r="281" s="14" customFormat="1">
      <c r="A281" s="14"/>
      <c r="B281" s="264"/>
      <c r="C281" s="265"/>
      <c r="D281" s="254" t="s">
        <v>146</v>
      </c>
      <c r="E281" s="266" t="s">
        <v>1</v>
      </c>
      <c r="F281" s="267" t="s">
        <v>149</v>
      </c>
      <c r="G281" s="265"/>
      <c r="H281" s="268">
        <v>5.4379999999999997</v>
      </c>
      <c r="I281" s="269"/>
      <c r="J281" s="265"/>
      <c r="K281" s="265"/>
      <c r="L281" s="270"/>
      <c r="M281" s="271"/>
      <c r="N281" s="272"/>
      <c r="O281" s="272"/>
      <c r="P281" s="272"/>
      <c r="Q281" s="272"/>
      <c r="R281" s="272"/>
      <c r="S281" s="272"/>
      <c r="T281" s="27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74" t="s">
        <v>146</v>
      </c>
      <c r="AU281" s="274" t="s">
        <v>115</v>
      </c>
      <c r="AV281" s="14" t="s">
        <v>144</v>
      </c>
      <c r="AW281" s="14" t="s">
        <v>31</v>
      </c>
      <c r="AX281" s="14" t="s">
        <v>80</v>
      </c>
      <c r="AY281" s="274" t="s">
        <v>137</v>
      </c>
    </row>
    <row r="282" s="2" customFormat="1" ht="24.15" customHeight="1">
      <c r="A282" s="39"/>
      <c r="B282" s="40"/>
      <c r="C282" s="238" t="s">
        <v>356</v>
      </c>
      <c r="D282" s="238" t="s">
        <v>140</v>
      </c>
      <c r="E282" s="239" t="s">
        <v>357</v>
      </c>
      <c r="F282" s="240" t="s">
        <v>358</v>
      </c>
      <c r="G282" s="241" t="s">
        <v>143</v>
      </c>
      <c r="H282" s="242">
        <v>70.450000000000003</v>
      </c>
      <c r="I282" s="243"/>
      <c r="J282" s="244">
        <f>ROUND(I282*H282,2)</f>
        <v>0</v>
      </c>
      <c r="K282" s="245"/>
      <c r="L282" s="45"/>
      <c r="M282" s="246" t="s">
        <v>1</v>
      </c>
      <c r="N282" s="247" t="s">
        <v>41</v>
      </c>
      <c r="O282" s="98"/>
      <c r="P282" s="248">
        <f>O282*H282</f>
        <v>0</v>
      </c>
      <c r="Q282" s="248">
        <v>0</v>
      </c>
      <c r="R282" s="248">
        <f>Q282*H282</f>
        <v>0</v>
      </c>
      <c r="S282" s="248">
        <v>0.0044999999999999997</v>
      </c>
      <c r="T282" s="249">
        <f>S282*H282</f>
        <v>0.317025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50" t="s">
        <v>144</v>
      </c>
      <c r="AT282" s="250" t="s">
        <v>140</v>
      </c>
      <c r="AU282" s="250" t="s">
        <v>115</v>
      </c>
      <c r="AY282" s="18" t="s">
        <v>137</v>
      </c>
      <c r="BE282" s="251">
        <f>IF(N282="základná",J282,0)</f>
        <v>0</v>
      </c>
      <c r="BF282" s="251">
        <f>IF(N282="znížená",J282,0)</f>
        <v>0</v>
      </c>
      <c r="BG282" s="251">
        <f>IF(N282="zákl. prenesená",J282,0)</f>
        <v>0</v>
      </c>
      <c r="BH282" s="251">
        <f>IF(N282="zníž. prenesená",J282,0)</f>
        <v>0</v>
      </c>
      <c r="BI282" s="251">
        <f>IF(N282="nulová",J282,0)</f>
        <v>0</v>
      </c>
      <c r="BJ282" s="18" t="s">
        <v>115</v>
      </c>
      <c r="BK282" s="251">
        <f>ROUND(I282*H282,2)</f>
        <v>0</v>
      </c>
      <c r="BL282" s="18" t="s">
        <v>144</v>
      </c>
      <c r="BM282" s="250" t="s">
        <v>359</v>
      </c>
    </row>
    <row r="283" s="15" customFormat="1">
      <c r="A283" s="15"/>
      <c r="B283" s="286"/>
      <c r="C283" s="287"/>
      <c r="D283" s="254" t="s">
        <v>146</v>
      </c>
      <c r="E283" s="288" t="s">
        <v>1</v>
      </c>
      <c r="F283" s="289" t="s">
        <v>343</v>
      </c>
      <c r="G283" s="287"/>
      <c r="H283" s="288" t="s">
        <v>1</v>
      </c>
      <c r="I283" s="290"/>
      <c r="J283" s="287"/>
      <c r="K283" s="287"/>
      <c r="L283" s="291"/>
      <c r="M283" s="292"/>
      <c r="N283" s="293"/>
      <c r="O283" s="293"/>
      <c r="P283" s="293"/>
      <c r="Q283" s="293"/>
      <c r="R283" s="293"/>
      <c r="S283" s="293"/>
      <c r="T283" s="294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95" t="s">
        <v>146</v>
      </c>
      <c r="AU283" s="295" t="s">
        <v>115</v>
      </c>
      <c r="AV283" s="15" t="s">
        <v>80</v>
      </c>
      <c r="AW283" s="15" t="s">
        <v>31</v>
      </c>
      <c r="AX283" s="15" t="s">
        <v>75</v>
      </c>
      <c r="AY283" s="295" t="s">
        <v>137</v>
      </c>
    </row>
    <row r="284" s="13" customFormat="1">
      <c r="A284" s="13"/>
      <c r="B284" s="252"/>
      <c r="C284" s="253"/>
      <c r="D284" s="254" t="s">
        <v>146</v>
      </c>
      <c r="E284" s="255" t="s">
        <v>1</v>
      </c>
      <c r="F284" s="256" t="s">
        <v>360</v>
      </c>
      <c r="G284" s="253"/>
      <c r="H284" s="257">
        <v>27.460000000000001</v>
      </c>
      <c r="I284" s="258"/>
      <c r="J284" s="253"/>
      <c r="K284" s="253"/>
      <c r="L284" s="259"/>
      <c r="M284" s="260"/>
      <c r="N284" s="261"/>
      <c r="O284" s="261"/>
      <c r="P284" s="261"/>
      <c r="Q284" s="261"/>
      <c r="R284" s="261"/>
      <c r="S284" s="261"/>
      <c r="T284" s="26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63" t="s">
        <v>146</v>
      </c>
      <c r="AU284" s="263" t="s">
        <v>115</v>
      </c>
      <c r="AV284" s="13" t="s">
        <v>115</v>
      </c>
      <c r="AW284" s="13" t="s">
        <v>31</v>
      </c>
      <c r="AX284" s="13" t="s">
        <v>75</v>
      </c>
      <c r="AY284" s="263" t="s">
        <v>137</v>
      </c>
    </row>
    <row r="285" s="13" customFormat="1">
      <c r="A285" s="13"/>
      <c r="B285" s="252"/>
      <c r="C285" s="253"/>
      <c r="D285" s="254" t="s">
        <v>146</v>
      </c>
      <c r="E285" s="255" t="s">
        <v>1</v>
      </c>
      <c r="F285" s="256" t="s">
        <v>361</v>
      </c>
      <c r="G285" s="253"/>
      <c r="H285" s="257">
        <v>42.990000000000002</v>
      </c>
      <c r="I285" s="258"/>
      <c r="J285" s="253"/>
      <c r="K285" s="253"/>
      <c r="L285" s="259"/>
      <c r="M285" s="260"/>
      <c r="N285" s="261"/>
      <c r="O285" s="261"/>
      <c r="P285" s="261"/>
      <c r="Q285" s="261"/>
      <c r="R285" s="261"/>
      <c r="S285" s="261"/>
      <c r="T285" s="26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63" t="s">
        <v>146</v>
      </c>
      <c r="AU285" s="263" t="s">
        <v>115</v>
      </c>
      <c r="AV285" s="13" t="s">
        <v>115</v>
      </c>
      <c r="AW285" s="13" t="s">
        <v>31</v>
      </c>
      <c r="AX285" s="13" t="s">
        <v>75</v>
      </c>
      <c r="AY285" s="263" t="s">
        <v>137</v>
      </c>
    </row>
    <row r="286" s="14" customFormat="1">
      <c r="A286" s="14"/>
      <c r="B286" s="264"/>
      <c r="C286" s="265"/>
      <c r="D286" s="254" t="s">
        <v>146</v>
      </c>
      <c r="E286" s="266" t="s">
        <v>1</v>
      </c>
      <c r="F286" s="267" t="s">
        <v>149</v>
      </c>
      <c r="G286" s="265"/>
      <c r="H286" s="268">
        <v>70.450000000000003</v>
      </c>
      <c r="I286" s="269"/>
      <c r="J286" s="265"/>
      <c r="K286" s="265"/>
      <c r="L286" s="270"/>
      <c r="M286" s="271"/>
      <c r="N286" s="272"/>
      <c r="O286" s="272"/>
      <c r="P286" s="272"/>
      <c r="Q286" s="272"/>
      <c r="R286" s="272"/>
      <c r="S286" s="272"/>
      <c r="T286" s="27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74" t="s">
        <v>146</v>
      </c>
      <c r="AU286" s="274" t="s">
        <v>115</v>
      </c>
      <c r="AV286" s="14" t="s">
        <v>144</v>
      </c>
      <c r="AW286" s="14" t="s">
        <v>31</v>
      </c>
      <c r="AX286" s="14" t="s">
        <v>80</v>
      </c>
      <c r="AY286" s="274" t="s">
        <v>137</v>
      </c>
    </row>
    <row r="287" s="2" customFormat="1" ht="37.8" customHeight="1">
      <c r="A287" s="39"/>
      <c r="B287" s="40"/>
      <c r="C287" s="238" t="s">
        <v>362</v>
      </c>
      <c r="D287" s="238" t="s">
        <v>140</v>
      </c>
      <c r="E287" s="239" t="s">
        <v>363</v>
      </c>
      <c r="F287" s="240" t="s">
        <v>364</v>
      </c>
      <c r="G287" s="241" t="s">
        <v>143</v>
      </c>
      <c r="H287" s="242">
        <v>71.790000000000006</v>
      </c>
      <c r="I287" s="243"/>
      <c r="J287" s="244">
        <f>ROUND(I287*H287,2)</f>
        <v>0</v>
      </c>
      <c r="K287" s="245"/>
      <c r="L287" s="45"/>
      <c r="M287" s="246" t="s">
        <v>1</v>
      </c>
      <c r="N287" s="247" t="s">
        <v>41</v>
      </c>
      <c r="O287" s="98"/>
      <c r="P287" s="248">
        <f>O287*H287</f>
        <v>0</v>
      </c>
      <c r="Q287" s="248">
        <v>0</v>
      </c>
      <c r="R287" s="248">
        <f>Q287*H287</f>
        <v>0</v>
      </c>
      <c r="S287" s="248">
        <v>0.01</v>
      </c>
      <c r="T287" s="249">
        <f>S287*H287</f>
        <v>0.71790000000000009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50" t="s">
        <v>144</v>
      </c>
      <c r="AT287" s="250" t="s">
        <v>140</v>
      </c>
      <c r="AU287" s="250" t="s">
        <v>115</v>
      </c>
      <c r="AY287" s="18" t="s">
        <v>137</v>
      </c>
      <c r="BE287" s="251">
        <f>IF(N287="základná",J287,0)</f>
        <v>0</v>
      </c>
      <c r="BF287" s="251">
        <f>IF(N287="znížená",J287,0)</f>
        <v>0</v>
      </c>
      <c r="BG287" s="251">
        <f>IF(N287="zákl. prenesená",J287,0)</f>
        <v>0</v>
      </c>
      <c r="BH287" s="251">
        <f>IF(N287="zníž. prenesená",J287,0)</f>
        <v>0</v>
      </c>
      <c r="BI287" s="251">
        <f>IF(N287="nulová",J287,0)</f>
        <v>0</v>
      </c>
      <c r="BJ287" s="18" t="s">
        <v>115</v>
      </c>
      <c r="BK287" s="251">
        <f>ROUND(I287*H287,2)</f>
        <v>0</v>
      </c>
      <c r="BL287" s="18" t="s">
        <v>144</v>
      </c>
      <c r="BM287" s="250" t="s">
        <v>365</v>
      </c>
    </row>
    <row r="288" s="15" customFormat="1">
      <c r="A288" s="15"/>
      <c r="B288" s="286"/>
      <c r="C288" s="287"/>
      <c r="D288" s="254" t="s">
        <v>146</v>
      </c>
      <c r="E288" s="288" t="s">
        <v>1</v>
      </c>
      <c r="F288" s="289" t="s">
        <v>366</v>
      </c>
      <c r="G288" s="287"/>
      <c r="H288" s="288" t="s">
        <v>1</v>
      </c>
      <c r="I288" s="290"/>
      <c r="J288" s="287"/>
      <c r="K288" s="287"/>
      <c r="L288" s="291"/>
      <c r="M288" s="292"/>
      <c r="N288" s="293"/>
      <c r="O288" s="293"/>
      <c r="P288" s="293"/>
      <c r="Q288" s="293"/>
      <c r="R288" s="293"/>
      <c r="S288" s="293"/>
      <c r="T288" s="294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95" t="s">
        <v>146</v>
      </c>
      <c r="AU288" s="295" t="s">
        <v>115</v>
      </c>
      <c r="AV288" s="15" t="s">
        <v>80</v>
      </c>
      <c r="AW288" s="15" t="s">
        <v>31</v>
      </c>
      <c r="AX288" s="15" t="s">
        <v>75</v>
      </c>
      <c r="AY288" s="295" t="s">
        <v>137</v>
      </c>
    </row>
    <row r="289" s="13" customFormat="1">
      <c r="A289" s="13"/>
      <c r="B289" s="252"/>
      <c r="C289" s="253"/>
      <c r="D289" s="254" t="s">
        <v>146</v>
      </c>
      <c r="E289" s="255" t="s">
        <v>1</v>
      </c>
      <c r="F289" s="256" t="s">
        <v>367</v>
      </c>
      <c r="G289" s="253"/>
      <c r="H289" s="257">
        <v>59.673999999999999</v>
      </c>
      <c r="I289" s="258"/>
      <c r="J289" s="253"/>
      <c r="K289" s="253"/>
      <c r="L289" s="259"/>
      <c r="M289" s="260"/>
      <c r="N289" s="261"/>
      <c r="O289" s="261"/>
      <c r="P289" s="261"/>
      <c r="Q289" s="261"/>
      <c r="R289" s="261"/>
      <c r="S289" s="261"/>
      <c r="T289" s="26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63" t="s">
        <v>146</v>
      </c>
      <c r="AU289" s="263" t="s">
        <v>115</v>
      </c>
      <c r="AV289" s="13" t="s">
        <v>115</v>
      </c>
      <c r="AW289" s="13" t="s">
        <v>31</v>
      </c>
      <c r="AX289" s="13" t="s">
        <v>75</v>
      </c>
      <c r="AY289" s="263" t="s">
        <v>137</v>
      </c>
    </row>
    <row r="290" s="13" customFormat="1">
      <c r="A290" s="13"/>
      <c r="B290" s="252"/>
      <c r="C290" s="253"/>
      <c r="D290" s="254" t="s">
        <v>146</v>
      </c>
      <c r="E290" s="255" t="s">
        <v>1</v>
      </c>
      <c r="F290" s="256" t="s">
        <v>368</v>
      </c>
      <c r="G290" s="253"/>
      <c r="H290" s="257">
        <v>12.116</v>
      </c>
      <c r="I290" s="258"/>
      <c r="J290" s="253"/>
      <c r="K290" s="253"/>
      <c r="L290" s="259"/>
      <c r="M290" s="260"/>
      <c r="N290" s="261"/>
      <c r="O290" s="261"/>
      <c r="P290" s="261"/>
      <c r="Q290" s="261"/>
      <c r="R290" s="261"/>
      <c r="S290" s="261"/>
      <c r="T290" s="26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63" t="s">
        <v>146</v>
      </c>
      <c r="AU290" s="263" t="s">
        <v>115</v>
      </c>
      <c r="AV290" s="13" t="s">
        <v>115</v>
      </c>
      <c r="AW290" s="13" t="s">
        <v>31</v>
      </c>
      <c r="AX290" s="13" t="s">
        <v>75</v>
      </c>
      <c r="AY290" s="263" t="s">
        <v>137</v>
      </c>
    </row>
    <row r="291" s="14" customFormat="1">
      <c r="A291" s="14"/>
      <c r="B291" s="264"/>
      <c r="C291" s="265"/>
      <c r="D291" s="254" t="s">
        <v>146</v>
      </c>
      <c r="E291" s="266" t="s">
        <v>1</v>
      </c>
      <c r="F291" s="267" t="s">
        <v>149</v>
      </c>
      <c r="G291" s="265"/>
      <c r="H291" s="268">
        <v>71.790000000000006</v>
      </c>
      <c r="I291" s="269"/>
      <c r="J291" s="265"/>
      <c r="K291" s="265"/>
      <c r="L291" s="270"/>
      <c r="M291" s="271"/>
      <c r="N291" s="272"/>
      <c r="O291" s="272"/>
      <c r="P291" s="272"/>
      <c r="Q291" s="272"/>
      <c r="R291" s="272"/>
      <c r="S291" s="272"/>
      <c r="T291" s="27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74" t="s">
        <v>146</v>
      </c>
      <c r="AU291" s="274" t="s">
        <v>115</v>
      </c>
      <c r="AV291" s="14" t="s">
        <v>144</v>
      </c>
      <c r="AW291" s="14" t="s">
        <v>31</v>
      </c>
      <c r="AX291" s="14" t="s">
        <v>80</v>
      </c>
      <c r="AY291" s="274" t="s">
        <v>137</v>
      </c>
    </row>
    <row r="292" s="2" customFormat="1" ht="37.8" customHeight="1">
      <c r="A292" s="39"/>
      <c r="B292" s="40"/>
      <c r="C292" s="238" t="s">
        <v>369</v>
      </c>
      <c r="D292" s="238" t="s">
        <v>140</v>
      </c>
      <c r="E292" s="239" t="s">
        <v>370</v>
      </c>
      <c r="F292" s="240" t="s">
        <v>371</v>
      </c>
      <c r="G292" s="241" t="s">
        <v>143</v>
      </c>
      <c r="H292" s="242">
        <v>241.44800000000001</v>
      </c>
      <c r="I292" s="243"/>
      <c r="J292" s="244">
        <f>ROUND(I292*H292,2)</f>
        <v>0</v>
      </c>
      <c r="K292" s="245"/>
      <c r="L292" s="45"/>
      <c r="M292" s="246" t="s">
        <v>1</v>
      </c>
      <c r="N292" s="247" t="s">
        <v>41</v>
      </c>
      <c r="O292" s="98"/>
      <c r="P292" s="248">
        <f>O292*H292</f>
        <v>0</v>
      </c>
      <c r="Q292" s="248">
        <v>0</v>
      </c>
      <c r="R292" s="248">
        <f>Q292*H292</f>
        <v>0</v>
      </c>
      <c r="S292" s="248">
        <v>0.01</v>
      </c>
      <c r="T292" s="249">
        <f>S292*H292</f>
        <v>2.4144800000000002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50" t="s">
        <v>144</v>
      </c>
      <c r="AT292" s="250" t="s">
        <v>140</v>
      </c>
      <c r="AU292" s="250" t="s">
        <v>115</v>
      </c>
      <c r="AY292" s="18" t="s">
        <v>137</v>
      </c>
      <c r="BE292" s="251">
        <f>IF(N292="základná",J292,0)</f>
        <v>0</v>
      </c>
      <c r="BF292" s="251">
        <f>IF(N292="znížená",J292,0)</f>
        <v>0</v>
      </c>
      <c r="BG292" s="251">
        <f>IF(N292="zákl. prenesená",J292,0)</f>
        <v>0</v>
      </c>
      <c r="BH292" s="251">
        <f>IF(N292="zníž. prenesená",J292,0)</f>
        <v>0</v>
      </c>
      <c r="BI292" s="251">
        <f>IF(N292="nulová",J292,0)</f>
        <v>0</v>
      </c>
      <c r="BJ292" s="18" t="s">
        <v>115</v>
      </c>
      <c r="BK292" s="251">
        <f>ROUND(I292*H292,2)</f>
        <v>0</v>
      </c>
      <c r="BL292" s="18" t="s">
        <v>144</v>
      </c>
      <c r="BM292" s="250" t="s">
        <v>372</v>
      </c>
    </row>
    <row r="293" s="13" customFormat="1">
      <c r="A293" s="13"/>
      <c r="B293" s="252"/>
      <c r="C293" s="253"/>
      <c r="D293" s="254" t="s">
        <v>146</v>
      </c>
      <c r="E293" s="255" t="s">
        <v>1</v>
      </c>
      <c r="F293" s="256" t="s">
        <v>373</v>
      </c>
      <c r="G293" s="253"/>
      <c r="H293" s="257">
        <v>21.611000000000001</v>
      </c>
      <c r="I293" s="258"/>
      <c r="J293" s="253"/>
      <c r="K293" s="253"/>
      <c r="L293" s="259"/>
      <c r="M293" s="260"/>
      <c r="N293" s="261"/>
      <c r="O293" s="261"/>
      <c r="P293" s="261"/>
      <c r="Q293" s="261"/>
      <c r="R293" s="261"/>
      <c r="S293" s="261"/>
      <c r="T293" s="26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63" t="s">
        <v>146</v>
      </c>
      <c r="AU293" s="263" t="s">
        <v>115</v>
      </c>
      <c r="AV293" s="13" t="s">
        <v>115</v>
      </c>
      <c r="AW293" s="13" t="s">
        <v>31</v>
      </c>
      <c r="AX293" s="13" t="s">
        <v>75</v>
      </c>
      <c r="AY293" s="263" t="s">
        <v>137</v>
      </c>
    </row>
    <row r="294" s="13" customFormat="1">
      <c r="A294" s="13"/>
      <c r="B294" s="252"/>
      <c r="C294" s="253"/>
      <c r="D294" s="254" t="s">
        <v>146</v>
      </c>
      <c r="E294" s="255" t="s">
        <v>1</v>
      </c>
      <c r="F294" s="256" t="s">
        <v>374</v>
      </c>
      <c r="G294" s="253"/>
      <c r="H294" s="257">
        <v>14.615</v>
      </c>
      <c r="I294" s="258"/>
      <c r="J294" s="253"/>
      <c r="K294" s="253"/>
      <c r="L294" s="259"/>
      <c r="M294" s="260"/>
      <c r="N294" s="261"/>
      <c r="O294" s="261"/>
      <c r="P294" s="261"/>
      <c r="Q294" s="261"/>
      <c r="R294" s="261"/>
      <c r="S294" s="261"/>
      <c r="T294" s="26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63" t="s">
        <v>146</v>
      </c>
      <c r="AU294" s="263" t="s">
        <v>115</v>
      </c>
      <c r="AV294" s="13" t="s">
        <v>115</v>
      </c>
      <c r="AW294" s="13" t="s">
        <v>31</v>
      </c>
      <c r="AX294" s="13" t="s">
        <v>75</v>
      </c>
      <c r="AY294" s="263" t="s">
        <v>137</v>
      </c>
    </row>
    <row r="295" s="13" customFormat="1">
      <c r="A295" s="13"/>
      <c r="B295" s="252"/>
      <c r="C295" s="253"/>
      <c r="D295" s="254" t="s">
        <v>146</v>
      </c>
      <c r="E295" s="255" t="s">
        <v>1</v>
      </c>
      <c r="F295" s="256" t="s">
        <v>375</v>
      </c>
      <c r="G295" s="253"/>
      <c r="H295" s="257">
        <v>31.991</v>
      </c>
      <c r="I295" s="258"/>
      <c r="J295" s="253"/>
      <c r="K295" s="253"/>
      <c r="L295" s="259"/>
      <c r="M295" s="260"/>
      <c r="N295" s="261"/>
      <c r="O295" s="261"/>
      <c r="P295" s="261"/>
      <c r="Q295" s="261"/>
      <c r="R295" s="261"/>
      <c r="S295" s="261"/>
      <c r="T295" s="26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63" t="s">
        <v>146</v>
      </c>
      <c r="AU295" s="263" t="s">
        <v>115</v>
      </c>
      <c r="AV295" s="13" t="s">
        <v>115</v>
      </c>
      <c r="AW295" s="13" t="s">
        <v>31</v>
      </c>
      <c r="AX295" s="13" t="s">
        <v>75</v>
      </c>
      <c r="AY295" s="263" t="s">
        <v>137</v>
      </c>
    </row>
    <row r="296" s="13" customFormat="1">
      <c r="A296" s="13"/>
      <c r="B296" s="252"/>
      <c r="C296" s="253"/>
      <c r="D296" s="254" t="s">
        <v>146</v>
      </c>
      <c r="E296" s="255" t="s">
        <v>1</v>
      </c>
      <c r="F296" s="256" t="s">
        <v>376</v>
      </c>
      <c r="G296" s="253"/>
      <c r="H296" s="257">
        <v>11.754</v>
      </c>
      <c r="I296" s="258"/>
      <c r="J296" s="253"/>
      <c r="K296" s="253"/>
      <c r="L296" s="259"/>
      <c r="M296" s="260"/>
      <c r="N296" s="261"/>
      <c r="O296" s="261"/>
      <c r="P296" s="261"/>
      <c r="Q296" s="261"/>
      <c r="R296" s="261"/>
      <c r="S296" s="261"/>
      <c r="T296" s="26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63" t="s">
        <v>146</v>
      </c>
      <c r="AU296" s="263" t="s">
        <v>115</v>
      </c>
      <c r="AV296" s="13" t="s">
        <v>115</v>
      </c>
      <c r="AW296" s="13" t="s">
        <v>31</v>
      </c>
      <c r="AX296" s="13" t="s">
        <v>75</v>
      </c>
      <c r="AY296" s="263" t="s">
        <v>137</v>
      </c>
    </row>
    <row r="297" s="13" customFormat="1">
      <c r="A297" s="13"/>
      <c r="B297" s="252"/>
      <c r="C297" s="253"/>
      <c r="D297" s="254" t="s">
        <v>146</v>
      </c>
      <c r="E297" s="255" t="s">
        <v>1</v>
      </c>
      <c r="F297" s="256" t="s">
        <v>377</v>
      </c>
      <c r="G297" s="253"/>
      <c r="H297" s="257">
        <v>16.864999999999998</v>
      </c>
      <c r="I297" s="258"/>
      <c r="J297" s="253"/>
      <c r="K297" s="253"/>
      <c r="L297" s="259"/>
      <c r="M297" s="260"/>
      <c r="N297" s="261"/>
      <c r="O297" s="261"/>
      <c r="P297" s="261"/>
      <c r="Q297" s="261"/>
      <c r="R297" s="261"/>
      <c r="S297" s="261"/>
      <c r="T297" s="26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63" t="s">
        <v>146</v>
      </c>
      <c r="AU297" s="263" t="s">
        <v>115</v>
      </c>
      <c r="AV297" s="13" t="s">
        <v>115</v>
      </c>
      <c r="AW297" s="13" t="s">
        <v>31</v>
      </c>
      <c r="AX297" s="13" t="s">
        <v>75</v>
      </c>
      <c r="AY297" s="263" t="s">
        <v>137</v>
      </c>
    </row>
    <row r="298" s="13" customFormat="1">
      <c r="A298" s="13"/>
      <c r="B298" s="252"/>
      <c r="C298" s="253"/>
      <c r="D298" s="254" t="s">
        <v>146</v>
      </c>
      <c r="E298" s="255" t="s">
        <v>1</v>
      </c>
      <c r="F298" s="256" t="s">
        <v>378</v>
      </c>
      <c r="G298" s="253"/>
      <c r="H298" s="257">
        <v>17.337</v>
      </c>
      <c r="I298" s="258"/>
      <c r="J298" s="253"/>
      <c r="K298" s="253"/>
      <c r="L298" s="259"/>
      <c r="M298" s="260"/>
      <c r="N298" s="261"/>
      <c r="O298" s="261"/>
      <c r="P298" s="261"/>
      <c r="Q298" s="261"/>
      <c r="R298" s="261"/>
      <c r="S298" s="261"/>
      <c r="T298" s="26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63" t="s">
        <v>146</v>
      </c>
      <c r="AU298" s="263" t="s">
        <v>115</v>
      </c>
      <c r="AV298" s="13" t="s">
        <v>115</v>
      </c>
      <c r="AW298" s="13" t="s">
        <v>31</v>
      </c>
      <c r="AX298" s="13" t="s">
        <v>75</v>
      </c>
      <c r="AY298" s="263" t="s">
        <v>137</v>
      </c>
    </row>
    <row r="299" s="13" customFormat="1">
      <c r="A299" s="13"/>
      <c r="B299" s="252"/>
      <c r="C299" s="253"/>
      <c r="D299" s="254" t="s">
        <v>146</v>
      </c>
      <c r="E299" s="255" t="s">
        <v>1</v>
      </c>
      <c r="F299" s="256" t="s">
        <v>379</v>
      </c>
      <c r="G299" s="253"/>
      <c r="H299" s="257">
        <v>21.224</v>
      </c>
      <c r="I299" s="258"/>
      <c r="J299" s="253"/>
      <c r="K299" s="253"/>
      <c r="L299" s="259"/>
      <c r="M299" s="260"/>
      <c r="N299" s="261"/>
      <c r="O299" s="261"/>
      <c r="P299" s="261"/>
      <c r="Q299" s="261"/>
      <c r="R299" s="261"/>
      <c r="S299" s="261"/>
      <c r="T299" s="26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63" t="s">
        <v>146</v>
      </c>
      <c r="AU299" s="263" t="s">
        <v>115</v>
      </c>
      <c r="AV299" s="13" t="s">
        <v>115</v>
      </c>
      <c r="AW299" s="13" t="s">
        <v>31</v>
      </c>
      <c r="AX299" s="13" t="s">
        <v>75</v>
      </c>
      <c r="AY299" s="263" t="s">
        <v>137</v>
      </c>
    </row>
    <row r="300" s="13" customFormat="1">
      <c r="A300" s="13"/>
      <c r="B300" s="252"/>
      <c r="C300" s="253"/>
      <c r="D300" s="254" t="s">
        <v>146</v>
      </c>
      <c r="E300" s="255" t="s">
        <v>1</v>
      </c>
      <c r="F300" s="256" t="s">
        <v>380</v>
      </c>
      <c r="G300" s="253"/>
      <c r="H300" s="257">
        <v>22.434999999999999</v>
      </c>
      <c r="I300" s="258"/>
      <c r="J300" s="253"/>
      <c r="K300" s="253"/>
      <c r="L300" s="259"/>
      <c r="M300" s="260"/>
      <c r="N300" s="261"/>
      <c r="O300" s="261"/>
      <c r="P300" s="261"/>
      <c r="Q300" s="261"/>
      <c r="R300" s="261"/>
      <c r="S300" s="261"/>
      <c r="T300" s="26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63" t="s">
        <v>146</v>
      </c>
      <c r="AU300" s="263" t="s">
        <v>115</v>
      </c>
      <c r="AV300" s="13" t="s">
        <v>115</v>
      </c>
      <c r="AW300" s="13" t="s">
        <v>31</v>
      </c>
      <c r="AX300" s="13" t="s">
        <v>75</v>
      </c>
      <c r="AY300" s="263" t="s">
        <v>137</v>
      </c>
    </row>
    <row r="301" s="13" customFormat="1">
      <c r="A301" s="13"/>
      <c r="B301" s="252"/>
      <c r="C301" s="253"/>
      <c r="D301" s="254" t="s">
        <v>146</v>
      </c>
      <c r="E301" s="255" t="s">
        <v>1</v>
      </c>
      <c r="F301" s="256" t="s">
        <v>381</v>
      </c>
      <c r="G301" s="253"/>
      <c r="H301" s="257">
        <v>10.380000000000001</v>
      </c>
      <c r="I301" s="258"/>
      <c r="J301" s="253"/>
      <c r="K301" s="253"/>
      <c r="L301" s="259"/>
      <c r="M301" s="260"/>
      <c r="N301" s="261"/>
      <c r="O301" s="261"/>
      <c r="P301" s="261"/>
      <c r="Q301" s="261"/>
      <c r="R301" s="261"/>
      <c r="S301" s="261"/>
      <c r="T301" s="26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63" t="s">
        <v>146</v>
      </c>
      <c r="AU301" s="263" t="s">
        <v>115</v>
      </c>
      <c r="AV301" s="13" t="s">
        <v>115</v>
      </c>
      <c r="AW301" s="13" t="s">
        <v>31</v>
      </c>
      <c r="AX301" s="13" t="s">
        <v>75</v>
      </c>
      <c r="AY301" s="263" t="s">
        <v>137</v>
      </c>
    </row>
    <row r="302" s="13" customFormat="1">
      <c r="A302" s="13"/>
      <c r="B302" s="252"/>
      <c r="C302" s="253"/>
      <c r="D302" s="254" t="s">
        <v>146</v>
      </c>
      <c r="E302" s="255" t="s">
        <v>1</v>
      </c>
      <c r="F302" s="256" t="s">
        <v>382</v>
      </c>
      <c r="G302" s="253"/>
      <c r="H302" s="257">
        <v>14.84</v>
      </c>
      <c r="I302" s="258"/>
      <c r="J302" s="253"/>
      <c r="K302" s="253"/>
      <c r="L302" s="259"/>
      <c r="M302" s="260"/>
      <c r="N302" s="261"/>
      <c r="O302" s="261"/>
      <c r="P302" s="261"/>
      <c r="Q302" s="261"/>
      <c r="R302" s="261"/>
      <c r="S302" s="261"/>
      <c r="T302" s="26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63" t="s">
        <v>146</v>
      </c>
      <c r="AU302" s="263" t="s">
        <v>115</v>
      </c>
      <c r="AV302" s="13" t="s">
        <v>115</v>
      </c>
      <c r="AW302" s="13" t="s">
        <v>31</v>
      </c>
      <c r="AX302" s="13" t="s">
        <v>75</v>
      </c>
      <c r="AY302" s="263" t="s">
        <v>137</v>
      </c>
    </row>
    <row r="303" s="13" customFormat="1">
      <c r="A303" s="13"/>
      <c r="B303" s="252"/>
      <c r="C303" s="253"/>
      <c r="D303" s="254" t="s">
        <v>146</v>
      </c>
      <c r="E303" s="255" t="s">
        <v>1</v>
      </c>
      <c r="F303" s="256" t="s">
        <v>383</v>
      </c>
      <c r="G303" s="253"/>
      <c r="H303" s="257">
        <v>17.98</v>
      </c>
      <c r="I303" s="258"/>
      <c r="J303" s="253"/>
      <c r="K303" s="253"/>
      <c r="L303" s="259"/>
      <c r="M303" s="260"/>
      <c r="N303" s="261"/>
      <c r="O303" s="261"/>
      <c r="P303" s="261"/>
      <c r="Q303" s="261"/>
      <c r="R303" s="261"/>
      <c r="S303" s="261"/>
      <c r="T303" s="26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63" t="s">
        <v>146</v>
      </c>
      <c r="AU303" s="263" t="s">
        <v>115</v>
      </c>
      <c r="AV303" s="13" t="s">
        <v>115</v>
      </c>
      <c r="AW303" s="13" t="s">
        <v>31</v>
      </c>
      <c r="AX303" s="13" t="s">
        <v>75</v>
      </c>
      <c r="AY303" s="263" t="s">
        <v>137</v>
      </c>
    </row>
    <row r="304" s="13" customFormat="1">
      <c r="A304" s="13"/>
      <c r="B304" s="252"/>
      <c r="C304" s="253"/>
      <c r="D304" s="254" t="s">
        <v>146</v>
      </c>
      <c r="E304" s="255" t="s">
        <v>1</v>
      </c>
      <c r="F304" s="256" t="s">
        <v>384</v>
      </c>
      <c r="G304" s="253"/>
      <c r="H304" s="257">
        <v>11.712</v>
      </c>
      <c r="I304" s="258"/>
      <c r="J304" s="253"/>
      <c r="K304" s="253"/>
      <c r="L304" s="259"/>
      <c r="M304" s="260"/>
      <c r="N304" s="261"/>
      <c r="O304" s="261"/>
      <c r="P304" s="261"/>
      <c r="Q304" s="261"/>
      <c r="R304" s="261"/>
      <c r="S304" s="261"/>
      <c r="T304" s="26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63" t="s">
        <v>146</v>
      </c>
      <c r="AU304" s="263" t="s">
        <v>115</v>
      </c>
      <c r="AV304" s="13" t="s">
        <v>115</v>
      </c>
      <c r="AW304" s="13" t="s">
        <v>31</v>
      </c>
      <c r="AX304" s="13" t="s">
        <v>75</v>
      </c>
      <c r="AY304" s="263" t="s">
        <v>137</v>
      </c>
    </row>
    <row r="305" s="13" customFormat="1">
      <c r="A305" s="13"/>
      <c r="B305" s="252"/>
      <c r="C305" s="253"/>
      <c r="D305" s="254" t="s">
        <v>146</v>
      </c>
      <c r="E305" s="255" t="s">
        <v>1</v>
      </c>
      <c r="F305" s="256" t="s">
        <v>385</v>
      </c>
      <c r="G305" s="253"/>
      <c r="H305" s="257">
        <v>14.124000000000001</v>
      </c>
      <c r="I305" s="258"/>
      <c r="J305" s="253"/>
      <c r="K305" s="253"/>
      <c r="L305" s="259"/>
      <c r="M305" s="260"/>
      <c r="N305" s="261"/>
      <c r="O305" s="261"/>
      <c r="P305" s="261"/>
      <c r="Q305" s="261"/>
      <c r="R305" s="261"/>
      <c r="S305" s="261"/>
      <c r="T305" s="26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63" t="s">
        <v>146</v>
      </c>
      <c r="AU305" s="263" t="s">
        <v>115</v>
      </c>
      <c r="AV305" s="13" t="s">
        <v>115</v>
      </c>
      <c r="AW305" s="13" t="s">
        <v>31</v>
      </c>
      <c r="AX305" s="13" t="s">
        <v>75</v>
      </c>
      <c r="AY305" s="263" t="s">
        <v>137</v>
      </c>
    </row>
    <row r="306" s="13" customFormat="1">
      <c r="A306" s="13"/>
      <c r="B306" s="252"/>
      <c r="C306" s="253"/>
      <c r="D306" s="254" t="s">
        <v>146</v>
      </c>
      <c r="E306" s="255" t="s">
        <v>1</v>
      </c>
      <c r="F306" s="256" t="s">
        <v>386</v>
      </c>
      <c r="G306" s="253"/>
      <c r="H306" s="257">
        <v>14.58</v>
      </c>
      <c r="I306" s="258"/>
      <c r="J306" s="253"/>
      <c r="K306" s="253"/>
      <c r="L306" s="259"/>
      <c r="M306" s="260"/>
      <c r="N306" s="261"/>
      <c r="O306" s="261"/>
      <c r="P306" s="261"/>
      <c r="Q306" s="261"/>
      <c r="R306" s="261"/>
      <c r="S306" s="261"/>
      <c r="T306" s="26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63" t="s">
        <v>146</v>
      </c>
      <c r="AU306" s="263" t="s">
        <v>115</v>
      </c>
      <c r="AV306" s="13" t="s">
        <v>115</v>
      </c>
      <c r="AW306" s="13" t="s">
        <v>31</v>
      </c>
      <c r="AX306" s="13" t="s">
        <v>75</v>
      </c>
      <c r="AY306" s="263" t="s">
        <v>137</v>
      </c>
    </row>
    <row r="307" s="14" customFormat="1">
      <c r="A307" s="14"/>
      <c r="B307" s="264"/>
      <c r="C307" s="265"/>
      <c r="D307" s="254" t="s">
        <v>146</v>
      </c>
      <c r="E307" s="266" t="s">
        <v>1</v>
      </c>
      <c r="F307" s="267" t="s">
        <v>149</v>
      </c>
      <c r="G307" s="265"/>
      <c r="H307" s="268">
        <v>241.44800000000001</v>
      </c>
      <c r="I307" s="269"/>
      <c r="J307" s="265"/>
      <c r="K307" s="265"/>
      <c r="L307" s="270"/>
      <c r="M307" s="271"/>
      <c r="N307" s="272"/>
      <c r="O307" s="272"/>
      <c r="P307" s="272"/>
      <c r="Q307" s="272"/>
      <c r="R307" s="272"/>
      <c r="S307" s="272"/>
      <c r="T307" s="27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74" t="s">
        <v>146</v>
      </c>
      <c r="AU307" s="274" t="s">
        <v>115</v>
      </c>
      <c r="AV307" s="14" t="s">
        <v>144</v>
      </c>
      <c r="AW307" s="14" t="s">
        <v>31</v>
      </c>
      <c r="AX307" s="14" t="s">
        <v>80</v>
      </c>
      <c r="AY307" s="274" t="s">
        <v>137</v>
      </c>
    </row>
    <row r="308" s="2" customFormat="1" ht="37.8" customHeight="1">
      <c r="A308" s="39"/>
      <c r="B308" s="40"/>
      <c r="C308" s="238" t="s">
        <v>387</v>
      </c>
      <c r="D308" s="238" t="s">
        <v>140</v>
      </c>
      <c r="E308" s="239" t="s">
        <v>388</v>
      </c>
      <c r="F308" s="240" t="s">
        <v>389</v>
      </c>
      <c r="G308" s="241" t="s">
        <v>161</v>
      </c>
      <c r="H308" s="242">
        <v>1</v>
      </c>
      <c r="I308" s="243"/>
      <c r="J308" s="244">
        <f>ROUND(I308*H308,2)</f>
        <v>0</v>
      </c>
      <c r="K308" s="245"/>
      <c r="L308" s="45"/>
      <c r="M308" s="246" t="s">
        <v>1</v>
      </c>
      <c r="N308" s="247" t="s">
        <v>41</v>
      </c>
      <c r="O308" s="98"/>
      <c r="P308" s="248">
        <f>O308*H308</f>
        <v>0</v>
      </c>
      <c r="Q308" s="248">
        <v>0</v>
      </c>
      <c r="R308" s="248">
        <f>Q308*H308</f>
        <v>0</v>
      </c>
      <c r="S308" s="248">
        <v>0.219</v>
      </c>
      <c r="T308" s="249">
        <f>S308*H308</f>
        <v>0.219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50" t="s">
        <v>144</v>
      </c>
      <c r="AT308" s="250" t="s">
        <v>140</v>
      </c>
      <c r="AU308" s="250" t="s">
        <v>115</v>
      </c>
      <c r="AY308" s="18" t="s">
        <v>137</v>
      </c>
      <c r="BE308" s="251">
        <f>IF(N308="základná",J308,0)</f>
        <v>0</v>
      </c>
      <c r="BF308" s="251">
        <f>IF(N308="znížená",J308,0)</f>
        <v>0</v>
      </c>
      <c r="BG308" s="251">
        <f>IF(N308="zákl. prenesená",J308,0)</f>
        <v>0</v>
      </c>
      <c r="BH308" s="251">
        <f>IF(N308="zníž. prenesená",J308,0)</f>
        <v>0</v>
      </c>
      <c r="BI308" s="251">
        <f>IF(N308="nulová",J308,0)</f>
        <v>0</v>
      </c>
      <c r="BJ308" s="18" t="s">
        <v>115</v>
      </c>
      <c r="BK308" s="251">
        <f>ROUND(I308*H308,2)</f>
        <v>0</v>
      </c>
      <c r="BL308" s="18" t="s">
        <v>144</v>
      </c>
      <c r="BM308" s="250" t="s">
        <v>390</v>
      </c>
    </row>
    <row r="309" s="2" customFormat="1" ht="33" customHeight="1">
      <c r="A309" s="39"/>
      <c r="B309" s="40"/>
      <c r="C309" s="238" t="s">
        <v>391</v>
      </c>
      <c r="D309" s="238" t="s">
        <v>140</v>
      </c>
      <c r="E309" s="239" t="s">
        <v>392</v>
      </c>
      <c r="F309" s="240" t="s">
        <v>393</v>
      </c>
      <c r="G309" s="241" t="s">
        <v>143</v>
      </c>
      <c r="H309" s="242">
        <v>10.528000000000001</v>
      </c>
      <c r="I309" s="243"/>
      <c r="J309" s="244">
        <f>ROUND(I309*H309,2)</f>
        <v>0</v>
      </c>
      <c r="K309" s="245"/>
      <c r="L309" s="45"/>
      <c r="M309" s="246" t="s">
        <v>1</v>
      </c>
      <c r="N309" s="247" t="s">
        <v>41</v>
      </c>
      <c r="O309" s="98"/>
      <c r="P309" s="248">
        <f>O309*H309</f>
        <v>0</v>
      </c>
      <c r="Q309" s="248">
        <v>0.00042000000000000002</v>
      </c>
      <c r="R309" s="248">
        <f>Q309*H309</f>
        <v>0.0044217600000000003</v>
      </c>
      <c r="S309" s="248">
        <v>0</v>
      </c>
      <c r="T309" s="249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50" t="s">
        <v>144</v>
      </c>
      <c r="AT309" s="250" t="s">
        <v>140</v>
      </c>
      <c r="AU309" s="250" t="s">
        <v>115</v>
      </c>
      <c r="AY309" s="18" t="s">
        <v>137</v>
      </c>
      <c r="BE309" s="251">
        <f>IF(N309="základná",J309,0)</f>
        <v>0</v>
      </c>
      <c r="BF309" s="251">
        <f>IF(N309="znížená",J309,0)</f>
        <v>0</v>
      </c>
      <c r="BG309" s="251">
        <f>IF(N309="zákl. prenesená",J309,0)</f>
        <v>0</v>
      </c>
      <c r="BH309" s="251">
        <f>IF(N309="zníž. prenesená",J309,0)</f>
        <v>0</v>
      </c>
      <c r="BI309" s="251">
        <f>IF(N309="nulová",J309,0)</f>
        <v>0</v>
      </c>
      <c r="BJ309" s="18" t="s">
        <v>115</v>
      </c>
      <c r="BK309" s="251">
        <f>ROUND(I309*H309,2)</f>
        <v>0</v>
      </c>
      <c r="BL309" s="18" t="s">
        <v>144</v>
      </c>
      <c r="BM309" s="250" t="s">
        <v>394</v>
      </c>
    </row>
    <row r="310" s="13" customFormat="1">
      <c r="A310" s="13"/>
      <c r="B310" s="252"/>
      <c r="C310" s="253"/>
      <c r="D310" s="254" t="s">
        <v>146</v>
      </c>
      <c r="E310" s="255" t="s">
        <v>1</v>
      </c>
      <c r="F310" s="256" t="s">
        <v>395</v>
      </c>
      <c r="G310" s="253"/>
      <c r="H310" s="257">
        <v>5.0789999999999997</v>
      </c>
      <c r="I310" s="258"/>
      <c r="J310" s="253"/>
      <c r="K310" s="253"/>
      <c r="L310" s="259"/>
      <c r="M310" s="260"/>
      <c r="N310" s="261"/>
      <c r="O310" s="261"/>
      <c r="P310" s="261"/>
      <c r="Q310" s="261"/>
      <c r="R310" s="261"/>
      <c r="S310" s="261"/>
      <c r="T310" s="26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63" t="s">
        <v>146</v>
      </c>
      <c r="AU310" s="263" t="s">
        <v>115</v>
      </c>
      <c r="AV310" s="13" t="s">
        <v>115</v>
      </c>
      <c r="AW310" s="13" t="s">
        <v>31</v>
      </c>
      <c r="AX310" s="13" t="s">
        <v>75</v>
      </c>
      <c r="AY310" s="263" t="s">
        <v>137</v>
      </c>
    </row>
    <row r="311" s="13" customFormat="1">
      <c r="A311" s="13"/>
      <c r="B311" s="252"/>
      <c r="C311" s="253"/>
      <c r="D311" s="254" t="s">
        <v>146</v>
      </c>
      <c r="E311" s="255" t="s">
        <v>1</v>
      </c>
      <c r="F311" s="256" t="s">
        <v>396</v>
      </c>
      <c r="G311" s="253"/>
      <c r="H311" s="257">
        <v>3.98</v>
      </c>
      <c r="I311" s="258"/>
      <c r="J311" s="253"/>
      <c r="K311" s="253"/>
      <c r="L311" s="259"/>
      <c r="M311" s="260"/>
      <c r="N311" s="261"/>
      <c r="O311" s="261"/>
      <c r="P311" s="261"/>
      <c r="Q311" s="261"/>
      <c r="R311" s="261"/>
      <c r="S311" s="261"/>
      <c r="T311" s="26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63" t="s">
        <v>146</v>
      </c>
      <c r="AU311" s="263" t="s">
        <v>115</v>
      </c>
      <c r="AV311" s="13" t="s">
        <v>115</v>
      </c>
      <c r="AW311" s="13" t="s">
        <v>31</v>
      </c>
      <c r="AX311" s="13" t="s">
        <v>75</v>
      </c>
      <c r="AY311" s="263" t="s">
        <v>137</v>
      </c>
    </row>
    <row r="312" s="13" customFormat="1">
      <c r="A312" s="13"/>
      <c r="B312" s="252"/>
      <c r="C312" s="253"/>
      <c r="D312" s="254" t="s">
        <v>146</v>
      </c>
      <c r="E312" s="255" t="s">
        <v>1</v>
      </c>
      <c r="F312" s="256" t="s">
        <v>397</v>
      </c>
      <c r="G312" s="253"/>
      <c r="H312" s="257">
        <v>1.4690000000000001</v>
      </c>
      <c r="I312" s="258"/>
      <c r="J312" s="253"/>
      <c r="K312" s="253"/>
      <c r="L312" s="259"/>
      <c r="M312" s="260"/>
      <c r="N312" s="261"/>
      <c r="O312" s="261"/>
      <c r="P312" s="261"/>
      <c r="Q312" s="261"/>
      <c r="R312" s="261"/>
      <c r="S312" s="261"/>
      <c r="T312" s="26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63" t="s">
        <v>146</v>
      </c>
      <c r="AU312" s="263" t="s">
        <v>115</v>
      </c>
      <c r="AV312" s="13" t="s">
        <v>115</v>
      </c>
      <c r="AW312" s="13" t="s">
        <v>31</v>
      </c>
      <c r="AX312" s="13" t="s">
        <v>75</v>
      </c>
      <c r="AY312" s="263" t="s">
        <v>137</v>
      </c>
    </row>
    <row r="313" s="14" customFormat="1">
      <c r="A313" s="14"/>
      <c r="B313" s="264"/>
      <c r="C313" s="265"/>
      <c r="D313" s="254" t="s">
        <v>146</v>
      </c>
      <c r="E313" s="266" t="s">
        <v>1</v>
      </c>
      <c r="F313" s="267" t="s">
        <v>149</v>
      </c>
      <c r="G313" s="265"/>
      <c r="H313" s="268">
        <v>10.528000000000001</v>
      </c>
      <c r="I313" s="269"/>
      <c r="J313" s="265"/>
      <c r="K313" s="265"/>
      <c r="L313" s="270"/>
      <c r="M313" s="271"/>
      <c r="N313" s="272"/>
      <c r="O313" s="272"/>
      <c r="P313" s="272"/>
      <c r="Q313" s="272"/>
      <c r="R313" s="272"/>
      <c r="S313" s="272"/>
      <c r="T313" s="27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74" t="s">
        <v>146</v>
      </c>
      <c r="AU313" s="274" t="s">
        <v>115</v>
      </c>
      <c r="AV313" s="14" t="s">
        <v>144</v>
      </c>
      <c r="AW313" s="14" t="s">
        <v>31</v>
      </c>
      <c r="AX313" s="14" t="s">
        <v>80</v>
      </c>
      <c r="AY313" s="274" t="s">
        <v>137</v>
      </c>
    </row>
    <row r="314" s="2" customFormat="1" ht="66.75" customHeight="1">
      <c r="A314" s="39"/>
      <c r="B314" s="40"/>
      <c r="C314" s="238" t="s">
        <v>398</v>
      </c>
      <c r="D314" s="238" t="s">
        <v>140</v>
      </c>
      <c r="E314" s="239" t="s">
        <v>399</v>
      </c>
      <c r="F314" s="240" t="s">
        <v>400</v>
      </c>
      <c r="G314" s="241" t="s">
        <v>401</v>
      </c>
      <c r="H314" s="242">
        <v>96</v>
      </c>
      <c r="I314" s="243"/>
      <c r="J314" s="244">
        <f>ROUND(I314*H314,2)</f>
        <v>0</v>
      </c>
      <c r="K314" s="245"/>
      <c r="L314" s="45"/>
      <c r="M314" s="246" t="s">
        <v>1</v>
      </c>
      <c r="N314" s="247" t="s">
        <v>41</v>
      </c>
      <c r="O314" s="98"/>
      <c r="P314" s="248">
        <f>O314*H314</f>
        <v>0</v>
      </c>
      <c r="Q314" s="248">
        <v>0</v>
      </c>
      <c r="R314" s="248">
        <f>Q314*H314</f>
        <v>0</v>
      </c>
      <c r="S314" s="248">
        <v>0</v>
      </c>
      <c r="T314" s="249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50" t="s">
        <v>144</v>
      </c>
      <c r="AT314" s="250" t="s">
        <v>140</v>
      </c>
      <c r="AU314" s="250" t="s">
        <v>115</v>
      </c>
      <c r="AY314" s="18" t="s">
        <v>137</v>
      </c>
      <c r="BE314" s="251">
        <f>IF(N314="základná",J314,0)</f>
        <v>0</v>
      </c>
      <c r="BF314" s="251">
        <f>IF(N314="znížená",J314,0)</f>
        <v>0</v>
      </c>
      <c r="BG314" s="251">
        <f>IF(N314="zákl. prenesená",J314,0)</f>
        <v>0</v>
      </c>
      <c r="BH314" s="251">
        <f>IF(N314="zníž. prenesená",J314,0)</f>
        <v>0</v>
      </c>
      <c r="BI314" s="251">
        <f>IF(N314="nulová",J314,0)</f>
        <v>0</v>
      </c>
      <c r="BJ314" s="18" t="s">
        <v>115</v>
      </c>
      <c r="BK314" s="251">
        <f>ROUND(I314*H314,2)</f>
        <v>0</v>
      </c>
      <c r="BL314" s="18" t="s">
        <v>144</v>
      </c>
      <c r="BM314" s="250" t="s">
        <v>402</v>
      </c>
    </row>
    <row r="315" s="13" customFormat="1">
      <c r="A315" s="13"/>
      <c r="B315" s="252"/>
      <c r="C315" s="253"/>
      <c r="D315" s="254" t="s">
        <v>146</v>
      </c>
      <c r="E315" s="255" t="s">
        <v>1</v>
      </c>
      <c r="F315" s="256" t="s">
        <v>403</v>
      </c>
      <c r="G315" s="253"/>
      <c r="H315" s="257">
        <v>96</v>
      </c>
      <c r="I315" s="258"/>
      <c r="J315" s="253"/>
      <c r="K315" s="253"/>
      <c r="L315" s="259"/>
      <c r="M315" s="260"/>
      <c r="N315" s="261"/>
      <c r="O315" s="261"/>
      <c r="P315" s="261"/>
      <c r="Q315" s="261"/>
      <c r="R315" s="261"/>
      <c r="S315" s="261"/>
      <c r="T315" s="26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63" t="s">
        <v>146</v>
      </c>
      <c r="AU315" s="263" t="s">
        <v>115</v>
      </c>
      <c r="AV315" s="13" t="s">
        <v>115</v>
      </c>
      <c r="AW315" s="13" t="s">
        <v>31</v>
      </c>
      <c r="AX315" s="13" t="s">
        <v>80</v>
      </c>
      <c r="AY315" s="263" t="s">
        <v>137</v>
      </c>
    </row>
    <row r="316" s="2" customFormat="1" ht="24.15" customHeight="1">
      <c r="A316" s="39"/>
      <c r="B316" s="40"/>
      <c r="C316" s="238" t="s">
        <v>404</v>
      </c>
      <c r="D316" s="238" t="s">
        <v>140</v>
      </c>
      <c r="E316" s="239" t="s">
        <v>405</v>
      </c>
      <c r="F316" s="240" t="s">
        <v>406</v>
      </c>
      <c r="G316" s="241" t="s">
        <v>407</v>
      </c>
      <c r="H316" s="242">
        <v>47.780000000000001</v>
      </c>
      <c r="I316" s="243"/>
      <c r="J316" s="244">
        <f>ROUND(I316*H316,2)</f>
        <v>0</v>
      </c>
      <c r="K316" s="245"/>
      <c r="L316" s="45"/>
      <c r="M316" s="246" t="s">
        <v>1</v>
      </c>
      <c r="N316" s="247" t="s">
        <v>41</v>
      </c>
      <c r="O316" s="98"/>
      <c r="P316" s="248">
        <f>O316*H316</f>
        <v>0</v>
      </c>
      <c r="Q316" s="248">
        <v>0</v>
      </c>
      <c r="R316" s="248">
        <f>Q316*H316</f>
        <v>0</v>
      </c>
      <c r="S316" s="248">
        <v>0</v>
      </c>
      <c r="T316" s="249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50" t="s">
        <v>144</v>
      </c>
      <c r="AT316" s="250" t="s">
        <v>140</v>
      </c>
      <c r="AU316" s="250" t="s">
        <v>115</v>
      </c>
      <c r="AY316" s="18" t="s">
        <v>137</v>
      </c>
      <c r="BE316" s="251">
        <f>IF(N316="základná",J316,0)</f>
        <v>0</v>
      </c>
      <c r="BF316" s="251">
        <f>IF(N316="znížená",J316,0)</f>
        <v>0</v>
      </c>
      <c r="BG316" s="251">
        <f>IF(N316="zákl. prenesená",J316,0)</f>
        <v>0</v>
      </c>
      <c r="BH316" s="251">
        <f>IF(N316="zníž. prenesená",J316,0)</f>
        <v>0</v>
      </c>
      <c r="BI316" s="251">
        <f>IF(N316="nulová",J316,0)</f>
        <v>0</v>
      </c>
      <c r="BJ316" s="18" t="s">
        <v>115</v>
      </c>
      <c r="BK316" s="251">
        <f>ROUND(I316*H316,2)</f>
        <v>0</v>
      </c>
      <c r="BL316" s="18" t="s">
        <v>144</v>
      </c>
      <c r="BM316" s="250" t="s">
        <v>408</v>
      </c>
    </row>
    <row r="317" s="2" customFormat="1" ht="24.15" customHeight="1">
      <c r="A317" s="39"/>
      <c r="B317" s="40"/>
      <c r="C317" s="238" t="s">
        <v>409</v>
      </c>
      <c r="D317" s="238" t="s">
        <v>140</v>
      </c>
      <c r="E317" s="239" t="s">
        <v>410</v>
      </c>
      <c r="F317" s="240" t="s">
        <v>411</v>
      </c>
      <c r="G317" s="241" t="s">
        <v>143</v>
      </c>
      <c r="H317" s="242">
        <v>67.316000000000002</v>
      </c>
      <c r="I317" s="243"/>
      <c r="J317" s="244">
        <f>ROUND(I317*H317,2)</f>
        <v>0</v>
      </c>
      <c r="K317" s="245"/>
      <c r="L317" s="45"/>
      <c r="M317" s="246" t="s">
        <v>1</v>
      </c>
      <c r="N317" s="247" t="s">
        <v>41</v>
      </c>
      <c r="O317" s="98"/>
      <c r="P317" s="248">
        <f>O317*H317</f>
        <v>0</v>
      </c>
      <c r="Q317" s="248">
        <v>0.0019300000000000001</v>
      </c>
      <c r="R317" s="248">
        <f>Q317*H317</f>
        <v>0.12991988000000002</v>
      </c>
      <c r="S317" s="248">
        <v>0</v>
      </c>
      <c r="T317" s="24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50" t="s">
        <v>144</v>
      </c>
      <c r="AT317" s="250" t="s">
        <v>140</v>
      </c>
      <c r="AU317" s="250" t="s">
        <v>115</v>
      </c>
      <c r="AY317" s="18" t="s">
        <v>137</v>
      </c>
      <c r="BE317" s="251">
        <f>IF(N317="základná",J317,0)</f>
        <v>0</v>
      </c>
      <c r="BF317" s="251">
        <f>IF(N317="znížená",J317,0)</f>
        <v>0</v>
      </c>
      <c r="BG317" s="251">
        <f>IF(N317="zákl. prenesená",J317,0)</f>
        <v>0</v>
      </c>
      <c r="BH317" s="251">
        <f>IF(N317="zníž. prenesená",J317,0)</f>
        <v>0</v>
      </c>
      <c r="BI317" s="251">
        <f>IF(N317="nulová",J317,0)</f>
        <v>0</v>
      </c>
      <c r="BJ317" s="18" t="s">
        <v>115</v>
      </c>
      <c r="BK317" s="251">
        <f>ROUND(I317*H317,2)</f>
        <v>0</v>
      </c>
      <c r="BL317" s="18" t="s">
        <v>144</v>
      </c>
      <c r="BM317" s="250" t="s">
        <v>412</v>
      </c>
    </row>
    <row r="318" s="13" customFormat="1">
      <c r="A318" s="13"/>
      <c r="B318" s="252"/>
      <c r="C318" s="253"/>
      <c r="D318" s="254" t="s">
        <v>146</v>
      </c>
      <c r="E318" s="255" t="s">
        <v>1</v>
      </c>
      <c r="F318" s="256" t="s">
        <v>413</v>
      </c>
      <c r="G318" s="253"/>
      <c r="H318" s="257">
        <v>67.316000000000002</v>
      </c>
      <c r="I318" s="258"/>
      <c r="J318" s="253"/>
      <c r="K318" s="253"/>
      <c r="L318" s="259"/>
      <c r="M318" s="260"/>
      <c r="N318" s="261"/>
      <c r="O318" s="261"/>
      <c r="P318" s="261"/>
      <c r="Q318" s="261"/>
      <c r="R318" s="261"/>
      <c r="S318" s="261"/>
      <c r="T318" s="26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63" t="s">
        <v>146</v>
      </c>
      <c r="AU318" s="263" t="s">
        <v>115</v>
      </c>
      <c r="AV318" s="13" t="s">
        <v>115</v>
      </c>
      <c r="AW318" s="13" t="s">
        <v>31</v>
      </c>
      <c r="AX318" s="13" t="s">
        <v>80</v>
      </c>
      <c r="AY318" s="263" t="s">
        <v>137</v>
      </c>
    </row>
    <row r="319" s="2" customFormat="1" ht="24.15" customHeight="1">
      <c r="A319" s="39"/>
      <c r="B319" s="40"/>
      <c r="C319" s="238" t="s">
        <v>414</v>
      </c>
      <c r="D319" s="238" t="s">
        <v>140</v>
      </c>
      <c r="E319" s="239" t="s">
        <v>415</v>
      </c>
      <c r="F319" s="240" t="s">
        <v>416</v>
      </c>
      <c r="G319" s="241" t="s">
        <v>143</v>
      </c>
      <c r="H319" s="242">
        <v>90.394999999999996</v>
      </c>
      <c r="I319" s="243"/>
      <c r="J319" s="244">
        <f>ROUND(I319*H319,2)</f>
        <v>0</v>
      </c>
      <c r="K319" s="245"/>
      <c r="L319" s="45"/>
      <c r="M319" s="246" t="s">
        <v>1</v>
      </c>
      <c r="N319" s="247" t="s">
        <v>41</v>
      </c>
      <c r="O319" s="98"/>
      <c r="P319" s="248">
        <f>O319*H319</f>
        <v>0</v>
      </c>
      <c r="Q319" s="248">
        <v>0.0061799999999999997</v>
      </c>
      <c r="R319" s="248">
        <f>Q319*H319</f>
        <v>0.5586411</v>
      </c>
      <c r="S319" s="248">
        <v>0</v>
      </c>
      <c r="T319" s="249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50" t="s">
        <v>144</v>
      </c>
      <c r="AT319" s="250" t="s">
        <v>140</v>
      </c>
      <c r="AU319" s="250" t="s">
        <v>115</v>
      </c>
      <c r="AY319" s="18" t="s">
        <v>137</v>
      </c>
      <c r="BE319" s="251">
        <f>IF(N319="základná",J319,0)</f>
        <v>0</v>
      </c>
      <c r="BF319" s="251">
        <f>IF(N319="znížená",J319,0)</f>
        <v>0</v>
      </c>
      <c r="BG319" s="251">
        <f>IF(N319="zákl. prenesená",J319,0)</f>
        <v>0</v>
      </c>
      <c r="BH319" s="251">
        <f>IF(N319="zníž. prenesená",J319,0)</f>
        <v>0</v>
      </c>
      <c r="BI319" s="251">
        <f>IF(N319="nulová",J319,0)</f>
        <v>0</v>
      </c>
      <c r="BJ319" s="18" t="s">
        <v>115</v>
      </c>
      <c r="BK319" s="251">
        <f>ROUND(I319*H319,2)</f>
        <v>0</v>
      </c>
      <c r="BL319" s="18" t="s">
        <v>144</v>
      </c>
      <c r="BM319" s="250" t="s">
        <v>417</v>
      </c>
    </row>
    <row r="320" s="13" customFormat="1">
      <c r="A320" s="13"/>
      <c r="B320" s="252"/>
      <c r="C320" s="253"/>
      <c r="D320" s="254" t="s">
        <v>146</v>
      </c>
      <c r="E320" s="255" t="s">
        <v>1</v>
      </c>
      <c r="F320" s="256" t="s">
        <v>418</v>
      </c>
      <c r="G320" s="253"/>
      <c r="H320" s="257">
        <v>90.394999999999996</v>
      </c>
      <c r="I320" s="258"/>
      <c r="J320" s="253"/>
      <c r="K320" s="253"/>
      <c r="L320" s="259"/>
      <c r="M320" s="260"/>
      <c r="N320" s="261"/>
      <c r="O320" s="261"/>
      <c r="P320" s="261"/>
      <c r="Q320" s="261"/>
      <c r="R320" s="261"/>
      <c r="S320" s="261"/>
      <c r="T320" s="26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63" t="s">
        <v>146</v>
      </c>
      <c r="AU320" s="263" t="s">
        <v>115</v>
      </c>
      <c r="AV320" s="13" t="s">
        <v>115</v>
      </c>
      <c r="AW320" s="13" t="s">
        <v>31</v>
      </c>
      <c r="AX320" s="13" t="s">
        <v>80</v>
      </c>
      <c r="AY320" s="263" t="s">
        <v>137</v>
      </c>
    </row>
    <row r="321" s="2" customFormat="1" ht="16.5" customHeight="1">
      <c r="A321" s="39"/>
      <c r="B321" s="40"/>
      <c r="C321" s="238" t="s">
        <v>419</v>
      </c>
      <c r="D321" s="238" t="s">
        <v>140</v>
      </c>
      <c r="E321" s="239" t="s">
        <v>420</v>
      </c>
      <c r="F321" s="240" t="s">
        <v>421</v>
      </c>
      <c r="G321" s="241" t="s">
        <v>143</v>
      </c>
      <c r="H321" s="242">
        <v>272</v>
      </c>
      <c r="I321" s="243"/>
      <c r="J321" s="244">
        <f>ROUND(I321*H321,2)</f>
        <v>0</v>
      </c>
      <c r="K321" s="245"/>
      <c r="L321" s="45"/>
      <c r="M321" s="246" t="s">
        <v>1</v>
      </c>
      <c r="N321" s="247" t="s">
        <v>41</v>
      </c>
      <c r="O321" s="98"/>
      <c r="P321" s="248">
        <f>O321*H321</f>
        <v>0</v>
      </c>
      <c r="Q321" s="248">
        <v>5.0000000000000002E-05</v>
      </c>
      <c r="R321" s="248">
        <f>Q321*H321</f>
        <v>0.013600000000000001</v>
      </c>
      <c r="S321" s="248">
        <v>0</v>
      </c>
      <c r="T321" s="24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50" t="s">
        <v>144</v>
      </c>
      <c r="AT321" s="250" t="s">
        <v>140</v>
      </c>
      <c r="AU321" s="250" t="s">
        <v>115</v>
      </c>
      <c r="AY321" s="18" t="s">
        <v>137</v>
      </c>
      <c r="BE321" s="251">
        <f>IF(N321="základná",J321,0)</f>
        <v>0</v>
      </c>
      <c r="BF321" s="251">
        <f>IF(N321="znížená",J321,0)</f>
        <v>0</v>
      </c>
      <c r="BG321" s="251">
        <f>IF(N321="zákl. prenesená",J321,0)</f>
        <v>0</v>
      </c>
      <c r="BH321" s="251">
        <f>IF(N321="zníž. prenesená",J321,0)</f>
        <v>0</v>
      </c>
      <c r="BI321" s="251">
        <f>IF(N321="nulová",J321,0)</f>
        <v>0</v>
      </c>
      <c r="BJ321" s="18" t="s">
        <v>115</v>
      </c>
      <c r="BK321" s="251">
        <f>ROUND(I321*H321,2)</f>
        <v>0</v>
      </c>
      <c r="BL321" s="18" t="s">
        <v>144</v>
      </c>
      <c r="BM321" s="250" t="s">
        <v>422</v>
      </c>
    </row>
    <row r="322" s="13" customFormat="1">
      <c r="A322" s="13"/>
      <c r="B322" s="252"/>
      <c r="C322" s="253"/>
      <c r="D322" s="254" t="s">
        <v>146</v>
      </c>
      <c r="E322" s="255" t="s">
        <v>1</v>
      </c>
      <c r="F322" s="256" t="s">
        <v>423</v>
      </c>
      <c r="G322" s="253"/>
      <c r="H322" s="257">
        <v>272</v>
      </c>
      <c r="I322" s="258"/>
      <c r="J322" s="253"/>
      <c r="K322" s="253"/>
      <c r="L322" s="259"/>
      <c r="M322" s="260"/>
      <c r="N322" s="261"/>
      <c r="O322" s="261"/>
      <c r="P322" s="261"/>
      <c r="Q322" s="261"/>
      <c r="R322" s="261"/>
      <c r="S322" s="261"/>
      <c r="T322" s="26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63" t="s">
        <v>146</v>
      </c>
      <c r="AU322" s="263" t="s">
        <v>115</v>
      </c>
      <c r="AV322" s="13" t="s">
        <v>115</v>
      </c>
      <c r="AW322" s="13" t="s">
        <v>31</v>
      </c>
      <c r="AX322" s="13" t="s">
        <v>80</v>
      </c>
      <c r="AY322" s="263" t="s">
        <v>137</v>
      </c>
    </row>
    <row r="323" s="2" customFormat="1" ht="24.15" customHeight="1">
      <c r="A323" s="39"/>
      <c r="B323" s="40"/>
      <c r="C323" s="238" t="s">
        <v>424</v>
      </c>
      <c r="D323" s="238" t="s">
        <v>140</v>
      </c>
      <c r="E323" s="239" t="s">
        <v>425</v>
      </c>
      <c r="F323" s="240" t="s">
        <v>426</v>
      </c>
      <c r="G323" s="241" t="s">
        <v>407</v>
      </c>
      <c r="H323" s="242">
        <v>95.560000000000002</v>
      </c>
      <c r="I323" s="243"/>
      <c r="J323" s="244">
        <f>ROUND(I323*H323,2)</f>
        <v>0</v>
      </c>
      <c r="K323" s="245"/>
      <c r="L323" s="45"/>
      <c r="M323" s="246" t="s">
        <v>1</v>
      </c>
      <c r="N323" s="247" t="s">
        <v>41</v>
      </c>
      <c r="O323" s="98"/>
      <c r="P323" s="248">
        <f>O323*H323</f>
        <v>0</v>
      </c>
      <c r="Q323" s="248">
        <v>0</v>
      </c>
      <c r="R323" s="248">
        <f>Q323*H323</f>
        <v>0</v>
      </c>
      <c r="S323" s="248">
        <v>0</v>
      </c>
      <c r="T323" s="249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50" t="s">
        <v>144</v>
      </c>
      <c r="AT323" s="250" t="s">
        <v>140</v>
      </c>
      <c r="AU323" s="250" t="s">
        <v>115</v>
      </c>
      <c r="AY323" s="18" t="s">
        <v>137</v>
      </c>
      <c r="BE323" s="251">
        <f>IF(N323="základná",J323,0)</f>
        <v>0</v>
      </c>
      <c r="BF323" s="251">
        <f>IF(N323="znížená",J323,0)</f>
        <v>0</v>
      </c>
      <c r="BG323" s="251">
        <f>IF(N323="zákl. prenesená",J323,0)</f>
        <v>0</v>
      </c>
      <c r="BH323" s="251">
        <f>IF(N323="zníž. prenesená",J323,0)</f>
        <v>0</v>
      </c>
      <c r="BI323" s="251">
        <f>IF(N323="nulová",J323,0)</f>
        <v>0</v>
      </c>
      <c r="BJ323" s="18" t="s">
        <v>115</v>
      </c>
      <c r="BK323" s="251">
        <f>ROUND(I323*H323,2)</f>
        <v>0</v>
      </c>
      <c r="BL323" s="18" t="s">
        <v>144</v>
      </c>
      <c r="BM323" s="250" t="s">
        <v>427</v>
      </c>
    </row>
    <row r="324" s="13" customFormat="1">
      <c r="A324" s="13"/>
      <c r="B324" s="252"/>
      <c r="C324" s="253"/>
      <c r="D324" s="254" t="s">
        <v>146</v>
      </c>
      <c r="E324" s="253"/>
      <c r="F324" s="256" t="s">
        <v>428</v>
      </c>
      <c r="G324" s="253"/>
      <c r="H324" s="257">
        <v>95.560000000000002</v>
      </c>
      <c r="I324" s="258"/>
      <c r="J324" s="253"/>
      <c r="K324" s="253"/>
      <c r="L324" s="259"/>
      <c r="M324" s="260"/>
      <c r="N324" s="261"/>
      <c r="O324" s="261"/>
      <c r="P324" s="261"/>
      <c r="Q324" s="261"/>
      <c r="R324" s="261"/>
      <c r="S324" s="261"/>
      <c r="T324" s="26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63" t="s">
        <v>146</v>
      </c>
      <c r="AU324" s="263" t="s">
        <v>115</v>
      </c>
      <c r="AV324" s="13" t="s">
        <v>115</v>
      </c>
      <c r="AW324" s="13" t="s">
        <v>4</v>
      </c>
      <c r="AX324" s="13" t="s">
        <v>80</v>
      </c>
      <c r="AY324" s="263" t="s">
        <v>137</v>
      </c>
    </row>
    <row r="325" s="2" customFormat="1" ht="21.75" customHeight="1">
      <c r="A325" s="39"/>
      <c r="B325" s="40"/>
      <c r="C325" s="238" t="s">
        <v>429</v>
      </c>
      <c r="D325" s="238" t="s">
        <v>140</v>
      </c>
      <c r="E325" s="239" t="s">
        <v>430</v>
      </c>
      <c r="F325" s="240" t="s">
        <v>431</v>
      </c>
      <c r="G325" s="241" t="s">
        <v>407</v>
      </c>
      <c r="H325" s="242">
        <v>47.780000000000001</v>
      </c>
      <c r="I325" s="243"/>
      <c r="J325" s="244">
        <f>ROUND(I325*H325,2)</f>
        <v>0</v>
      </c>
      <c r="K325" s="245"/>
      <c r="L325" s="45"/>
      <c r="M325" s="246" t="s">
        <v>1</v>
      </c>
      <c r="N325" s="247" t="s">
        <v>41</v>
      </c>
      <c r="O325" s="98"/>
      <c r="P325" s="248">
        <f>O325*H325</f>
        <v>0</v>
      </c>
      <c r="Q325" s="248">
        <v>0</v>
      </c>
      <c r="R325" s="248">
        <f>Q325*H325</f>
        <v>0</v>
      </c>
      <c r="S325" s="248">
        <v>0</v>
      </c>
      <c r="T325" s="249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50" t="s">
        <v>144</v>
      </c>
      <c r="AT325" s="250" t="s">
        <v>140</v>
      </c>
      <c r="AU325" s="250" t="s">
        <v>115</v>
      </c>
      <c r="AY325" s="18" t="s">
        <v>137</v>
      </c>
      <c r="BE325" s="251">
        <f>IF(N325="základná",J325,0)</f>
        <v>0</v>
      </c>
      <c r="BF325" s="251">
        <f>IF(N325="znížená",J325,0)</f>
        <v>0</v>
      </c>
      <c r="BG325" s="251">
        <f>IF(N325="zákl. prenesená",J325,0)</f>
        <v>0</v>
      </c>
      <c r="BH325" s="251">
        <f>IF(N325="zníž. prenesená",J325,0)</f>
        <v>0</v>
      </c>
      <c r="BI325" s="251">
        <f>IF(N325="nulová",J325,0)</f>
        <v>0</v>
      </c>
      <c r="BJ325" s="18" t="s">
        <v>115</v>
      </c>
      <c r="BK325" s="251">
        <f>ROUND(I325*H325,2)</f>
        <v>0</v>
      </c>
      <c r="BL325" s="18" t="s">
        <v>144</v>
      </c>
      <c r="BM325" s="250" t="s">
        <v>432</v>
      </c>
    </row>
    <row r="326" s="2" customFormat="1" ht="24.15" customHeight="1">
      <c r="A326" s="39"/>
      <c r="B326" s="40"/>
      <c r="C326" s="238" t="s">
        <v>433</v>
      </c>
      <c r="D326" s="238" t="s">
        <v>140</v>
      </c>
      <c r="E326" s="239" t="s">
        <v>434</v>
      </c>
      <c r="F326" s="240" t="s">
        <v>435</v>
      </c>
      <c r="G326" s="241" t="s">
        <v>407</v>
      </c>
      <c r="H326" s="242">
        <v>477.80000000000001</v>
      </c>
      <c r="I326" s="243"/>
      <c r="J326" s="244">
        <f>ROUND(I326*H326,2)</f>
        <v>0</v>
      </c>
      <c r="K326" s="245"/>
      <c r="L326" s="45"/>
      <c r="M326" s="246" t="s">
        <v>1</v>
      </c>
      <c r="N326" s="247" t="s">
        <v>41</v>
      </c>
      <c r="O326" s="98"/>
      <c r="P326" s="248">
        <f>O326*H326</f>
        <v>0</v>
      </c>
      <c r="Q326" s="248">
        <v>0</v>
      </c>
      <c r="R326" s="248">
        <f>Q326*H326</f>
        <v>0</v>
      </c>
      <c r="S326" s="248">
        <v>0</v>
      </c>
      <c r="T326" s="249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50" t="s">
        <v>144</v>
      </c>
      <c r="AT326" s="250" t="s">
        <v>140</v>
      </c>
      <c r="AU326" s="250" t="s">
        <v>115</v>
      </c>
      <c r="AY326" s="18" t="s">
        <v>137</v>
      </c>
      <c r="BE326" s="251">
        <f>IF(N326="základná",J326,0)</f>
        <v>0</v>
      </c>
      <c r="BF326" s="251">
        <f>IF(N326="znížená",J326,0)</f>
        <v>0</v>
      </c>
      <c r="BG326" s="251">
        <f>IF(N326="zákl. prenesená",J326,0)</f>
        <v>0</v>
      </c>
      <c r="BH326" s="251">
        <f>IF(N326="zníž. prenesená",J326,0)</f>
        <v>0</v>
      </c>
      <c r="BI326" s="251">
        <f>IF(N326="nulová",J326,0)</f>
        <v>0</v>
      </c>
      <c r="BJ326" s="18" t="s">
        <v>115</v>
      </c>
      <c r="BK326" s="251">
        <f>ROUND(I326*H326,2)</f>
        <v>0</v>
      </c>
      <c r="BL326" s="18" t="s">
        <v>144</v>
      </c>
      <c r="BM326" s="250" t="s">
        <v>436</v>
      </c>
    </row>
    <row r="327" s="13" customFormat="1">
      <c r="A327" s="13"/>
      <c r="B327" s="252"/>
      <c r="C327" s="253"/>
      <c r="D327" s="254" t="s">
        <v>146</v>
      </c>
      <c r="E327" s="253"/>
      <c r="F327" s="256" t="s">
        <v>437</v>
      </c>
      <c r="G327" s="253"/>
      <c r="H327" s="257">
        <v>477.80000000000001</v>
      </c>
      <c r="I327" s="258"/>
      <c r="J327" s="253"/>
      <c r="K327" s="253"/>
      <c r="L327" s="259"/>
      <c r="M327" s="260"/>
      <c r="N327" s="261"/>
      <c r="O327" s="261"/>
      <c r="P327" s="261"/>
      <c r="Q327" s="261"/>
      <c r="R327" s="261"/>
      <c r="S327" s="261"/>
      <c r="T327" s="26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63" t="s">
        <v>146</v>
      </c>
      <c r="AU327" s="263" t="s">
        <v>115</v>
      </c>
      <c r="AV327" s="13" t="s">
        <v>115</v>
      </c>
      <c r="AW327" s="13" t="s">
        <v>4</v>
      </c>
      <c r="AX327" s="13" t="s">
        <v>80</v>
      </c>
      <c r="AY327" s="263" t="s">
        <v>137</v>
      </c>
    </row>
    <row r="328" s="2" customFormat="1" ht="24.15" customHeight="1">
      <c r="A328" s="39"/>
      <c r="B328" s="40"/>
      <c r="C328" s="238" t="s">
        <v>438</v>
      </c>
      <c r="D328" s="238" t="s">
        <v>140</v>
      </c>
      <c r="E328" s="239" t="s">
        <v>439</v>
      </c>
      <c r="F328" s="240" t="s">
        <v>440</v>
      </c>
      <c r="G328" s="241" t="s">
        <v>407</v>
      </c>
      <c r="H328" s="242">
        <v>47.780000000000001</v>
      </c>
      <c r="I328" s="243"/>
      <c r="J328" s="244">
        <f>ROUND(I328*H328,2)</f>
        <v>0</v>
      </c>
      <c r="K328" s="245"/>
      <c r="L328" s="45"/>
      <c r="M328" s="246" t="s">
        <v>1</v>
      </c>
      <c r="N328" s="247" t="s">
        <v>41</v>
      </c>
      <c r="O328" s="98"/>
      <c r="P328" s="248">
        <f>O328*H328</f>
        <v>0</v>
      </c>
      <c r="Q328" s="248">
        <v>0</v>
      </c>
      <c r="R328" s="248">
        <f>Q328*H328</f>
        <v>0</v>
      </c>
      <c r="S328" s="248">
        <v>0</v>
      </c>
      <c r="T328" s="249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50" t="s">
        <v>144</v>
      </c>
      <c r="AT328" s="250" t="s">
        <v>140</v>
      </c>
      <c r="AU328" s="250" t="s">
        <v>115</v>
      </c>
      <c r="AY328" s="18" t="s">
        <v>137</v>
      </c>
      <c r="BE328" s="251">
        <f>IF(N328="základná",J328,0)</f>
        <v>0</v>
      </c>
      <c r="BF328" s="251">
        <f>IF(N328="znížená",J328,0)</f>
        <v>0</v>
      </c>
      <c r="BG328" s="251">
        <f>IF(N328="zákl. prenesená",J328,0)</f>
        <v>0</v>
      </c>
      <c r="BH328" s="251">
        <f>IF(N328="zníž. prenesená",J328,0)</f>
        <v>0</v>
      </c>
      <c r="BI328" s="251">
        <f>IF(N328="nulová",J328,0)</f>
        <v>0</v>
      </c>
      <c r="BJ328" s="18" t="s">
        <v>115</v>
      </c>
      <c r="BK328" s="251">
        <f>ROUND(I328*H328,2)</f>
        <v>0</v>
      </c>
      <c r="BL328" s="18" t="s">
        <v>144</v>
      </c>
      <c r="BM328" s="250" t="s">
        <v>441</v>
      </c>
    </row>
    <row r="329" s="12" customFormat="1" ht="22.8" customHeight="1">
      <c r="A329" s="12"/>
      <c r="B329" s="222"/>
      <c r="C329" s="223"/>
      <c r="D329" s="224" t="s">
        <v>74</v>
      </c>
      <c r="E329" s="236" t="s">
        <v>442</v>
      </c>
      <c r="F329" s="236" t="s">
        <v>443</v>
      </c>
      <c r="G329" s="223"/>
      <c r="H329" s="223"/>
      <c r="I329" s="226"/>
      <c r="J329" s="237">
        <f>BK329</f>
        <v>0</v>
      </c>
      <c r="K329" s="223"/>
      <c r="L329" s="228"/>
      <c r="M329" s="229"/>
      <c r="N329" s="230"/>
      <c r="O329" s="230"/>
      <c r="P329" s="231">
        <f>P330</f>
        <v>0</v>
      </c>
      <c r="Q329" s="230"/>
      <c r="R329" s="231">
        <f>R330</f>
        <v>0</v>
      </c>
      <c r="S329" s="230"/>
      <c r="T329" s="232">
        <f>T330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33" t="s">
        <v>80</v>
      </c>
      <c r="AT329" s="234" t="s">
        <v>74</v>
      </c>
      <c r="AU329" s="234" t="s">
        <v>80</v>
      </c>
      <c r="AY329" s="233" t="s">
        <v>137</v>
      </c>
      <c r="BK329" s="235">
        <f>BK330</f>
        <v>0</v>
      </c>
    </row>
    <row r="330" s="2" customFormat="1" ht="24.15" customHeight="1">
      <c r="A330" s="39"/>
      <c r="B330" s="40"/>
      <c r="C330" s="238" t="s">
        <v>444</v>
      </c>
      <c r="D330" s="238" t="s">
        <v>140</v>
      </c>
      <c r="E330" s="239" t="s">
        <v>445</v>
      </c>
      <c r="F330" s="240" t="s">
        <v>446</v>
      </c>
      <c r="G330" s="241" t="s">
        <v>407</v>
      </c>
      <c r="H330" s="242">
        <v>35.155999999999999</v>
      </c>
      <c r="I330" s="243"/>
      <c r="J330" s="244">
        <f>ROUND(I330*H330,2)</f>
        <v>0</v>
      </c>
      <c r="K330" s="245"/>
      <c r="L330" s="45"/>
      <c r="M330" s="246" t="s">
        <v>1</v>
      </c>
      <c r="N330" s="247" t="s">
        <v>41</v>
      </c>
      <c r="O330" s="98"/>
      <c r="P330" s="248">
        <f>O330*H330</f>
        <v>0</v>
      </c>
      <c r="Q330" s="248">
        <v>0</v>
      </c>
      <c r="R330" s="248">
        <f>Q330*H330</f>
        <v>0</v>
      </c>
      <c r="S330" s="248">
        <v>0</v>
      </c>
      <c r="T330" s="249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50" t="s">
        <v>144</v>
      </c>
      <c r="AT330" s="250" t="s">
        <v>140</v>
      </c>
      <c r="AU330" s="250" t="s">
        <v>115</v>
      </c>
      <c r="AY330" s="18" t="s">
        <v>137</v>
      </c>
      <c r="BE330" s="251">
        <f>IF(N330="základná",J330,0)</f>
        <v>0</v>
      </c>
      <c r="BF330" s="251">
        <f>IF(N330="znížená",J330,0)</f>
        <v>0</v>
      </c>
      <c r="BG330" s="251">
        <f>IF(N330="zákl. prenesená",J330,0)</f>
        <v>0</v>
      </c>
      <c r="BH330" s="251">
        <f>IF(N330="zníž. prenesená",J330,0)</f>
        <v>0</v>
      </c>
      <c r="BI330" s="251">
        <f>IF(N330="nulová",J330,0)</f>
        <v>0</v>
      </c>
      <c r="BJ330" s="18" t="s">
        <v>115</v>
      </c>
      <c r="BK330" s="251">
        <f>ROUND(I330*H330,2)</f>
        <v>0</v>
      </c>
      <c r="BL330" s="18" t="s">
        <v>144</v>
      </c>
      <c r="BM330" s="250" t="s">
        <v>447</v>
      </c>
    </row>
    <row r="331" s="12" customFormat="1" ht="25.92" customHeight="1">
      <c r="A331" s="12"/>
      <c r="B331" s="222"/>
      <c r="C331" s="223"/>
      <c r="D331" s="224" t="s">
        <v>74</v>
      </c>
      <c r="E331" s="225" t="s">
        <v>448</v>
      </c>
      <c r="F331" s="225" t="s">
        <v>449</v>
      </c>
      <c r="G331" s="223"/>
      <c r="H331" s="223"/>
      <c r="I331" s="226"/>
      <c r="J331" s="227">
        <f>BK331</f>
        <v>0</v>
      </c>
      <c r="K331" s="223"/>
      <c r="L331" s="228"/>
      <c r="M331" s="229"/>
      <c r="N331" s="230"/>
      <c r="O331" s="230"/>
      <c r="P331" s="231">
        <f>P332+P348+P356+P358+P367+P369+P375+P399+P405+P407+P418+P441+P462+P482</f>
        <v>0</v>
      </c>
      <c r="Q331" s="230"/>
      <c r="R331" s="231">
        <f>R332+R348+R356+R358+R367+R369+R375+R399+R405+R407+R418+R441+R462+R482</f>
        <v>13.3480544138</v>
      </c>
      <c r="S331" s="230"/>
      <c r="T331" s="232">
        <f>T332+T348+T356+T358+T367+T369+T375+T399+T405+T407+T418+T441+T462+T482</f>
        <v>0.01057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33" t="s">
        <v>115</v>
      </c>
      <c r="AT331" s="234" t="s">
        <v>74</v>
      </c>
      <c r="AU331" s="234" t="s">
        <v>75</v>
      </c>
      <c r="AY331" s="233" t="s">
        <v>137</v>
      </c>
      <c r="BK331" s="235">
        <f>BK332+BK348+BK356+BK358+BK367+BK369+BK375+BK399+BK405+BK407+BK418+BK441+BK462+BK482</f>
        <v>0</v>
      </c>
    </row>
    <row r="332" s="12" customFormat="1" ht="22.8" customHeight="1">
      <c r="A332" s="12"/>
      <c r="B332" s="222"/>
      <c r="C332" s="223"/>
      <c r="D332" s="224" t="s">
        <v>74</v>
      </c>
      <c r="E332" s="236" t="s">
        <v>450</v>
      </c>
      <c r="F332" s="236" t="s">
        <v>451</v>
      </c>
      <c r="G332" s="223"/>
      <c r="H332" s="223"/>
      <c r="I332" s="226"/>
      <c r="J332" s="237">
        <f>BK332</f>
        <v>0</v>
      </c>
      <c r="K332" s="223"/>
      <c r="L332" s="228"/>
      <c r="M332" s="229"/>
      <c r="N332" s="230"/>
      <c r="O332" s="230"/>
      <c r="P332" s="231">
        <f>SUM(P333:P347)</f>
        <v>0</v>
      </c>
      <c r="Q332" s="230"/>
      <c r="R332" s="231">
        <f>SUM(R333:R347)</f>
        <v>0.55525055000000001</v>
      </c>
      <c r="S332" s="230"/>
      <c r="T332" s="232">
        <f>SUM(T333:T347)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33" t="s">
        <v>115</v>
      </c>
      <c r="AT332" s="234" t="s">
        <v>74</v>
      </c>
      <c r="AU332" s="234" t="s">
        <v>80</v>
      </c>
      <c r="AY332" s="233" t="s">
        <v>137</v>
      </c>
      <c r="BK332" s="235">
        <f>SUM(BK333:BK347)</f>
        <v>0</v>
      </c>
    </row>
    <row r="333" s="2" customFormat="1" ht="55.5" customHeight="1">
      <c r="A333" s="39"/>
      <c r="B333" s="40"/>
      <c r="C333" s="238" t="s">
        <v>452</v>
      </c>
      <c r="D333" s="238" t="s">
        <v>140</v>
      </c>
      <c r="E333" s="239" t="s">
        <v>453</v>
      </c>
      <c r="F333" s="240" t="s">
        <v>454</v>
      </c>
      <c r="G333" s="241" t="s">
        <v>143</v>
      </c>
      <c r="H333" s="242">
        <v>92</v>
      </c>
      <c r="I333" s="243"/>
      <c r="J333" s="244">
        <f>ROUND(I333*H333,2)</f>
        <v>0</v>
      </c>
      <c r="K333" s="245"/>
      <c r="L333" s="45"/>
      <c r="M333" s="246" t="s">
        <v>1</v>
      </c>
      <c r="N333" s="247" t="s">
        <v>41</v>
      </c>
      <c r="O333" s="98"/>
      <c r="P333" s="248">
        <f>O333*H333</f>
        <v>0</v>
      </c>
      <c r="Q333" s="248">
        <v>0.00029999999999999997</v>
      </c>
      <c r="R333" s="248">
        <f>Q333*H333</f>
        <v>0.027599999999999996</v>
      </c>
      <c r="S333" s="248">
        <v>0</v>
      </c>
      <c r="T333" s="249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50" t="s">
        <v>221</v>
      </c>
      <c r="AT333" s="250" t="s">
        <v>140</v>
      </c>
      <c r="AU333" s="250" t="s">
        <v>115</v>
      </c>
      <c r="AY333" s="18" t="s">
        <v>137</v>
      </c>
      <c r="BE333" s="251">
        <f>IF(N333="základná",J333,0)</f>
        <v>0</v>
      </c>
      <c r="BF333" s="251">
        <f>IF(N333="znížená",J333,0)</f>
        <v>0</v>
      </c>
      <c r="BG333" s="251">
        <f>IF(N333="zákl. prenesená",J333,0)</f>
        <v>0</v>
      </c>
      <c r="BH333" s="251">
        <f>IF(N333="zníž. prenesená",J333,0)</f>
        <v>0</v>
      </c>
      <c r="BI333" s="251">
        <f>IF(N333="nulová",J333,0)</f>
        <v>0</v>
      </c>
      <c r="BJ333" s="18" t="s">
        <v>115</v>
      </c>
      <c r="BK333" s="251">
        <f>ROUND(I333*H333,2)</f>
        <v>0</v>
      </c>
      <c r="BL333" s="18" t="s">
        <v>221</v>
      </c>
      <c r="BM333" s="250" t="s">
        <v>455</v>
      </c>
    </row>
    <row r="334" s="13" customFormat="1">
      <c r="A334" s="13"/>
      <c r="B334" s="252"/>
      <c r="C334" s="253"/>
      <c r="D334" s="254" t="s">
        <v>146</v>
      </c>
      <c r="E334" s="255" t="s">
        <v>1</v>
      </c>
      <c r="F334" s="256" t="s">
        <v>456</v>
      </c>
      <c r="G334" s="253"/>
      <c r="H334" s="257">
        <v>92</v>
      </c>
      <c r="I334" s="258"/>
      <c r="J334" s="253"/>
      <c r="K334" s="253"/>
      <c r="L334" s="259"/>
      <c r="M334" s="260"/>
      <c r="N334" s="261"/>
      <c r="O334" s="261"/>
      <c r="P334" s="261"/>
      <c r="Q334" s="261"/>
      <c r="R334" s="261"/>
      <c r="S334" s="261"/>
      <c r="T334" s="26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63" t="s">
        <v>146</v>
      </c>
      <c r="AU334" s="263" t="s">
        <v>115</v>
      </c>
      <c r="AV334" s="13" t="s">
        <v>115</v>
      </c>
      <c r="AW334" s="13" t="s">
        <v>31</v>
      </c>
      <c r="AX334" s="13" t="s">
        <v>80</v>
      </c>
      <c r="AY334" s="263" t="s">
        <v>137</v>
      </c>
    </row>
    <row r="335" s="2" customFormat="1" ht="37.8" customHeight="1">
      <c r="A335" s="39"/>
      <c r="B335" s="40"/>
      <c r="C335" s="238" t="s">
        <v>457</v>
      </c>
      <c r="D335" s="238" t="s">
        <v>140</v>
      </c>
      <c r="E335" s="239" t="s">
        <v>458</v>
      </c>
      <c r="F335" s="240" t="s">
        <v>459</v>
      </c>
      <c r="G335" s="241" t="s">
        <v>143</v>
      </c>
      <c r="H335" s="242">
        <v>92</v>
      </c>
      <c r="I335" s="243"/>
      <c r="J335" s="244">
        <f>ROUND(I335*H335,2)</f>
        <v>0</v>
      </c>
      <c r="K335" s="245"/>
      <c r="L335" s="45"/>
      <c r="M335" s="246" t="s">
        <v>1</v>
      </c>
      <c r="N335" s="247" t="s">
        <v>41</v>
      </c>
      <c r="O335" s="98"/>
      <c r="P335" s="248">
        <f>O335*H335</f>
        <v>0</v>
      </c>
      <c r="Q335" s="248">
        <v>0</v>
      </c>
      <c r="R335" s="248">
        <f>Q335*H335</f>
        <v>0</v>
      </c>
      <c r="S335" s="248">
        <v>0</v>
      </c>
      <c r="T335" s="249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50" t="s">
        <v>221</v>
      </c>
      <c r="AT335" s="250" t="s">
        <v>140</v>
      </c>
      <c r="AU335" s="250" t="s">
        <v>115</v>
      </c>
      <c r="AY335" s="18" t="s">
        <v>137</v>
      </c>
      <c r="BE335" s="251">
        <f>IF(N335="základná",J335,0)</f>
        <v>0</v>
      </c>
      <c r="BF335" s="251">
        <f>IF(N335="znížená",J335,0)</f>
        <v>0</v>
      </c>
      <c r="BG335" s="251">
        <f>IF(N335="zákl. prenesená",J335,0)</f>
        <v>0</v>
      </c>
      <c r="BH335" s="251">
        <f>IF(N335="zníž. prenesená",J335,0)</f>
        <v>0</v>
      </c>
      <c r="BI335" s="251">
        <f>IF(N335="nulová",J335,0)</f>
        <v>0</v>
      </c>
      <c r="BJ335" s="18" t="s">
        <v>115</v>
      </c>
      <c r="BK335" s="251">
        <f>ROUND(I335*H335,2)</f>
        <v>0</v>
      </c>
      <c r="BL335" s="18" t="s">
        <v>221</v>
      </c>
      <c r="BM335" s="250" t="s">
        <v>460</v>
      </c>
    </row>
    <row r="336" s="2" customFormat="1" ht="37.8" customHeight="1">
      <c r="A336" s="39"/>
      <c r="B336" s="40"/>
      <c r="C336" s="275" t="s">
        <v>461</v>
      </c>
      <c r="D336" s="275" t="s">
        <v>177</v>
      </c>
      <c r="E336" s="276" t="s">
        <v>462</v>
      </c>
      <c r="F336" s="277" t="s">
        <v>463</v>
      </c>
      <c r="G336" s="278" t="s">
        <v>464</v>
      </c>
      <c r="H336" s="279">
        <v>105.8</v>
      </c>
      <c r="I336" s="280"/>
      <c r="J336" s="281">
        <f>ROUND(I336*H336,2)</f>
        <v>0</v>
      </c>
      <c r="K336" s="282"/>
      <c r="L336" s="283"/>
      <c r="M336" s="284" t="s">
        <v>1</v>
      </c>
      <c r="N336" s="285" t="s">
        <v>41</v>
      </c>
      <c r="O336" s="98"/>
      <c r="P336" s="248">
        <f>O336*H336</f>
        <v>0</v>
      </c>
      <c r="Q336" s="248">
        <v>0.00029999999999999997</v>
      </c>
      <c r="R336" s="248">
        <f>Q336*H336</f>
        <v>0.031739999999999997</v>
      </c>
      <c r="S336" s="248">
        <v>0</v>
      </c>
      <c r="T336" s="249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50" t="s">
        <v>362</v>
      </c>
      <c r="AT336" s="250" t="s">
        <v>177</v>
      </c>
      <c r="AU336" s="250" t="s">
        <v>115</v>
      </c>
      <c r="AY336" s="18" t="s">
        <v>137</v>
      </c>
      <c r="BE336" s="251">
        <f>IF(N336="základná",J336,0)</f>
        <v>0</v>
      </c>
      <c r="BF336" s="251">
        <f>IF(N336="znížená",J336,0)</f>
        <v>0</v>
      </c>
      <c r="BG336" s="251">
        <f>IF(N336="zákl. prenesená",J336,0)</f>
        <v>0</v>
      </c>
      <c r="BH336" s="251">
        <f>IF(N336="zníž. prenesená",J336,0)</f>
        <v>0</v>
      </c>
      <c r="BI336" s="251">
        <f>IF(N336="nulová",J336,0)</f>
        <v>0</v>
      </c>
      <c r="BJ336" s="18" t="s">
        <v>115</v>
      </c>
      <c r="BK336" s="251">
        <f>ROUND(I336*H336,2)</f>
        <v>0</v>
      </c>
      <c r="BL336" s="18" t="s">
        <v>221</v>
      </c>
      <c r="BM336" s="250" t="s">
        <v>465</v>
      </c>
    </row>
    <row r="337" s="13" customFormat="1">
      <c r="A337" s="13"/>
      <c r="B337" s="252"/>
      <c r="C337" s="253"/>
      <c r="D337" s="254" t="s">
        <v>146</v>
      </c>
      <c r="E337" s="253"/>
      <c r="F337" s="256" t="s">
        <v>466</v>
      </c>
      <c r="G337" s="253"/>
      <c r="H337" s="257">
        <v>105.8</v>
      </c>
      <c r="I337" s="258"/>
      <c r="J337" s="253"/>
      <c r="K337" s="253"/>
      <c r="L337" s="259"/>
      <c r="M337" s="260"/>
      <c r="N337" s="261"/>
      <c r="O337" s="261"/>
      <c r="P337" s="261"/>
      <c r="Q337" s="261"/>
      <c r="R337" s="261"/>
      <c r="S337" s="261"/>
      <c r="T337" s="26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63" t="s">
        <v>146</v>
      </c>
      <c r="AU337" s="263" t="s">
        <v>115</v>
      </c>
      <c r="AV337" s="13" t="s">
        <v>115</v>
      </c>
      <c r="AW337" s="13" t="s">
        <v>4</v>
      </c>
      <c r="AX337" s="13" t="s">
        <v>80</v>
      </c>
      <c r="AY337" s="263" t="s">
        <v>137</v>
      </c>
    </row>
    <row r="338" s="2" customFormat="1" ht="37.8" customHeight="1">
      <c r="A338" s="39"/>
      <c r="B338" s="40"/>
      <c r="C338" s="238" t="s">
        <v>467</v>
      </c>
      <c r="D338" s="238" t="s">
        <v>140</v>
      </c>
      <c r="E338" s="239" t="s">
        <v>468</v>
      </c>
      <c r="F338" s="240" t="s">
        <v>469</v>
      </c>
      <c r="G338" s="241" t="s">
        <v>143</v>
      </c>
      <c r="H338" s="242">
        <v>134.72999999999999</v>
      </c>
      <c r="I338" s="243"/>
      <c r="J338" s="244">
        <f>ROUND(I338*H338,2)</f>
        <v>0</v>
      </c>
      <c r="K338" s="245"/>
      <c r="L338" s="45"/>
      <c r="M338" s="246" t="s">
        <v>1</v>
      </c>
      <c r="N338" s="247" t="s">
        <v>41</v>
      </c>
      <c r="O338" s="98"/>
      <c r="P338" s="248">
        <f>O338*H338</f>
        <v>0</v>
      </c>
      <c r="Q338" s="248">
        <v>0</v>
      </c>
      <c r="R338" s="248">
        <f>Q338*H338</f>
        <v>0</v>
      </c>
      <c r="S338" s="248">
        <v>0</v>
      </c>
      <c r="T338" s="249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50" t="s">
        <v>221</v>
      </c>
      <c r="AT338" s="250" t="s">
        <v>140</v>
      </c>
      <c r="AU338" s="250" t="s">
        <v>115</v>
      </c>
      <c r="AY338" s="18" t="s">
        <v>137</v>
      </c>
      <c r="BE338" s="251">
        <f>IF(N338="základná",J338,0)</f>
        <v>0</v>
      </c>
      <c r="BF338" s="251">
        <f>IF(N338="znížená",J338,0)</f>
        <v>0</v>
      </c>
      <c r="BG338" s="251">
        <f>IF(N338="zákl. prenesená",J338,0)</f>
        <v>0</v>
      </c>
      <c r="BH338" s="251">
        <f>IF(N338="zníž. prenesená",J338,0)</f>
        <v>0</v>
      </c>
      <c r="BI338" s="251">
        <f>IF(N338="nulová",J338,0)</f>
        <v>0</v>
      </c>
      <c r="BJ338" s="18" t="s">
        <v>115</v>
      </c>
      <c r="BK338" s="251">
        <f>ROUND(I338*H338,2)</f>
        <v>0</v>
      </c>
      <c r="BL338" s="18" t="s">
        <v>221</v>
      </c>
      <c r="BM338" s="250" t="s">
        <v>470</v>
      </c>
    </row>
    <row r="339" s="13" customFormat="1">
      <c r="A339" s="13"/>
      <c r="B339" s="252"/>
      <c r="C339" s="253"/>
      <c r="D339" s="254" t="s">
        <v>146</v>
      </c>
      <c r="E339" s="255" t="s">
        <v>1</v>
      </c>
      <c r="F339" s="256" t="s">
        <v>471</v>
      </c>
      <c r="G339" s="253"/>
      <c r="H339" s="257">
        <v>42.729999999999997</v>
      </c>
      <c r="I339" s="258"/>
      <c r="J339" s="253"/>
      <c r="K339" s="253"/>
      <c r="L339" s="259"/>
      <c r="M339" s="260"/>
      <c r="N339" s="261"/>
      <c r="O339" s="261"/>
      <c r="P339" s="261"/>
      <c r="Q339" s="261"/>
      <c r="R339" s="261"/>
      <c r="S339" s="261"/>
      <c r="T339" s="26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63" t="s">
        <v>146</v>
      </c>
      <c r="AU339" s="263" t="s">
        <v>115</v>
      </c>
      <c r="AV339" s="13" t="s">
        <v>115</v>
      </c>
      <c r="AW339" s="13" t="s">
        <v>31</v>
      </c>
      <c r="AX339" s="13" t="s">
        <v>75</v>
      </c>
      <c r="AY339" s="263" t="s">
        <v>137</v>
      </c>
    </row>
    <row r="340" s="13" customFormat="1">
      <c r="A340" s="13"/>
      <c r="B340" s="252"/>
      <c r="C340" s="253"/>
      <c r="D340" s="254" t="s">
        <v>146</v>
      </c>
      <c r="E340" s="255" t="s">
        <v>1</v>
      </c>
      <c r="F340" s="256" t="s">
        <v>472</v>
      </c>
      <c r="G340" s="253"/>
      <c r="H340" s="257">
        <v>92</v>
      </c>
      <c r="I340" s="258"/>
      <c r="J340" s="253"/>
      <c r="K340" s="253"/>
      <c r="L340" s="259"/>
      <c r="M340" s="260"/>
      <c r="N340" s="261"/>
      <c r="O340" s="261"/>
      <c r="P340" s="261"/>
      <c r="Q340" s="261"/>
      <c r="R340" s="261"/>
      <c r="S340" s="261"/>
      <c r="T340" s="26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63" t="s">
        <v>146</v>
      </c>
      <c r="AU340" s="263" t="s">
        <v>115</v>
      </c>
      <c r="AV340" s="13" t="s">
        <v>115</v>
      </c>
      <c r="AW340" s="13" t="s">
        <v>31</v>
      </c>
      <c r="AX340" s="13" t="s">
        <v>75</v>
      </c>
      <c r="AY340" s="263" t="s">
        <v>137</v>
      </c>
    </row>
    <row r="341" s="14" customFormat="1">
      <c r="A341" s="14"/>
      <c r="B341" s="264"/>
      <c r="C341" s="265"/>
      <c r="D341" s="254" t="s">
        <v>146</v>
      </c>
      <c r="E341" s="266" t="s">
        <v>1</v>
      </c>
      <c r="F341" s="267" t="s">
        <v>149</v>
      </c>
      <c r="G341" s="265"/>
      <c r="H341" s="268">
        <v>134.72999999999999</v>
      </c>
      <c r="I341" s="269"/>
      <c r="J341" s="265"/>
      <c r="K341" s="265"/>
      <c r="L341" s="270"/>
      <c r="M341" s="271"/>
      <c r="N341" s="272"/>
      <c r="O341" s="272"/>
      <c r="P341" s="272"/>
      <c r="Q341" s="272"/>
      <c r="R341" s="272"/>
      <c r="S341" s="272"/>
      <c r="T341" s="27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74" t="s">
        <v>146</v>
      </c>
      <c r="AU341" s="274" t="s">
        <v>115</v>
      </c>
      <c r="AV341" s="14" t="s">
        <v>144</v>
      </c>
      <c r="AW341" s="14" t="s">
        <v>31</v>
      </c>
      <c r="AX341" s="14" t="s">
        <v>80</v>
      </c>
      <c r="AY341" s="274" t="s">
        <v>137</v>
      </c>
    </row>
    <row r="342" s="2" customFormat="1" ht="24.15" customHeight="1">
      <c r="A342" s="39"/>
      <c r="B342" s="40"/>
      <c r="C342" s="275" t="s">
        <v>473</v>
      </c>
      <c r="D342" s="275" t="s">
        <v>177</v>
      </c>
      <c r="E342" s="276" t="s">
        <v>474</v>
      </c>
      <c r="F342" s="277" t="s">
        <v>475</v>
      </c>
      <c r="G342" s="278" t="s">
        <v>476</v>
      </c>
      <c r="H342" s="279">
        <v>148.203</v>
      </c>
      <c r="I342" s="280"/>
      <c r="J342" s="281">
        <f>ROUND(I342*H342,2)</f>
        <v>0</v>
      </c>
      <c r="K342" s="282"/>
      <c r="L342" s="283"/>
      <c r="M342" s="284" t="s">
        <v>1</v>
      </c>
      <c r="N342" s="285" t="s">
        <v>41</v>
      </c>
      <c r="O342" s="98"/>
      <c r="P342" s="248">
        <f>O342*H342</f>
        <v>0</v>
      </c>
      <c r="Q342" s="248">
        <v>0.001</v>
      </c>
      <c r="R342" s="248">
        <f>Q342*H342</f>
        <v>0.148203</v>
      </c>
      <c r="S342" s="248">
        <v>0</v>
      </c>
      <c r="T342" s="249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50" t="s">
        <v>362</v>
      </c>
      <c r="AT342" s="250" t="s">
        <v>177</v>
      </c>
      <c r="AU342" s="250" t="s">
        <v>115</v>
      </c>
      <c r="AY342" s="18" t="s">
        <v>137</v>
      </c>
      <c r="BE342" s="251">
        <f>IF(N342="základná",J342,0)</f>
        <v>0</v>
      </c>
      <c r="BF342" s="251">
        <f>IF(N342="znížená",J342,0)</f>
        <v>0</v>
      </c>
      <c r="BG342" s="251">
        <f>IF(N342="zákl. prenesená",J342,0)</f>
        <v>0</v>
      </c>
      <c r="BH342" s="251">
        <f>IF(N342="zníž. prenesená",J342,0)</f>
        <v>0</v>
      </c>
      <c r="BI342" s="251">
        <f>IF(N342="nulová",J342,0)</f>
        <v>0</v>
      </c>
      <c r="BJ342" s="18" t="s">
        <v>115</v>
      </c>
      <c r="BK342" s="251">
        <f>ROUND(I342*H342,2)</f>
        <v>0</v>
      </c>
      <c r="BL342" s="18" t="s">
        <v>221</v>
      </c>
      <c r="BM342" s="250" t="s">
        <v>477</v>
      </c>
    </row>
    <row r="343" s="2" customFormat="1" ht="33" customHeight="1">
      <c r="A343" s="39"/>
      <c r="B343" s="40"/>
      <c r="C343" s="275" t="s">
        <v>478</v>
      </c>
      <c r="D343" s="275" t="s">
        <v>177</v>
      </c>
      <c r="E343" s="276" t="s">
        <v>479</v>
      </c>
      <c r="F343" s="277" t="s">
        <v>480</v>
      </c>
      <c r="G343" s="278" t="s">
        <v>152</v>
      </c>
      <c r="H343" s="279">
        <v>53.892000000000003</v>
      </c>
      <c r="I343" s="280"/>
      <c r="J343" s="281">
        <f>ROUND(I343*H343,2)</f>
        <v>0</v>
      </c>
      <c r="K343" s="282"/>
      <c r="L343" s="283"/>
      <c r="M343" s="284" t="s">
        <v>1</v>
      </c>
      <c r="N343" s="285" t="s">
        <v>41</v>
      </c>
      <c r="O343" s="98"/>
      <c r="P343" s="248">
        <f>O343*H343</f>
        <v>0</v>
      </c>
      <c r="Q343" s="248">
        <v>5.0000000000000002E-05</v>
      </c>
      <c r="R343" s="248">
        <f>Q343*H343</f>
        <v>0.0026946000000000001</v>
      </c>
      <c r="S343" s="248">
        <v>0</v>
      </c>
      <c r="T343" s="249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50" t="s">
        <v>362</v>
      </c>
      <c r="AT343" s="250" t="s">
        <v>177</v>
      </c>
      <c r="AU343" s="250" t="s">
        <v>115</v>
      </c>
      <c r="AY343" s="18" t="s">
        <v>137</v>
      </c>
      <c r="BE343" s="251">
        <f>IF(N343="základná",J343,0)</f>
        <v>0</v>
      </c>
      <c r="BF343" s="251">
        <f>IF(N343="znížená",J343,0)</f>
        <v>0</v>
      </c>
      <c r="BG343" s="251">
        <f>IF(N343="zákl. prenesená",J343,0)</f>
        <v>0</v>
      </c>
      <c r="BH343" s="251">
        <f>IF(N343="zníž. prenesená",J343,0)</f>
        <v>0</v>
      </c>
      <c r="BI343" s="251">
        <f>IF(N343="nulová",J343,0)</f>
        <v>0</v>
      </c>
      <c r="BJ343" s="18" t="s">
        <v>115</v>
      </c>
      <c r="BK343" s="251">
        <f>ROUND(I343*H343,2)</f>
        <v>0</v>
      </c>
      <c r="BL343" s="18" t="s">
        <v>221</v>
      </c>
      <c r="BM343" s="250" t="s">
        <v>481</v>
      </c>
    </row>
    <row r="344" s="2" customFormat="1" ht="37.8" customHeight="1">
      <c r="A344" s="39"/>
      <c r="B344" s="40"/>
      <c r="C344" s="238" t="s">
        <v>482</v>
      </c>
      <c r="D344" s="238" t="s">
        <v>140</v>
      </c>
      <c r="E344" s="239" t="s">
        <v>483</v>
      </c>
      <c r="F344" s="240" t="s">
        <v>484</v>
      </c>
      <c r="G344" s="241" t="s">
        <v>143</v>
      </c>
      <c r="H344" s="242">
        <v>308.04700000000003</v>
      </c>
      <c r="I344" s="243"/>
      <c r="J344" s="244">
        <f>ROUND(I344*H344,2)</f>
        <v>0</v>
      </c>
      <c r="K344" s="245"/>
      <c r="L344" s="45"/>
      <c r="M344" s="246" t="s">
        <v>1</v>
      </c>
      <c r="N344" s="247" t="s">
        <v>41</v>
      </c>
      <c r="O344" s="98"/>
      <c r="P344" s="248">
        <f>O344*H344</f>
        <v>0</v>
      </c>
      <c r="Q344" s="248">
        <v>0</v>
      </c>
      <c r="R344" s="248">
        <f>Q344*H344</f>
        <v>0</v>
      </c>
      <c r="S344" s="248">
        <v>0</v>
      </c>
      <c r="T344" s="249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50" t="s">
        <v>221</v>
      </c>
      <c r="AT344" s="250" t="s">
        <v>140</v>
      </c>
      <c r="AU344" s="250" t="s">
        <v>115</v>
      </c>
      <c r="AY344" s="18" t="s">
        <v>137</v>
      </c>
      <c r="BE344" s="251">
        <f>IF(N344="základná",J344,0)</f>
        <v>0</v>
      </c>
      <c r="BF344" s="251">
        <f>IF(N344="znížená",J344,0)</f>
        <v>0</v>
      </c>
      <c r="BG344" s="251">
        <f>IF(N344="zákl. prenesená",J344,0)</f>
        <v>0</v>
      </c>
      <c r="BH344" s="251">
        <f>IF(N344="zníž. prenesená",J344,0)</f>
        <v>0</v>
      </c>
      <c r="BI344" s="251">
        <f>IF(N344="nulová",J344,0)</f>
        <v>0</v>
      </c>
      <c r="BJ344" s="18" t="s">
        <v>115</v>
      </c>
      <c r="BK344" s="251">
        <f>ROUND(I344*H344,2)</f>
        <v>0</v>
      </c>
      <c r="BL344" s="18" t="s">
        <v>221</v>
      </c>
      <c r="BM344" s="250" t="s">
        <v>485</v>
      </c>
    </row>
    <row r="345" s="2" customFormat="1" ht="24.15" customHeight="1">
      <c r="A345" s="39"/>
      <c r="B345" s="40"/>
      <c r="C345" s="275" t="s">
        <v>486</v>
      </c>
      <c r="D345" s="275" t="s">
        <v>177</v>
      </c>
      <c r="E345" s="276" t="s">
        <v>474</v>
      </c>
      <c r="F345" s="277" t="s">
        <v>475</v>
      </c>
      <c r="G345" s="278" t="s">
        <v>476</v>
      </c>
      <c r="H345" s="279">
        <v>338.85199999999998</v>
      </c>
      <c r="I345" s="280"/>
      <c r="J345" s="281">
        <f>ROUND(I345*H345,2)</f>
        <v>0</v>
      </c>
      <c r="K345" s="282"/>
      <c r="L345" s="283"/>
      <c r="M345" s="284" t="s">
        <v>1</v>
      </c>
      <c r="N345" s="285" t="s">
        <v>41</v>
      </c>
      <c r="O345" s="98"/>
      <c r="P345" s="248">
        <f>O345*H345</f>
        <v>0</v>
      </c>
      <c r="Q345" s="248">
        <v>0.001</v>
      </c>
      <c r="R345" s="248">
        <f>Q345*H345</f>
        <v>0.33885199999999999</v>
      </c>
      <c r="S345" s="248">
        <v>0</v>
      </c>
      <c r="T345" s="249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50" t="s">
        <v>362</v>
      </c>
      <c r="AT345" s="250" t="s">
        <v>177</v>
      </c>
      <c r="AU345" s="250" t="s">
        <v>115</v>
      </c>
      <c r="AY345" s="18" t="s">
        <v>137</v>
      </c>
      <c r="BE345" s="251">
        <f>IF(N345="základná",J345,0)</f>
        <v>0</v>
      </c>
      <c r="BF345" s="251">
        <f>IF(N345="znížená",J345,0)</f>
        <v>0</v>
      </c>
      <c r="BG345" s="251">
        <f>IF(N345="zákl. prenesená",J345,0)</f>
        <v>0</v>
      </c>
      <c r="BH345" s="251">
        <f>IF(N345="zníž. prenesená",J345,0)</f>
        <v>0</v>
      </c>
      <c r="BI345" s="251">
        <f>IF(N345="nulová",J345,0)</f>
        <v>0</v>
      </c>
      <c r="BJ345" s="18" t="s">
        <v>115</v>
      </c>
      <c r="BK345" s="251">
        <f>ROUND(I345*H345,2)</f>
        <v>0</v>
      </c>
      <c r="BL345" s="18" t="s">
        <v>221</v>
      </c>
      <c r="BM345" s="250" t="s">
        <v>487</v>
      </c>
    </row>
    <row r="346" s="2" customFormat="1" ht="33" customHeight="1">
      <c r="A346" s="39"/>
      <c r="B346" s="40"/>
      <c r="C346" s="275" t="s">
        <v>488</v>
      </c>
      <c r="D346" s="275" t="s">
        <v>177</v>
      </c>
      <c r="E346" s="276" t="s">
        <v>479</v>
      </c>
      <c r="F346" s="277" t="s">
        <v>480</v>
      </c>
      <c r="G346" s="278" t="s">
        <v>152</v>
      </c>
      <c r="H346" s="279">
        <v>123.21899999999999</v>
      </c>
      <c r="I346" s="280"/>
      <c r="J346" s="281">
        <f>ROUND(I346*H346,2)</f>
        <v>0</v>
      </c>
      <c r="K346" s="282"/>
      <c r="L346" s="283"/>
      <c r="M346" s="284" t="s">
        <v>1</v>
      </c>
      <c r="N346" s="285" t="s">
        <v>41</v>
      </c>
      <c r="O346" s="98"/>
      <c r="P346" s="248">
        <f>O346*H346</f>
        <v>0</v>
      </c>
      <c r="Q346" s="248">
        <v>5.0000000000000002E-05</v>
      </c>
      <c r="R346" s="248">
        <f>Q346*H346</f>
        <v>0.0061609500000000001</v>
      </c>
      <c r="S346" s="248">
        <v>0</v>
      </c>
      <c r="T346" s="249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50" t="s">
        <v>362</v>
      </c>
      <c r="AT346" s="250" t="s">
        <v>177</v>
      </c>
      <c r="AU346" s="250" t="s">
        <v>115</v>
      </c>
      <c r="AY346" s="18" t="s">
        <v>137</v>
      </c>
      <c r="BE346" s="251">
        <f>IF(N346="základná",J346,0)</f>
        <v>0</v>
      </c>
      <c r="BF346" s="251">
        <f>IF(N346="znížená",J346,0)</f>
        <v>0</v>
      </c>
      <c r="BG346" s="251">
        <f>IF(N346="zákl. prenesená",J346,0)</f>
        <v>0</v>
      </c>
      <c r="BH346" s="251">
        <f>IF(N346="zníž. prenesená",J346,0)</f>
        <v>0</v>
      </c>
      <c r="BI346" s="251">
        <f>IF(N346="nulová",J346,0)</f>
        <v>0</v>
      </c>
      <c r="BJ346" s="18" t="s">
        <v>115</v>
      </c>
      <c r="BK346" s="251">
        <f>ROUND(I346*H346,2)</f>
        <v>0</v>
      </c>
      <c r="BL346" s="18" t="s">
        <v>221</v>
      </c>
      <c r="BM346" s="250" t="s">
        <v>489</v>
      </c>
    </row>
    <row r="347" s="2" customFormat="1" ht="24.15" customHeight="1">
      <c r="A347" s="39"/>
      <c r="B347" s="40"/>
      <c r="C347" s="238" t="s">
        <v>490</v>
      </c>
      <c r="D347" s="238" t="s">
        <v>140</v>
      </c>
      <c r="E347" s="239" t="s">
        <v>491</v>
      </c>
      <c r="F347" s="240" t="s">
        <v>492</v>
      </c>
      <c r="G347" s="241" t="s">
        <v>407</v>
      </c>
      <c r="H347" s="242">
        <v>0.55500000000000005</v>
      </c>
      <c r="I347" s="243"/>
      <c r="J347" s="244">
        <f>ROUND(I347*H347,2)</f>
        <v>0</v>
      </c>
      <c r="K347" s="245"/>
      <c r="L347" s="45"/>
      <c r="M347" s="246" t="s">
        <v>1</v>
      </c>
      <c r="N347" s="247" t="s">
        <v>41</v>
      </c>
      <c r="O347" s="98"/>
      <c r="P347" s="248">
        <f>O347*H347</f>
        <v>0</v>
      </c>
      <c r="Q347" s="248">
        <v>0</v>
      </c>
      <c r="R347" s="248">
        <f>Q347*H347</f>
        <v>0</v>
      </c>
      <c r="S347" s="248">
        <v>0</v>
      </c>
      <c r="T347" s="249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50" t="s">
        <v>221</v>
      </c>
      <c r="AT347" s="250" t="s">
        <v>140</v>
      </c>
      <c r="AU347" s="250" t="s">
        <v>115</v>
      </c>
      <c r="AY347" s="18" t="s">
        <v>137</v>
      </c>
      <c r="BE347" s="251">
        <f>IF(N347="základná",J347,0)</f>
        <v>0</v>
      </c>
      <c r="BF347" s="251">
        <f>IF(N347="znížená",J347,0)</f>
        <v>0</v>
      </c>
      <c r="BG347" s="251">
        <f>IF(N347="zákl. prenesená",J347,0)</f>
        <v>0</v>
      </c>
      <c r="BH347" s="251">
        <f>IF(N347="zníž. prenesená",J347,0)</f>
        <v>0</v>
      </c>
      <c r="BI347" s="251">
        <f>IF(N347="nulová",J347,0)</f>
        <v>0</v>
      </c>
      <c r="BJ347" s="18" t="s">
        <v>115</v>
      </c>
      <c r="BK347" s="251">
        <f>ROUND(I347*H347,2)</f>
        <v>0</v>
      </c>
      <c r="BL347" s="18" t="s">
        <v>221</v>
      </c>
      <c r="BM347" s="250" t="s">
        <v>493</v>
      </c>
    </row>
    <row r="348" s="12" customFormat="1" ht="22.8" customHeight="1">
      <c r="A348" s="12"/>
      <c r="B348" s="222"/>
      <c r="C348" s="223"/>
      <c r="D348" s="224" t="s">
        <v>74</v>
      </c>
      <c r="E348" s="236" t="s">
        <v>494</v>
      </c>
      <c r="F348" s="236" t="s">
        <v>495</v>
      </c>
      <c r="G348" s="223"/>
      <c r="H348" s="223"/>
      <c r="I348" s="226"/>
      <c r="J348" s="237">
        <f>BK348</f>
        <v>0</v>
      </c>
      <c r="K348" s="223"/>
      <c r="L348" s="228"/>
      <c r="M348" s="229"/>
      <c r="N348" s="230"/>
      <c r="O348" s="230"/>
      <c r="P348" s="231">
        <f>SUM(P349:P355)</f>
        <v>0</v>
      </c>
      <c r="Q348" s="230"/>
      <c r="R348" s="231">
        <f>SUM(R349:R355)</f>
        <v>0.21721200000000002</v>
      </c>
      <c r="S348" s="230"/>
      <c r="T348" s="232">
        <f>SUM(T349:T355)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33" t="s">
        <v>115</v>
      </c>
      <c r="AT348" s="234" t="s">
        <v>74</v>
      </c>
      <c r="AU348" s="234" t="s">
        <v>80</v>
      </c>
      <c r="AY348" s="233" t="s">
        <v>137</v>
      </c>
      <c r="BK348" s="235">
        <f>SUM(BK349:BK355)</f>
        <v>0</v>
      </c>
    </row>
    <row r="349" s="2" customFormat="1" ht="24.15" customHeight="1">
      <c r="A349" s="39"/>
      <c r="B349" s="40"/>
      <c r="C349" s="238" t="s">
        <v>496</v>
      </c>
      <c r="D349" s="238" t="s">
        <v>140</v>
      </c>
      <c r="E349" s="239" t="s">
        <v>497</v>
      </c>
      <c r="F349" s="240" t="s">
        <v>498</v>
      </c>
      <c r="G349" s="241" t="s">
        <v>143</v>
      </c>
      <c r="H349" s="242">
        <v>92</v>
      </c>
      <c r="I349" s="243"/>
      <c r="J349" s="244">
        <f>ROUND(I349*H349,2)</f>
        <v>0</v>
      </c>
      <c r="K349" s="245"/>
      <c r="L349" s="45"/>
      <c r="M349" s="246" t="s">
        <v>1</v>
      </c>
      <c r="N349" s="247" t="s">
        <v>41</v>
      </c>
      <c r="O349" s="98"/>
      <c r="P349" s="248">
        <f>O349*H349</f>
        <v>0</v>
      </c>
      <c r="Q349" s="248">
        <v>0</v>
      </c>
      <c r="R349" s="248">
        <f>Q349*H349</f>
        <v>0</v>
      </c>
      <c r="S349" s="248">
        <v>0</v>
      </c>
      <c r="T349" s="249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50" t="s">
        <v>221</v>
      </c>
      <c r="AT349" s="250" t="s">
        <v>140</v>
      </c>
      <c r="AU349" s="250" t="s">
        <v>115</v>
      </c>
      <c r="AY349" s="18" t="s">
        <v>137</v>
      </c>
      <c r="BE349" s="251">
        <f>IF(N349="základná",J349,0)</f>
        <v>0</v>
      </c>
      <c r="BF349" s="251">
        <f>IF(N349="znížená",J349,0)</f>
        <v>0</v>
      </c>
      <c r="BG349" s="251">
        <f>IF(N349="zákl. prenesená",J349,0)</f>
        <v>0</v>
      </c>
      <c r="BH349" s="251">
        <f>IF(N349="zníž. prenesená",J349,0)</f>
        <v>0</v>
      </c>
      <c r="BI349" s="251">
        <f>IF(N349="nulová",J349,0)</f>
        <v>0</v>
      </c>
      <c r="BJ349" s="18" t="s">
        <v>115</v>
      </c>
      <c r="BK349" s="251">
        <f>ROUND(I349*H349,2)</f>
        <v>0</v>
      </c>
      <c r="BL349" s="18" t="s">
        <v>221</v>
      </c>
      <c r="BM349" s="250" t="s">
        <v>499</v>
      </c>
    </row>
    <row r="350" s="2" customFormat="1" ht="33" customHeight="1">
      <c r="A350" s="39"/>
      <c r="B350" s="40"/>
      <c r="C350" s="275" t="s">
        <v>500</v>
      </c>
      <c r="D350" s="275" t="s">
        <v>177</v>
      </c>
      <c r="E350" s="276" t="s">
        <v>501</v>
      </c>
      <c r="F350" s="277" t="s">
        <v>502</v>
      </c>
      <c r="G350" s="278" t="s">
        <v>143</v>
      </c>
      <c r="H350" s="279">
        <v>93.840000000000003</v>
      </c>
      <c r="I350" s="280"/>
      <c r="J350" s="281">
        <f>ROUND(I350*H350,2)</f>
        <v>0</v>
      </c>
      <c r="K350" s="282"/>
      <c r="L350" s="283"/>
      <c r="M350" s="284" t="s">
        <v>1</v>
      </c>
      <c r="N350" s="285" t="s">
        <v>41</v>
      </c>
      <c r="O350" s="98"/>
      <c r="P350" s="248">
        <f>O350*H350</f>
        <v>0</v>
      </c>
      <c r="Q350" s="248">
        <v>0.0022000000000000001</v>
      </c>
      <c r="R350" s="248">
        <f>Q350*H350</f>
        <v>0.20644800000000002</v>
      </c>
      <c r="S350" s="248">
        <v>0</v>
      </c>
      <c r="T350" s="249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50" t="s">
        <v>362</v>
      </c>
      <c r="AT350" s="250" t="s">
        <v>177</v>
      </c>
      <c r="AU350" s="250" t="s">
        <v>115</v>
      </c>
      <c r="AY350" s="18" t="s">
        <v>137</v>
      </c>
      <c r="BE350" s="251">
        <f>IF(N350="základná",J350,0)</f>
        <v>0</v>
      </c>
      <c r="BF350" s="251">
        <f>IF(N350="znížená",J350,0)</f>
        <v>0</v>
      </c>
      <c r="BG350" s="251">
        <f>IF(N350="zákl. prenesená",J350,0)</f>
        <v>0</v>
      </c>
      <c r="BH350" s="251">
        <f>IF(N350="zníž. prenesená",J350,0)</f>
        <v>0</v>
      </c>
      <c r="BI350" s="251">
        <f>IF(N350="nulová",J350,0)</f>
        <v>0</v>
      </c>
      <c r="BJ350" s="18" t="s">
        <v>115</v>
      </c>
      <c r="BK350" s="251">
        <f>ROUND(I350*H350,2)</f>
        <v>0</v>
      </c>
      <c r="BL350" s="18" t="s">
        <v>221</v>
      </c>
      <c r="BM350" s="250" t="s">
        <v>503</v>
      </c>
    </row>
    <row r="351" s="13" customFormat="1">
      <c r="A351" s="13"/>
      <c r="B351" s="252"/>
      <c r="C351" s="253"/>
      <c r="D351" s="254" t="s">
        <v>146</v>
      </c>
      <c r="E351" s="253"/>
      <c r="F351" s="256" t="s">
        <v>504</v>
      </c>
      <c r="G351" s="253"/>
      <c r="H351" s="257">
        <v>93.840000000000003</v>
      </c>
      <c r="I351" s="258"/>
      <c r="J351" s="253"/>
      <c r="K351" s="253"/>
      <c r="L351" s="259"/>
      <c r="M351" s="260"/>
      <c r="N351" s="261"/>
      <c r="O351" s="261"/>
      <c r="P351" s="261"/>
      <c r="Q351" s="261"/>
      <c r="R351" s="261"/>
      <c r="S351" s="261"/>
      <c r="T351" s="26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63" t="s">
        <v>146</v>
      </c>
      <c r="AU351" s="263" t="s">
        <v>115</v>
      </c>
      <c r="AV351" s="13" t="s">
        <v>115</v>
      </c>
      <c r="AW351" s="13" t="s">
        <v>4</v>
      </c>
      <c r="AX351" s="13" t="s">
        <v>80</v>
      </c>
      <c r="AY351" s="263" t="s">
        <v>137</v>
      </c>
    </row>
    <row r="352" s="2" customFormat="1" ht="16.5" customHeight="1">
      <c r="A352" s="39"/>
      <c r="B352" s="40"/>
      <c r="C352" s="238" t="s">
        <v>505</v>
      </c>
      <c r="D352" s="238" t="s">
        <v>140</v>
      </c>
      <c r="E352" s="239" t="s">
        <v>506</v>
      </c>
      <c r="F352" s="240" t="s">
        <v>507</v>
      </c>
      <c r="G352" s="241" t="s">
        <v>143</v>
      </c>
      <c r="H352" s="242">
        <v>92</v>
      </c>
      <c r="I352" s="243"/>
      <c r="J352" s="244">
        <f>ROUND(I352*H352,2)</f>
        <v>0</v>
      </c>
      <c r="K352" s="245"/>
      <c r="L352" s="45"/>
      <c r="M352" s="246" t="s">
        <v>1</v>
      </c>
      <c r="N352" s="247" t="s">
        <v>41</v>
      </c>
      <c r="O352" s="98"/>
      <c r="P352" s="248">
        <f>O352*H352</f>
        <v>0</v>
      </c>
      <c r="Q352" s="248">
        <v>1.9999999999999999E-06</v>
      </c>
      <c r="R352" s="248">
        <f>Q352*H352</f>
        <v>0.000184</v>
      </c>
      <c r="S352" s="248">
        <v>0</v>
      </c>
      <c r="T352" s="249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50" t="s">
        <v>221</v>
      </c>
      <c r="AT352" s="250" t="s">
        <v>140</v>
      </c>
      <c r="AU352" s="250" t="s">
        <v>115</v>
      </c>
      <c r="AY352" s="18" t="s">
        <v>137</v>
      </c>
      <c r="BE352" s="251">
        <f>IF(N352="základná",J352,0)</f>
        <v>0</v>
      </c>
      <c r="BF352" s="251">
        <f>IF(N352="znížená",J352,0)</f>
        <v>0</v>
      </c>
      <c r="BG352" s="251">
        <f>IF(N352="zákl. prenesená",J352,0)</f>
        <v>0</v>
      </c>
      <c r="BH352" s="251">
        <f>IF(N352="zníž. prenesená",J352,0)</f>
        <v>0</v>
      </c>
      <c r="BI352" s="251">
        <f>IF(N352="nulová",J352,0)</f>
        <v>0</v>
      </c>
      <c r="BJ352" s="18" t="s">
        <v>115</v>
      </c>
      <c r="BK352" s="251">
        <f>ROUND(I352*H352,2)</f>
        <v>0</v>
      </c>
      <c r="BL352" s="18" t="s">
        <v>221</v>
      </c>
      <c r="BM352" s="250" t="s">
        <v>508</v>
      </c>
    </row>
    <row r="353" s="2" customFormat="1" ht="24.15" customHeight="1">
      <c r="A353" s="39"/>
      <c r="B353" s="40"/>
      <c r="C353" s="275" t="s">
        <v>509</v>
      </c>
      <c r="D353" s="275" t="s">
        <v>177</v>
      </c>
      <c r="E353" s="276" t="s">
        <v>510</v>
      </c>
      <c r="F353" s="277" t="s">
        <v>511</v>
      </c>
      <c r="G353" s="278" t="s">
        <v>143</v>
      </c>
      <c r="H353" s="279">
        <v>105.8</v>
      </c>
      <c r="I353" s="280"/>
      <c r="J353" s="281">
        <f>ROUND(I353*H353,2)</f>
        <v>0</v>
      </c>
      <c r="K353" s="282"/>
      <c r="L353" s="283"/>
      <c r="M353" s="284" t="s">
        <v>1</v>
      </c>
      <c r="N353" s="285" t="s">
        <v>41</v>
      </c>
      <c r="O353" s="98"/>
      <c r="P353" s="248">
        <f>O353*H353</f>
        <v>0</v>
      </c>
      <c r="Q353" s="248">
        <v>0.00010000000000000001</v>
      </c>
      <c r="R353" s="248">
        <f>Q353*H353</f>
        <v>0.010580000000000001</v>
      </c>
      <c r="S353" s="248">
        <v>0</v>
      </c>
      <c r="T353" s="249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50" t="s">
        <v>362</v>
      </c>
      <c r="AT353" s="250" t="s">
        <v>177</v>
      </c>
      <c r="AU353" s="250" t="s">
        <v>115</v>
      </c>
      <c r="AY353" s="18" t="s">
        <v>137</v>
      </c>
      <c r="BE353" s="251">
        <f>IF(N353="základná",J353,0)</f>
        <v>0</v>
      </c>
      <c r="BF353" s="251">
        <f>IF(N353="znížená",J353,0)</f>
        <v>0</v>
      </c>
      <c r="BG353" s="251">
        <f>IF(N353="zákl. prenesená",J353,0)</f>
        <v>0</v>
      </c>
      <c r="BH353" s="251">
        <f>IF(N353="zníž. prenesená",J353,0)</f>
        <v>0</v>
      </c>
      <c r="BI353" s="251">
        <f>IF(N353="nulová",J353,0)</f>
        <v>0</v>
      </c>
      <c r="BJ353" s="18" t="s">
        <v>115</v>
      </c>
      <c r="BK353" s="251">
        <f>ROUND(I353*H353,2)</f>
        <v>0</v>
      </c>
      <c r="BL353" s="18" t="s">
        <v>221</v>
      </c>
      <c r="BM353" s="250" t="s">
        <v>512</v>
      </c>
    </row>
    <row r="354" s="13" customFormat="1">
      <c r="A354" s="13"/>
      <c r="B354" s="252"/>
      <c r="C354" s="253"/>
      <c r="D354" s="254" t="s">
        <v>146</v>
      </c>
      <c r="E354" s="253"/>
      <c r="F354" s="256" t="s">
        <v>466</v>
      </c>
      <c r="G354" s="253"/>
      <c r="H354" s="257">
        <v>105.8</v>
      </c>
      <c r="I354" s="258"/>
      <c r="J354" s="253"/>
      <c r="K354" s="253"/>
      <c r="L354" s="259"/>
      <c r="M354" s="260"/>
      <c r="N354" s="261"/>
      <c r="O354" s="261"/>
      <c r="P354" s="261"/>
      <c r="Q354" s="261"/>
      <c r="R354" s="261"/>
      <c r="S354" s="261"/>
      <c r="T354" s="26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63" t="s">
        <v>146</v>
      </c>
      <c r="AU354" s="263" t="s">
        <v>115</v>
      </c>
      <c r="AV354" s="13" t="s">
        <v>115</v>
      </c>
      <c r="AW354" s="13" t="s">
        <v>4</v>
      </c>
      <c r="AX354" s="13" t="s">
        <v>80</v>
      </c>
      <c r="AY354" s="263" t="s">
        <v>137</v>
      </c>
    </row>
    <row r="355" s="2" customFormat="1" ht="24.15" customHeight="1">
      <c r="A355" s="39"/>
      <c r="B355" s="40"/>
      <c r="C355" s="238" t="s">
        <v>513</v>
      </c>
      <c r="D355" s="238" t="s">
        <v>140</v>
      </c>
      <c r="E355" s="239" t="s">
        <v>514</v>
      </c>
      <c r="F355" s="240" t="s">
        <v>515</v>
      </c>
      <c r="G355" s="241" t="s">
        <v>407</v>
      </c>
      <c r="H355" s="242">
        <v>0.217</v>
      </c>
      <c r="I355" s="243"/>
      <c r="J355" s="244">
        <f>ROUND(I355*H355,2)</f>
        <v>0</v>
      </c>
      <c r="K355" s="245"/>
      <c r="L355" s="45"/>
      <c r="M355" s="246" t="s">
        <v>1</v>
      </c>
      <c r="N355" s="247" t="s">
        <v>41</v>
      </c>
      <c r="O355" s="98"/>
      <c r="P355" s="248">
        <f>O355*H355</f>
        <v>0</v>
      </c>
      <c r="Q355" s="248">
        <v>0</v>
      </c>
      <c r="R355" s="248">
        <f>Q355*H355</f>
        <v>0</v>
      </c>
      <c r="S355" s="248">
        <v>0</v>
      </c>
      <c r="T355" s="249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50" t="s">
        <v>221</v>
      </c>
      <c r="AT355" s="250" t="s">
        <v>140</v>
      </c>
      <c r="AU355" s="250" t="s">
        <v>115</v>
      </c>
      <c r="AY355" s="18" t="s">
        <v>137</v>
      </c>
      <c r="BE355" s="251">
        <f>IF(N355="základná",J355,0)</f>
        <v>0</v>
      </c>
      <c r="BF355" s="251">
        <f>IF(N355="znížená",J355,0)</f>
        <v>0</v>
      </c>
      <c r="BG355" s="251">
        <f>IF(N355="zákl. prenesená",J355,0)</f>
        <v>0</v>
      </c>
      <c r="BH355" s="251">
        <f>IF(N355="zníž. prenesená",J355,0)</f>
        <v>0</v>
      </c>
      <c r="BI355" s="251">
        <f>IF(N355="nulová",J355,0)</f>
        <v>0</v>
      </c>
      <c r="BJ355" s="18" t="s">
        <v>115</v>
      </c>
      <c r="BK355" s="251">
        <f>ROUND(I355*H355,2)</f>
        <v>0</v>
      </c>
      <c r="BL355" s="18" t="s">
        <v>221</v>
      </c>
      <c r="BM355" s="250" t="s">
        <v>516</v>
      </c>
    </row>
    <row r="356" s="12" customFormat="1" ht="22.8" customHeight="1">
      <c r="A356" s="12"/>
      <c r="B356" s="222"/>
      <c r="C356" s="223"/>
      <c r="D356" s="224" t="s">
        <v>74</v>
      </c>
      <c r="E356" s="236" t="s">
        <v>517</v>
      </c>
      <c r="F356" s="236" t="s">
        <v>253</v>
      </c>
      <c r="G356" s="223"/>
      <c r="H356" s="223"/>
      <c r="I356" s="226"/>
      <c r="J356" s="237">
        <f>BK356</f>
        <v>0</v>
      </c>
      <c r="K356" s="223"/>
      <c r="L356" s="228"/>
      <c r="M356" s="229"/>
      <c r="N356" s="230"/>
      <c r="O356" s="230"/>
      <c r="P356" s="231">
        <f>P357</f>
        <v>0</v>
      </c>
      <c r="Q356" s="230"/>
      <c r="R356" s="231">
        <f>R357</f>
        <v>0.00032000000000000003</v>
      </c>
      <c r="S356" s="230"/>
      <c r="T356" s="232">
        <f>T357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33" t="s">
        <v>115</v>
      </c>
      <c r="AT356" s="234" t="s">
        <v>74</v>
      </c>
      <c r="AU356" s="234" t="s">
        <v>80</v>
      </c>
      <c r="AY356" s="233" t="s">
        <v>137</v>
      </c>
      <c r="BK356" s="235">
        <f>BK357</f>
        <v>0</v>
      </c>
    </row>
    <row r="357" s="2" customFormat="1" ht="24.15" customHeight="1">
      <c r="A357" s="39"/>
      <c r="B357" s="40"/>
      <c r="C357" s="238" t="s">
        <v>518</v>
      </c>
      <c r="D357" s="238" t="s">
        <v>140</v>
      </c>
      <c r="E357" s="239" t="s">
        <v>519</v>
      </c>
      <c r="F357" s="240" t="s">
        <v>520</v>
      </c>
      <c r="G357" s="241" t="s">
        <v>256</v>
      </c>
      <c r="H357" s="242">
        <v>1</v>
      </c>
      <c r="I357" s="243"/>
      <c r="J357" s="244">
        <f>ROUND(I357*H357,2)</f>
        <v>0</v>
      </c>
      <c r="K357" s="245"/>
      <c r="L357" s="45"/>
      <c r="M357" s="246" t="s">
        <v>1</v>
      </c>
      <c r="N357" s="247" t="s">
        <v>41</v>
      </c>
      <c r="O357" s="98"/>
      <c r="P357" s="248">
        <f>O357*H357</f>
        <v>0</v>
      </c>
      <c r="Q357" s="248">
        <v>0.00032000000000000003</v>
      </c>
      <c r="R357" s="248">
        <f>Q357*H357</f>
        <v>0.00032000000000000003</v>
      </c>
      <c r="S357" s="248">
        <v>0</v>
      </c>
      <c r="T357" s="249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50" t="s">
        <v>221</v>
      </c>
      <c r="AT357" s="250" t="s">
        <v>140</v>
      </c>
      <c r="AU357" s="250" t="s">
        <v>115</v>
      </c>
      <c r="AY357" s="18" t="s">
        <v>137</v>
      </c>
      <c r="BE357" s="251">
        <f>IF(N357="základná",J357,0)</f>
        <v>0</v>
      </c>
      <c r="BF357" s="251">
        <f>IF(N357="znížená",J357,0)</f>
        <v>0</v>
      </c>
      <c r="BG357" s="251">
        <f>IF(N357="zákl. prenesená",J357,0)</f>
        <v>0</v>
      </c>
      <c r="BH357" s="251">
        <f>IF(N357="zníž. prenesená",J357,0)</f>
        <v>0</v>
      </c>
      <c r="BI357" s="251">
        <f>IF(N357="nulová",J357,0)</f>
        <v>0</v>
      </c>
      <c r="BJ357" s="18" t="s">
        <v>115</v>
      </c>
      <c r="BK357" s="251">
        <f>ROUND(I357*H357,2)</f>
        <v>0</v>
      </c>
      <c r="BL357" s="18" t="s">
        <v>221</v>
      </c>
      <c r="BM357" s="250" t="s">
        <v>521</v>
      </c>
    </row>
    <row r="358" s="12" customFormat="1" ht="22.8" customHeight="1">
      <c r="A358" s="12"/>
      <c r="B358" s="222"/>
      <c r="C358" s="223"/>
      <c r="D358" s="224" t="s">
        <v>74</v>
      </c>
      <c r="E358" s="236" t="s">
        <v>522</v>
      </c>
      <c r="F358" s="236" t="s">
        <v>523</v>
      </c>
      <c r="G358" s="223"/>
      <c r="H358" s="223"/>
      <c r="I358" s="226"/>
      <c r="J358" s="237">
        <f>BK358</f>
        <v>0</v>
      </c>
      <c r="K358" s="223"/>
      <c r="L358" s="228"/>
      <c r="M358" s="229"/>
      <c r="N358" s="230"/>
      <c r="O358" s="230"/>
      <c r="P358" s="231">
        <f>SUM(P359:P366)</f>
        <v>0</v>
      </c>
      <c r="Q358" s="230"/>
      <c r="R358" s="231">
        <f>SUM(R359:R366)</f>
        <v>0.48872349999999992</v>
      </c>
      <c r="S358" s="230"/>
      <c r="T358" s="232">
        <f>SUM(T359:T366)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33" t="s">
        <v>115</v>
      </c>
      <c r="AT358" s="234" t="s">
        <v>74</v>
      </c>
      <c r="AU358" s="234" t="s">
        <v>80</v>
      </c>
      <c r="AY358" s="233" t="s">
        <v>137</v>
      </c>
      <c r="BK358" s="235">
        <f>SUM(BK359:BK366)</f>
        <v>0</v>
      </c>
    </row>
    <row r="359" s="2" customFormat="1" ht="37.8" customHeight="1">
      <c r="A359" s="39"/>
      <c r="B359" s="40"/>
      <c r="C359" s="238" t="s">
        <v>524</v>
      </c>
      <c r="D359" s="238" t="s">
        <v>140</v>
      </c>
      <c r="E359" s="239" t="s">
        <v>525</v>
      </c>
      <c r="F359" s="240" t="s">
        <v>526</v>
      </c>
      <c r="G359" s="241" t="s">
        <v>143</v>
      </c>
      <c r="H359" s="242">
        <v>24.289999999999999</v>
      </c>
      <c r="I359" s="243"/>
      <c r="J359" s="244">
        <f>ROUND(I359*H359,2)</f>
        <v>0</v>
      </c>
      <c r="K359" s="245"/>
      <c r="L359" s="45"/>
      <c r="M359" s="246" t="s">
        <v>1</v>
      </c>
      <c r="N359" s="247" t="s">
        <v>41</v>
      </c>
      <c r="O359" s="98"/>
      <c r="P359" s="248">
        <f>O359*H359</f>
        <v>0</v>
      </c>
      <c r="Q359" s="248">
        <v>0.0018500000000000001</v>
      </c>
      <c r="R359" s="248">
        <f>Q359*H359</f>
        <v>0.044936499999999997</v>
      </c>
      <c r="S359" s="248">
        <v>0</v>
      </c>
      <c r="T359" s="249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50" t="s">
        <v>221</v>
      </c>
      <c r="AT359" s="250" t="s">
        <v>140</v>
      </c>
      <c r="AU359" s="250" t="s">
        <v>115</v>
      </c>
      <c r="AY359" s="18" t="s">
        <v>137</v>
      </c>
      <c r="BE359" s="251">
        <f>IF(N359="základná",J359,0)</f>
        <v>0</v>
      </c>
      <c r="BF359" s="251">
        <f>IF(N359="znížená",J359,0)</f>
        <v>0</v>
      </c>
      <c r="BG359" s="251">
        <f>IF(N359="zákl. prenesená",J359,0)</f>
        <v>0</v>
      </c>
      <c r="BH359" s="251">
        <f>IF(N359="zníž. prenesená",J359,0)</f>
        <v>0</v>
      </c>
      <c r="BI359" s="251">
        <f>IF(N359="nulová",J359,0)</f>
        <v>0</v>
      </c>
      <c r="BJ359" s="18" t="s">
        <v>115</v>
      </c>
      <c r="BK359" s="251">
        <f>ROUND(I359*H359,2)</f>
        <v>0</v>
      </c>
      <c r="BL359" s="18" t="s">
        <v>221</v>
      </c>
      <c r="BM359" s="250" t="s">
        <v>527</v>
      </c>
    </row>
    <row r="360" s="13" customFormat="1">
      <c r="A360" s="13"/>
      <c r="B360" s="252"/>
      <c r="C360" s="253"/>
      <c r="D360" s="254" t="s">
        <v>146</v>
      </c>
      <c r="E360" s="255" t="s">
        <v>1</v>
      </c>
      <c r="F360" s="256" t="s">
        <v>528</v>
      </c>
      <c r="G360" s="253"/>
      <c r="H360" s="257">
        <v>10.02</v>
      </c>
      <c r="I360" s="258"/>
      <c r="J360" s="253"/>
      <c r="K360" s="253"/>
      <c r="L360" s="259"/>
      <c r="M360" s="260"/>
      <c r="N360" s="261"/>
      <c r="O360" s="261"/>
      <c r="P360" s="261"/>
      <c r="Q360" s="261"/>
      <c r="R360" s="261"/>
      <c r="S360" s="261"/>
      <c r="T360" s="26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63" t="s">
        <v>146</v>
      </c>
      <c r="AU360" s="263" t="s">
        <v>115</v>
      </c>
      <c r="AV360" s="13" t="s">
        <v>115</v>
      </c>
      <c r="AW360" s="13" t="s">
        <v>31</v>
      </c>
      <c r="AX360" s="13" t="s">
        <v>75</v>
      </c>
      <c r="AY360" s="263" t="s">
        <v>137</v>
      </c>
    </row>
    <row r="361" s="13" customFormat="1">
      <c r="A361" s="13"/>
      <c r="B361" s="252"/>
      <c r="C361" s="253"/>
      <c r="D361" s="254" t="s">
        <v>146</v>
      </c>
      <c r="E361" s="255" t="s">
        <v>1</v>
      </c>
      <c r="F361" s="256" t="s">
        <v>529</v>
      </c>
      <c r="G361" s="253"/>
      <c r="H361" s="257">
        <v>12.51</v>
      </c>
      <c r="I361" s="258"/>
      <c r="J361" s="253"/>
      <c r="K361" s="253"/>
      <c r="L361" s="259"/>
      <c r="M361" s="260"/>
      <c r="N361" s="261"/>
      <c r="O361" s="261"/>
      <c r="P361" s="261"/>
      <c r="Q361" s="261"/>
      <c r="R361" s="261"/>
      <c r="S361" s="261"/>
      <c r="T361" s="26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63" t="s">
        <v>146</v>
      </c>
      <c r="AU361" s="263" t="s">
        <v>115</v>
      </c>
      <c r="AV361" s="13" t="s">
        <v>115</v>
      </c>
      <c r="AW361" s="13" t="s">
        <v>31</v>
      </c>
      <c r="AX361" s="13" t="s">
        <v>75</v>
      </c>
      <c r="AY361" s="263" t="s">
        <v>137</v>
      </c>
    </row>
    <row r="362" s="13" customFormat="1">
      <c r="A362" s="13"/>
      <c r="B362" s="252"/>
      <c r="C362" s="253"/>
      <c r="D362" s="254" t="s">
        <v>146</v>
      </c>
      <c r="E362" s="255" t="s">
        <v>1</v>
      </c>
      <c r="F362" s="256" t="s">
        <v>530</v>
      </c>
      <c r="G362" s="253"/>
      <c r="H362" s="257">
        <v>1.76</v>
      </c>
      <c r="I362" s="258"/>
      <c r="J362" s="253"/>
      <c r="K362" s="253"/>
      <c r="L362" s="259"/>
      <c r="M362" s="260"/>
      <c r="N362" s="261"/>
      <c r="O362" s="261"/>
      <c r="P362" s="261"/>
      <c r="Q362" s="261"/>
      <c r="R362" s="261"/>
      <c r="S362" s="261"/>
      <c r="T362" s="26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63" t="s">
        <v>146</v>
      </c>
      <c r="AU362" s="263" t="s">
        <v>115</v>
      </c>
      <c r="AV362" s="13" t="s">
        <v>115</v>
      </c>
      <c r="AW362" s="13" t="s">
        <v>31</v>
      </c>
      <c r="AX362" s="13" t="s">
        <v>75</v>
      </c>
      <c r="AY362" s="263" t="s">
        <v>137</v>
      </c>
    </row>
    <row r="363" s="14" customFormat="1">
      <c r="A363" s="14"/>
      <c r="B363" s="264"/>
      <c r="C363" s="265"/>
      <c r="D363" s="254" t="s">
        <v>146</v>
      </c>
      <c r="E363" s="266" t="s">
        <v>1</v>
      </c>
      <c r="F363" s="267" t="s">
        <v>149</v>
      </c>
      <c r="G363" s="265"/>
      <c r="H363" s="268">
        <v>24.289999999999999</v>
      </c>
      <c r="I363" s="269"/>
      <c r="J363" s="265"/>
      <c r="K363" s="265"/>
      <c r="L363" s="270"/>
      <c r="M363" s="271"/>
      <c r="N363" s="272"/>
      <c r="O363" s="272"/>
      <c r="P363" s="272"/>
      <c r="Q363" s="272"/>
      <c r="R363" s="272"/>
      <c r="S363" s="272"/>
      <c r="T363" s="273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74" t="s">
        <v>146</v>
      </c>
      <c r="AU363" s="274" t="s">
        <v>115</v>
      </c>
      <c r="AV363" s="14" t="s">
        <v>144</v>
      </c>
      <c r="AW363" s="14" t="s">
        <v>31</v>
      </c>
      <c r="AX363" s="14" t="s">
        <v>80</v>
      </c>
      <c r="AY363" s="274" t="s">
        <v>137</v>
      </c>
    </row>
    <row r="364" s="2" customFormat="1" ht="49.05" customHeight="1">
      <c r="A364" s="39"/>
      <c r="B364" s="40"/>
      <c r="C364" s="275" t="s">
        <v>531</v>
      </c>
      <c r="D364" s="275" t="s">
        <v>177</v>
      </c>
      <c r="E364" s="276" t="s">
        <v>532</v>
      </c>
      <c r="F364" s="277" t="s">
        <v>533</v>
      </c>
      <c r="G364" s="278" t="s">
        <v>143</v>
      </c>
      <c r="H364" s="279">
        <v>25.504999999999999</v>
      </c>
      <c r="I364" s="280"/>
      <c r="J364" s="281">
        <f>ROUND(I364*H364,2)</f>
        <v>0</v>
      </c>
      <c r="K364" s="282"/>
      <c r="L364" s="283"/>
      <c r="M364" s="284" t="s">
        <v>1</v>
      </c>
      <c r="N364" s="285" t="s">
        <v>41</v>
      </c>
      <c r="O364" s="98"/>
      <c r="P364" s="248">
        <f>O364*H364</f>
        <v>0</v>
      </c>
      <c r="Q364" s="248">
        <v>0.017399999999999999</v>
      </c>
      <c r="R364" s="248">
        <f>Q364*H364</f>
        <v>0.44378699999999993</v>
      </c>
      <c r="S364" s="248">
        <v>0</v>
      </c>
      <c r="T364" s="249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50" t="s">
        <v>362</v>
      </c>
      <c r="AT364" s="250" t="s">
        <v>177</v>
      </c>
      <c r="AU364" s="250" t="s">
        <v>115</v>
      </c>
      <c r="AY364" s="18" t="s">
        <v>137</v>
      </c>
      <c r="BE364" s="251">
        <f>IF(N364="základná",J364,0)</f>
        <v>0</v>
      </c>
      <c r="BF364" s="251">
        <f>IF(N364="znížená",J364,0)</f>
        <v>0</v>
      </c>
      <c r="BG364" s="251">
        <f>IF(N364="zákl. prenesená",J364,0)</f>
        <v>0</v>
      </c>
      <c r="BH364" s="251">
        <f>IF(N364="zníž. prenesená",J364,0)</f>
        <v>0</v>
      </c>
      <c r="BI364" s="251">
        <f>IF(N364="nulová",J364,0)</f>
        <v>0</v>
      </c>
      <c r="BJ364" s="18" t="s">
        <v>115</v>
      </c>
      <c r="BK364" s="251">
        <f>ROUND(I364*H364,2)</f>
        <v>0</v>
      </c>
      <c r="BL364" s="18" t="s">
        <v>221</v>
      </c>
      <c r="BM364" s="250" t="s">
        <v>534</v>
      </c>
    </row>
    <row r="365" s="13" customFormat="1">
      <c r="A365" s="13"/>
      <c r="B365" s="252"/>
      <c r="C365" s="253"/>
      <c r="D365" s="254" t="s">
        <v>146</v>
      </c>
      <c r="E365" s="253"/>
      <c r="F365" s="256" t="s">
        <v>535</v>
      </c>
      <c r="G365" s="253"/>
      <c r="H365" s="257">
        <v>25.504999999999999</v>
      </c>
      <c r="I365" s="258"/>
      <c r="J365" s="253"/>
      <c r="K365" s="253"/>
      <c r="L365" s="259"/>
      <c r="M365" s="260"/>
      <c r="N365" s="261"/>
      <c r="O365" s="261"/>
      <c r="P365" s="261"/>
      <c r="Q365" s="261"/>
      <c r="R365" s="261"/>
      <c r="S365" s="261"/>
      <c r="T365" s="26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63" t="s">
        <v>146</v>
      </c>
      <c r="AU365" s="263" t="s">
        <v>115</v>
      </c>
      <c r="AV365" s="13" t="s">
        <v>115</v>
      </c>
      <c r="AW365" s="13" t="s">
        <v>4</v>
      </c>
      <c r="AX365" s="13" t="s">
        <v>80</v>
      </c>
      <c r="AY365" s="263" t="s">
        <v>137</v>
      </c>
    </row>
    <row r="366" s="2" customFormat="1" ht="24.15" customHeight="1">
      <c r="A366" s="39"/>
      <c r="B366" s="40"/>
      <c r="C366" s="238" t="s">
        <v>536</v>
      </c>
      <c r="D366" s="238" t="s">
        <v>140</v>
      </c>
      <c r="E366" s="239" t="s">
        <v>537</v>
      </c>
      <c r="F366" s="240" t="s">
        <v>538</v>
      </c>
      <c r="G366" s="241" t="s">
        <v>407</v>
      </c>
      <c r="H366" s="242">
        <v>0.48899999999999999</v>
      </c>
      <c r="I366" s="243"/>
      <c r="J366" s="244">
        <f>ROUND(I366*H366,2)</f>
        <v>0</v>
      </c>
      <c r="K366" s="245"/>
      <c r="L366" s="45"/>
      <c r="M366" s="246" t="s">
        <v>1</v>
      </c>
      <c r="N366" s="247" t="s">
        <v>41</v>
      </c>
      <c r="O366" s="98"/>
      <c r="P366" s="248">
        <f>O366*H366</f>
        <v>0</v>
      </c>
      <c r="Q366" s="248">
        <v>0</v>
      </c>
      <c r="R366" s="248">
        <f>Q366*H366</f>
        <v>0</v>
      </c>
      <c r="S366" s="248">
        <v>0</v>
      </c>
      <c r="T366" s="249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50" t="s">
        <v>221</v>
      </c>
      <c r="AT366" s="250" t="s">
        <v>140</v>
      </c>
      <c r="AU366" s="250" t="s">
        <v>115</v>
      </c>
      <c r="AY366" s="18" t="s">
        <v>137</v>
      </c>
      <c r="BE366" s="251">
        <f>IF(N366="základná",J366,0)</f>
        <v>0</v>
      </c>
      <c r="BF366" s="251">
        <f>IF(N366="znížená",J366,0)</f>
        <v>0</v>
      </c>
      <c r="BG366" s="251">
        <f>IF(N366="zákl. prenesená",J366,0)</f>
        <v>0</v>
      </c>
      <c r="BH366" s="251">
        <f>IF(N366="zníž. prenesená",J366,0)</f>
        <v>0</v>
      </c>
      <c r="BI366" s="251">
        <f>IF(N366="nulová",J366,0)</f>
        <v>0</v>
      </c>
      <c r="BJ366" s="18" t="s">
        <v>115</v>
      </c>
      <c r="BK366" s="251">
        <f>ROUND(I366*H366,2)</f>
        <v>0</v>
      </c>
      <c r="BL366" s="18" t="s">
        <v>221</v>
      </c>
      <c r="BM366" s="250" t="s">
        <v>539</v>
      </c>
    </row>
    <row r="367" s="12" customFormat="1" ht="22.8" customHeight="1">
      <c r="A367" s="12"/>
      <c r="B367" s="222"/>
      <c r="C367" s="223"/>
      <c r="D367" s="224" t="s">
        <v>74</v>
      </c>
      <c r="E367" s="236" t="s">
        <v>540</v>
      </c>
      <c r="F367" s="236" t="s">
        <v>541</v>
      </c>
      <c r="G367" s="223"/>
      <c r="H367" s="223"/>
      <c r="I367" s="226"/>
      <c r="J367" s="237">
        <f>BK367</f>
        <v>0</v>
      </c>
      <c r="K367" s="223"/>
      <c r="L367" s="228"/>
      <c r="M367" s="229"/>
      <c r="N367" s="230"/>
      <c r="O367" s="230"/>
      <c r="P367" s="231">
        <f>P368</f>
        <v>0</v>
      </c>
      <c r="Q367" s="230"/>
      <c r="R367" s="231">
        <f>R368</f>
        <v>0</v>
      </c>
      <c r="S367" s="230"/>
      <c r="T367" s="232">
        <f>T368</f>
        <v>0.01057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33" t="s">
        <v>115</v>
      </c>
      <c r="AT367" s="234" t="s">
        <v>74</v>
      </c>
      <c r="AU367" s="234" t="s">
        <v>80</v>
      </c>
      <c r="AY367" s="233" t="s">
        <v>137</v>
      </c>
      <c r="BK367" s="235">
        <f>BK368</f>
        <v>0</v>
      </c>
    </row>
    <row r="368" s="2" customFormat="1" ht="44.25" customHeight="1">
      <c r="A368" s="39"/>
      <c r="B368" s="40"/>
      <c r="C368" s="238" t="s">
        <v>542</v>
      </c>
      <c r="D368" s="238" t="s">
        <v>140</v>
      </c>
      <c r="E368" s="239" t="s">
        <v>543</v>
      </c>
      <c r="F368" s="240" t="s">
        <v>544</v>
      </c>
      <c r="G368" s="241" t="s">
        <v>256</v>
      </c>
      <c r="H368" s="242">
        <v>1</v>
      </c>
      <c r="I368" s="243"/>
      <c r="J368" s="244">
        <f>ROUND(I368*H368,2)</f>
        <v>0</v>
      </c>
      <c r="K368" s="245"/>
      <c r="L368" s="45"/>
      <c r="M368" s="246" t="s">
        <v>1</v>
      </c>
      <c r="N368" s="247" t="s">
        <v>41</v>
      </c>
      <c r="O368" s="98"/>
      <c r="P368" s="248">
        <f>O368*H368</f>
        <v>0</v>
      </c>
      <c r="Q368" s="248">
        <v>0</v>
      </c>
      <c r="R368" s="248">
        <f>Q368*H368</f>
        <v>0</v>
      </c>
      <c r="S368" s="248">
        <v>0.01057</v>
      </c>
      <c r="T368" s="249">
        <f>S368*H368</f>
        <v>0.01057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50" t="s">
        <v>221</v>
      </c>
      <c r="AT368" s="250" t="s">
        <v>140</v>
      </c>
      <c r="AU368" s="250" t="s">
        <v>115</v>
      </c>
      <c r="AY368" s="18" t="s">
        <v>137</v>
      </c>
      <c r="BE368" s="251">
        <f>IF(N368="základná",J368,0)</f>
        <v>0</v>
      </c>
      <c r="BF368" s="251">
        <f>IF(N368="znížená",J368,0)</f>
        <v>0</v>
      </c>
      <c r="BG368" s="251">
        <f>IF(N368="zákl. prenesená",J368,0)</f>
        <v>0</v>
      </c>
      <c r="BH368" s="251">
        <f>IF(N368="zníž. prenesená",J368,0)</f>
        <v>0</v>
      </c>
      <c r="BI368" s="251">
        <f>IF(N368="nulová",J368,0)</f>
        <v>0</v>
      </c>
      <c r="BJ368" s="18" t="s">
        <v>115</v>
      </c>
      <c r="BK368" s="251">
        <f>ROUND(I368*H368,2)</f>
        <v>0</v>
      </c>
      <c r="BL368" s="18" t="s">
        <v>221</v>
      </c>
      <c r="BM368" s="250" t="s">
        <v>545</v>
      </c>
    </row>
    <row r="369" s="12" customFormat="1" ht="22.8" customHeight="1">
      <c r="A369" s="12"/>
      <c r="B369" s="222"/>
      <c r="C369" s="223"/>
      <c r="D369" s="224" t="s">
        <v>74</v>
      </c>
      <c r="E369" s="236" t="s">
        <v>546</v>
      </c>
      <c r="F369" s="236" t="s">
        <v>547</v>
      </c>
      <c r="G369" s="223"/>
      <c r="H369" s="223"/>
      <c r="I369" s="226"/>
      <c r="J369" s="237">
        <f>BK369</f>
        <v>0</v>
      </c>
      <c r="K369" s="223"/>
      <c r="L369" s="228"/>
      <c r="M369" s="229"/>
      <c r="N369" s="230"/>
      <c r="O369" s="230"/>
      <c r="P369" s="231">
        <f>SUM(P370:P374)</f>
        <v>0</v>
      </c>
      <c r="Q369" s="230"/>
      <c r="R369" s="231">
        <f>SUM(R370:R374)</f>
        <v>0.13723834000000001</v>
      </c>
      <c r="S369" s="230"/>
      <c r="T369" s="232">
        <f>SUM(T370:T374)</f>
        <v>0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33" t="s">
        <v>115</v>
      </c>
      <c r="AT369" s="234" t="s">
        <v>74</v>
      </c>
      <c r="AU369" s="234" t="s">
        <v>80</v>
      </c>
      <c r="AY369" s="233" t="s">
        <v>137</v>
      </c>
      <c r="BK369" s="235">
        <f>SUM(BK370:BK374)</f>
        <v>0</v>
      </c>
    </row>
    <row r="370" s="2" customFormat="1" ht="37.8" customHeight="1">
      <c r="A370" s="39"/>
      <c r="B370" s="40"/>
      <c r="C370" s="238" t="s">
        <v>548</v>
      </c>
      <c r="D370" s="238" t="s">
        <v>140</v>
      </c>
      <c r="E370" s="239" t="s">
        <v>549</v>
      </c>
      <c r="F370" s="240" t="s">
        <v>550</v>
      </c>
      <c r="G370" s="241" t="s">
        <v>143</v>
      </c>
      <c r="H370" s="242">
        <v>26.539999999999999</v>
      </c>
      <c r="I370" s="243"/>
      <c r="J370" s="244">
        <f>ROUND(I370*H370,2)</f>
        <v>0</v>
      </c>
      <c r="K370" s="245"/>
      <c r="L370" s="45"/>
      <c r="M370" s="246" t="s">
        <v>1</v>
      </c>
      <c r="N370" s="247" t="s">
        <v>41</v>
      </c>
      <c r="O370" s="98"/>
      <c r="P370" s="248">
        <f>O370*H370</f>
        <v>0</v>
      </c>
      <c r="Q370" s="248">
        <v>0.00116</v>
      </c>
      <c r="R370" s="248">
        <f>Q370*H370</f>
        <v>0.030786399999999998</v>
      </c>
      <c r="S370" s="248">
        <v>0</v>
      </c>
      <c r="T370" s="249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50" t="s">
        <v>221</v>
      </c>
      <c r="AT370" s="250" t="s">
        <v>140</v>
      </c>
      <c r="AU370" s="250" t="s">
        <v>115</v>
      </c>
      <c r="AY370" s="18" t="s">
        <v>137</v>
      </c>
      <c r="BE370" s="251">
        <f>IF(N370="základná",J370,0)</f>
        <v>0</v>
      </c>
      <c r="BF370" s="251">
        <f>IF(N370="znížená",J370,0)</f>
        <v>0</v>
      </c>
      <c r="BG370" s="251">
        <f>IF(N370="zákl. prenesená",J370,0)</f>
        <v>0</v>
      </c>
      <c r="BH370" s="251">
        <f>IF(N370="zníž. prenesená",J370,0)</f>
        <v>0</v>
      </c>
      <c r="BI370" s="251">
        <f>IF(N370="nulová",J370,0)</f>
        <v>0</v>
      </c>
      <c r="BJ370" s="18" t="s">
        <v>115</v>
      </c>
      <c r="BK370" s="251">
        <f>ROUND(I370*H370,2)</f>
        <v>0</v>
      </c>
      <c r="BL370" s="18" t="s">
        <v>221</v>
      </c>
      <c r="BM370" s="250" t="s">
        <v>551</v>
      </c>
    </row>
    <row r="371" s="13" customFormat="1">
      <c r="A371" s="13"/>
      <c r="B371" s="252"/>
      <c r="C371" s="253"/>
      <c r="D371" s="254" t="s">
        <v>146</v>
      </c>
      <c r="E371" s="255" t="s">
        <v>1</v>
      </c>
      <c r="F371" s="256" t="s">
        <v>552</v>
      </c>
      <c r="G371" s="253"/>
      <c r="H371" s="257">
        <v>26.539999999999999</v>
      </c>
      <c r="I371" s="258"/>
      <c r="J371" s="253"/>
      <c r="K371" s="253"/>
      <c r="L371" s="259"/>
      <c r="M371" s="260"/>
      <c r="N371" s="261"/>
      <c r="O371" s="261"/>
      <c r="P371" s="261"/>
      <c r="Q371" s="261"/>
      <c r="R371" s="261"/>
      <c r="S371" s="261"/>
      <c r="T371" s="26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63" t="s">
        <v>146</v>
      </c>
      <c r="AU371" s="263" t="s">
        <v>115</v>
      </c>
      <c r="AV371" s="13" t="s">
        <v>115</v>
      </c>
      <c r="AW371" s="13" t="s">
        <v>31</v>
      </c>
      <c r="AX371" s="13" t="s">
        <v>80</v>
      </c>
      <c r="AY371" s="263" t="s">
        <v>137</v>
      </c>
    </row>
    <row r="372" s="2" customFormat="1" ht="24.15" customHeight="1">
      <c r="A372" s="39"/>
      <c r="B372" s="40"/>
      <c r="C372" s="275" t="s">
        <v>553</v>
      </c>
      <c r="D372" s="275" t="s">
        <v>177</v>
      </c>
      <c r="E372" s="276" t="s">
        <v>554</v>
      </c>
      <c r="F372" s="277" t="s">
        <v>555</v>
      </c>
      <c r="G372" s="278" t="s">
        <v>143</v>
      </c>
      <c r="H372" s="279">
        <v>27.867000000000001</v>
      </c>
      <c r="I372" s="280"/>
      <c r="J372" s="281">
        <f>ROUND(I372*H372,2)</f>
        <v>0</v>
      </c>
      <c r="K372" s="282"/>
      <c r="L372" s="283"/>
      <c r="M372" s="284" t="s">
        <v>1</v>
      </c>
      <c r="N372" s="285" t="s">
        <v>41</v>
      </c>
      <c r="O372" s="98"/>
      <c r="P372" s="248">
        <f>O372*H372</f>
        <v>0</v>
      </c>
      <c r="Q372" s="248">
        <v>0.00382</v>
      </c>
      <c r="R372" s="248">
        <f>Q372*H372</f>
        <v>0.10645194000000001</v>
      </c>
      <c r="S372" s="248">
        <v>0</v>
      </c>
      <c r="T372" s="249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50" t="s">
        <v>362</v>
      </c>
      <c r="AT372" s="250" t="s">
        <v>177</v>
      </c>
      <c r="AU372" s="250" t="s">
        <v>115</v>
      </c>
      <c r="AY372" s="18" t="s">
        <v>137</v>
      </c>
      <c r="BE372" s="251">
        <f>IF(N372="základná",J372,0)</f>
        <v>0</v>
      </c>
      <c r="BF372" s="251">
        <f>IF(N372="znížená",J372,0)</f>
        <v>0</v>
      </c>
      <c r="BG372" s="251">
        <f>IF(N372="zákl. prenesená",J372,0)</f>
        <v>0</v>
      </c>
      <c r="BH372" s="251">
        <f>IF(N372="zníž. prenesená",J372,0)</f>
        <v>0</v>
      </c>
      <c r="BI372" s="251">
        <f>IF(N372="nulová",J372,0)</f>
        <v>0</v>
      </c>
      <c r="BJ372" s="18" t="s">
        <v>115</v>
      </c>
      <c r="BK372" s="251">
        <f>ROUND(I372*H372,2)</f>
        <v>0</v>
      </c>
      <c r="BL372" s="18" t="s">
        <v>221</v>
      </c>
      <c r="BM372" s="250" t="s">
        <v>556</v>
      </c>
    </row>
    <row r="373" s="13" customFormat="1">
      <c r="A373" s="13"/>
      <c r="B373" s="252"/>
      <c r="C373" s="253"/>
      <c r="D373" s="254" t="s">
        <v>146</v>
      </c>
      <c r="E373" s="253"/>
      <c r="F373" s="256" t="s">
        <v>557</v>
      </c>
      <c r="G373" s="253"/>
      <c r="H373" s="257">
        <v>27.867000000000001</v>
      </c>
      <c r="I373" s="258"/>
      <c r="J373" s="253"/>
      <c r="K373" s="253"/>
      <c r="L373" s="259"/>
      <c r="M373" s="260"/>
      <c r="N373" s="261"/>
      <c r="O373" s="261"/>
      <c r="P373" s="261"/>
      <c r="Q373" s="261"/>
      <c r="R373" s="261"/>
      <c r="S373" s="261"/>
      <c r="T373" s="26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63" t="s">
        <v>146</v>
      </c>
      <c r="AU373" s="263" t="s">
        <v>115</v>
      </c>
      <c r="AV373" s="13" t="s">
        <v>115</v>
      </c>
      <c r="AW373" s="13" t="s">
        <v>4</v>
      </c>
      <c r="AX373" s="13" t="s">
        <v>80</v>
      </c>
      <c r="AY373" s="263" t="s">
        <v>137</v>
      </c>
    </row>
    <row r="374" s="2" customFormat="1" ht="24.15" customHeight="1">
      <c r="A374" s="39"/>
      <c r="B374" s="40"/>
      <c r="C374" s="238" t="s">
        <v>558</v>
      </c>
      <c r="D374" s="238" t="s">
        <v>140</v>
      </c>
      <c r="E374" s="239" t="s">
        <v>559</v>
      </c>
      <c r="F374" s="240" t="s">
        <v>560</v>
      </c>
      <c r="G374" s="241" t="s">
        <v>407</v>
      </c>
      <c r="H374" s="242">
        <v>0.13700000000000001</v>
      </c>
      <c r="I374" s="243"/>
      <c r="J374" s="244">
        <f>ROUND(I374*H374,2)</f>
        <v>0</v>
      </c>
      <c r="K374" s="245"/>
      <c r="L374" s="45"/>
      <c r="M374" s="246" t="s">
        <v>1</v>
      </c>
      <c r="N374" s="247" t="s">
        <v>41</v>
      </c>
      <c r="O374" s="98"/>
      <c r="P374" s="248">
        <f>O374*H374</f>
        <v>0</v>
      </c>
      <c r="Q374" s="248">
        <v>0</v>
      </c>
      <c r="R374" s="248">
        <f>Q374*H374</f>
        <v>0</v>
      </c>
      <c r="S374" s="248">
        <v>0</v>
      </c>
      <c r="T374" s="249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50" t="s">
        <v>221</v>
      </c>
      <c r="AT374" s="250" t="s">
        <v>140</v>
      </c>
      <c r="AU374" s="250" t="s">
        <v>115</v>
      </c>
      <c r="AY374" s="18" t="s">
        <v>137</v>
      </c>
      <c r="BE374" s="251">
        <f>IF(N374="základná",J374,0)</f>
        <v>0</v>
      </c>
      <c r="BF374" s="251">
        <f>IF(N374="znížená",J374,0)</f>
        <v>0</v>
      </c>
      <c r="BG374" s="251">
        <f>IF(N374="zákl. prenesená",J374,0)</f>
        <v>0</v>
      </c>
      <c r="BH374" s="251">
        <f>IF(N374="zníž. prenesená",J374,0)</f>
        <v>0</v>
      </c>
      <c r="BI374" s="251">
        <f>IF(N374="nulová",J374,0)</f>
        <v>0</v>
      </c>
      <c r="BJ374" s="18" t="s">
        <v>115</v>
      </c>
      <c r="BK374" s="251">
        <f>ROUND(I374*H374,2)</f>
        <v>0</v>
      </c>
      <c r="BL374" s="18" t="s">
        <v>221</v>
      </c>
      <c r="BM374" s="250" t="s">
        <v>561</v>
      </c>
    </row>
    <row r="375" s="12" customFormat="1" ht="22.8" customHeight="1">
      <c r="A375" s="12"/>
      <c r="B375" s="222"/>
      <c r="C375" s="223"/>
      <c r="D375" s="224" t="s">
        <v>74</v>
      </c>
      <c r="E375" s="236" t="s">
        <v>562</v>
      </c>
      <c r="F375" s="236" t="s">
        <v>563</v>
      </c>
      <c r="G375" s="223"/>
      <c r="H375" s="223"/>
      <c r="I375" s="226"/>
      <c r="J375" s="237">
        <f>BK375</f>
        <v>0</v>
      </c>
      <c r="K375" s="223"/>
      <c r="L375" s="228"/>
      <c r="M375" s="229"/>
      <c r="N375" s="230"/>
      <c r="O375" s="230"/>
      <c r="P375" s="231">
        <f>SUM(P376:P398)</f>
        <v>0</v>
      </c>
      <c r="Q375" s="230"/>
      <c r="R375" s="231">
        <f>SUM(R376:R398)</f>
        <v>0.40200000000000002</v>
      </c>
      <c r="S375" s="230"/>
      <c r="T375" s="232">
        <f>SUM(T376:T398)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33" t="s">
        <v>115</v>
      </c>
      <c r="AT375" s="234" t="s">
        <v>74</v>
      </c>
      <c r="AU375" s="234" t="s">
        <v>80</v>
      </c>
      <c r="AY375" s="233" t="s">
        <v>137</v>
      </c>
      <c r="BK375" s="235">
        <f>SUM(BK376:BK398)</f>
        <v>0</v>
      </c>
    </row>
    <row r="376" s="2" customFormat="1" ht="33" customHeight="1">
      <c r="A376" s="39"/>
      <c r="B376" s="40"/>
      <c r="C376" s="238" t="s">
        <v>564</v>
      </c>
      <c r="D376" s="238" t="s">
        <v>140</v>
      </c>
      <c r="E376" s="239" t="s">
        <v>565</v>
      </c>
      <c r="F376" s="240" t="s">
        <v>566</v>
      </c>
      <c r="G376" s="241" t="s">
        <v>161</v>
      </c>
      <c r="H376" s="242">
        <v>9</v>
      </c>
      <c r="I376" s="243"/>
      <c r="J376" s="244">
        <f>ROUND(I376*H376,2)</f>
        <v>0</v>
      </c>
      <c r="K376" s="245"/>
      <c r="L376" s="45"/>
      <c r="M376" s="246" t="s">
        <v>1</v>
      </c>
      <c r="N376" s="247" t="s">
        <v>41</v>
      </c>
      <c r="O376" s="98"/>
      <c r="P376" s="248">
        <f>O376*H376</f>
        <v>0</v>
      </c>
      <c r="Q376" s="248">
        <v>0</v>
      </c>
      <c r="R376" s="248">
        <f>Q376*H376</f>
        <v>0</v>
      </c>
      <c r="S376" s="248">
        <v>0</v>
      </c>
      <c r="T376" s="249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50" t="s">
        <v>221</v>
      </c>
      <c r="AT376" s="250" t="s">
        <v>140</v>
      </c>
      <c r="AU376" s="250" t="s">
        <v>115</v>
      </c>
      <c r="AY376" s="18" t="s">
        <v>137</v>
      </c>
      <c r="BE376" s="251">
        <f>IF(N376="základná",J376,0)</f>
        <v>0</v>
      </c>
      <c r="BF376" s="251">
        <f>IF(N376="znížená",J376,0)</f>
        <v>0</v>
      </c>
      <c r="BG376" s="251">
        <f>IF(N376="zákl. prenesená",J376,0)</f>
        <v>0</v>
      </c>
      <c r="BH376" s="251">
        <f>IF(N376="zníž. prenesená",J376,0)</f>
        <v>0</v>
      </c>
      <c r="BI376" s="251">
        <f>IF(N376="nulová",J376,0)</f>
        <v>0</v>
      </c>
      <c r="BJ376" s="18" t="s">
        <v>115</v>
      </c>
      <c r="BK376" s="251">
        <f>ROUND(I376*H376,2)</f>
        <v>0</v>
      </c>
      <c r="BL376" s="18" t="s">
        <v>221</v>
      </c>
      <c r="BM376" s="250" t="s">
        <v>567</v>
      </c>
    </row>
    <row r="377" s="13" customFormat="1">
      <c r="A377" s="13"/>
      <c r="B377" s="252"/>
      <c r="C377" s="253"/>
      <c r="D377" s="254" t="s">
        <v>146</v>
      </c>
      <c r="E377" s="255" t="s">
        <v>1</v>
      </c>
      <c r="F377" s="256" t="s">
        <v>568</v>
      </c>
      <c r="G377" s="253"/>
      <c r="H377" s="257">
        <v>2</v>
      </c>
      <c r="I377" s="258"/>
      <c r="J377" s="253"/>
      <c r="K377" s="253"/>
      <c r="L377" s="259"/>
      <c r="M377" s="260"/>
      <c r="N377" s="261"/>
      <c r="O377" s="261"/>
      <c r="P377" s="261"/>
      <c r="Q377" s="261"/>
      <c r="R377" s="261"/>
      <c r="S377" s="261"/>
      <c r="T377" s="26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63" t="s">
        <v>146</v>
      </c>
      <c r="AU377" s="263" t="s">
        <v>115</v>
      </c>
      <c r="AV377" s="13" t="s">
        <v>115</v>
      </c>
      <c r="AW377" s="13" t="s">
        <v>31</v>
      </c>
      <c r="AX377" s="13" t="s">
        <v>75</v>
      </c>
      <c r="AY377" s="263" t="s">
        <v>137</v>
      </c>
    </row>
    <row r="378" s="13" customFormat="1">
      <c r="A378" s="13"/>
      <c r="B378" s="252"/>
      <c r="C378" s="253"/>
      <c r="D378" s="254" t="s">
        <v>146</v>
      </c>
      <c r="E378" s="255" t="s">
        <v>1</v>
      </c>
      <c r="F378" s="256" t="s">
        <v>569</v>
      </c>
      <c r="G378" s="253"/>
      <c r="H378" s="257">
        <v>1</v>
      </c>
      <c r="I378" s="258"/>
      <c r="J378" s="253"/>
      <c r="K378" s="253"/>
      <c r="L378" s="259"/>
      <c r="M378" s="260"/>
      <c r="N378" s="261"/>
      <c r="O378" s="261"/>
      <c r="P378" s="261"/>
      <c r="Q378" s="261"/>
      <c r="R378" s="261"/>
      <c r="S378" s="261"/>
      <c r="T378" s="26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63" t="s">
        <v>146</v>
      </c>
      <c r="AU378" s="263" t="s">
        <v>115</v>
      </c>
      <c r="AV378" s="13" t="s">
        <v>115</v>
      </c>
      <c r="AW378" s="13" t="s">
        <v>31</v>
      </c>
      <c r="AX378" s="13" t="s">
        <v>75</v>
      </c>
      <c r="AY378" s="263" t="s">
        <v>137</v>
      </c>
    </row>
    <row r="379" s="13" customFormat="1">
      <c r="A379" s="13"/>
      <c r="B379" s="252"/>
      <c r="C379" s="253"/>
      <c r="D379" s="254" t="s">
        <v>146</v>
      </c>
      <c r="E379" s="255" t="s">
        <v>1</v>
      </c>
      <c r="F379" s="256" t="s">
        <v>570</v>
      </c>
      <c r="G379" s="253"/>
      <c r="H379" s="257">
        <v>1</v>
      </c>
      <c r="I379" s="258"/>
      <c r="J379" s="253"/>
      <c r="K379" s="253"/>
      <c r="L379" s="259"/>
      <c r="M379" s="260"/>
      <c r="N379" s="261"/>
      <c r="O379" s="261"/>
      <c r="P379" s="261"/>
      <c r="Q379" s="261"/>
      <c r="R379" s="261"/>
      <c r="S379" s="261"/>
      <c r="T379" s="262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63" t="s">
        <v>146</v>
      </c>
      <c r="AU379" s="263" t="s">
        <v>115</v>
      </c>
      <c r="AV379" s="13" t="s">
        <v>115</v>
      </c>
      <c r="AW379" s="13" t="s">
        <v>31</v>
      </c>
      <c r="AX379" s="13" t="s">
        <v>75</v>
      </c>
      <c r="AY379" s="263" t="s">
        <v>137</v>
      </c>
    </row>
    <row r="380" s="13" customFormat="1">
      <c r="A380" s="13"/>
      <c r="B380" s="252"/>
      <c r="C380" s="253"/>
      <c r="D380" s="254" t="s">
        <v>146</v>
      </c>
      <c r="E380" s="255" t="s">
        <v>1</v>
      </c>
      <c r="F380" s="256" t="s">
        <v>571</v>
      </c>
      <c r="G380" s="253"/>
      <c r="H380" s="257">
        <v>4</v>
      </c>
      <c r="I380" s="258"/>
      <c r="J380" s="253"/>
      <c r="K380" s="253"/>
      <c r="L380" s="259"/>
      <c r="M380" s="260"/>
      <c r="N380" s="261"/>
      <c r="O380" s="261"/>
      <c r="P380" s="261"/>
      <c r="Q380" s="261"/>
      <c r="R380" s="261"/>
      <c r="S380" s="261"/>
      <c r="T380" s="26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63" t="s">
        <v>146</v>
      </c>
      <c r="AU380" s="263" t="s">
        <v>115</v>
      </c>
      <c r="AV380" s="13" t="s">
        <v>115</v>
      </c>
      <c r="AW380" s="13" t="s">
        <v>31</v>
      </c>
      <c r="AX380" s="13" t="s">
        <v>75</v>
      </c>
      <c r="AY380" s="263" t="s">
        <v>137</v>
      </c>
    </row>
    <row r="381" s="13" customFormat="1">
      <c r="A381" s="13"/>
      <c r="B381" s="252"/>
      <c r="C381" s="253"/>
      <c r="D381" s="254" t="s">
        <v>146</v>
      </c>
      <c r="E381" s="255" t="s">
        <v>1</v>
      </c>
      <c r="F381" s="256" t="s">
        <v>572</v>
      </c>
      <c r="G381" s="253"/>
      <c r="H381" s="257">
        <v>1</v>
      </c>
      <c r="I381" s="258"/>
      <c r="J381" s="253"/>
      <c r="K381" s="253"/>
      <c r="L381" s="259"/>
      <c r="M381" s="260"/>
      <c r="N381" s="261"/>
      <c r="O381" s="261"/>
      <c r="P381" s="261"/>
      <c r="Q381" s="261"/>
      <c r="R381" s="261"/>
      <c r="S381" s="261"/>
      <c r="T381" s="26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63" t="s">
        <v>146</v>
      </c>
      <c r="AU381" s="263" t="s">
        <v>115</v>
      </c>
      <c r="AV381" s="13" t="s">
        <v>115</v>
      </c>
      <c r="AW381" s="13" t="s">
        <v>31</v>
      </c>
      <c r="AX381" s="13" t="s">
        <v>75</v>
      </c>
      <c r="AY381" s="263" t="s">
        <v>137</v>
      </c>
    </row>
    <row r="382" s="14" customFormat="1">
      <c r="A382" s="14"/>
      <c r="B382" s="264"/>
      <c r="C382" s="265"/>
      <c r="D382" s="254" t="s">
        <v>146</v>
      </c>
      <c r="E382" s="266" t="s">
        <v>1</v>
      </c>
      <c r="F382" s="267" t="s">
        <v>149</v>
      </c>
      <c r="G382" s="265"/>
      <c r="H382" s="268">
        <v>9</v>
      </c>
      <c r="I382" s="269"/>
      <c r="J382" s="265"/>
      <c r="K382" s="265"/>
      <c r="L382" s="270"/>
      <c r="M382" s="271"/>
      <c r="N382" s="272"/>
      <c r="O382" s="272"/>
      <c r="P382" s="272"/>
      <c r="Q382" s="272"/>
      <c r="R382" s="272"/>
      <c r="S382" s="272"/>
      <c r="T382" s="273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74" t="s">
        <v>146</v>
      </c>
      <c r="AU382" s="274" t="s">
        <v>115</v>
      </c>
      <c r="AV382" s="14" t="s">
        <v>144</v>
      </c>
      <c r="AW382" s="14" t="s">
        <v>31</v>
      </c>
      <c r="AX382" s="14" t="s">
        <v>80</v>
      </c>
      <c r="AY382" s="274" t="s">
        <v>137</v>
      </c>
    </row>
    <row r="383" s="2" customFormat="1" ht="33" customHeight="1">
      <c r="A383" s="39"/>
      <c r="B383" s="40"/>
      <c r="C383" s="238" t="s">
        <v>573</v>
      </c>
      <c r="D383" s="238" t="s">
        <v>140</v>
      </c>
      <c r="E383" s="239" t="s">
        <v>574</v>
      </c>
      <c r="F383" s="240" t="s">
        <v>575</v>
      </c>
      <c r="G383" s="241" t="s">
        <v>161</v>
      </c>
      <c r="H383" s="242">
        <v>1</v>
      </c>
      <c r="I383" s="243"/>
      <c r="J383" s="244">
        <f>ROUND(I383*H383,2)</f>
        <v>0</v>
      </c>
      <c r="K383" s="245"/>
      <c r="L383" s="45"/>
      <c r="M383" s="246" t="s">
        <v>1</v>
      </c>
      <c r="N383" s="247" t="s">
        <v>41</v>
      </c>
      <c r="O383" s="98"/>
      <c r="P383" s="248">
        <f>O383*H383</f>
        <v>0</v>
      </c>
      <c r="Q383" s="248">
        <v>0</v>
      </c>
      <c r="R383" s="248">
        <f>Q383*H383</f>
        <v>0</v>
      </c>
      <c r="S383" s="248">
        <v>0</v>
      </c>
      <c r="T383" s="249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50" t="s">
        <v>221</v>
      </c>
      <c r="AT383" s="250" t="s">
        <v>140</v>
      </c>
      <c r="AU383" s="250" t="s">
        <v>115</v>
      </c>
      <c r="AY383" s="18" t="s">
        <v>137</v>
      </c>
      <c r="BE383" s="251">
        <f>IF(N383="základná",J383,0)</f>
        <v>0</v>
      </c>
      <c r="BF383" s="251">
        <f>IF(N383="znížená",J383,0)</f>
        <v>0</v>
      </c>
      <c r="BG383" s="251">
        <f>IF(N383="zákl. prenesená",J383,0)</f>
        <v>0</v>
      </c>
      <c r="BH383" s="251">
        <f>IF(N383="zníž. prenesená",J383,0)</f>
        <v>0</v>
      </c>
      <c r="BI383" s="251">
        <f>IF(N383="nulová",J383,0)</f>
        <v>0</v>
      </c>
      <c r="BJ383" s="18" t="s">
        <v>115</v>
      </c>
      <c r="BK383" s="251">
        <f>ROUND(I383*H383,2)</f>
        <v>0</v>
      </c>
      <c r="BL383" s="18" t="s">
        <v>221</v>
      </c>
      <c r="BM383" s="250" t="s">
        <v>576</v>
      </c>
    </row>
    <row r="384" s="13" customFormat="1">
      <c r="A384" s="13"/>
      <c r="B384" s="252"/>
      <c r="C384" s="253"/>
      <c r="D384" s="254" t="s">
        <v>146</v>
      </c>
      <c r="E384" s="255" t="s">
        <v>1</v>
      </c>
      <c r="F384" s="256" t="s">
        <v>577</v>
      </c>
      <c r="G384" s="253"/>
      <c r="H384" s="257">
        <v>1</v>
      </c>
      <c r="I384" s="258"/>
      <c r="J384" s="253"/>
      <c r="K384" s="253"/>
      <c r="L384" s="259"/>
      <c r="M384" s="260"/>
      <c r="N384" s="261"/>
      <c r="O384" s="261"/>
      <c r="P384" s="261"/>
      <c r="Q384" s="261"/>
      <c r="R384" s="261"/>
      <c r="S384" s="261"/>
      <c r="T384" s="26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63" t="s">
        <v>146</v>
      </c>
      <c r="AU384" s="263" t="s">
        <v>115</v>
      </c>
      <c r="AV384" s="13" t="s">
        <v>115</v>
      </c>
      <c r="AW384" s="13" t="s">
        <v>31</v>
      </c>
      <c r="AX384" s="13" t="s">
        <v>80</v>
      </c>
      <c r="AY384" s="263" t="s">
        <v>137</v>
      </c>
    </row>
    <row r="385" s="2" customFormat="1" ht="24.15" customHeight="1">
      <c r="A385" s="39"/>
      <c r="B385" s="40"/>
      <c r="C385" s="238" t="s">
        <v>578</v>
      </c>
      <c r="D385" s="238" t="s">
        <v>140</v>
      </c>
      <c r="E385" s="239" t="s">
        <v>579</v>
      </c>
      <c r="F385" s="240" t="s">
        <v>580</v>
      </c>
      <c r="G385" s="241" t="s">
        <v>161</v>
      </c>
      <c r="H385" s="242">
        <v>2</v>
      </c>
      <c r="I385" s="243"/>
      <c r="J385" s="244">
        <f>ROUND(I385*H385,2)</f>
        <v>0</v>
      </c>
      <c r="K385" s="245"/>
      <c r="L385" s="45"/>
      <c r="M385" s="246" t="s">
        <v>1</v>
      </c>
      <c r="N385" s="247" t="s">
        <v>41</v>
      </c>
      <c r="O385" s="98"/>
      <c r="P385" s="248">
        <f>O385*H385</f>
        <v>0</v>
      </c>
      <c r="Q385" s="248">
        <v>0</v>
      </c>
      <c r="R385" s="248">
        <f>Q385*H385</f>
        <v>0</v>
      </c>
      <c r="S385" s="248">
        <v>0</v>
      </c>
      <c r="T385" s="249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50" t="s">
        <v>221</v>
      </c>
      <c r="AT385" s="250" t="s">
        <v>140</v>
      </c>
      <c r="AU385" s="250" t="s">
        <v>115</v>
      </c>
      <c r="AY385" s="18" t="s">
        <v>137</v>
      </c>
      <c r="BE385" s="251">
        <f>IF(N385="základná",J385,0)</f>
        <v>0</v>
      </c>
      <c r="BF385" s="251">
        <f>IF(N385="znížená",J385,0)</f>
        <v>0</v>
      </c>
      <c r="BG385" s="251">
        <f>IF(N385="zákl. prenesená",J385,0)</f>
        <v>0</v>
      </c>
      <c r="BH385" s="251">
        <f>IF(N385="zníž. prenesená",J385,0)</f>
        <v>0</v>
      </c>
      <c r="BI385" s="251">
        <f>IF(N385="nulová",J385,0)</f>
        <v>0</v>
      </c>
      <c r="BJ385" s="18" t="s">
        <v>115</v>
      </c>
      <c r="BK385" s="251">
        <f>ROUND(I385*H385,2)</f>
        <v>0</v>
      </c>
      <c r="BL385" s="18" t="s">
        <v>221</v>
      </c>
      <c r="BM385" s="250" t="s">
        <v>581</v>
      </c>
    </row>
    <row r="386" s="13" customFormat="1">
      <c r="A386" s="13"/>
      <c r="B386" s="252"/>
      <c r="C386" s="253"/>
      <c r="D386" s="254" t="s">
        <v>146</v>
      </c>
      <c r="E386" s="255" t="s">
        <v>1</v>
      </c>
      <c r="F386" s="256" t="s">
        <v>582</v>
      </c>
      <c r="G386" s="253"/>
      <c r="H386" s="257">
        <v>2</v>
      </c>
      <c r="I386" s="258"/>
      <c r="J386" s="253"/>
      <c r="K386" s="253"/>
      <c r="L386" s="259"/>
      <c r="M386" s="260"/>
      <c r="N386" s="261"/>
      <c r="O386" s="261"/>
      <c r="P386" s="261"/>
      <c r="Q386" s="261"/>
      <c r="R386" s="261"/>
      <c r="S386" s="261"/>
      <c r="T386" s="26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63" t="s">
        <v>146</v>
      </c>
      <c r="AU386" s="263" t="s">
        <v>115</v>
      </c>
      <c r="AV386" s="13" t="s">
        <v>115</v>
      </c>
      <c r="AW386" s="13" t="s">
        <v>31</v>
      </c>
      <c r="AX386" s="13" t="s">
        <v>80</v>
      </c>
      <c r="AY386" s="263" t="s">
        <v>137</v>
      </c>
    </row>
    <row r="387" s="2" customFormat="1" ht="37.8" customHeight="1">
      <c r="A387" s="39"/>
      <c r="B387" s="40"/>
      <c r="C387" s="275" t="s">
        <v>583</v>
      </c>
      <c r="D387" s="275" t="s">
        <v>177</v>
      </c>
      <c r="E387" s="276" t="s">
        <v>584</v>
      </c>
      <c r="F387" s="277" t="s">
        <v>585</v>
      </c>
      <c r="G387" s="278" t="s">
        <v>161</v>
      </c>
      <c r="H387" s="279">
        <v>2</v>
      </c>
      <c r="I387" s="280"/>
      <c r="J387" s="281">
        <f>ROUND(I387*H387,2)</f>
        <v>0</v>
      </c>
      <c r="K387" s="282"/>
      <c r="L387" s="283"/>
      <c r="M387" s="284" t="s">
        <v>1</v>
      </c>
      <c r="N387" s="285" t="s">
        <v>41</v>
      </c>
      <c r="O387" s="98"/>
      <c r="P387" s="248">
        <f>O387*H387</f>
        <v>0</v>
      </c>
      <c r="Q387" s="248">
        <v>0.025000000000000001</v>
      </c>
      <c r="R387" s="248">
        <f>Q387*H387</f>
        <v>0.050000000000000003</v>
      </c>
      <c r="S387" s="248">
        <v>0</v>
      </c>
      <c r="T387" s="249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50" t="s">
        <v>362</v>
      </c>
      <c r="AT387" s="250" t="s">
        <v>177</v>
      </c>
      <c r="AU387" s="250" t="s">
        <v>115</v>
      </c>
      <c r="AY387" s="18" t="s">
        <v>137</v>
      </c>
      <c r="BE387" s="251">
        <f>IF(N387="základná",J387,0)</f>
        <v>0</v>
      </c>
      <c r="BF387" s="251">
        <f>IF(N387="znížená",J387,0)</f>
        <v>0</v>
      </c>
      <c r="BG387" s="251">
        <f>IF(N387="zákl. prenesená",J387,0)</f>
        <v>0</v>
      </c>
      <c r="BH387" s="251">
        <f>IF(N387="zníž. prenesená",J387,0)</f>
        <v>0</v>
      </c>
      <c r="BI387" s="251">
        <f>IF(N387="nulová",J387,0)</f>
        <v>0</v>
      </c>
      <c r="BJ387" s="18" t="s">
        <v>115</v>
      </c>
      <c r="BK387" s="251">
        <f>ROUND(I387*H387,2)</f>
        <v>0</v>
      </c>
      <c r="BL387" s="18" t="s">
        <v>221</v>
      </c>
      <c r="BM387" s="250" t="s">
        <v>586</v>
      </c>
    </row>
    <row r="388" s="13" customFormat="1">
      <c r="A388" s="13"/>
      <c r="B388" s="252"/>
      <c r="C388" s="253"/>
      <c r="D388" s="254" t="s">
        <v>146</v>
      </c>
      <c r="E388" s="255" t="s">
        <v>1</v>
      </c>
      <c r="F388" s="256" t="s">
        <v>587</v>
      </c>
      <c r="G388" s="253"/>
      <c r="H388" s="257">
        <v>2</v>
      </c>
      <c r="I388" s="258"/>
      <c r="J388" s="253"/>
      <c r="K388" s="253"/>
      <c r="L388" s="259"/>
      <c r="M388" s="260"/>
      <c r="N388" s="261"/>
      <c r="O388" s="261"/>
      <c r="P388" s="261"/>
      <c r="Q388" s="261"/>
      <c r="R388" s="261"/>
      <c r="S388" s="261"/>
      <c r="T388" s="26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63" t="s">
        <v>146</v>
      </c>
      <c r="AU388" s="263" t="s">
        <v>115</v>
      </c>
      <c r="AV388" s="13" t="s">
        <v>115</v>
      </c>
      <c r="AW388" s="13" t="s">
        <v>31</v>
      </c>
      <c r="AX388" s="13" t="s">
        <v>80</v>
      </c>
      <c r="AY388" s="263" t="s">
        <v>137</v>
      </c>
    </row>
    <row r="389" s="2" customFormat="1" ht="37.8" customHeight="1">
      <c r="A389" s="39"/>
      <c r="B389" s="40"/>
      <c r="C389" s="275" t="s">
        <v>588</v>
      </c>
      <c r="D389" s="275" t="s">
        <v>177</v>
      </c>
      <c r="E389" s="276" t="s">
        <v>589</v>
      </c>
      <c r="F389" s="277" t="s">
        <v>590</v>
      </c>
      <c r="G389" s="278" t="s">
        <v>161</v>
      </c>
      <c r="H389" s="279">
        <v>1</v>
      </c>
      <c r="I389" s="280"/>
      <c r="J389" s="281">
        <f>ROUND(I389*H389,2)</f>
        <v>0</v>
      </c>
      <c r="K389" s="282"/>
      <c r="L389" s="283"/>
      <c r="M389" s="284" t="s">
        <v>1</v>
      </c>
      <c r="N389" s="285" t="s">
        <v>41</v>
      </c>
      <c r="O389" s="98"/>
      <c r="P389" s="248">
        <f>O389*H389</f>
        <v>0</v>
      </c>
      <c r="Q389" s="248">
        <v>0.025000000000000001</v>
      </c>
      <c r="R389" s="248">
        <f>Q389*H389</f>
        <v>0.025000000000000001</v>
      </c>
      <c r="S389" s="248">
        <v>0</v>
      </c>
      <c r="T389" s="249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50" t="s">
        <v>362</v>
      </c>
      <c r="AT389" s="250" t="s">
        <v>177</v>
      </c>
      <c r="AU389" s="250" t="s">
        <v>115</v>
      </c>
      <c r="AY389" s="18" t="s">
        <v>137</v>
      </c>
      <c r="BE389" s="251">
        <f>IF(N389="základná",J389,0)</f>
        <v>0</v>
      </c>
      <c r="BF389" s="251">
        <f>IF(N389="znížená",J389,0)</f>
        <v>0</v>
      </c>
      <c r="BG389" s="251">
        <f>IF(N389="zákl. prenesená",J389,0)</f>
        <v>0</v>
      </c>
      <c r="BH389" s="251">
        <f>IF(N389="zníž. prenesená",J389,0)</f>
        <v>0</v>
      </c>
      <c r="BI389" s="251">
        <f>IF(N389="nulová",J389,0)</f>
        <v>0</v>
      </c>
      <c r="BJ389" s="18" t="s">
        <v>115</v>
      </c>
      <c r="BK389" s="251">
        <f>ROUND(I389*H389,2)</f>
        <v>0</v>
      </c>
      <c r="BL389" s="18" t="s">
        <v>221</v>
      </c>
      <c r="BM389" s="250" t="s">
        <v>591</v>
      </c>
    </row>
    <row r="390" s="13" customFormat="1">
      <c r="A390" s="13"/>
      <c r="B390" s="252"/>
      <c r="C390" s="253"/>
      <c r="D390" s="254" t="s">
        <v>146</v>
      </c>
      <c r="E390" s="255" t="s">
        <v>1</v>
      </c>
      <c r="F390" s="256" t="s">
        <v>592</v>
      </c>
      <c r="G390" s="253"/>
      <c r="H390" s="257">
        <v>1</v>
      </c>
      <c r="I390" s="258"/>
      <c r="J390" s="253"/>
      <c r="K390" s="253"/>
      <c r="L390" s="259"/>
      <c r="M390" s="260"/>
      <c r="N390" s="261"/>
      <c r="O390" s="261"/>
      <c r="P390" s="261"/>
      <c r="Q390" s="261"/>
      <c r="R390" s="261"/>
      <c r="S390" s="261"/>
      <c r="T390" s="26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63" t="s">
        <v>146</v>
      </c>
      <c r="AU390" s="263" t="s">
        <v>115</v>
      </c>
      <c r="AV390" s="13" t="s">
        <v>115</v>
      </c>
      <c r="AW390" s="13" t="s">
        <v>31</v>
      </c>
      <c r="AX390" s="13" t="s">
        <v>80</v>
      </c>
      <c r="AY390" s="263" t="s">
        <v>137</v>
      </c>
    </row>
    <row r="391" s="2" customFormat="1" ht="37.8" customHeight="1">
      <c r="A391" s="39"/>
      <c r="B391" s="40"/>
      <c r="C391" s="275" t="s">
        <v>593</v>
      </c>
      <c r="D391" s="275" t="s">
        <v>177</v>
      </c>
      <c r="E391" s="276" t="s">
        <v>594</v>
      </c>
      <c r="F391" s="277" t="s">
        <v>595</v>
      </c>
      <c r="G391" s="278" t="s">
        <v>161</v>
      </c>
      <c r="H391" s="279">
        <v>1</v>
      </c>
      <c r="I391" s="280"/>
      <c r="J391" s="281">
        <f>ROUND(I391*H391,2)</f>
        <v>0</v>
      </c>
      <c r="K391" s="282"/>
      <c r="L391" s="283"/>
      <c r="M391" s="284" t="s">
        <v>1</v>
      </c>
      <c r="N391" s="285" t="s">
        <v>41</v>
      </c>
      <c r="O391" s="98"/>
      <c r="P391" s="248">
        <f>O391*H391</f>
        <v>0</v>
      </c>
      <c r="Q391" s="248">
        <v>0.025000000000000001</v>
      </c>
      <c r="R391" s="248">
        <f>Q391*H391</f>
        <v>0.025000000000000001</v>
      </c>
      <c r="S391" s="248">
        <v>0</v>
      </c>
      <c r="T391" s="249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50" t="s">
        <v>362</v>
      </c>
      <c r="AT391" s="250" t="s">
        <v>177</v>
      </c>
      <c r="AU391" s="250" t="s">
        <v>115</v>
      </c>
      <c r="AY391" s="18" t="s">
        <v>137</v>
      </c>
      <c r="BE391" s="251">
        <f>IF(N391="základná",J391,0)</f>
        <v>0</v>
      </c>
      <c r="BF391" s="251">
        <f>IF(N391="znížená",J391,0)</f>
        <v>0</v>
      </c>
      <c r="BG391" s="251">
        <f>IF(N391="zákl. prenesená",J391,0)</f>
        <v>0</v>
      </c>
      <c r="BH391" s="251">
        <f>IF(N391="zníž. prenesená",J391,0)</f>
        <v>0</v>
      </c>
      <c r="BI391" s="251">
        <f>IF(N391="nulová",J391,0)</f>
        <v>0</v>
      </c>
      <c r="BJ391" s="18" t="s">
        <v>115</v>
      </c>
      <c r="BK391" s="251">
        <f>ROUND(I391*H391,2)</f>
        <v>0</v>
      </c>
      <c r="BL391" s="18" t="s">
        <v>221</v>
      </c>
      <c r="BM391" s="250" t="s">
        <v>596</v>
      </c>
    </row>
    <row r="392" s="13" customFormat="1">
      <c r="A392" s="13"/>
      <c r="B392" s="252"/>
      <c r="C392" s="253"/>
      <c r="D392" s="254" t="s">
        <v>146</v>
      </c>
      <c r="E392" s="255" t="s">
        <v>1</v>
      </c>
      <c r="F392" s="256" t="s">
        <v>592</v>
      </c>
      <c r="G392" s="253"/>
      <c r="H392" s="257">
        <v>1</v>
      </c>
      <c r="I392" s="258"/>
      <c r="J392" s="253"/>
      <c r="K392" s="253"/>
      <c r="L392" s="259"/>
      <c r="M392" s="260"/>
      <c r="N392" s="261"/>
      <c r="O392" s="261"/>
      <c r="P392" s="261"/>
      <c r="Q392" s="261"/>
      <c r="R392" s="261"/>
      <c r="S392" s="261"/>
      <c r="T392" s="26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63" t="s">
        <v>146</v>
      </c>
      <c r="AU392" s="263" t="s">
        <v>115</v>
      </c>
      <c r="AV392" s="13" t="s">
        <v>115</v>
      </c>
      <c r="AW392" s="13" t="s">
        <v>31</v>
      </c>
      <c r="AX392" s="13" t="s">
        <v>80</v>
      </c>
      <c r="AY392" s="263" t="s">
        <v>137</v>
      </c>
    </row>
    <row r="393" s="2" customFormat="1" ht="37.8" customHeight="1">
      <c r="A393" s="39"/>
      <c r="B393" s="40"/>
      <c r="C393" s="275" t="s">
        <v>597</v>
      </c>
      <c r="D393" s="275" t="s">
        <v>177</v>
      </c>
      <c r="E393" s="276" t="s">
        <v>598</v>
      </c>
      <c r="F393" s="277" t="s">
        <v>599</v>
      </c>
      <c r="G393" s="278" t="s">
        <v>161</v>
      </c>
      <c r="H393" s="279">
        <v>4</v>
      </c>
      <c r="I393" s="280"/>
      <c r="J393" s="281">
        <f>ROUND(I393*H393,2)</f>
        <v>0</v>
      </c>
      <c r="K393" s="282"/>
      <c r="L393" s="283"/>
      <c r="M393" s="284" t="s">
        <v>1</v>
      </c>
      <c r="N393" s="285" t="s">
        <v>41</v>
      </c>
      <c r="O393" s="98"/>
      <c r="P393" s="248">
        <f>O393*H393</f>
        <v>0</v>
      </c>
      <c r="Q393" s="248">
        <v>0.025000000000000001</v>
      </c>
      <c r="R393" s="248">
        <f>Q393*H393</f>
        <v>0.10000000000000001</v>
      </c>
      <c r="S393" s="248">
        <v>0</v>
      </c>
      <c r="T393" s="249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50" t="s">
        <v>362</v>
      </c>
      <c r="AT393" s="250" t="s">
        <v>177</v>
      </c>
      <c r="AU393" s="250" t="s">
        <v>115</v>
      </c>
      <c r="AY393" s="18" t="s">
        <v>137</v>
      </c>
      <c r="BE393" s="251">
        <f>IF(N393="základná",J393,0)</f>
        <v>0</v>
      </c>
      <c r="BF393" s="251">
        <f>IF(N393="znížená",J393,0)</f>
        <v>0</v>
      </c>
      <c r="BG393" s="251">
        <f>IF(N393="zákl. prenesená",J393,0)</f>
        <v>0</v>
      </c>
      <c r="BH393" s="251">
        <f>IF(N393="zníž. prenesená",J393,0)</f>
        <v>0</v>
      </c>
      <c r="BI393" s="251">
        <f>IF(N393="nulová",J393,0)</f>
        <v>0</v>
      </c>
      <c r="BJ393" s="18" t="s">
        <v>115</v>
      </c>
      <c r="BK393" s="251">
        <f>ROUND(I393*H393,2)</f>
        <v>0</v>
      </c>
      <c r="BL393" s="18" t="s">
        <v>221</v>
      </c>
      <c r="BM393" s="250" t="s">
        <v>600</v>
      </c>
    </row>
    <row r="394" s="13" customFormat="1">
      <c r="A394" s="13"/>
      <c r="B394" s="252"/>
      <c r="C394" s="253"/>
      <c r="D394" s="254" t="s">
        <v>146</v>
      </c>
      <c r="E394" s="255" t="s">
        <v>1</v>
      </c>
      <c r="F394" s="256" t="s">
        <v>601</v>
      </c>
      <c r="G394" s="253"/>
      <c r="H394" s="257">
        <v>4</v>
      </c>
      <c r="I394" s="258"/>
      <c r="J394" s="253"/>
      <c r="K394" s="253"/>
      <c r="L394" s="259"/>
      <c r="M394" s="260"/>
      <c r="N394" s="261"/>
      <c r="O394" s="261"/>
      <c r="P394" s="261"/>
      <c r="Q394" s="261"/>
      <c r="R394" s="261"/>
      <c r="S394" s="261"/>
      <c r="T394" s="26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63" t="s">
        <v>146</v>
      </c>
      <c r="AU394" s="263" t="s">
        <v>115</v>
      </c>
      <c r="AV394" s="13" t="s">
        <v>115</v>
      </c>
      <c r="AW394" s="13" t="s">
        <v>31</v>
      </c>
      <c r="AX394" s="13" t="s">
        <v>80</v>
      </c>
      <c r="AY394" s="263" t="s">
        <v>137</v>
      </c>
    </row>
    <row r="395" s="2" customFormat="1" ht="49.05" customHeight="1">
      <c r="A395" s="39"/>
      <c r="B395" s="40"/>
      <c r="C395" s="275" t="s">
        <v>602</v>
      </c>
      <c r="D395" s="275" t="s">
        <v>177</v>
      </c>
      <c r="E395" s="276" t="s">
        <v>603</v>
      </c>
      <c r="F395" s="277" t="s">
        <v>604</v>
      </c>
      <c r="G395" s="278" t="s">
        <v>161</v>
      </c>
      <c r="H395" s="279">
        <v>1</v>
      </c>
      <c r="I395" s="280"/>
      <c r="J395" s="281">
        <f>ROUND(I395*H395,2)</f>
        <v>0</v>
      </c>
      <c r="K395" s="282"/>
      <c r="L395" s="283"/>
      <c r="M395" s="284" t="s">
        <v>1</v>
      </c>
      <c r="N395" s="285" t="s">
        <v>41</v>
      </c>
      <c r="O395" s="98"/>
      <c r="P395" s="248">
        <f>O395*H395</f>
        <v>0</v>
      </c>
      <c r="Q395" s="248">
        <v>0.095000000000000001</v>
      </c>
      <c r="R395" s="248">
        <f>Q395*H395</f>
        <v>0.095000000000000001</v>
      </c>
      <c r="S395" s="248">
        <v>0</v>
      </c>
      <c r="T395" s="249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50" t="s">
        <v>362</v>
      </c>
      <c r="AT395" s="250" t="s">
        <v>177</v>
      </c>
      <c r="AU395" s="250" t="s">
        <v>115</v>
      </c>
      <c r="AY395" s="18" t="s">
        <v>137</v>
      </c>
      <c r="BE395" s="251">
        <f>IF(N395="základná",J395,0)</f>
        <v>0</v>
      </c>
      <c r="BF395" s="251">
        <f>IF(N395="znížená",J395,0)</f>
        <v>0</v>
      </c>
      <c r="BG395" s="251">
        <f>IF(N395="zákl. prenesená",J395,0)</f>
        <v>0</v>
      </c>
      <c r="BH395" s="251">
        <f>IF(N395="zníž. prenesená",J395,0)</f>
        <v>0</v>
      </c>
      <c r="BI395" s="251">
        <f>IF(N395="nulová",J395,0)</f>
        <v>0</v>
      </c>
      <c r="BJ395" s="18" t="s">
        <v>115</v>
      </c>
      <c r="BK395" s="251">
        <f>ROUND(I395*H395,2)</f>
        <v>0</v>
      </c>
      <c r="BL395" s="18" t="s">
        <v>221</v>
      </c>
      <c r="BM395" s="250" t="s">
        <v>605</v>
      </c>
    </row>
    <row r="396" s="2" customFormat="1" ht="44.25" customHeight="1">
      <c r="A396" s="39"/>
      <c r="B396" s="40"/>
      <c r="C396" s="275" t="s">
        <v>606</v>
      </c>
      <c r="D396" s="275" t="s">
        <v>177</v>
      </c>
      <c r="E396" s="276" t="s">
        <v>607</v>
      </c>
      <c r="F396" s="277" t="s">
        <v>608</v>
      </c>
      <c r="G396" s="278" t="s">
        <v>161</v>
      </c>
      <c r="H396" s="279">
        <v>1</v>
      </c>
      <c r="I396" s="280"/>
      <c r="J396" s="281">
        <f>ROUND(I396*H396,2)</f>
        <v>0</v>
      </c>
      <c r="K396" s="282"/>
      <c r="L396" s="283"/>
      <c r="M396" s="284" t="s">
        <v>1</v>
      </c>
      <c r="N396" s="285" t="s">
        <v>41</v>
      </c>
      <c r="O396" s="98"/>
      <c r="P396" s="248">
        <f>O396*H396</f>
        <v>0</v>
      </c>
      <c r="Q396" s="248">
        <v>0.074999999999999997</v>
      </c>
      <c r="R396" s="248">
        <f>Q396*H396</f>
        <v>0.074999999999999997</v>
      </c>
      <c r="S396" s="248">
        <v>0</v>
      </c>
      <c r="T396" s="249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50" t="s">
        <v>362</v>
      </c>
      <c r="AT396" s="250" t="s">
        <v>177</v>
      </c>
      <c r="AU396" s="250" t="s">
        <v>115</v>
      </c>
      <c r="AY396" s="18" t="s">
        <v>137</v>
      </c>
      <c r="BE396" s="251">
        <f>IF(N396="základná",J396,0)</f>
        <v>0</v>
      </c>
      <c r="BF396" s="251">
        <f>IF(N396="znížená",J396,0)</f>
        <v>0</v>
      </c>
      <c r="BG396" s="251">
        <f>IF(N396="zákl. prenesená",J396,0)</f>
        <v>0</v>
      </c>
      <c r="BH396" s="251">
        <f>IF(N396="zníž. prenesená",J396,0)</f>
        <v>0</v>
      </c>
      <c r="BI396" s="251">
        <f>IF(N396="nulová",J396,0)</f>
        <v>0</v>
      </c>
      <c r="BJ396" s="18" t="s">
        <v>115</v>
      </c>
      <c r="BK396" s="251">
        <f>ROUND(I396*H396,2)</f>
        <v>0</v>
      </c>
      <c r="BL396" s="18" t="s">
        <v>221</v>
      </c>
      <c r="BM396" s="250" t="s">
        <v>609</v>
      </c>
    </row>
    <row r="397" s="2" customFormat="1" ht="44.25" customHeight="1">
      <c r="A397" s="39"/>
      <c r="B397" s="40"/>
      <c r="C397" s="238" t="s">
        <v>610</v>
      </c>
      <c r="D397" s="238" t="s">
        <v>140</v>
      </c>
      <c r="E397" s="239" t="s">
        <v>611</v>
      </c>
      <c r="F397" s="240" t="s">
        <v>612</v>
      </c>
      <c r="G397" s="241" t="s">
        <v>161</v>
      </c>
      <c r="H397" s="242">
        <v>1</v>
      </c>
      <c r="I397" s="243"/>
      <c r="J397" s="244">
        <f>ROUND(I397*H397,2)</f>
        <v>0</v>
      </c>
      <c r="K397" s="245"/>
      <c r="L397" s="45"/>
      <c r="M397" s="246" t="s">
        <v>1</v>
      </c>
      <c r="N397" s="247" t="s">
        <v>41</v>
      </c>
      <c r="O397" s="98"/>
      <c r="P397" s="248">
        <f>O397*H397</f>
        <v>0</v>
      </c>
      <c r="Q397" s="248">
        <v>0.032000000000000001</v>
      </c>
      <c r="R397" s="248">
        <f>Q397*H397</f>
        <v>0.032000000000000001</v>
      </c>
      <c r="S397" s="248">
        <v>0</v>
      </c>
      <c r="T397" s="249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50" t="s">
        <v>221</v>
      </c>
      <c r="AT397" s="250" t="s">
        <v>140</v>
      </c>
      <c r="AU397" s="250" t="s">
        <v>115</v>
      </c>
      <c r="AY397" s="18" t="s">
        <v>137</v>
      </c>
      <c r="BE397" s="251">
        <f>IF(N397="základná",J397,0)</f>
        <v>0</v>
      </c>
      <c r="BF397" s="251">
        <f>IF(N397="znížená",J397,0)</f>
        <v>0</v>
      </c>
      <c r="BG397" s="251">
        <f>IF(N397="zákl. prenesená",J397,0)</f>
        <v>0</v>
      </c>
      <c r="BH397" s="251">
        <f>IF(N397="zníž. prenesená",J397,0)</f>
        <v>0</v>
      </c>
      <c r="BI397" s="251">
        <f>IF(N397="nulová",J397,0)</f>
        <v>0</v>
      </c>
      <c r="BJ397" s="18" t="s">
        <v>115</v>
      </c>
      <c r="BK397" s="251">
        <f>ROUND(I397*H397,2)</f>
        <v>0</v>
      </c>
      <c r="BL397" s="18" t="s">
        <v>221</v>
      </c>
      <c r="BM397" s="250" t="s">
        <v>613</v>
      </c>
    </row>
    <row r="398" s="2" customFormat="1" ht="24.15" customHeight="1">
      <c r="A398" s="39"/>
      <c r="B398" s="40"/>
      <c r="C398" s="238" t="s">
        <v>614</v>
      </c>
      <c r="D398" s="238" t="s">
        <v>140</v>
      </c>
      <c r="E398" s="239" t="s">
        <v>615</v>
      </c>
      <c r="F398" s="240" t="s">
        <v>616</v>
      </c>
      <c r="G398" s="241" t="s">
        <v>407</v>
      </c>
      <c r="H398" s="242">
        <v>0.40200000000000002</v>
      </c>
      <c r="I398" s="243"/>
      <c r="J398" s="244">
        <f>ROUND(I398*H398,2)</f>
        <v>0</v>
      </c>
      <c r="K398" s="245"/>
      <c r="L398" s="45"/>
      <c r="M398" s="246" t="s">
        <v>1</v>
      </c>
      <c r="N398" s="247" t="s">
        <v>41</v>
      </c>
      <c r="O398" s="98"/>
      <c r="P398" s="248">
        <f>O398*H398</f>
        <v>0</v>
      </c>
      <c r="Q398" s="248">
        <v>0</v>
      </c>
      <c r="R398" s="248">
        <f>Q398*H398</f>
        <v>0</v>
      </c>
      <c r="S398" s="248">
        <v>0</v>
      </c>
      <c r="T398" s="249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50" t="s">
        <v>221</v>
      </c>
      <c r="AT398" s="250" t="s">
        <v>140</v>
      </c>
      <c r="AU398" s="250" t="s">
        <v>115</v>
      </c>
      <c r="AY398" s="18" t="s">
        <v>137</v>
      </c>
      <c r="BE398" s="251">
        <f>IF(N398="základná",J398,0)</f>
        <v>0</v>
      </c>
      <c r="BF398" s="251">
        <f>IF(N398="znížená",J398,0)</f>
        <v>0</v>
      </c>
      <c r="BG398" s="251">
        <f>IF(N398="zákl. prenesená",J398,0)</f>
        <v>0</v>
      </c>
      <c r="BH398" s="251">
        <f>IF(N398="zníž. prenesená",J398,0)</f>
        <v>0</v>
      </c>
      <c r="BI398" s="251">
        <f>IF(N398="nulová",J398,0)</f>
        <v>0</v>
      </c>
      <c r="BJ398" s="18" t="s">
        <v>115</v>
      </c>
      <c r="BK398" s="251">
        <f>ROUND(I398*H398,2)</f>
        <v>0</v>
      </c>
      <c r="BL398" s="18" t="s">
        <v>221</v>
      </c>
      <c r="BM398" s="250" t="s">
        <v>617</v>
      </c>
    </row>
    <row r="399" s="12" customFormat="1" ht="22.8" customHeight="1">
      <c r="A399" s="12"/>
      <c r="B399" s="222"/>
      <c r="C399" s="223"/>
      <c r="D399" s="224" t="s">
        <v>74</v>
      </c>
      <c r="E399" s="236" t="s">
        <v>618</v>
      </c>
      <c r="F399" s="236" t="s">
        <v>619</v>
      </c>
      <c r="G399" s="223"/>
      <c r="H399" s="223"/>
      <c r="I399" s="226"/>
      <c r="J399" s="237">
        <f>BK399</f>
        <v>0</v>
      </c>
      <c r="K399" s="223"/>
      <c r="L399" s="228"/>
      <c r="M399" s="229"/>
      <c r="N399" s="230"/>
      <c r="O399" s="230"/>
      <c r="P399" s="231">
        <f>SUM(P400:P404)</f>
        <v>0</v>
      </c>
      <c r="Q399" s="230"/>
      <c r="R399" s="231">
        <f>SUM(R400:R404)</f>
        <v>0.1175467</v>
      </c>
      <c r="S399" s="230"/>
      <c r="T399" s="232">
        <f>SUM(T400:T404)</f>
        <v>0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233" t="s">
        <v>115</v>
      </c>
      <c r="AT399" s="234" t="s">
        <v>74</v>
      </c>
      <c r="AU399" s="234" t="s">
        <v>80</v>
      </c>
      <c r="AY399" s="233" t="s">
        <v>137</v>
      </c>
      <c r="BK399" s="235">
        <f>SUM(BK400:BK404)</f>
        <v>0</v>
      </c>
    </row>
    <row r="400" s="2" customFormat="1" ht="37.8" customHeight="1">
      <c r="A400" s="39"/>
      <c r="B400" s="40"/>
      <c r="C400" s="238" t="s">
        <v>620</v>
      </c>
      <c r="D400" s="238" t="s">
        <v>140</v>
      </c>
      <c r="E400" s="239" t="s">
        <v>621</v>
      </c>
      <c r="F400" s="240" t="s">
        <v>622</v>
      </c>
      <c r="G400" s="241" t="s">
        <v>476</v>
      </c>
      <c r="H400" s="242">
        <v>37.799999999999997</v>
      </c>
      <c r="I400" s="243"/>
      <c r="J400" s="244">
        <f>ROUND(I400*H400,2)</f>
        <v>0</v>
      </c>
      <c r="K400" s="245"/>
      <c r="L400" s="45"/>
      <c r="M400" s="246" t="s">
        <v>1</v>
      </c>
      <c r="N400" s="247" t="s">
        <v>41</v>
      </c>
      <c r="O400" s="98"/>
      <c r="P400" s="248">
        <f>O400*H400</f>
        <v>0</v>
      </c>
      <c r="Q400" s="248">
        <v>5.1499999999999998E-05</v>
      </c>
      <c r="R400" s="248">
        <f>Q400*H400</f>
        <v>0.0019466999999999998</v>
      </c>
      <c r="S400" s="248">
        <v>0</v>
      </c>
      <c r="T400" s="249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50" t="s">
        <v>221</v>
      </c>
      <c r="AT400" s="250" t="s">
        <v>140</v>
      </c>
      <c r="AU400" s="250" t="s">
        <v>115</v>
      </c>
      <c r="AY400" s="18" t="s">
        <v>137</v>
      </c>
      <c r="BE400" s="251">
        <f>IF(N400="základná",J400,0)</f>
        <v>0</v>
      </c>
      <c r="BF400" s="251">
        <f>IF(N400="znížená",J400,0)</f>
        <v>0</v>
      </c>
      <c r="BG400" s="251">
        <f>IF(N400="zákl. prenesená",J400,0)</f>
        <v>0</v>
      </c>
      <c r="BH400" s="251">
        <f>IF(N400="zníž. prenesená",J400,0)</f>
        <v>0</v>
      </c>
      <c r="BI400" s="251">
        <f>IF(N400="nulová",J400,0)</f>
        <v>0</v>
      </c>
      <c r="BJ400" s="18" t="s">
        <v>115</v>
      </c>
      <c r="BK400" s="251">
        <f>ROUND(I400*H400,2)</f>
        <v>0</v>
      </c>
      <c r="BL400" s="18" t="s">
        <v>221</v>
      </c>
      <c r="BM400" s="250" t="s">
        <v>623</v>
      </c>
    </row>
    <row r="401" s="2" customFormat="1" ht="24.15" customHeight="1">
      <c r="A401" s="39"/>
      <c r="B401" s="40"/>
      <c r="C401" s="238" t="s">
        <v>624</v>
      </c>
      <c r="D401" s="238" t="s">
        <v>140</v>
      </c>
      <c r="E401" s="239" t="s">
        <v>625</v>
      </c>
      <c r="F401" s="240" t="s">
        <v>626</v>
      </c>
      <c r="G401" s="241" t="s">
        <v>476</v>
      </c>
      <c r="H401" s="242">
        <v>37.799999999999997</v>
      </c>
      <c r="I401" s="243"/>
      <c r="J401" s="244">
        <f>ROUND(I401*H401,2)</f>
        <v>0</v>
      </c>
      <c r="K401" s="245"/>
      <c r="L401" s="45"/>
      <c r="M401" s="246" t="s">
        <v>1</v>
      </c>
      <c r="N401" s="247" t="s">
        <v>41</v>
      </c>
      <c r="O401" s="98"/>
      <c r="P401" s="248">
        <f>O401*H401</f>
        <v>0</v>
      </c>
      <c r="Q401" s="248">
        <v>0.001</v>
      </c>
      <c r="R401" s="248">
        <f>Q401*H401</f>
        <v>0.0378</v>
      </c>
      <c r="S401" s="248">
        <v>0</v>
      </c>
      <c r="T401" s="249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50" t="s">
        <v>221</v>
      </c>
      <c r="AT401" s="250" t="s">
        <v>140</v>
      </c>
      <c r="AU401" s="250" t="s">
        <v>115</v>
      </c>
      <c r="AY401" s="18" t="s">
        <v>137</v>
      </c>
      <c r="BE401" s="251">
        <f>IF(N401="základná",J401,0)</f>
        <v>0</v>
      </c>
      <c r="BF401" s="251">
        <f>IF(N401="znížená",J401,0)</f>
        <v>0</v>
      </c>
      <c r="BG401" s="251">
        <f>IF(N401="zákl. prenesená",J401,0)</f>
        <v>0</v>
      </c>
      <c r="BH401" s="251">
        <f>IF(N401="zníž. prenesená",J401,0)</f>
        <v>0</v>
      </c>
      <c r="BI401" s="251">
        <f>IF(N401="nulová",J401,0)</f>
        <v>0</v>
      </c>
      <c r="BJ401" s="18" t="s">
        <v>115</v>
      </c>
      <c r="BK401" s="251">
        <f>ROUND(I401*H401,2)</f>
        <v>0</v>
      </c>
      <c r="BL401" s="18" t="s">
        <v>221</v>
      </c>
      <c r="BM401" s="250" t="s">
        <v>627</v>
      </c>
    </row>
    <row r="402" s="2" customFormat="1" ht="24.15" customHeight="1">
      <c r="A402" s="39"/>
      <c r="B402" s="40"/>
      <c r="C402" s="238" t="s">
        <v>628</v>
      </c>
      <c r="D402" s="238" t="s">
        <v>140</v>
      </c>
      <c r="E402" s="239" t="s">
        <v>629</v>
      </c>
      <c r="F402" s="240" t="s">
        <v>630</v>
      </c>
      <c r="G402" s="241" t="s">
        <v>161</v>
      </c>
      <c r="H402" s="242">
        <v>1</v>
      </c>
      <c r="I402" s="243"/>
      <c r="J402" s="244">
        <f>ROUND(I402*H402,2)</f>
        <v>0</v>
      </c>
      <c r="K402" s="245"/>
      <c r="L402" s="45"/>
      <c r="M402" s="246" t="s">
        <v>1</v>
      </c>
      <c r="N402" s="247" t="s">
        <v>41</v>
      </c>
      <c r="O402" s="98"/>
      <c r="P402" s="248">
        <f>O402*H402</f>
        <v>0</v>
      </c>
      <c r="Q402" s="248">
        <v>0</v>
      </c>
      <c r="R402" s="248">
        <f>Q402*H402</f>
        <v>0</v>
      </c>
      <c r="S402" s="248">
        <v>0</v>
      </c>
      <c r="T402" s="249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50" t="s">
        <v>221</v>
      </c>
      <c r="AT402" s="250" t="s">
        <v>140</v>
      </c>
      <c r="AU402" s="250" t="s">
        <v>115</v>
      </c>
      <c r="AY402" s="18" t="s">
        <v>137</v>
      </c>
      <c r="BE402" s="251">
        <f>IF(N402="základná",J402,0)</f>
        <v>0</v>
      </c>
      <c r="BF402" s="251">
        <f>IF(N402="znížená",J402,0)</f>
        <v>0</v>
      </c>
      <c r="BG402" s="251">
        <f>IF(N402="zákl. prenesená",J402,0)</f>
        <v>0</v>
      </c>
      <c r="BH402" s="251">
        <f>IF(N402="zníž. prenesená",J402,0)</f>
        <v>0</v>
      </c>
      <c r="BI402" s="251">
        <f>IF(N402="nulová",J402,0)</f>
        <v>0</v>
      </c>
      <c r="BJ402" s="18" t="s">
        <v>115</v>
      </c>
      <c r="BK402" s="251">
        <f>ROUND(I402*H402,2)</f>
        <v>0</v>
      </c>
      <c r="BL402" s="18" t="s">
        <v>221</v>
      </c>
      <c r="BM402" s="250" t="s">
        <v>631</v>
      </c>
    </row>
    <row r="403" s="2" customFormat="1" ht="37.8" customHeight="1">
      <c r="A403" s="39"/>
      <c r="B403" s="40"/>
      <c r="C403" s="275" t="s">
        <v>632</v>
      </c>
      <c r="D403" s="275" t="s">
        <v>177</v>
      </c>
      <c r="E403" s="276" t="s">
        <v>633</v>
      </c>
      <c r="F403" s="277" t="s">
        <v>634</v>
      </c>
      <c r="G403" s="278" t="s">
        <v>161</v>
      </c>
      <c r="H403" s="279">
        <v>1</v>
      </c>
      <c r="I403" s="280"/>
      <c r="J403" s="281">
        <f>ROUND(I403*H403,2)</f>
        <v>0</v>
      </c>
      <c r="K403" s="282"/>
      <c r="L403" s="283"/>
      <c r="M403" s="284" t="s">
        <v>1</v>
      </c>
      <c r="N403" s="285" t="s">
        <v>41</v>
      </c>
      <c r="O403" s="98"/>
      <c r="P403" s="248">
        <f>O403*H403</f>
        <v>0</v>
      </c>
      <c r="Q403" s="248">
        <v>0.077799999999999994</v>
      </c>
      <c r="R403" s="248">
        <f>Q403*H403</f>
        <v>0.077799999999999994</v>
      </c>
      <c r="S403" s="248">
        <v>0</v>
      </c>
      <c r="T403" s="249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50" t="s">
        <v>362</v>
      </c>
      <c r="AT403" s="250" t="s">
        <v>177</v>
      </c>
      <c r="AU403" s="250" t="s">
        <v>115</v>
      </c>
      <c r="AY403" s="18" t="s">
        <v>137</v>
      </c>
      <c r="BE403" s="251">
        <f>IF(N403="základná",J403,0)</f>
        <v>0</v>
      </c>
      <c r="BF403" s="251">
        <f>IF(N403="znížená",J403,0)</f>
        <v>0</v>
      </c>
      <c r="BG403" s="251">
        <f>IF(N403="zákl. prenesená",J403,0)</f>
        <v>0</v>
      </c>
      <c r="BH403" s="251">
        <f>IF(N403="zníž. prenesená",J403,0)</f>
        <v>0</v>
      </c>
      <c r="BI403" s="251">
        <f>IF(N403="nulová",J403,0)</f>
        <v>0</v>
      </c>
      <c r="BJ403" s="18" t="s">
        <v>115</v>
      </c>
      <c r="BK403" s="251">
        <f>ROUND(I403*H403,2)</f>
        <v>0</v>
      </c>
      <c r="BL403" s="18" t="s">
        <v>221</v>
      </c>
      <c r="BM403" s="250" t="s">
        <v>635</v>
      </c>
    </row>
    <row r="404" s="2" customFormat="1" ht="24.15" customHeight="1">
      <c r="A404" s="39"/>
      <c r="B404" s="40"/>
      <c r="C404" s="238" t="s">
        <v>636</v>
      </c>
      <c r="D404" s="238" t="s">
        <v>140</v>
      </c>
      <c r="E404" s="239" t="s">
        <v>637</v>
      </c>
      <c r="F404" s="240" t="s">
        <v>638</v>
      </c>
      <c r="G404" s="241" t="s">
        <v>407</v>
      </c>
      <c r="H404" s="242">
        <v>0.11799999999999999</v>
      </c>
      <c r="I404" s="243"/>
      <c r="J404" s="244">
        <f>ROUND(I404*H404,2)</f>
        <v>0</v>
      </c>
      <c r="K404" s="245"/>
      <c r="L404" s="45"/>
      <c r="M404" s="246" t="s">
        <v>1</v>
      </c>
      <c r="N404" s="247" t="s">
        <v>41</v>
      </c>
      <c r="O404" s="98"/>
      <c r="P404" s="248">
        <f>O404*H404</f>
        <v>0</v>
      </c>
      <c r="Q404" s="248">
        <v>0</v>
      </c>
      <c r="R404" s="248">
        <f>Q404*H404</f>
        <v>0</v>
      </c>
      <c r="S404" s="248">
        <v>0</v>
      </c>
      <c r="T404" s="249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50" t="s">
        <v>221</v>
      </c>
      <c r="AT404" s="250" t="s">
        <v>140</v>
      </c>
      <c r="AU404" s="250" t="s">
        <v>115</v>
      </c>
      <c r="AY404" s="18" t="s">
        <v>137</v>
      </c>
      <c r="BE404" s="251">
        <f>IF(N404="základná",J404,0)</f>
        <v>0</v>
      </c>
      <c r="BF404" s="251">
        <f>IF(N404="znížená",J404,0)</f>
        <v>0</v>
      </c>
      <c r="BG404" s="251">
        <f>IF(N404="zákl. prenesená",J404,0)</f>
        <v>0</v>
      </c>
      <c r="BH404" s="251">
        <f>IF(N404="zníž. prenesená",J404,0)</f>
        <v>0</v>
      </c>
      <c r="BI404" s="251">
        <f>IF(N404="nulová",J404,0)</f>
        <v>0</v>
      </c>
      <c r="BJ404" s="18" t="s">
        <v>115</v>
      </c>
      <c r="BK404" s="251">
        <f>ROUND(I404*H404,2)</f>
        <v>0</v>
      </c>
      <c r="BL404" s="18" t="s">
        <v>221</v>
      </c>
      <c r="BM404" s="250" t="s">
        <v>639</v>
      </c>
    </row>
    <row r="405" s="12" customFormat="1" ht="22.8" customHeight="1">
      <c r="A405" s="12"/>
      <c r="B405" s="222"/>
      <c r="C405" s="223"/>
      <c r="D405" s="224" t="s">
        <v>74</v>
      </c>
      <c r="E405" s="236" t="s">
        <v>640</v>
      </c>
      <c r="F405" s="236" t="s">
        <v>641</v>
      </c>
      <c r="G405" s="223"/>
      <c r="H405" s="223"/>
      <c r="I405" s="226"/>
      <c r="J405" s="237">
        <f>BK405</f>
        <v>0</v>
      </c>
      <c r="K405" s="223"/>
      <c r="L405" s="228"/>
      <c r="M405" s="229"/>
      <c r="N405" s="230"/>
      <c r="O405" s="230"/>
      <c r="P405" s="231">
        <f>P406</f>
        <v>0</v>
      </c>
      <c r="Q405" s="230"/>
      <c r="R405" s="231">
        <f>R406</f>
        <v>0</v>
      </c>
      <c r="S405" s="230"/>
      <c r="T405" s="232">
        <f>T406</f>
        <v>0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233" t="s">
        <v>115</v>
      </c>
      <c r="AT405" s="234" t="s">
        <v>74</v>
      </c>
      <c r="AU405" s="234" t="s">
        <v>80</v>
      </c>
      <c r="AY405" s="233" t="s">
        <v>137</v>
      </c>
      <c r="BK405" s="235">
        <f>BK406</f>
        <v>0</v>
      </c>
    </row>
    <row r="406" s="2" customFormat="1" ht="49.05" customHeight="1">
      <c r="A406" s="39"/>
      <c r="B406" s="40"/>
      <c r="C406" s="238" t="s">
        <v>642</v>
      </c>
      <c r="D406" s="238" t="s">
        <v>140</v>
      </c>
      <c r="E406" s="239" t="s">
        <v>643</v>
      </c>
      <c r="F406" s="240" t="s">
        <v>644</v>
      </c>
      <c r="G406" s="241" t="s">
        <v>161</v>
      </c>
      <c r="H406" s="242">
        <v>1</v>
      </c>
      <c r="I406" s="243"/>
      <c r="J406" s="244">
        <f>ROUND(I406*H406,2)</f>
        <v>0</v>
      </c>
      <c r="K406" s="245"/>
      <c r="L406" s="45"/>
      <c r="M406" s="246" t="s">
        <v>1</v>
      </c>
      <c r="N406" s="247" t="s">
        <v>41</v>
      </c>
      <c r="O406" s="98"/>
      <c r="P406" s="248">
        <f>O406*H406</f>
        <v>0</v>
      </c>
      <c r="Q406" s="248">
        <v>0</v>
      </c>
      <c r="R406" s="248">
        <f>Q406*H406</f>
        <v>0</v>
      </c>
      <c r="S406" s="248">
        <v>0</v>
      </c>
      <c r="T406" s="249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50" t="s">
        <v>221</v>
      </c>
      <c r="AT406" s="250" t="s">
        <v>140</v>
      </c>
      <c r="AU406" s="250" t="s">
        <v>115</v>
      </c>
      <c r="AY406" s="18" t="s">
        <v>137</v>
      </c>
      <c r="BE406" s="251">
        <f>IF(N406="základná",J406,0)</f>
        <v>0</v>
      </c>
      <c r="BF406" s="251">
        <f>IF(N406="znížená",J406,0)</f>
        <v>0</v>
      </c>
      <c r="BG406" s="251">
        <f>IF(N406="zákl. prenesená",J406,0)</f>
        <v>0</v>
      </c>
      <c r="BH406" s="251">
        <f>IF(N406="zníž. prenesená",J406,0)</f>
        <v>0</v>
      </c>
      <c r="BI406" s="251">
        <f>IF(N406="nulová",J406,0)</f>
        <v>0</v>
      </c>
      <c r="BJ406" s="18" t="s">
        <v>115</v>
      </c>
      <c r="BK406" s="251">
        <f>ROUND(I406*H406,2)</f>
        <v>0</v>
      </c>
      <c r="BL406" s="18" t="s">
        <v>221</v>
      </c>
      <c r="BM406" s="250" t="s">
        <v>645</v>
      </c>
    </row>
    <row r="407" s="12" customFormat="1" ht="22.8" customHeight="1">
      <c r="A407" s="12"/>
      <c r="B407" s="222"/>
      <c r="C407" s="223"/>
      <c r="D407" s="224" t="s">
        <v>74</v>
      </c>
      <c r="E407" s="236" t="s">
        <v>646</v>
      </c>
      <c r="F407" s="236" t="s">
        <v>647</v>
      </c>
      <c r="G407" s="223"/>
      <c r="H407" s="223"/>
      <c r="I407" s="226"/>
      <c r="J407" s="237">
        <f>BK407</f>
        <v>0</v>
      </c>
      <c r="K407" s="223"/>
      <c r="L407" s="228"/>
      <c r="M407" s="229"/>
      <c r="N407" s="230"/>
      <c r="O407" s="230"/>
      <c r="P407" s="231">
        <f>SUM(P408:P417)</f>
        <v>0</v>
      </c>
      <c r="Q407" s="230"/>
      <c r="R407" s="231">
        <f>SUM(R408:R417)</f>
        <v>3.2834898999999997</v>
      </c>
      <c r="S407" s="230"/>
      <c r="T407" s="232">
        <f>SUM(T408:T417)</f>
        <v>0</v>
      </c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R407" s="233" t="s">
        <v>115</v>
      </c>
      <c r="AT407" s="234" t="s">
        <v>74</v>
      </c>
      <c r="AU407" s="234" t="s">
        <v>80</v>
      </c>
      <c r="AY407" s="233" t="s">
        <v>137</v>
      </c>
      <c r="BK407" s="235">
        <f>SUM(BK408:BK417)</f>
        <v>0</v>
      </c>
    </row>
    <row r="408" s="2" customFormat="1" ht="37.8" customHeight="1">
      <c r="A408" s="39"/>
      <c r="B408" s="40"/>
      <c r="C408" s="238" t="s">
        <v>648</v>
      </c>
      <c r="D408" s="238" t="s">
        <v>140</v>
      </c>
      <c r="E408" s="239" t="s">
        <v>649</v>
      </c>
      <c r="F408" s="240" t="s">
        <v>650</v>
      </c>
      <c r="G408" s="241" t="s">
        <v>143</v>
      </c>
      <c r="H408" s="242">
        <v>134.72999999999999</v>
      </c>
      <c r="I408" s="243"/>
      <c r="J408" s="244">
        <f>ROUND(I408*H408,2)</f>
        <v>0</v>
      </c>
      <c r="K408" s="245"/>
      <c r="L408" s="45"/>
      <c r="M408" s="246" t="s">
        <v>1</v>
      </c>
      <c r="N408" s="247" t="s">
        <v>41</v>
      </c>
      <c r="O408" s="98"/>
      <c r="P408" s="248">
        <f>O408*H408</f>
        <v>0</v>
      </c>
      <c r="Q408" s="248">
        <v>0.0037799999999999999</v>
      </c>
      <c r="R408" s="248">
        <f>Q408*H408</f>
        <v>0.50927939999999994</v>
      </c>
      <c r="S408" s="248">
        <v>0</v>
      </c>
      <c r="T408" s="249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50" t="s">
        <v>221</v>
      </c>
      <c r="AT408" s="250" t="s">
        <v>140</v>
      </c>
      <c r="AU408" s="250" t="s">
        <v>115</v>
      </c>
      <c r="AY408" s="18" t="s">
        <v>137</v>
      </c>
      <c r="BE408" s="251">
        <f>IF(N408="základná",J408,0)</f>
        <v>0</v>
      </c>
      <c r="BF408" s="251">
        <f>IF(N408="znížená",J408,0)</f>
        <v>0</v>
      </c>
      <c r="BG408" s="251">
        <f>IF(N408="zákl. prenesená",J408,0)</f>
        <v>0</v>
      </c>
      <c r="BH408" s="251">
        <f>IF(N408="zníž. prenesená",J408,0)</f>
        <v>0</v>
      </c>
      <c r="BI408" s="251">
        <f>IF(N408="nulová",J408,0)</f>
        <v>0</v>
      </c>
      <c r="BJ408" s="18" t="s">
        <v>115</v>
      </c>
      <c r="BK408" s="251">
        <f>ROUND(I408*H408,2)</f>
        <v>0</v>
      </c>
      <c r="BL408" s="18" t="s">
        <v>221</v>
      </c>
      <c r="BM408" s="250" t="s">
        <v>651</v>
      </c>
    </row>
    <row r="409" s="13" customFormat="1">
      <c r="A409" s="13"/>
      <c r="B409" s="252"/>
      <c r="C409" s="253"/>
      <c r="D409" s="254" t="s">
        <v>146</v>
      </c>
      <c r="E409" s="255" t="s">
        <v>1</v>
      </c>
      <c r="F409" s="256" t="s">
        <v>652</v>
      </c>
      <c r="G409" s="253"/>
      <c r="H409" s="257">
        <v>42.729999999999997</v>
      </c>
      <c r="I409" s="258"/>
      <c r="J409" s="253"/>
      <c r="K409" s="253"/>
      <c r="L409" s="259"/>
      <c r="M409" s="260"/>
      <c r="N409" s="261"/>
      <c r="O409" s="261"/>
      <c r="P409" s="261"/>
      <c r="Q409" s="261"/>
      <c r="R409" s="261"/>
      <c r="S409" s="261"/>
      <c r="T409" s="262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63" t="s">
        <v>146</v>
      </c>
      <c r="AU409" s="263" t="s">
        <v>115</v>
      </c>
      <c r="AV409" s="13" t="s">
        <v>115</v>
      </c>
      <c r="AW409" s="13" t="s">
        <v>31</v>
      </c>
      <c r="AX409" s="13" t="s">
        <v>75</v>
      </c>
      <c r="AY409" s="263" t="s">
        <v>137</v>
      </c>
    </row>
    <row r="410" s="13" customFormat="1">
      <c r="A410" s="13"/>
      <c r="B410" s="252"/>
      <c r="C410" s="253"/>
      <c r="D410" s="254" t="s">
        <v>146</v>
      </c>
      <c r="E410" s="255" t="s">
        <v>1</v>
      </c>
      <c r="F410" s="256" t="s">
        <v>653</v>
      </c>
      <c r="G410" s="253"/>
      <c r="H410" s="257">
        <v>92</v>
      </c>
      <c r="I410" s="258"/>
      <c r="J410" s="253"/>
      <c r="K410" s="253"/>
      <c r="L410" s="259"/>
      <c r="M410" s="260"/>
      <c r="N410" s="261"/>
      <c r="O410" s="261"/>
      <c r="P410" s="261"/>
      <c r="Q410" s="261"/>
      <c r="R410" s="261"/>
      <c r="S410" s="261"/>
      <c r="T410" s="26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63" t="s">
        <v>146</v>
      </c>
      <c r="AU410" s="263" t="s">
        <v>115</v>
      </c>
      <c r="AV410" s="13" t="s">
        <v>115</v>
      </c>
      <c r="AW410" s="13" t="s">
        <v>31</v>
      </c>
      <c r="AX410" s="13" t="s">
        <v>75</v>
      </c>
      <c r="AY410" s="263" t="s">
        <v>137</v>
      </c>
    </row>
    <row r="411" s="14" customFormat="1">
      <c r="A411" s="14"/>
      <c r="B411" s="264"/>
      <c r="C411" s="265"/>
      <c r="D411" s="254" t="s">
        <v>146</v>
      </c>
      <c r="E411" s="266" t="s">
        <v>1</v>
      </c>
      <c r="F411" s="267" t="s">
        <v>149</v>
      </c>
      <c r="G411" s="265"/>
      <c r="H411" s="268">
        <v>134.72999999999999</v>
      </c>
      <c r="I411" s="269"/>
      <c r="J411" s="265"/>
      <c r="K411" s="265"/>
      <c r="L411" s="270"/>
      <c r="M411" s="271"/>
      <c r="N411" s="272"/>
      <c r="O411" s="272"/>
      <c r="P411" s="272"/>
      <c r="Q411" s="272"/>
      <c r="R411" s="272"/>
      <c r="S411" s="272"/>
      <c r="T411" s="273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74" t="s">
        <v>146</v>
      </c>
      <c r="AU411" s="274" t="s">
        <v>115</v>
      </c>
      <c r="AV411" s="14" t="s">
        <v>144</v>
      </c>
      <c r="AW411" s="14" t="s">
        <v>31</v>
      </c>
      <c r="AX411" s="14" t="s">
        <v>80</v>
      </c>
      <c r="AY411" s="274" t="s">
        <v>137</v>
      </c>
    </row>
    <row r="412" s="2" customFormat="1" ht="24.15" customHeight="1">
      <c r="A412" s="39"/>
      <c r="B412" s="40"/>
      <c r="C412" s="275" t="s">
        <v>654</v>
      </c>
      <c r="D412" s="275" t="s">
        <v>177</v>
      </c>
      <c r="E412" s="276" t="s">
        <v>655</v>
      </c>
      <c r="F412" s="277" t="s">
        <v>656</v>
      </c>
      <c r="G412" s="278" t="s">
        <v>143</v>
      </c>
      <c r="H412" s="279">
        <v>144.161</v>
      </c>
      <c r="I412" s="280"/>
      <c r="J412" s="281">
        <f>ROUND(I412*H412,2)</f>
        <v>0</v>
      </c>
      <c r="K412" s="282"/>
      <c r="L412" s="283"/>
      <c r="M412" s="284" t="s">
        <v>1</v>
      </c>
      <c r="N412" s="285" t="s">
        <v>41</v>
      </c>
      <c r="O412" s="98"/>
      <c r="P412" s="248">
        <f>O412*H412</f>
        <v>0</v>
      </c>
      <c r="Q412" s="248">
        <v>0.019199999999999998</v>
      </c>
      <c r="R412" s="248">
        <f>Q412*H412</f>
        <v>2.7678911999999998</v>
      </c>
      <c r="S412" s="248">
        <v>0</v>
      </c>
      <c r="T412" s="249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50" t="s">
        <v>362</v>
      </c>
      <c r="AT412" s="250" t="s">
        <v>177</v>
      </c>
      <c r="AU412" s="250" t="s">
        <v>115</v>
      </c>
      <c r="AY412" s="18" t="s">
        <v>137</v>
      </c>
      <c r="BE412" s="251">
        <f>IF(N412="základná",J412,0)</f>
        <v>0</v>
      </c>
      <c r="BF412" s="251">
        <f>IF(N412="znížená",J412,0)</f>
        <v>0</v>
      </c>
      <c r="BG412" s="251">
        <f>IF(N412="zákl. prenesená",J412,0)</f>
        <v>0</v>
      </c>
      <c r="BH412" s="251">
        <f>IF(N412="zníž. prenesená",J412,0)</f>
        <v>0</v>
      </c>
      <c r="BI412" s="251">
        <f>IF(N412="nulová",J412,0)</f>
        <v>0</v>
      </c>
      <c r="BJ412" s="18" t="s">
        <v>115</v>
      </c>
      <c r="BK412" s="251">
        <f>ROUND(I412*H412,2)</f>
        <v>0</v>
      </c>
      <c r="BL412" s="18" t="s">
        <v>221</v>
      </c>
      <c r="BM412" s="250" t="s">
        <v>657</v>
      </c>
    </row>
    <row r="413" s="13" customFormat="1">
      <c r="A413" s="13"/>
      <c r="B413" s="252"/>
      <c r="C413" s="253"/>
      <c r="D413" s="254" t="s">
        <v>146</v>
      </c>
      <c r="E413" s="253"/>
      <c r="F413" s="256" t="s">
        <v>658</v>
      </c>
      <c r="G413" s="253"/>
      <c r="H413" s="257">
        <v>144.161</v>
      </c>
      <c r="I413" s="258"/>
      <c r="J413" s="253"/>
      <c r="K413" s="253"/>
      <c r="L413" s="259"/>
      <c r="M413" s="260"/>
      <c r="N413" s="261"/>
      <c r="O413" s="261"/>
      <c r="P413" s="261"/>
      <c r="Q413" s="261"/>
      <c r="R413" s="261"/>
      <c r="S413" s="261"/>
      <c r="T413" s="262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63" t="s">
        <v>146</v>
      </c>
      <c r="AU413" s="263" t="s">
        <v>115</v>
      </c>
      <c r="AV413" s="13" t="s">
        <v>115</v>
      </c>
      <c r="AW413" s="13" t="s">
        <v>4</v>
      </c>
      <c r="AX413" s="13" t="s">
        <v>80</v>
      </c>
      <c r="AY413" s="263" t="s">
        <v>137</v>
      </c>
    </row>
    <row r="414" s="2" customFormat="1" ht="24.15" customHeight="1">
      <c r="A414" s="39"/>
      <c r="B414" s="40"/>
      <c r="C414" s="238" t="s">
        <v>659</v>
      </c>
      <c r="D414" s="238" t="s">
        <v>140</v>
      </c>
      <c r="E414" s="239" t="s">
        <v>660</v>
      </c>
      <c r="F414" s="240" t="s">
        <v>661</v>
      </c>
      <c r="G414" s="241" t="s">
        <v>152</v>
      </c>
      <c r="H414" s="242">
        <v>15.93</v>
      </c>
      <c r="I414" s="243"/>
      <c r="J414" s="244">
        <f>ROUND(I414*H414,2)</f>
        <v>0</v>
      </c>
      <c r="K414" s="245"/>
      <c r="L414" s="45"/>
      <c r="M414" s="246" t="s">
        <v>1</v>
      </c>
      <c r="N414" s="247" t="s">
        <v>41</v>
      </c>
      <c r="O414" s="98"/>
      <c r="P414" s="248">
        <f>O414*H414</f>
        <v>0</v>
      </c>
      <c r="Q414" s="248">
        <v>1.0000000000000001E-05</v>
      </c>
      <c r="R414" s="248">
        <f>Q414*H414</f>
        <v>0.00015930000000000002</v>
      </c>
      <c r="S414" s="248">
        <v>0</v>
      </c>
      <c r="T414" s="249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50" t="s">
        <v>221</v>
      </c>
      <c r="AT414" s="250" t="s">
        <v>140</v>
      </c>
      <c r="AU414" s="250" t="s">
        <v>115</v>
      </c>
      <c r="AY414" s="18" t="s">
        <v>137</v>
      </c>
      <c r="BE414" s="251">
        <f>IF(N414="základná",J414,0)</f>
        <v>0</v>
      </c>
      <c r="BF414" s="251">
        <f>IF(N414="znížená",J414,0)</f>
        <v>0</v>
      </c>
      <c r="BG414" s="251">
        <f>IF(N414="zákl. prenesená",J414,0)</f>
        <v>0</v>
      </c>
      <c r="BH414" s="251">
        <f>IF(N414="zníž. prenesená",J414,0)</f>
        <v>0</v>
      </c>
      <c r="BI414" s="251">
        <f>IF(N414="nulová",J414,0)</f>
        <v>0</v>
      </c>
      <c r="BJ414" s="18" t="s">
        <v>115</v>
      </c>
      <c r="BK414" s="251">
        <f>ROUND(I414*H414,2)</f>
        <v>0</v>
      </c>
      <c r="BL414" s="18" t="s">
        <v>221</v>
      </c>
      <c r="BM414" s="250" t="s">
        <v>662</v>
      </c>
    </row>
    <row r="415" s="13" customFormat="1">
      <c r="A415" s="13"/>
      <c r="B415" s="252"/>
      <c r="C415" s="253"/>
      <c r="D415" s="254" t="s">
        <v>146</v>
      </c>
      <c r="E415" s="255" t="s">
        <v>1</v>
      </c>
      <c r="F415" s="256" t="s">
        <v>663</v>
      </c>
      <c r="G415" s="253"/>
      <c r="H415" s="257">
        <v>15.93</v>
      </c>
      <c r="I415" s="258"/>
      <c r="J415" s="253"/>
      <c r="K415" s="253"/>
      <c r="L415" s="259"/>
      <c r="M415" s="260"/>
      <c r="N415" s="261"/>
      <c r="O415" s="261"/>
      <c r="P415" s="261"/>
      <c r="Q415" s="261"/>
      <c r="R415" s="261"/>
      <c r="S415" s="261"/>
      <c r="T415" s="262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63" t="s">
        <v>146</v>
      </c>
      <c r="AU415" s="263" t="s">
        <v>115</v>
      </c>
      <c r="AV415" s="13" t="s">
        <v>115</v>
      </c>
      <c r="AW415" s="13" t="s">
        <v>31</v>
      </c>
      <c r="AX415" s="13" t="s">
        <v>80</v>
      </c>
      <c r="AY415" s="263" t="s">
        <v>137</v>
      </c>
    </row>
    <row r="416" s="2" customFormat="1" ht="16.5" customHeight="1">
      <c r="A416" s="39"/>
      <c r="B416" s="40"/>
      <c r="C416" s="275" t="s">
        <v>664</v>
      </c>
      <c r="D416" s="275" t="s">
        <v>177</v>
      </c>
      <c r="E416" s="276" t="s">
        <v>665</v>
      </c>
      <c r="F416" s="277" t="s">
        <v>666</v>
      </c>
      <c r="G416" s="278" t="s">
        <v>161</v>
      </c>
      <c r="H416" s="279">
        <v>7</v>
      </c>
      <c r="I416" s="280"/>
      <c r="J416" s="281">
        <f>ROUND(I416*H416,2)</f>
        <v>0</v>
      </c>
      <c r="K416" s="282"/>
      <c r="L416" s="283"/>
      <c r="M416" s="284" t="s">
        <v>1</v>
      </c>
      <c r="N416" s="285" t="s">
        <v>41</v>
      </c>
      <c r="O416" s="98"/>
      <c r="P416" s="248">
        <f>O416*H416</f>
        <v>0</v>
      </c>
      <c r="Q416" s="248">
        <v>0.00088000000000000003</v>
      </c>
      <c r="R416" s="248">
        <f>Q416*H416</f>
        <v>0.0061600000000000005</v>
      </c>
      <c r="S416" s="248">
        <v>0</v>
      </c>
      <c r="T416" s="249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50" t="s">
        <v>362</v>
      </c>
      <c r="AT416" s="250" t="s">
        <v>177</v>
      </c>
      <c r="AU416" s="250" t="s">
        <v>115</v>
      </c>
      <c r="AY416" s="18" t="s">
        <v>137</v>
      </c>
      <c r="BE416" s="251">
        <f>IF(N416="základná",J416,0)</f>
        <v>0</v>
      </c>
      <c r="BF416" s="251">
        <f>IF(N416="znížená",J416,0)</f>
        <v>0</v>
      </c>
      <c r="BG416" s="251">
        <f>IF(N416="zákl. prenesená",J416,0)</f>
        <v>0</v>
      </c>
      <c r="BH416" s="251">
        <f>IF(N416="zníž. prenesená",J416,0)</f>
        <v>0</v>
      </c>
      <c r="BI416" s="251">
        <f>IF(N416="nulová",J416,0)</f>
        <v>0</v>
      </c>
      <c r="BJ416" s="18" t="s">
        <v>115</v>
      </c>
      <c r="BK416" s="251">
        <f>ROUND(I416*H416,2)</f>
        <v>0</v>
      </c>
      <c r="BL416" s="18" t="s">
        <v>221</v>
      </c>
      <c r="BM416" s="250" t="s">
        <v>667</v>
      </c>
    </row>
    <row r="417" s="2" customFormat="1" ht="24.15" customHeight="1">
      <c r="A417" s="39"/>
      <c r="B417" s="40"/>
      <c r="C417" s="238" t="s">
        <v>668</v>
      </c>
      <c r="D417" s="238" t="s">
        <v>140</v>
      </c>
      <c r="E417" s="239" t="s">
        <v>669</v>
      </c>
      <c r="F417" s="240" t="s">
        <v>670</v>
      </c>
      <c r="G417" s="241" t="s">
        <v>407</v>
      </c>
      <c r="H417" s="242">
        <v>3.2829999999999999</v>
      </c>
      <c r="I417" s="243"/>
      <c r="J417" s="244">
        <f>ROUND(I417*H417,2)</f>
        <v>0</v>
      </c>
      <c r="K417" s="245"/>
      <c r="L417" s="45"/>
      <c r="M417" s="246" t="s">
        <v>1</v>
      </c>
      <c r="N417" s="247" t="s">
        <v>41</v>
      </c>
      <c r="O417" s="98"/>
      <c r="P417" s="248">
        <f>O417*H417</f>
        <v>0</v>
      </c>
      <c r="Q417" s="248">
        <v>0</v>
      </c>
      <c r="R417" s="248">
        <f>Q417*H417</f>
        <v>0</v>
      </c>
      <c r="S417" s="248">
        <v>0</v>
      </c>
      <c r="T417" s="249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50" t="s">
        <v>221</v>
      </c>
      <c r="AT417" s="250" t="s">
        <v>140</v>
      </c>
      <c r="AU417" s="250" t="s">
        <v>115</v>
      </c>
      <c r="AY417" s="18" t="s">
        <v>137</v>
      </c>
      <c r="BE417" s="251">
        <f>IF(N417="základná",J417,0)</f>
        <v>0</v>
      </c>
      <c r="BF417" s="251">
        <f>IF(N417="znížená",J417,0)</f>
        <v>0</v>
      </c>
      <c r="BG417" s="251">
        <f>IF(N417="zákl. prenesená",J417,0)</f>
        <v>0</v>
      </c>
      <c r="BH417" s="251">
        <f>IF(N417="zníž. prenesená",J417,0)</f>
        <v>0</v>
      </c>
      <c r="BI417" s="251">
        <f>IF(N417="nulová",J417,0)</f>
        <v>0</v>
      </c>
      <c r="BJ417" s="18" t="s">
        <v>115</v>
      </c>
      <c r="BK417" s="251">
        <f>ROUND(I417*H417,2)</f>
        <v>0</v>
      </c>
      <c r="BL417" s="18" t="s">
        <v>221</v>
      </c>
      <c r="BM417" s="250" t="s">
        <v>671</v>
      </c>
    </row>
    <row r="418" s="12" customFormat="1" ht="22.8" customHeight="1">
      <c r="A418" s="12"/>
      <c r="B418" s="222"/>
      <c r="C418" s="223"/>
      <c r="D418" s="224" t="s">
        <v>74</v>
      </c>
      <c r="E418" s="236" t="s">
        <v>672</v>
      </c>
      <c r="F418" s="236" t="s">
        <v>673</v>
      </c>
      <c r="G418" s="223"/>
      <c r="H418" s="223"/>
      <c r="I418" s="226"/>
      <c r="J418" s="237">
        <f>BK418</f>
        <v>0</v>
      </c>
      <c r="K418" s="223"/>
      <c r="L418" s="228"/>
      <c r="M418" s="229"/>
      <c r="N418" s="230"/>
      <c r="O418" s="230"/>
      <c r="P418" s="231">
        <f>SUM(P419:P440)</f>
        <v>0</v>
      </c>
      <c r="Q418" s="230"/>
      <c r="R418" s="231">
        <f>SUM(R419:R440)</f>
        <v>7.9393454200000004</v>
      </c>
      <c r="S418" s="230"/>
      <c r="T418" s="232">
        <f>SUM(T419:T440)</f>
        <v>0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233" t="s">
        <v>115</v>
      </c>
      <c r="AT418" s="234" t="s">
        <v>74</v>
      </c>
      <c r="AU418" s="234" t="s">
        <v>80</v>
      </c>
      <c r="AY418" s="233" t="s">
        <v>137</v>
      </c>
      <c r="BK418" s="235">
        <f>SUM(BK419:BK440)</f>
        <v>0</v>
      </c>
    </row>
    <row r="419" s="2" customFormat="1" ht="37.8" customHeight="1">
      <c r="A419" s="39"/>
      <c r="B419" s="40"/>
      <c r="C419" s="238" t="s">
        <v>674</v>
      </c>
      <c r="D419" s="238" t="s">
        <v>140</v>
      </c>
      <c r="E419" s="239" t="s">
        <v>675</v>
      </c>
      <c r="F419" s="240" t="s">
        <v>676</v>
      </c>
      <c r="G419" s="241" t="s">
        <v>143</v>
      </c>
      <c r="H419" s="242">
        <v>308.04700000000003</v>
      </c>
      <c r="I419" s="243"/>
      <c r="J419" s="244">
        <f>ROUND(I419*H419,2)</f>
        <v>0</v>
      </c>
      <c r="K419" s="245"/>
      <c r="L419" s="45"/>
      <c r="M419" s="246" t="s">
        <v>1</v>
      </c>
      <c r="N419" s="247" t="s">
        <v>41</v>
      </c>
      <c r="O419" s="98"/>
      <c r="P419" s="248">
        <f>O419*H419</f>
        <v>0</v>
      </c>
      <c r="Q419" s="248">
        <v>0.0028600000000000001</v>
      </c>
      <c r="R419" s="248">
        <f>Q419*H419</f>
        <v>0.88101442000000008</v>
      </c>
      <c r="S419" s="248">
        <v>0</v>
      </c>
      <c r="T419" s="249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50" t="s">
        <v>221</v>
      </c>
      <c r="AT419" s="250" t="s">
        <v>140</v>
      </c>
      <c r="AU419" s="250" t="s">
        <v>115</v>
      </c>
      <c r="AY419" s="18" t="s">
        <v>137</v>
      </c>
      <c r="BE419" s="251">
        <f>IF(N419="základná",J419,0)</f>
        <v>0</v>
      </c>
      <c r="BF419" s="251">
        <f>IF(N419="znížená",J419,0)</f>
        <v>0</v>
      </c>
      <c r="BG419" s="251">
        <f>IF(N419="zákl. prenesená",J419,0)</f>
        <v>0</v>
      </c>
      <c r="BH419" s="251">
        <f>IF(N419="zníž. prenesená",J419,0)</f>
        <v>0</v>
      </c>
      <c r="BI419" s="251">
        <f>IF(N419="nulová",J419,0)</f>
        <v>0</v>
      </c>
      <c r="BJ419" s="18" t="s">
        <v>115</v>
      </c>
      <c r="BK419" s="251">
        <f>ROUND(I419*H419,2)</f>
        <v>0</v>
      </c>
      <c r="BL419" s="18" t="s">
        <v>221</v>
      </c>
      <c r="BM419" s="250" t="s">
        <v>677</v>
      </c>
    </row>
    <row r="420" s="13" customFormat="1">
      <c r="A420" s="13"/>
      <c r="B420" s="252"/>
      <c r="C420" s="253"/>
      <c r="D420" s="254" t="s">
        <v>146</v>
      </c>
      <c r="E420" s="255" t="s">
        <v>1</v>
      </c>
      <c r="F420" s="256" t="s">
        <v>678</v>
      </c>
      <c r="G420" s="253"/>
      <c r="H420" s="257">
        <v>27.428000000000001</v>
      </c>
      <c r="I420" s="258"/>
      <c r="J420" s="253"/>
      <c r="K420" s="253"/>
      <c r="L420" s="259"/>
      <c r="M420" s="260"/>
      <c r="N420" s="261"/>
      <c r="O420" s="261"/>
      <c r="P420" s="261"/>
      <c r="Q420" s="261"/>
      <c r="R420" s="261"/>
      <c r="S420" s="261"/>
      <c r="T420" s="26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63" t="s">
        <v>146</v>
      </c>
      <c r="AU420" s="263" t="s">
        <v>115</v>
      </c>
      <c r="AV420" s="13" t="s">
        <v>115</v>
      </c>
      <c r="AW420" s="13" t="s">
        <v>31</v>
      </c>
      <c r="AX420" s="13" t="s">
        <v>75</v>
      </c>
      <c r="AY420" s="263" t="s">
        <v>137</v>
      </c>
    </row>
    <row r="421" s="13" customFormat="1">
      <c r="A421" s="13"/>
      <c r="B421" s="252"/>
      <c r="C421" s="253"/>
      <c r="D421" s="254" t="s">
        <v>146</v>
      </c>
      <c r="E421" s="255" t="s">
        <v>1</v>
      </c>
      <c r="F421" s="256" t="s">
        <v>679</v>
      </c>
      <c r="G421" s="253"/>
      <c r="H421" s="257">
        <v>28.393999999999998</v>
      </c>
      <c r="I421" s="258"/>
      <c r="J421" s="253"/>
      <c r="K421" s="253"/>
      <c r="L421" s="259"/>
      <c r="M421" s="260"/>
      <c r="N421" s="261"/>
      <c r="O421" s="261"/>
      <c r="P421" s="261"/>
      <c r="Q421" s="261"/>
      <c r="R421" s="261"/>
      <c r="S421" s="261"/>
      <c r="T421" s="262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63" t="s">
        <v>146</v>
      </c>
      <c r="AU421" s="263" t="s">
        <v>115</v>
      </c>
      <c r="AV421" s="13" t="s">
        <v>115</v>
      </c>
      <c r="AW421" s="13" t="s">
        <v>31</v>
      </c>
      <c r="AX421" s="13" t="s">
        <v>75</v>
      </c>
      <c r="AY421" s="263" t="s">
        <v>137</v>
      </c>
    </row>
    <row r="422" s="13" customFormat="1">
      <c r="A422" s="13"/>
      <c r="B422" s="252"/>
      <c r="C422" s="253"/>
      <c r="D422" s="254" t="s">
        <v>146</v>
      </c>
      <c r="E422" s="255" t="s">
        <v>1</v>
      </c>
      <c r="F422" s="256" t="s">
        <v>680</v>
      </c>
      <c r="G422" s="253"/>
      <c r="H422" s="257">
        <v>36.399999999999999</v>
      </c>
      <c r="I422" s="258"/>
      <c r="J422" s="253"/>
      <c r="K422" s="253"/>
      <c r="L422" s="259"/>
      <c r="M422" s="260"/>
      <c r="N422" s="261"/>
      <c r="O422" s="261"/>
      <c r="P422" s="261"/>
      <c r="Q422" s="261"/>
      <c r="R422" s="261"/>
      <c r="S422" s="261"/>
      <c r="T422" s="26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63" t="s">
        <v>146</v>
      </c>
      <c r="AU422" s="263" t="s">
        <v>115</v>
      </c>
      <c r="AV422" s="13" t="s">
        <v>115</v>
      </c>
      <c r="AW422" s="13" t="s">
        <v>31</v>
      </c>
      <c r="AX422" s="13" t="s">
        <v>75</v>
      </c>
      <c r="AY422" s="263" t="s">
        <v>137</v>
      </c>
    </row>
    <row r="423" s="13" customFormat="1">
      <c r="A423" s="13"/>
      <c r="B423" s="252"/>
      <c r="C423" s="253"/>
      <c r="D423" s="254" t="s">
        <v>146</v>
      </c>
      <c r="E423" s="255" t="s">
        <v>1</v>
      </c>
      <c r="F423" s="256" t="s">
        <v>681</v>
      </c>
      <c r="G423" s="253"/>
      <c r="H423" s="257">
        <v>23.609000000000002</v>
      </c>
      <c r="I423" s="258"/>
      <c r="J423" s="253"/>
      <c r="K423" s="253"/>
      <c r="L423" s="259"/>
      <c r="M423" s="260"/>
      <c r="N423" s="261"/>
      <c r="O423" s="261"/>
      <c r="P423" s="261"/>
      <c r="Q423" s="261"/>
      <c r="R423" s="261"/>
      <c r="S423" s="261"/>
      <c r="T423" s="262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63" t="s">
        <v>146</v>
      </c>
      <c r="AU423" s="263" t="s">
        <v>115</v>
      </c>
      <c r="AV423" s="13" t="s">
        <v>115</v>
      </c>
      <c r="AW423" s="13" t="s">
        <v>31</v>
      </c>
      <c r="AX423" s="13" t="s">
        <v>75</v>
      </c>
      <c r="AY423" s="263" t="s">
        <v>137</v>
      </c>
    </row>
    <row r="424" s="13" customFormat="1">
      <c r="A424" s="13"/>
      <c r="B424" s="252"/>
      <c r="C424" s="253"/>
      <c r="D424" s="254" t="s">
        <v>146</v>
      </c>
      <c r="E424" s="255" t="s">
        <v>1</v>
      </c>
      <c r="F424" s="256" t="s">
        <v>682</v>
      </c>
      <c r="G424" s="253"/>
      <c r="H424" s="257">
        <v>34.137999999999998</v>
      </c>
      <c r="I424" s="258"/>
      <c r="J424" s="253"/>
      <c r="K424" s="253"/>
      <c r="L424" s="259"/>
      <c r="M424" s="260"/>
      <c r="N424" s="261"/>
      <c r="O424" s="261"/>
      <c r="P424" s="261"/>
      <c r="Q424" s="261"/>
      <c r="R424" s="261"/>
      <c r="S424" s="261"/>
      <c r="T424" s="262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63" t="s">
        <v>146</v>
      </c>
      <c r="AU424" s="263" t="s">
        <v>115</v>
      </c>
      <c r="AV424" s="13" t="s">
        <v>115</v>
      </c>
      <c r="AW424" s="13" t="s">
        <v>31</v>
      </c>
      <c r="AX424" s="13" t="s">
        <v>75</v>
      </c>
      <c r="AY424" s="263" t="s">
        <v>137</v>
      </c>
    </row>
    <row r="425" s="13" customFormat="1">
      <c r="A425" s="13"/>
      <c r="B425" s="252"/>
      <c r="C425" s="253"/>
      <c r="D425" s="254" t="s">
        <v>146</v>
      </c>
      <c r="E425" s="255" t="s">
        <v>1</v>
      </c>
      <c r="F425" s="256" t="s">
        <v>683</v>
      </c>
      <c r="G425" s="253"/>
      <c r="H425" s="257">
        <v>29.280999999999999</v>
      </c>
      <c r="I425" s="258"/>
      <c r="J425" s="253"/>
      <c r="K425" s="253"/>
      <c r="L425" s="259"/>
      <c r="M425" s="260"/>
      <c r="N425" s="261"/>
      <c r="O425" s="261"/>
      <c r="P425" s="261"/>
      <c r="Q425" s="261"/>
      <c r="R425" s="261"/>
      <c r="S425" s="261"/>
      <c r="T425" s="262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63" t="s">
        <v>146</v>
      </c>
      <c r="AU425" s="263" t="s">
        <v>115</v>
      </c>
      <c r="AV425" s="13" t="s">
        <v>115</v>
      </c>
      <c r="AW425" s="13" t="s">
        <v>31</v>
      </c>
      <c r="AX425" s="13" t="s">
        <v>75</v>
      </c>
      <c r="AY425" s="263" t="s">
        <v>137</v>
      </c>
    </row>
    <row r="426" s="13" customFormat="1">
      <c r="A426" s="13"/>
      <c r="B426" s="252"/>
      <c r="C426" s="253"/>
      <c r="D426" s="254" t="s">
        <v>146</v>
      </c>
      <c r="E426" s="255" t="s">
        <v>1</v>
      </c>
      <c r="F426" s="256" t="s">
        <v>684</v>
      </c>
      <c r="G426" s="253"/>
      <c r="H426" s="257">
        <v>26.939</v>
      </c>
      <c r="I426" s="258"/>
      <c r="J426" s="253"/>
      <c r="K426" s="253"/>
      <c r="L426" s="259"/>
      <c r="M426" s="260"/>
      <c r="N426" s="261"/>
      <c r="O426" s="261"/>
      <c r="P426" s="261"/>
      <c r="Q426" s="261"/>
      <c r="R426" s="261"/>
      <c r="S426" s="261"/>
      <c r="T426" s="262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63" t="s">
        <v>146</v>
      </c>
      <c r="AU426" s="263" t="s">
        <v>115</v>
      </c>
      <c r="AV426" s="13" t="s">
        <v>115</v>
      </c>
      <c r="AW426" s="13" t="s">
        <v>31</v>
      </c>
      <c r="AX426" s="13" t="s">
        <v>75</v>
      </c>
      <c r="AY426" s="263" t="s">
        <v>137</v>
      </c>
    </row>
    <row r="427" s="13" customFormat="1">
      <c r="A427" s="13"/>
      <c r="B427" s="252"/>
      <c r="C427" s="253"/>
      <c r="D427" s="254" t="s">
        <v>146</v>
      </c>
      <c r="E427" s="255" t="s">
        <v>1</v>
      </c>
      <c r="F427" s="256" t="s">
        <v>685</v>
      </c>
      <c r="G427" s="253"/>
      <c r="H427" s="257">
        <v>11.4</v>
      </c>
      <c r="I427" s="258"/>
      <c r="J427" s="253"/>
      <c r="K427" s="253"/>
      <c r="L427" s="259"/>
      <c r="M427" s="260"/>
      <c r="N427" s="261"/>
      <c r="O427" s="261"/>
      <c r="P427" s="261"/>
      <c r="Q427" s="261"/>
      <c r="R427" s="261"/>
      <c r="S427" s="261"/>
      <c r="T427" s="262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63" t="s">
        <v>146</v>
      </c>
      <c r="AU427" s="263" t="s">
        <v>115</v>
      </c>
      <c r="AV427" s="13" t="s">
        <v>115</v>
      </c>
      <c r="AW427" s="13" t="s">
        <v>31</v>
      </c>
      <c r="AX427" s="13" t="s">
        <v>75</v>
      </c>
      <c r="AY427" s="263" t="s">
        <v>137</v>
      </c>
    </row>
    <row r="428" s="13" customFormat="1">
      <c r="A428" s="13"/>
      <c r="B428" s="252"/>
      <c r="C428" s="253"/>
      <c r="D428" s="254" t="s">
        <v>146</v>
      </c>
      <c r="E428" s="255" t="s">
        <v>1</v>
      </c>
      <c r="F428" s="256" t="s">
        <v>686</v>
      </c>
      <c r="G428" s="253"/>
      <c r="H428" s="257">
        <v>14.76</v>
      </c>
      <c r="I428" s="258"/>
      <c r="J428" s="253"/>
      <c r="K428" s="253"/>
      <c r="L428" s="259"/>
      <c r="M428" s="260"/>
      <c r="N428" s="261"/>
      <c r="O428" s="261"/>
      <c r="P428" s="261"/>
      <c r="Q428" s="261"/>
      <c r="R428" s="261"/>
      <c r="S428" s="261"/>
      <c r="T428" s="262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63" t="s">
        <v>146</v>
      </c>
      <c r="AU428" s="263" t="s">
        <v>115</v>
      </c>
      <c r="AV428" s="13" t="s">
        <v>115</v>
      </c>
      <c r="AW428" s="13" t="s">
        <v>31</v>
      </c>
      <c r="AX428" s="13" t="s">
        <v>75</v>
      </c>
      <c r="AY428" s="263" t="s">
        <v>137</v>
      </c>
    </row>
    <row r="429" s="13" customFormat="1">
      <c r="A429" s="13"/>
      <c r="B429" s="252"/>
      <c r="C429" s="253"/>
      <c r="D429" s="254" t="s">
        <v>146</v>
      </c>
      <c r="E429" s="255" t="s">
        <v>1</v>
      </c>
      <c r="F429" s="256" t="s">
        <v>687</v>
      </c>
      <c r="G429" s="253"/>
      <c r="H429" s="257">
        <v>17.087</v>
      </c>
      <c r="I429" s="258"/>
      <c r="J429" s="253"/>
      <c r="K429" s="253"/>
      <c r="L429" s="259"/>
      <c r="M429" s="260"/>
      <c r="N429" s="261"/>
      <c r="O429" s="261"/>
      <c r="P429" s="261"/>
      <c r="Q429" s="261"/>
      <c r="R429" s="261"/>
      <c r="S429" s="261"/>
      <c r="T429" s="262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63" t="s">
        <v>146</v>
      </c>
      <c r="AU429" s="263" t="s">
        <v>115</v>
      </c>
      <c r="AV429" s="13" t="s">
        <v>115</v>
      </c>
      <c r="AW429" s="13" t="s">
        <v>31</v>
      </c>
      <c r="AX429" s="13" t="s">
        <v>75</v>
      </c>
      <c r="AY429" s="263" t="s">
        <v>137</v>
      </c>
    </row>
    <row r="430" s="13" customFormat="1">
      <c r="A430" s="13"/>
      <c r="B430" s="252"/>
      <c r="C430" s="253"/>
      <c r="D430" s="254" t="s">
        <v>146</v>
      </c>
      <c r="E430" s="255" t="s">
        <v>1</v>
      </c>
      <c r="F430" s="256" t="s">
        <v>688</v>
      </c>
      <c r="G430" s="253"/>
      <c r="H430" s="257">
        <v>18.904</v>
      </c>
      <c r="I430" s="258"/>
      <c r="J430" s="253"/>
      <c r="K430" s="253"/>
      <c r="L430" s="259"/>
      <c r="M430" s="260"/>
      <c r="N430" s="261"/>
      <c r="O430" s="261"/>
      <c r="P430" s="261"/>
      <c r="Q430" s="261"/>
      <c r="R430" s="261"/>
      <c r="S430" s="261"/>
      <c r="T430" s="262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63" t="s">
        <v>146</v>
      </c>
      <c r="AU430" s="263" t="s">
        <v>115</v>
      </c>
      <c r="AV430" s="13" t="s">
        <v>115</v>
      </c>
      <c r="AW430" s="13" t="s">
        <v>31</v>
      </c>
      <c r="AX430" s="13" t="s">
        <v>75</v>
      </c>
      <c r="AY430" s="263" t="s">
        <v>137</v>
      </c>
    </row>
    <row r="431" s="13" customFormat="1">
      <c r="A431" s="13"/>
      <c r="B431" s="252"/>
      <c r="C431" s="253"/>
      <c r="D431" s="254" t="s">
        <v>146</v>
      </c>
      <c r="E431" s="255" t="s">
        <v>1</v>
      </c>
      <c r="F431" s="256" t="s">
        <v>689</v>
      </c>
      <c r="G431" s="253"/>
      <c r="H431" s="257">
        <v>11.85</v>
      </c>
      <c r="I431" s="258"/>
      <c r="J431" s="253"/>
      <c r="K431" s="253"/>
      <c r="L431" s="259"/>
      <c r="M431" s="260"/>
      <c r="N431" s="261"/>
      <c r="O431" s="261"/>
      <c r="P431" s="261"/>
      <c r="Q431" s="261"/>
      <c r="R431" s="261"/>
      <c r="S431" s="261"/>
      <c r="T431" s="262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63" t="s">
        <v>146</v>
      </c>
      <c r="AU431" s="263" t="s">
        <v>115</v>
      </c>
      <c r="AV431" s="13" t="s">
        <v>115</v>
      </c>
      <c r="AW431" s="13" t="s">
        <v>31</v>
      </c>
      <c r="AX431" s="13" t="s">
        <v>75</v>
      </c>
      <c r="AY431" s="263" t="s">
        <v>137</v>
      </c>
    </row>
    <row r="432" s="13" customFormat="1">
      <c r="A432" s="13"/>
      <c r="B432" s="252"/>
      <c r="C432" s="253"/>
      <c r="D432" s="254" t="s">
        <v>146</v>
      </c>
      <c r="E432" s="255" t="s">
        <v>1</v>
      </c>
      <c r="F432" s="256" t="s">
        <v>690</v>
      </c>
      <c r="G432" s="253"/>
      <c r="H432" s="257">
        <v>27.856999999999999</v>
      </c>
      <c r="I432" s="258"/>
      <c r="J432" s="253"/>
      <c r="K432" s="253"/>
      <c r="L432" s="259"/>
      <c r="M432" s="260"/>
      <c r="N432" s="261"/>
      <c r="O432" s="261"/>
      <c r="P432" s="261"/>
      <c r="Q432" s="261"/>
      <c r="R432" s="261"/>
      <c r="S432" s="261"/>
      <c r="T432" s="26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63" t="s">
        <v>146</v>
      </c>
      <c r="AU432" s="263" t="s">
        <v>115</v>
      </c>
      <c r="AV432" s="13" t="s">
        <v>115</v>
      </c>
      <c r="AW432" s="13" t="s">
        <v>31</v>
      </c>
      <c r="AX432" s="13" t="s">
        <v>75</v>
      </c>
      <c r="AY432" s="263" t="s">
        <v>137</v>
      </c>
    </row>
    <row r="433" s="14" customFormat="1">
      <c r="A433" s="14"/>
      <c r="B433" s="264"/>
      <c r="C433" s="265"/>
      <c r="D433" s="254" t="s">
        <v>146</v>
      </c>
      <c r="E433" s="266" t="s">
        <v>1</v>
      </c>
      <c r="F433" s="267" t="s">
        <v>149</v>
      </c>
      <c r="G433" s="265"/>
      <c r="H433" s="268">
        <v>308.04700000000003</v>
      </c>
      <c r="I433" s="269"/>
      <c r="J433" s="265"/>
      <c r="K433" s="265"/>
      <c r="L433" s="270"/>
      <c r="M433" s="271"/>
      <c r="N433" s="272"/>
      <c r="O433" s="272"/>
      <c r="P433" s="272"/>
      <c r="Q433" s="272"/>
      <c r="R433" s="272"/>
      <c r="S433" s="272"/>
      <c r="T433" s="273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74" t="s">
        <v>146</v>
      </c>
      <c r="AU433" s="274" t="s">
        <v>115</v>
      </c>
      <c r="AV433" s="14" t="s">
        <v>144</v>
      </c>
      <c r="AW433" s="14" t="s">
        <v>31</v>
      </c>
      <c r="AX433" s="14" t="s">
        <v>80</v>
      </c>
      <c r="AY433" s="274" t="s">
        <v>137</v>
      </c>
    </row>
    <row r="434" s="2" customFormat="1" ht="24.15" customHeight="1">
      <c r="A434" s="39"/>
      <c r="B434" s="40"/>
      <c r="C434" s="275" t="s">
        <v>691</v>
      </c>
      <c r="D434" s="275" t="s">
        <v>177</v>
      </c>
      <c r="E434" s="276" t="s">
        <v>692</v>
      </c>
      <c r="F434" s="277" t="s">
        <v>693</v>
      </c>
      <c r="G434" s="278" t="s">
        <v>143</v>
      </c>
      <c r="H434" s="279">
        <v>332.69099999999997</v>
      </c>
      <c r="I434" s="280"/>
      <c r="J434" s="281">
        <f>ROUND(I434*H434,2)</f>
        <v>0</v>
      </c>
      <c r="K434" s="282"/>
      <c r="L434" s="283"/>
      <c r="M434" s="284" t="s">
        <v>1</v>
      </c>
      <c r="N434" s="285" t="s">
        <v>41</v>
      </c>
      <c r="O434" s="98"/>
      <c r="P434" s="248">
        <f>O434*H434</f>
        <v>0</v>
      </c>
      <c r="Q434" s="248">
        <v>0.021000000000000001</v>
      </c>
      <c r="R434" s="248">
        <f>Q434*H434</f>
        <v>6.9865110000000001</v>
      </c>
      <c r="S434" s="248">
        <v>0</v>
      </c>
      <c r="T434" s="249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50" t="s">
        <v>362</v>
      </c>
      <c r="AT434" s="250" t="s">
        <v>177</v>
      </c>
      <c r="AU434" s="250" t="s">
        <v>115</v>
      </c>
      <c r="AY434" s="18" t="s">
        <v>137</v>
      </c>
      <c r="BE434" s="251">
        <f>IF(N434="základná",J434,0)</f>
        <v>0</v>
      </c>
      <c r="BF434" s="251">
        <f>IF(N434="znížená",J434,0)</f>
        <v>0</v>
      </c>
      <c r="BG434" s="251">
        <f>IF(N434="zákl. prenesená",J434,0)</f>
        <v>0</v>
      </c>
      <c r="BH434" s="251">
        <f>IF(N434="zníž. prenesená",J434,0)</f>
        <v>0</v>
      </c>
      <c r="BI434" s="251">
        <f>IF(N434="nulová",J434,0)</f>
        <v>0</v>
      </c>
      <c r="BJ434" s="18" t="s">
        <v>115</v>
      </c>
      <c r="BK434" s="251">
        <f>ROUND(I434*H434,2)</f>
        <v>0</v>
      </c>
      <c r="BL434" s="18" t="s">
        <v>221</v>
      </c>
      <c r="BM434" s="250" t="s">
        <v>694</v>
      </c>
    </row>
    <row r="435" s="13" customFormat="1">
      <c r="A435" s="13"/>
      <c r="B435" s="252"/>
      <c r="C435" s="253"/>
      <c r="D435" s="254" t="s">
        <v>146</v>
      </c>
      <c r="E435" s="253"/>
      <c r="F435" s="256" t="s">
        <v>695</v>
      </c>
      <c r="G435" s="253"/>
      <c r="H435" s="257">
        <v>332.69099999999997</v>
      </c>
      <c r="I435" s="258"/>
      <c r="J435" s="253"/>
      <c r="K435" s="253"/>
      <c r="L435" s="259"/>
      <c r="M435" s="260"/>
      <c r="N435" s="261"/>
      <c r="O435" s="261"/>
      <c r="P435" s="261"/>
      <c r="Q435" s="261"/>
      <c r="R435" s="261"/>
      <c r="S435" s="261"/>
      <c r="T435" s="262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63" t="s">
        <v>146</v>
      </c>
      <c r="AU435" s="263" t="s">
        <v>115</v>
      </c>
      <c r="AV435" s="13" t="s">
        <v>115</v>
      </c>
      <c r="AW435" s="13" t="s">
        <v>4</v>
      </c>
      <c r="AX435" s="13" t="s">
        <v>80</v>
      </c>
      <c r="AY435" s="263" t="s">
        <v>137</v>
      </c>
    </row>
    <row r="436" s="2" customFormat="1" ht="21.75" customHeight="1">
      <c r="A436" s="39"/>
      <c r="B436" s="40"/>
      <c r="C436" s="238" t="s">
        <v>696</v>
      </c>
      <c r="D436" s="238" t="s">
        <v>140</v>
      </c>
      <c r="E436" s="239" t="s">
        <v>697</v>
      </c>
      <c r="F436" s="240" t="s">
        <v>698</v>
      </c>
      <c r="G436" s="241" t="s">
        <v>152</v>
      </c>
      <c r="H436" s="242">
        <v>94.5</v>
      </c>
      <c r="I436" s="243"/>
      <c r="J436" s="244">
        <f>ROUND(I436*H436,2)</f>
        <v>0</v>
      </c>
      <c r="K436" s="245"/>
      <c r="L436" s="45"/>
      <c r="M436" s="246" t="s">
        <v>1</v>
      </c>
      <c r="N436" s="247" t="s">
        <v>41</v>
      </c>
      <c r="O436" s="98"/>
      <c r="P436" s="248">
        <f>O436*H436</f>
        <v>0</v>
      </c>
      <c r="Q436" s="248">
        <v>0.00040000000000000002</v>
      </c>
      <c r="R436" s="248">
        <f>Q436*H436</f>
        <v>0.0378</v>
      </c>
      <c r="S436" s="248">
        <v>0</v>
      </c>
      <c r="T436" s="249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50" t="s">
        <v>221</v>
      </c>
      <c r="AT436" s="250" t="s">
        <v>140</v>
      </c>
      <c r="AU436" s="250" t="s">
        <v>115</v>
      </c>
      <c r="AY436" s="18" t="s">
        <v>137</v>
      </c>
      <c r="BE436" s="251">
        <f>IF(N436="základná",J436,0)</f>
        <v>0</v>
      </c>
      <c r="BF436" s="251">
        <f>IF(N436="znížená",J436,0)</f>
        <v>0</v>
      </c>
      <c r="BG436" s="251">
        <f>IF(N436="zákl. prenesená",J436,0)</f>
        <v>0</v>
      </c>
      <c r="BH436" s="251">
        <f>IF(N436="zníž. prenesená",J436,0)</f>
        <v>0</v>
      </c>
      <c r="BI436" s="251">
        <f>IF(N436="nulová",J436,0)</f>
        <v>0</v>
      </c>
      <c r="BJ436" s="18" t="s">
        <v>115</v>
      </c>
      <c r="BK436" s="251">
        <f>ROUND(I436*H436,2)</f>
        <v>0</v>
      </c>
      <c r="BL436" s="18" t="s">
        <v>221</v>
      </c>
      <c r="BM436" s="250" t="s">
        <v>699</v>
      </c>
    </row>
    <row r="437" s="13" customFormat="1">
      <c r="A437" s="13"/>
      <c r="B437" s="252"/>
      <c r="C437" s="253"/>
      <c r="D437" s="254" t="s">
        <v>146</v>
      </c>
      <c r="E437" s="255" t="s">
        <v>1</v>
      </c>
      <c r="F437" s="256" t="s">
        <v>700</v>
      </c>
      <c r="G437" s="253"/>
      <c r="H437" s="257">
        <v>94.5</v>
      </c>
      <c r="I437" s="258"/>
      <c r="J437" s="253"/>
      <c r="K437" s="253"/>
      <c r="L437" s="259"/>
      <c r="M437" s="260"/>
      <c r="N437" s="261"/>
      <c r="O437" s="261"/>
      <c r="P437" s="261"/>
      <c r="Q437" s="261"/>
      <c r="R437" s="261"/>
      <c r="S437" s="261"/>
      <c r="T437" s="262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63" t="s">
        <v>146</v>
      </c>
      <c r="AU437" s="263" t="s">
        <v>115</v>
      </c>
      <c r="AV437" s="13" t="s">
        <v>115</v>
      </c>
      <c r="AW437" s="13" t="s">
        <v>31</v>
      </c>
      <c r="AX437" s="13" t="s">
        <v>80</v>
      </c>
      <c r="AY437" s="263" t="s">
        <v>137</v>
      </c>
    </row>
    <row r="438" s="2" customFormat="1" ht="16.5" customHeight="1">
      <c r="A438" s="39"/>
      <c r="B438" s="40"/>
      <c r="C438" s="275" t="s">
        <v>701</v>
      </c>
      <c r="D438" s="275" t="s">
        <v>177</v>
      </c>
      <c r="E438" s="276" t="s">
        <v>702</v>
      </c>
      <c r="F438" s="277" t="s">
        <v>703</v>
      </c>
      <c r="G438" s="278" t="s">
        <v>152</v>
      </c>
      <c r="H438" s="279">
        <v>113.40000000000001</v>
      </c>
      <c r="I438" s="280"/>
      <c r="J438" s="281">
        <f>ROUND(I438*H438,2)</f>
        <v>0</v>
      </c>
      <c r="K438" s="282"/>
      <c r="L438" s="283"/>
      <c r="M438" s="284" t="s">
        <v>1</v>
      </c>
      <c r="N438" s="285" t="s">
        <v>41</v>
      </c>
      <c r="O438" s="98"/>
      <c r="P438" s="248">
        <f>O438*H438</f>
        <v>0</v>
      </c>
      <c r="Q438" s="248">
        <v>0.00029999999999999997</v>
      </c>
      <c r="R438" s="248">
        <f>Q438*H438</f>
        <v>0.034020000000000002</v>
      </c>
      <c r="S438" s="248">
        <v>0</v>
      </c>
      <c r="T438" s="249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50" t="s">
        <v>362</v>
      </c>
      <c r="AT438" s="250" t="s">
        <v>177</v>
      </c>
      <c r="AU438" s="250" t="s">
        <v>115</v>
      </c>
      <c r="AY438" s="18" t="s">
        <v>137</v>
      </c>
      <c r="BE438" s="251">
        <f>IF(N438="základná",J438,0)</f>
        <v>0</v>
      </c>
      <c r="BF438" s="251">
        <f>IF(N438="znížená",J438,0)</f>
        <v>0</v>
      </c>
      <c r="BG438" s="251">
        <f>IF(N438="zákl. prenesená",J438,0)</f>
        <v>0</v>
      </c>
      <c r="BH438" s="251">
        <f>IF(N438="zníž. prenesená",J438,0)</f>
        <v>0</v>
      </c>
      <c r="BI438" s="251">
        <f>IF(N438="nulová",J438,0)</f>
        <v>0</v>
      </c>
      <c r="BJ438" s="18" t="s">
        <v>115</v>
      </c>
      <c r="BK438" s="251">
        <f>ROUND(I438*H438,2)</f>
        <v>0</v>
      </c>
      <c r="BL438" s="18" t="s">
        <v>221</v>
      </c>
      <c r="BM438" s="250" t="s">
        <v>704</v>
      </c>
    </row>
    <row r="439" s="13" customFormat="1">
      <c r="A439" s="13"/>
      <c r="B439" s="252"/>
      <c r="C439" s="253"/>
      <c r="D439" s="254" t="s">
        <v>146</v>
      </c>
      <c r="E439" s="253"/>
      <c r="F439" s="256" t="s">
        <v>705</v>
      </c>
      <c r="G439" s="253"/>
      <c r="H439" s="257">
        <v>113.40000000000001</v>
      </c>
      <c r="I439" s="258"/>
      <c r="J439" s="253"/>
      <c r="K439" s="253"/>
      <c r="L439" s="259"/>
      <c r="M439" s="260"/>
      <c r="N439" s="261"/>
      <c r="O439" s="261"/>
      <c r="P439" s="261"/>
      <c r="Q439" s="261"/>
      <c r="R439" s="261"/>
      <c r="S439" s="261"/>
      <c r="T439" s="262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63" t="s">
        <v>146</v>
      </c>
      <c r="AU439" s="263" t="s">
        <v>115</v>
      </c>
      <c r="AV439" s="13" t="s">
        <v>115</v>
      </c>
      <c r="AW439" s="13" t="s">
        <v>4</v>
      </c>
      <c r="AX439" s="13" t="s">
        <v>80</v>
      </c>
      <c r="AY439" s="263" t="s">
        <v>137</v>
      </c>
    </row>
    <row r="440" s="2" customFormat="1" ht="24.15" customHeight="1">
      <c r="A440" s="39"/>
      <c r="B440" s="40"/>
      <c r="C440" s="238" t="s">
        <v>706</v>
      </c>
      <c r="D440" s="238" t="s">
        <v>140</v>
      </c>
      <c r="E440" s="239" t="s">
        <v>707</v>
      </c>
      <c r="F440" s="240" t="s">
        <v>708</v>
      </c>
      <c r="G440" s="241" t="s">
        <v>407</v>
      </c>
      <c r="H440" s="242">
        <v>7.9390000000000001</v>
      </c>
      <c r="I440" s="243"/>
      <c r="J440" s="244">
        <f>ROUND(I440*H440,2)</f>
        <v>0</v>
      </c>
      <c r="K440" s="245"/>
      <c r="L440" s="45"/>
      <c r="M440" s="246" t="s">
        <v>1</v>
      </c>
      <c r="N440" s="247" t="s">
        <v>41</v>
      </c>
      <c r="O440" s="98"/>
      <c r="P440" s="248">
        <f>O440*H440</f>
        <v>0</v>
      </c>
      <c r="Q440" s="248">
        <v>0</v>
      </c>
      <c r="R440" s="248">
        <f>Q440*H440</f>
        <v>0</v>
      </c>
      <c r="S440" s="248">
        <v>0</v>
      </c>
      <c r="T440" s="249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50" t="s">
        <v>221</v>
      </c>
      <c r="AT440" s="250" t="s">
        <v>140</v>
      </c>
      <c r="AU440" s="250" t="s">
        <v>115</v>
      </c>
      <c r="AY440" s="18" t="s">
        <v>137</v>
      </c>
      <c r="BE440" s="251">
        <f>IF(N440="základná",J440,0)</f>
        <v>0</v>
      </c>
      <c r="BF440" s="251">
        <f>IF(N440="znížená",J440,0)</f>
        <v>0</v>
      </c>
      <c r="BG440" s="251">
        <f>IF(N440="zákl. prenesená",J440,0)</f>
        <v>0</v>
      </c>
      <c r="BH440" s="251">
        <f>IF(N440="zníž. prenesená",J440,0)</f>
        <v>0</v>
      </c>
      <c r="BI440" s="251">
        <f>IF(N440="nulová",J440,0)</f>
        <v>0</v>
      </c>
      <c r="BJ440" s="18" t="s">
        <v>115</v>
      </c>
      <c r="BK440" s="251">
        <f>ROUND(I440*H440,2)</f>
        <v>0</v>
      </c>
      <c r="BL440" s="18" t="s">
        <v>221</v>
      </c>
      <c r="BM440" s="250" t="s">
        <v>709</v>
      </c>
    </row>
    <row r="441" s="12" customFormat="1" ht="22.8" customHeight="1">
      <c r="A441" s="12"/>
      <c r="B441" s="222"/>
      <c r="C441" s="223"/>
      <c r="D441" s="224" t="s">
        <v>74</v>
      </c>
      <c r="E441" s="236" t="s">
        <v>710</v>
      </c>
      <c r="F441" s="236" t="s">
        <v>711</v>
      </c>
      <c r="G441" s="223"/>
      <c r="H441" s="223"/>
      <c r="I441" s="226"/>
      <c r="J441" s="237">
        <f>BK441</f>
        <v>0</v>
      </c>
      <c r="K441" s="223"/>
      <c r="L441" s="228"/>
      <c r="M441" s="229"/>
      <c r="N441" s="230"/>
      <c r="O441" s="230"/>
      <c r="P441" s="231">
        <f>SUM(P442:P461)</f>
        <v>0</v>
      </c>
      <c r="Q441" s="230"/>
      <c r="R441" s="231">
        <f>SUM(R442:R461)</f>
        <v>0.064127523800000003</v>
      </c>
      <c r="S441" s="230"/>
      <c r="T441" s="232">
        <f>SUM(T442:T461)</f>
        <v>0</v>
      </c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R441" s="233" t="s">
        <v>115</v>
      </c>
      <c r="AT441" s="234" t="s">
        <v>74</v>
      </c>
      <c r="AU441" s="234" t="s">
        <v>80</v>
      </c>
      <c r="AY441" s="233" t="s">
        <v>137</v>
      </c>
      <c r="BK441" s="235">
        <f>SUM(BK442:BK461)</f>
        <v>0</v>
      </c>
    </row>
    <row r="442" s="2" customFormat="1" ht="24.15" customHeight="1">
      <c r="A442" s="39"/>
      <c r="B442" s="40"/>
      <c r="C442" s="238" t="s">
        <v>712</v>
      </c>
      <c r="D442" s="238" t="s">
        <v>140</v>
      </c>
      <c r="E442" s="239" t="s">
        <v>713</v>
      </c>
      <c r="F442" s="240" t="s">
        <v>714</v>
      </c>
      <c r="G442" s="241" t="s">
        <v>143</v>
      </c>
      <c r="H442" s="242">
        <v>13.747999999999999</v>
      </c>
      <c r="I442" s="243"/>
      <c r="J442" s="244">
        <f>ROUND(I442*H442,2)</f>
        <v>0</v>
      </c>
      <c r="K442" s="245"/>
      <c r="L442" s="45"/>
      <c r="M442" s="246" t="s">
        <v>1</v>
      </c>
      <c r="N442" s="247" t="s">
        <v>41</v>
      </c>
      <c r="O442" s="98"/>
      <c r="P442" s="248">
        <f>O442*H442</f>
        <v>0</v>
      </c>
      <c r="Q442" s="248">
        <v>0.00019000000000000001</v>
      </c>
      <c r="R442" s="248">
        <f>Q442*H442</f>
        <v>0.0026121199999999999</v>
      </c>
      <c r="S442" s="248">
        <v>0</v>
      </c>
      <c r="T442" s="249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50" t="s">
        <v>221</v>
      </c>
      <c r="AT442" s="250" t="s">
        <v>140</v>
      </c>
      <c r="AU442" s="250" t="s">
        <v>115</v>
      </c>
      <c r="AY442" s="18" t="s">
        <v>137</v>
      </c>
      <c r="BE442" s="251">
        <f>IF(N442="základná",J442,0)</f>
        <v>0</v>
      </c>
      <c r="BF442" s="251">
        <f>IF(N442="znížená",J442,0)</f>
        <v>0</v>
      </c>
      <c r="BG442" s="251">
        <f>IF(N442="zákl. prenesená",J442,0)</f>
        <v>0</v>
      </c>
      <c r="BH442" s="251">
        <f>IF(N442="zníž. prenesená",J442,0)</f>
        <v>0</v>
      </c>
      <c r="BI442" s="251">
        <f>IF(N442="nulová",J442,0)</f>
        <v>0</v>
      </c>
      <c r="BJ442" s="18" t="s">
        <v>115</v>
      </c>
      <c r="BK442" s="251">
        <f>ROUND(I442*H442,2)</f>
        <v>0</v>
      </c>
      <c r="BL442" s="18" t="s">
        <v>221</v>
      </c>
      <c r="BM442" s="250" t="s">
        <v>715</v>
      </c>
    </row>
    <row r="443" s="13" customFormat="1">
      <c r="A443" s="13"/>
      <c r="B443" s="252"/>
      <c r="C443" s="253"/>
      <c r="D443" s="254" t="s">
        <v>146</v>
      </c>
      <c r="E443" s="255" t="s">
        <v>1</v>
      </c>
      <c r="F443" s="256" t="s">
        <v>716</v>
      </c>
      <c r="G443" s="253"/>
      <c r="H443" s="257">
        <v>3.9399999999999999</v>
      </c>
      <c r="I443" s="258"/>
      <c r="J443" s="253"/>
      <c r="K443" s="253"/>
      <c r="L443" s="259"/>
      <c r="M443" s="260"/>
      <c r="N443" s="261"/>
      <c r="O443" s="261"/>
      <c r="P443" s="261"/>
      <c r="Q443" s="261"/>
      <c r="R443" s="261"/>
      <c r="S443" s="261"/>
      <c r="T443" s="262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63" t="s">
        <v>146</v>
      </c>
      <c r="AU443" s="263" t="s">
        <v>115</v>
      </c>
      <c r="AV443" s="13" t="s">
        <v>115</v>
      </c>
      <c r="AW443" s="13" t="s">
        <v>31</v>
      </c>
      <c r="AX443" s="13" t="s">
        <v>75</v>
      </c>
      <c r="AY443" s="263" t="s">
        <v>137</v>
      </c>
    </row>
    <row r="444" s="13" customFormat="1">
      <c r="A444" s="13"/>
      <c r="B444" s="252"/>
      <c r="C444" s="253"/>
      <c r="D444" s="254" t="s">
        <v>146</v>
      </c>
      <c r="E444" s="255" t="s">
        <v>1</v>
      </c>
      <c r="F444" s="256" t="s">
        <v>717</v>
      </c>
      <c r="G444" s="253"/>
      <c r="H444" s="257">
        <v>2.3610000000000002</v>
      </c>
      <c r="I444" s="258"/>
      <c r="J444" s="253"/>
      <c r="K444" s="253"/>
      <c r="L444" s="259"/>
      <c r="M444" s="260"/>
      <c r="N444" s="261"/>
      <c r="O444" s="261"/>
      <c r="P444" s="261"/>
      <c r="Q444" s="261"/>
      <c r="R444" s="261"/>
      <c r="S444" s="261"/>
      <c r="T444" s="26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63" t="s">
        <v>146</v>
      </c>
      <c r="AU444" s="263" t="s">
        <v>115</v>
      </c>
      <c r="AV444" s="13" t="s">
        <v>115</v>
      </c>
      <c r="AW444" s="13" t="s">
        <v>31</v>
      </c>
      <c r="AX444" s="13" t="s">
        <v>75</v>
      </c>
      <c r="AY444" s="263" t="s">
        <v>137</v>
      </c>
    </row>
    <row r="445" s="13" customFormat="1">
      <c r="A445" s="13"/>
      <c r="B445" s="252"/>
      <c r="C445" s="253"/>
      <c r="D445" s="254" t="s">
        <v>146</v>
      </c>
      <c r="E445" s="255" t="s">
        <v>1</v>
      </c>
      <c r="F445" s="256" t="s">
        <v>718</v>
      </c>
      <c r="G445" s="253"/>
      <c r="H445" s="257">
        <v>2.5169999999999999</v>
      </c>
      <c r="I445" s="258"/>
      <c r="J445" s="253"/>
      <c r="K445" s="253"/>
      <c r="L445" s="259"/>
      <c r="M445" s="260"/>
      <c r="N445" s="261"/>
      <c r="O445" s="261"/>
      <c r="P445" s="261"/>
      <c r="Q445" s="261"/>
      <c r="R445" s="261"/>
      <c r="S445" s="261"/>
      <c r="T445" s="262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63" t="s">
        <v>146</v>
      </c>
      <c r="AU445" s="263" t="s">
        <v>115</v>
      </c>
      <c r="AV445" s="13" t="s">
        <v>115</v>
      </c>
      <c r="AW445" s="13" t="s">
        <v>31</v>
      </c>
      <c r="AX445" s="13" t="s">
        <v>75</v>
      </c>
      <c r="AY445" s="263" t="s">
        <v>137</v>
      </c>
    </row>
    <row r="446" s="13" customFormat="1">
      <c r="A446" s="13"/>
      <c r="B446" s="252"/>
      <c r="C446" s="253"/>
      <c r="D446" s="254" t="s">
        <v>146</v>
      </c>
      <c r="E446" s="255" t="s">
        <v>1</v>
      </c>
      <c r="F446" s="256" t="s">
        <v>719</v>
      </c>
      <c r="G446" s="253"/>
      <c r="H446" s="257">
        <v>4.9299999999999997</v>
      </c>
      <c r="I446" s="258"/>
      <c r="J446" s="253"/>
      <c r="K446" s="253"/>
      <c r="L446" s="259"/>
      <c r="M446" s="260"/>
      <c r="N446" s="261"/>
      <c r="O446" s="261"/>
      <c r="P446" s="261"/>
      <c r="Q446" s="261"/>
      <c r="R446" s="261"/>
      <c r="S446" s="261"/>
      <c r="T446" s="262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63" t="s">
        <v>146</v>
      </c>
      <c r="AU446" s="263" t="s">
        <v>115</v>
      </c>
      <c r="AV446" s="13" t="s">
        <v>115</v>
      </c>
      <c r="AW446" s="13" t="s">
        <v>31</v>
      </c>
      <c r="AX446" s="13" t="s">
        <v>75</v>
      </c>
      <c r="AY446" s="263" t="s">
        <v>137</v>
      </c>
    </row>
    <row r="447" s="14" customFormat="1">
      <c r="A447" s="14"/>
      <c r="B447" s="264"/>
      <c r="C447" s="265"/>
      <c r="D447" s="254" t="s">
        <v>146</v>
      </c>
      <c r="E447" s="266" t="s">
        <v>1</v>
      </c>
      <c r="F447" s="267" t="s">
        <v>149</v>
      </c>
      <c r="G447" s="265"/>
      <c r="H447" s="268">
        <v>13.747999999999999</v>
      </c>
      <c r="I447" s="269"/>
      <c r="J447" s="265"/>
      <c r="K447" s="265"/>
      <c r="L447" s="270"/>
      <c r="M447" s="271"/>
      <c r="N447" s="272"/>
      <c r="O447" s="272"/>
      <c r="P447" s="272"/>
      <c r="Q447" s="272"/>
      <c r="R447" s="272"/>
      <c r="S447" s="272"/>
      <c r="T447" s="273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74" t="s">
        <v>146</v>
      </c>
      <c r="AU447" s="274" t="s">
        <v>115</v>
      </c>
      <c r="AV447" s="14" t="s">
        <v>144</v>
      </c>
      <c r="AW447" s="14" t="s">
        <v>31</v>
      </c>
      <c r="AX447" s="14" t="s">
        <v>80</v>
      </c>
      <c r="AY447" s="274" t="s">
        <v>137</v>
      </c>
    </row>
    <row r="448" s="2" customFormat="1" ht="24.15" customHeight="1">
      <c r="A448" s="39"/>
      <c r="B448" s="40"/>
      <c r="C448" s="238" t="s">
        <v>720</v>
      </c>
      <c r="D448" s="238" t="s">
        <v>140</v>
      </c>
      <c r="E448" s="239" t="s">
        <v>721</v>
      </c>
      <c r="F448" s="240" t="s">
        <v>722</v>
      </c>
      <c r="G448" s="241" t="s">
        <v>143</v>
      </c>
      <c r="H448" s="242">
        <v>13.747999999999999</v>
      </c>
      <c r="I448" s="243"/>
      <c r="J448" s="244">
        <f>ROUND(I448*H448,2)</f>
        <v>0</v>
      </c>
      <c r="K448" s="245"/>
      <c r="L448" s="45"/>
      <c r="M448" s="246" t="s">
        <v>1</v>
      </c>
      <c r="N448" s="247" t="s">
        <v>41</v>
      </c>
      <c r="O448" s="98"/>
      <c r="P448" s="248">
        <f>O448*H448</f>
        <v>0</v>
      </c>
      <c r="Q448" s="248">
        <v>0.00054184999999999997</v>
      </c>
      <c r="R448" s="248">
        <f>Q448*H448</f>
        <v>0.0074493537999999991</v>
      </c>
      <c r="S448" s="248">
        <v>0</v>
      </c>
      <c r="T448" s="249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50" t="s">
        <v>221</v>
      </c>
      <c r="AT448" s="250" t="s">
        <v>140</v>
      </c>
      <c r="AU448" s="250" t="s">
        <v>115</v>
      </c>
      <c r="AY448" s="18" t="s">
        <v>137</v>
      </c>
      <c r="BE448" s="251">
        <f>IF(N448="základná",J448,0)</f>
        <v>0</v>
      </c>
      <c r="BF448" s="251">
        <f>IF(N448="znížená",J448,0)</f>
        <v>0</v>
      </c>
      <c r="BG448" s="251">
        <f>IF(N448="zákl. prenesená",J448,0)</f>
        <v>0</v>
      </c>
      <c r="BH448" s="251">
        <f>IF(N448="zníž. prenesená",J448,0)</f>
        <v>0</v>
      </c>
      <c r="BI448" s="251">
        <f>IF(N448="nulová",J448,0)</f>
        <v>0</v>
      </c>
      <c r="BJ448" s="18" t="s">
        <v>115</v>
      </c>
      <c r="BK448" s="251">
        <f>ROUND(I448*H448,2)</f>
        <v>0</v>
      </c>
      <c r="BL448" s="18" t="s">
        <v>221</v>
      </c>
      <c r="BM448" s="250" t="s">
        <v>723</v>
      </c>
    </row>
    <row r="449" s="2" customFormat="1" ht="24.15" customHeight="1">
      <c r="A449" s="39"/>
      <c r="B449" s="40"/>
      <c r="C449" s="238" t="s">
        <v>724</v>
      </c>
      <c r="D449" s="238" t="s">
        <v>140</v>
      </c>
      <c r="E449" s="239" t="s">
        <v>725</v>
      </c>
      <c r="F449" s="240" t="s">
        <v>726</v>
      </c>
      <c r="G449" s="241" t="s">
        <v>143</v>
      </c>
      <c r="H449" s="242">
        <v>4.7990000000000004</v>
      </c>
      <c r="I449" s="243"/>
      <c r="J449" s="244">
        <f>ROUND(I449*H449,2)</f>
        <v>0</v>
      </c>
      <c r="K449" s="245"/>
      <c r="L449" s="45"/>
      <c r="M449" s="246" t="s">
        <v>1</v>
      </c>
      <c r="N449" s="247" t="s">
        <v>41</v>
      </c>
      <c r="O449" s="98"/>
      <c r="P449" s="248">
        <f>O449*H449</f>
        <v>0</v>
      </c>
      <c r="Q449" s="248">
        <v>0.00017000000000000001</v>
      </c>
      <c r="R449" s="248">
        <f>Q449*H449</f>
        <v>0.00081583000000000014</v>
      </c>
      <c r="S449" s="248">
        <v>0</v>
      </c>
      <c r="T449" s="249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50" t="s">
        <v>221</v>
      </c>
      <c r="AT449" s="250" t="s">
        <v>140</v>
      </c>
      <c r="AU449" s="250" t="s">
        <v>115</v>
      </c>
      <c r="AY449" s="18" t="s">
        <v>137</v>
      </c>
      <c r="BE449" s="251">
        <f>IF(N449="základná",J449,0)</f>
        <v>0</v>
      </c>
      <c r="BF449" s="251">
        <f>IF(N449="znížená",J449,0)</f>
        <v>0</v>
      </c>
      <c r="BG449" s="251">
        <f>IF(N449="zákl. prenesená",J449,0)</f>
        <v>0</v>
      </c>
      <c r="BH449" s="251">
        <f>IF(N449="zníž. prenesená",J449,0)</f>
        <v>0</v>
      </c>
      <c r="BI449" s="251">
        <f>IF(N449="nulová",J449,0)</f>
        <v>0</v>
      </c>
      <c r="BJ449" s="18" t="s">
        <v>115</v>
      </c>
      <c r="BK449" s="251">
        <f>ROUND(I449*H449,2)</f>
        <v>0</v>
      </c>
      <c r="BL449" s="18" t="s">
        <v>221</v>
      </c>
      <c r="BM449" s="250" t="s">
        <v>727</v>
      </c>
    </row>
    <row r="450" s="15" customFormat="1">
      <c r="A450" s="15"/>
      <c r="B450" s="286"/>
      <c r="C450" s="287"/>
      <c r="D450" s="254" t="s">
        <v>146</v>
      </c>
      <c r="E450" s="288" t="s">
        <v>1</v>
      </c>
      <c r="F450" s="289" t="s">
        <v>728</v>
      </c>
      <c r="G450" s="287"/>
      <c r="H450" s="288" t="s">
        <v>1</v>
      </c>
      <c r="I450" s="290"/>
      <c r="J450" s="287"/>
      <c r="K450" s="287"/>
      <c r="L450" s="291"/>
      <c r="M450" s="292"/>
      <c r="N450" s="293"/>
      <c r="O450" s="293"/>
      <c r="P450" s="293"/>
      <c r="Q450" s="293"/>
      <c r="R450" s="293"/>
      <c r="S450" s="293"/>
      <c r="T450" s="294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95" t="s">
        <v>146</v>
      </c>
      <c r="AU450" s="295" t="s">
        <v>115</v>
      </c>
      <c r="AV450" s="15" t="s">
        <v>80</v>
      </c>
      <c r="AW450" s="15" t="s">
        <v>31</v>
      </c>
      <c r="AX450" s="15" t="s">
        <v>75</v>
      </c>
      <c r="AY450" s="295" t="s">
        <v>137</v>
      </c>
    </row>
    <row r="451" s="13" customFormat="1">
      <c r="A451" s="13"/>
      <c r="B451" s="252"/>
      <c r="C451" s="253"/>
      <c r="D451" s="254" t="s">
        <v>146</v>
      </c>
      <c r="E451" s="255" t="s">
        <v>1</v>
      </c>
      <c r="F451" s="256" t="s">
        <v>729</v>
      </c>
      <c r="G451" s="253"/>
      <c r="H451" s="257">
        <v>2.3610000000000002</v>
      </c>
      <c r="I451" s="258"/>
      <c r="J451" s="253"/>
      <c r="K451" s="253"/>
      <c r="L451" s="259"/>
      <c r="M451" s="260"/>
      <c r="N451" s="261"/>
      <c r="O451" s="261"/>
      <c r="P451" s="261"/>
      <c r="Q451" s="261"/>
      <c r="R451" s="261"/>
      <c r="S451" s="261"/>
      <c r="T451" s="262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63" t="s">
        <v>146</v>
      </c>
      <c r="AU451" s="263" t="s">
        <v>115</v>
      </c>
      <c r="AV451" s="13" t="s">
        <v>115</v>
      </c>
      <c r="AW451" s="13" t="s">
        <v>31</v>
      </c>
      <c r="AX451" s="13" t="s">
        <v>75</v>
      </c>
      <c r="AY451" s="263" t="s">
        <v>137</v>
      </c>
    </row>
    <row r="452" s="13" customFormat="1">
      <c r="A452" s="13"/>
      <c r="B452" s="252"/>
      <c r="C452" s="253"/>
      <c r="D452" s="254" t="s">
        <v>146</v>
      </c>
      <c r="E452" s="255" t="s">
        <v>1</v>
      </c>
      <c r="F452" s="256" t="s">
        <v>730</v>
      </c>
      <c r="G452" s="253"/>
      <c r="H452" s="257">
        <v>1.206</v>
      </c>
      <c r="I452" s="258"/>
      <c r="J452" s="253"/>
      <c r="K452" s="253"/>
      <c r="L452" s="259"/>
      <c r="M452" s="260"/>
      <c r="N452" s="261"/>
      <c r="O452" s="261"/>
      <c r="P452" s="261"/>
      <c r="Q452" s="261"/>
      <c r="R452" s="261"/>
      <c r="S452" s="261"/>
      <c r="T452" s="262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63" t="s">
        <v>146</v>
      </c>
      <c r="AU452" s="263" t="s">
        <v>115</v>
      </c>
      <c r="AV452" s="13" t="s">
        <v>115</v>
      </c>
      <c r="AW452" s="13" t="s">
        <v>31</v>
      </c>
      <c r="AX452" s="13" t="s">
        <v>75</v>
      </c>
      <c r="AY452" s="263" t="s">
        <v>137</v>
      </c>
    </row>
    <row r="453" s="13" customFormat="1">
      <c r="A453" s="13"/>
      <c r="B453" s="252"/>
      <c r="C453" s="253"/>
      <c r="D453" s="254" t="s">
        <v>146</v>
      </c>
      <c r="E453" s="255" t="s">
        <v>1</v>
      </c>
      <c r="F453" s="256" t="s">
        <v>731</v>
      </c>
      <c r="G453" s="253"/>
      <c r="H453" s="257">
        <v>1.232</v>
      </c>
      <c r="I453" s="258"/>
      <c r="J453" s="253"/>
      <c r="K453" s="253"/>
      <c r="L453" s="259"/>
      <c r="M453" s="260"/>
      <c r="N453" s="261"/>
      <c r="O453" s="261"/>
      <c r="P453" s="261"/>
      <c r="Q453" s="261"/>
      <c r="R453" s="261"/>
      <c r="S453" s="261"/>
      <c r="T453" s="262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63" t="s">
        <v>146</v>
      </c>
      <c r="AU453" s="263" t="s">
        <v>115</v>
      </c>
      <c r="AV453" s="13" t="s">
        <v>115</v>
      </c>
      <c r="AW453" s="13" t="s">
        <v>31</v>
      </c>
      <c r="AX453" s="13" t="s">
        <v>75</v>
      </c>
      <c r="AY453" s="263" t="s">
        <v>137</v>
      </c>
    </row>
    <row r="454" s="14" customFormat="1">
      <c r="A454" s="14"/>
      <c r="B454" s="264"/>
      <c r="C454" s="265"/>
      <c r="D454" s="254" t="s">
        <v>146</v>
      </c>
      <c r="E454" s="266" t="s">
        <v>1</v>
      </c>
      <c r="F454" s="267" t="s">
        <v>149</v>
      </c>
      <c r="G454" s="265"/>
      <c r="H454" s="268">
        <v>4.7990000000000004</v>
      </c>
      <c r="I454" s="269"/>
      <c r="J454" s="265"/>
      <c r="K454" s="265"/>
      <c r="L454" s="270"/>
      <c r="M454" s="271"/>
      <c r="N454" s="272"/>
      <c r="O454" s="272"/>
      <c r="P454" s="272"/>
      <c r="Q454" s="272"/>
      <c r="R454" s="272"/>
      <c r="S454" s="272"/>
      <c r="T454" s="273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74" t="s">
        <v>146</v>
      </c>
      <c r="AU454" s="274" t="s">
        <v>115</v>
      </c>
      <c r="AV454" s="14" t="s">
        <v>144</v>
      </c>
      <c r="AW454" s="14" t="s">
        <v>31</v>
      </c>
      <c r="AX454" s="14" t="s">
        <v>80</v>
      </c>
      <c r="AY454" s="274" t="s">
        <v>137</v>
      </c>
    </row>
    <row r="455" s="2" customFormat="1" ht="24.15" customHeight="1">
      <c r="A455" s="39"/>
      <c r="B455" s="40"/>
      <c r="C455" s="238" t="s">
        <v>442</v>
      </c>
      <c r="D455" s="238" t="s">
        <v>140</v>
      </c>
      <c r="E455" s="239" t="s">
        <v>732</v>
      </c>
      <c r="F455" s="240" t="s">
        <v>733</v>
      </c>
      <c r="G455" s="241" t="s">
        <v>143</v>
      </c>
      <c r="H455" s="242">
        <v>4.7990000000000004</v>
      </c>
      <c r="I455" s="243"/>
      <c r="J455" s="244">
        <f>ROUND(I455*H455,2)</f>
        <v>0</v>
      </c>
      <c r="K455" s="245"/>
      <c r="L455" s="45"/>
      <c r="M455" s="246" t="s">
        <v>1</v>
      </c>
      <c r="N455" s="247" t="s">
        <v>41</v>
      </c>
      <c r="O455" s="98"/>
      <c r="P455" s="248">
        <f>O455*H455</f>
        <v>0</v>
      </c>
      <c r="Q455" s="248">
        <v>0.00018000000000000001</v>
      </c>
      <c r="R455" s="248">
        <f>Q455*H455</f>
        <v>0.00086382000000000017</v>
      </c>
      <c r="S455" s="248">
        <v>0</v>
      </c>
      <c r="T455" s="249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50" t="s">
        <v>221</v>
      </c>
      <c r="AT455" s="250" t="s">
        <v>140</v>
      </c>
      <c r="AU455" s="250" t="s">
        <v>115</v>
      </c>
      <c r="AY455" s="18" t="s">
        <v>137</v>
      </c>
      <c r="BE455" s="251">
        <f>IF(N455="základná",J455,0)</f>
        <v>0</v>
      </c>
      <c r="BF455" s="251">
        <f>IF(N455="znížená",J455,0)</f>
        <v>0</v>
      </c>
      <c r="BG455" s="251">
        <f>IF(N455="zákl. prenesená",J455,0)</f>
        <v>0</v>
      </c>
      <c r="BH455" s="251">
        <f>IF(N455="zníž. prenesená",J455,0)</f>
        <v>0</v>
      </c>
      <c r="BI455" s="251">
        <f>IF(N455="nulová",J455,0)</f>
        <v>0</v>
      </c>
      <c r="BJ455" s="18" t="s">
        <v>115</v>
      </c>
      <c r="BK455" s="251">
        <f>ROUND(I455*H455,2)</f>
        <v>0</v>
      </c>
      <c r="BL455" s="18" t="s">
        <v>221</v>
      </c>
      <c r="BM455" s="250" t="s">
        <v>734</v>
      </c>
    </row>
    <row r="456" s="2" customFormat="1" ht="33" customHeight="1">
      <c r="A456" s="39"/>
      <c r="B456" s="40"/>
      <c r="C456" s="238" t="s">
        <v>735</v>
      </c>
      <c r="D456" s="238" t="s">
        <v>140</v>
      </c>
      <c r="E456" s="239" t="s">
        <v>736</v>
      </c>
      <c r="F456" s="240" t="s">
        <v>737</v>
      </c>
      <c r="G456" s="241" t="s">
        <v>143</v>
      </c>
      <c r="H456" s="242">
        <v>59.530000000000001</v>
      </c>
      <c r="I456" s="243"/>
      <c r="J456" s="244">
        <f>ROUND(I456*H456,2)</f>
        <v>0</v>
      </c>
      <c r="K456" s="245"/>
      <c r="L456" s="45"/>
      <c r="M456" s="246" t="s">
        <v>1</v>
      </c>
      <c r="N456" s="247" t="s">
        <v>41</v>
      </c>
      <c r="O456" s="98"/>
      <c r="P456" s="248">
        <f>O456*H456</f>
        <v>0</v>
      </c>
      <c r="Q456" s="248">
        <v>0.00048999999999999998</v>
      </c>
      <c r="R456" s="248">
        <f>Q456*H456</f>
        <v>0.0291697</v>
      </c>
      <c r="S456" s="248">
        <v>0</v>
      </c>
      <c r="T456" s="249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50" t="s">
        <v>221</v>
      </c>
      <c r="AT456" s="250" t="s">
        <v>140</v>
      </c>
      <c r="AU456" s="250" t="s">
        <v>115</v>
      </c>
      <c r="AY456" s="18" t="s">
        <v>137</v>
      </c>
      <c r="BE456" s="251">
        <f>IF(N456="základná",J456,0)</f>
        <v>0</v>
      </c>
      <c r="BF456" s="251">
        <f>IF(N456="znížená",J456,0)</f>
        <v>0</v>
      </c>
      <c r="BG456" s="251">
        <f>IF(N456="zákl. prenesená",J456,0)</f>
        <v>0</v>
      </c>
      <c r="BH456" s="251">
        <f>IF(N456="zníž. prenesená",J456,0)</f>
        <v>0</v>
      </c>
      <c r="BI456" s="251">
        <f>IF(N456="nulová",J456,0)</f>
        <v>0</v>
      </c>
      <c r="BJ456" s="18" t="s">
        <v>115</v>
      </c>
      <c r="BK456" s="251">
        <f>ROUND(I456*H456,2)</f>
        <v>0</v>
      </c>
      <c r="BL456" s="18" t="s">
        <v>221</v>
      </c>
      <c r="BM456" s="250" t="s">
        <v>738</v>
      </c>
    </row>
    <row r="457" s="13" customFormat="1">
      <c r="A457" s="13"/>
      <c r="B457" s="252"/>
      <c r="C457" s="253"/>
      <c r="D457" s="254" t="s">
        <v>146</v>
      </c>
      <c r="E457" s="255" t="s">
        <v>1</v>
      </c>
      <c r="F457" s="256" t="s">
        <v>739</v>
      </c>
      <c r="G457" s="253"/>
      <c r="H457" s="257">
        <v>16.789999999999999</v>
      </c>
      <c r="I457" s="258"/>
      <c r="J457" s="253"/>
      <c r="K457" s="253"/>
      <c r="L457" s="259"/>
      <c r="M457" s="260"/>
      <c r="N457" s="261"/>
      <c r="O457" s="261"/>
      <c r="P457" s="261"/>
      <c r="Q457" s="261"/>
      <c r="R457" s="261"/>
      <c r="S457" s="261"/>
      <c r="T457" s="262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63" t="s">
        <v>146</v>
      </c>
      <c r="AU457" s="263" t="s">
        <v>115</v>
      </c>
      <c r="AV457" s="13" t="s">
        <v>115</v>
      </c>
      <c r="AW457" s="13" t="s">
        <v>31</v>
      </c>
      <c r="AX457" s="13" t="s">
        <v>75</v>
      </c>
      <c r="AY457" s="263" t="s">
        <v>137</v>
      </c>
    </row>
    <row r="458" s="13" customFormat="1">
      <c r="A458" s="13"/>
      <c r="B458" s="252"/>
      <c r="C458" s="253"/>
      <c r="D458" s="254" t="s">
        <v>146</v>
      </c>
      <c r="E458" s="255" t="s">
        <v>1</v>
      </c>
      <c r="F458" s="256" t="s">
        <v>740</v>
      </c>
      <c r="G458" s="253"/>
      <c r="H458" s="257">
        <v>16.789999999999999</v>
      </c>
      <c r="I458" s="258"/>
      <c r="J458" s="253"/>
      <c r="K458" s="253"/>
      <c r="L458" s="259"/>
      <c r="M458" s="260"/>
      <c r="N458" s="261"/>
      <c r="O458" s="261"/>
      <c r="P458" s="261"/>
      <c r="Q458" s="261"/>
      <c r="R458" s="261"/>
      <c r="S458" s="261"/>
      <c r="T458" s="262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63" t="s">
        <v>146</v>
      </c>
      <c r="AU458" s="263" t="s">
        <v>115</v>
      </c>
      <c r="AV458" s="13" t="s">
        <v>115</v>
      </c>
      <c r="AW458" s="13" t="s">
        <v>31</v>
      </c>
      <c r="AX458" s="13" t="s">
        <v>75</v>
      </c>
      <c r="AY458" s="263" t="s">
        <v>137</v>
      </c>
    </row>
    <row r="459" s="13" customFormat="1">
      <c r="A459" s="13"/>
      <c r="B459" s="252"/>
      <c r="C459" s="253"/>
      <c r="D459" s="254" t="s">
        <v>146</v>
      </c>
      <c r="E459" s="255" t="s">
        <v>1</v>
      </c>
      <c r="F459" s="256" t="s">
        <v>741</v>
      </c>
      <c r="G459" s="253"/>
      <c r="H459" s="257">
        <v>25.949999999999999</v>
      </c>
      <c r="I459" s="258"/>
      <c r="J459" s="253"/>
      <c r="K459" s="253"/>
      <c r="L459" s="259"/>
      <c r="M459" s="260"/>
      <c r="N459" s="261"/>
      <c r="O459" s="261"/>
      <c r="P459" s="261"/>
      <c r="Q459" s="261"/>
      <c r="R459" s="261"/>
      <c r="S459" s="261"/>
      <c r="T459" s="262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63" t="s">
        <v>146</v>
      </c>
      <c r="AU459" s="263" t="s">
        <v>115</v>
      </c>
      <c r="AV459" s="13" t="s">
        <v>115</v>
      </c>
      <c r="AW459" s="13" t="s">
        <v>31</v>
      </c>
      <c r="AX459" s="13" t="s">
        <v>75</v>
      </c>
      <c r="AY459" s="263" t="s">
        <v>137</v>
      </c>
    </row>
    <row r="460" s="14" customFormat="1">
      <c r="A460" s="14"/>
      <c r="B460" s="264"/>
      <c r="C460" s="265"/>
      <c r="D460" s="254" t="s">
        <v>146</v>
      </c>
      <c r="E460" s="266" t="s">
        <v>1</v>
      </c>
      <c r="F460" s="267" t="s">
        <v>149</v>
      </c>
      <c r="G460" s="265"/>
      <c r="H460" s="268">
        <v>59.530000000000001</v>
      </c>
      <c r="I460" s="269"/>
      <c r="J460" s="265"/>
      <c r="K460" s="265"/>
      <c r="L460" s="270"/>
      <c r="M460" s="271"/>
      <c r="N460" s="272"/>
      <c r="O460" s="272"/>
      <c r="P460" s="272"/>
      <c r="Q460" s="272"/>
      <c r="R460" s="272"/>
      <c r="S460" s="272"/>
      <c r="T460" s="273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74" t="s">
        <v>146</v>
      </c>
      <c r="AU460" s="274" t="s">
        <v>115</v>
      </c>
      <c r="AV460" s="14" t="s">
        <v>144</v>
      </c>
      <c r="AW460" s="14" t="s">
        <v>31</v>
      </c>
      <c r="AX460" s="14" t="s">
        <v>80</v>
      </c>
      <c r="AY460" s="274" t="s">
        <v>137</v>
      </c>
    </row>
    <row r="461" s="2" customFormat="1" ht="24.15" customHeight="1">
      <c r="A461" s="39"/>
      <c r="B461" s="40"/>
      <c r="C461" s="238" t="s">
        <v>742</v>
      </c>
      <c r="D461" s="238" t="s">
        <v>140</v>
      </c>
      <c r="E461" s="239" t="s">
        <v>743</v>
      </c>
      <c r="F461" s="240" t="s">
        <v>744</v>
      </c>
      <c r="G461" s="241" t="s">
        <v>143</v>
      </c>
      <c r="H461" s="242">
        <v>59.530000000000001</v>
      </c>
      <c r="I461" s="243"/>
      <c r="J461" s="244">
        <f>ROUND(I461*H461,2)</f>
        <v>0</v>
      </c>
      <c r="K461" s="245"/>
      <c r="L461" s="45"/>
      <c r="M461" s="246" t="s">
        <v>1</v>
      </c>
      <c r="N461" s="247" t="s">
        <v>41</v>
      </c>
      <c r="O461" s="98"/>
      <c r="P461" s="248">
        <f>O461*H461</f>
        <v>0</v>
      </c>
      <c r="Q461" s="248">
        <v>0.00038999999999999999</v>
      </c>
      <c r="R461" s="248">
        <f>Q461*H461</f>
        <v>0.0232167</v>
      </c>
      <c r="S461" s="248">
        <v>0</v>
      </c>
      <c r="T461" s="249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50" t="s">
        <v>221</v>
      </c>
      <c r="AT461" s="250" t="s">
        <v>140</v>
      </c>
      <c r="AU461" s="250" t="s">
        <v>115</v>
      </c>
      <c r="AY461" s="18" t="s">
        <v>137</v>
      </c>
      <c r="BE461" s="251">
        <f>IF(N461="základná",J461,0)</f>
        <v>0</v>
      </c>
      <c r="BF461" s="251">
        <f>IF(N461="znížená",J461,0)</f>
        <v>0</v>
      </c>
      <c r="BG461" s="251">
        <f>IF(N461="zákl. prenesená",J461,0)</f>
        <v>0</v>
      </c>
      <c r="BH461" s="251">
        <f>IF(N461="zníž. prenesená",J461,0)</f>
        <v>0</v>
      </c>
      <c r="BI461" s="251">
        <f>IF(N461="nulová",J461,0)</f>
        <v>0</v>
      </c>
      <c r="BJ461" s="18" t="s">
        <v>115</v>
      </c>
      <c r="BK461" s="251">
        <f>ROUND(I461*H461,2)</f>
        <v>0</v>
      </c>
      <c r="BL461" s="18" t="s">
        <v>221</v>
      </c>
      <c r="BM461" s="250" t="s">
        <v>745</v>
      </c>
    </row>
    <row r="462" s="12" customFormat="1" ht="22.8" customHeight="1">
      <c r="A462" s="12"/>
      <c r="B462" s="222"/>
      <c r="C462" s="223"/>
      <c r="D462" s="224" t="s">
        <v>74</v>
      </c>
      <c r="E462" s="236" t="s">
        <v>746</v>
      </c>
      <c r="F462" s="236" t="s">
        <v>747</v>
      </c>
      <c r="G462" s="223"/>
      <c r="H462" s="223"/>
      <c r="I462" s="226"/>
      <c r="J462" s="237">
        <f>BK462</f>
        <v>0</v>
      </c>
      <c r="K462" s="223"/>
      <c r="L462" s="228"/>
      <c r="M462" s="229"/>
      <c r="N462" s="230"/>
      <c r="O462" s="230"/>
      <c r="P462" s="231">
        <f>SUM(P463:P481)</f>
        <v>0</v>
      </c>
      <c r="Q462" s="230"/>
      <c r="R462" s="231">
        <f>SUM(R463:R481)</f>
        <v>0.14280048000000001</v>
      </c>
      <c r="S462" s="230"/>
      <c r="T462" s="232">
        <f>SUM(T463:T481)</f>
        <v>0</v>
      </c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R462" s="233" t="s">
        <v>115</v>
      </c>
      <c r="AT462" s="234" t="s">
        <v>74</v>
      </c>
      <c r="AU462" s="234" t="s">
        <v>80</v>
      </c>
      <c r="AY462" s="233" t="s">
        <v>137</v>
      </c>
      <c r="BK462" s="235">
        <f>SUM(BK463:BK481)</f>
        <v>0</v>
      </c>
    </row>
    <row r="463" s="2" customFormat="1" ht="37.8" customHeight="1">
      <c r="A463" s="39"/>
      <c r="B463" s="40"/>
      <c r="C463" s="238" t="s">
        <v>748</v>
      </c>
      <c r="D463" s="238" t="s">
        <v>140</v>
      </c>
      <c r="E463" s="239" t="s">
        <v>749</v>
      </c>
      <c r="F463" s="240" t="s">
        <v>750</v>
      </c>
      <c r="G463" s="241" t="s">
        <v>143</v>
      </c>
      <c r="H463" s="242">
        <v>70.510000000000005</v>
      </c>
      <c r="I463" s="243"/>
      <c r="J463" s="244">
        <f>ROUND(I463*H463,2)</f>
        <v>0</v>
      </c>
      <c r="K463" s="245"/>
      <c r="L463" s="45"/>
      <c r="M463" s="246" t="s">
        <v>1</v>
      </c>
      <c r="N463" s="247" t="s">
        <v>41</v>
      </c>
      <c r="O463" s="98"/>
      <c r="P463" s="248">
        <f>O463*H463</f>
        <v>0</v>
      </c>
      <c r="Q463" s="248">
        <v>0.00050000000000000001</v>
      </c>
      <c r="R463" s="248">
        <f>Q463*H463</f>
        <v>0.035255000000000002</v>
      </c>
      <c r="S463" s="248">
        <v>0</v>
      </c>
      <c r="T463" s="249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50" t="s">
        <v>221</v>
      </c>
      <c r="AT463" s="250" t="s">
        <v>140</v>
      </c>
      <c r="AU463" s="250" t="s">
        <v>115</v>
      </c>
      <c r="AY463" s="18" t="s">
        <v>137</v>
      </c>
      <c r="BE463" s="251">
        <f>IF(N463="základná",J463,0)</f>
        <v>0</v>
      </c>
      <c r="BF463" s="251">
        <f>IF(N463="znížená",J463,0)</f>
        <v>0</v>
      </c>
      <c r="BG463" s="251">
        <f>IF(N463="zákl. prenesená",J463,0)</f>
        <v>0</v>
      </c>
      <c r="BH463" s="251">
        <f>IF(N463="zníž. prenesená",J463,0)</f>
        <v>0</v>
      </c>
      <c r="BI463" s="251">
        <f>IF(N463="nulová",J463,0)</f>
        <v>0</v>
      </c>
      <c r="BJ463" s="18" t="s">
        <v>115</v>
      </c>
      <c r="BK463" s="251">
        <f>ROUND(I463*H463,2)</f>
        <v>0</v>
      </c>
      <c r="BL463" s="18" t="s">
        <v>221</v>
      </c>
      <c r="BM463" s="250" t="s">
        <v>751</v>
      </c>
    </row>
    <row r="464" s="13" customFormat="1">
      <c r="A464" s="13"/>
      <c r="B464" s="252"/>
      <c r="C464" s="253"/>
      <c r="D464" s="254" t="s">
        <v>146</v>
      </c>
      <c r="E464" s="255" t="s">
        <v>1</v>
      </c>
      <c r="F464" s="256" t="s">
        <v>752</v>
      </c>
      <c r="G464" s="253"/>
      <c r="H464" s="257">
        <v>14.358000000000001</v>
      </c>
      <c r="I464" s="258"/>
      <c r="J464" s="253"/>
      <c r="K464" s="253"/>
      <c r="L464" s="259"/>
      <c r="M464" s="260"/>
      <c r="N464" s="261"/>
      <c r="O464" s="261"/>
      <c r="P464" s="261"/>
      <c r="Q464" s="261"/>
      <c r="R464" s="261"/>
      <c r="S464" s="261"/>
      <c r="T464" s="262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63" t="s">
        <v>146</v>
      </c>
      <c r="AU464" s="263" t="s">
        <v>115</v>
      </c>
      <c r="AV464" s="13" t="s">
        <v>115</v>
      </c>
      <c r="AW464" s="13" t="s">
        <v>31</v>
      </c>
      <c r="AX464" s="13" t="s">
        <v>75</v>
      </c>
      <c r="AY464" s="263" t="s">
        <v>137</v>
      </c>
    </row>
    <row r="465" s="13" customFormat="1">
      <c r="A465" s="13"/>
      <c r="B465" s="252"/>
      <c r="C465" s="253"/>
      <c r="D465" s="254" t="s">
        <v>146</v>
      </c>
      <c r="E465" s="255" t="s">
        <v>1</v>
      </c>
      <c r="F465" s="256" t="s">
        <v>753</v>
      </c>
      <c r="G465" s="253"/>
      <c r="H465" s="257">
        <v>56.152000000000001</v>
      </c>
      <c r="I465" s="258"/>
      <c r="J465" s="253"/>
      <c r="K465" s="253"/>
      <c r="L465" s="259"/>
      <c r="M465" s="260"/>
      <c r="N465" s="261"/>
      <c r="O465" s="261"/>
      <c r="P465" s="261"/>
      <c r="Q465" s="261"/>
      <c r="R465" s="261"/>
      <c r="S465" s="261"/>
      <c r="T465" s="262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63" t="s">
        <v>146</v>
      </c>
      <c r="AU465" s="263" t="s">
        <v>115</v>
      </c>
      <c r="AV465" s="13" t="s">
        <v>115</v>
      </c>
      <c r="AW465" s="13" t="s">
        <v>31</v>
      </c>
      <c r="AX465" s="13" t="s">
        <v>75</v>
      </c>
      <c r="AY465" s="263" t="s">
        <v>137</v>
      </c>
    </row>
    <row r="466" s="14" customFormat="1">
      <c r="A466" s="14"/>
      <c r="B466" s="264"/>
      <c r="C466" s="265"/>
      <c r="D466" s="254" t="s">
        <v>146</v>
      </c>
      <c r="E466" s="266" t="s">
        <v>1</v>
      </c>
      <c r="F466" s="267" t="s">
        <v>149</v>
      </c>
      <c r="G466" s="265"/>
      <c r="H466" s="268">
        <v>70.510000000000005</v>
      </c>
      <c r="I466" s="269"/>
      <c r="J466" s="265"/>
      <c r="K466" s="265"/>
      <c r="L466" s="270"/>
      <c r="M466" s="271"/>
      <c r="N466" s="272"/>
      <c r="O466" s="272"/>
      <c r="P466" s="272"/>
      <c r="Q466" s="272"/>
      <c r="R466" s="272"/>
      <c r="S466" s="272"/>
      <c r="T466" s="273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74" t="s">
        <v>146</v>
      </c>
      <c r="AU466" s="274" t="s">
        <v>115</v>
      </c>
      <c r="AV466" s="14" t="s">
        <v>144</v>
      </c>
      <c r="AW466" s="14" t="s">
        <v>31</v>
      </c>
      <c r="AX466" s="14" t="s">
        <v>80</v>
      </c>
      <c r="AY466" s="274" t="s">
        <v>137</v>
      </c>
    </row>
    <row r="467" s="2" customFormat="1" ht="24.15" customHeight="1">
      <c r="A467" s="39"/>
      <c r="B467" s="40"/>
      <c r="C467" s="238" t="s">
        <v>754</v>
      </c>
      <c r="D467" s="238" t="s">
        <v>140</v>
      </c>
      <c r="E467" s="239" t="s">
        <v>755</v>
      </c>
      <c r="F467" s="240" t="s">
        <v>756</v>
      </c>
      <c r="G467" s="241" t="s">
        <v>143</v>
      </c>
      <c r="H467" s="242">
        <v>96.835999999999999</v>
      </c>
      <c r="I467" s="243"/>
      <c r="J467" s="244">
        <f>ROUND(I467*H467,2)</f>
        <v>0</v>
      </c>
      <c r="K467" s="245"/>
      <c r="L467" s="45"/>
      <c r="M467" s="246" t="s">
        <v>1</v>
      </c>
      <c r="N467" s="247" t="s">
        <v>41</v>
      </c>
      <c r="O467" s="98"/>
      <c r="P467" s="248">
        <f>O467*H467</f>
        <v>0</v>
      </c>
      <c r="Q467" s="248">
        <v>0.00022000000000000001</v>
      </c>
      <c r="R467" s="248">
        <f>Q467*H467</f>
        <v>0.02130392</v>
      </c>
      <c r="S467" s="248">
        <v>0</v>
      </c>
      <c r="T467" s="249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50" t="s">
        <v>221</v>
      </c>
      <c r="AT467" s="250" t="s">
        <v>140</v>
      </c>
      <c r="AU467" s="250" t="s">
        <v>115</v>
      </c>
      <c r="AY467" s="18" t="s">
        <v>137</v>
      </c>
      <c r="BE467" s="251">
        <f>IF(N467="základná",J467,0)</f>
        <v>0</v>
      </c>
      <c r="BF467" s="251">
        <f>IF(N467="znížená",J467,0)</f>
        <v>0</v>
      </c>
      <c r="BG467" s="251">
        <f>IF(N467="zákl. prenesená",J467,0)</f>
        <v>0</v>
      </c>
      <c r="BH467" s="251">
        <f>IF(N467="zníž. prenesená",J467,0)</f>
        <v>0</v>
      </c>
      <c r="BI467" s="251">
        <f>IF(N467="nulová",J467,0)</f>
        <v>0</v>
      </c>
      <c r="BJ467" s="18" t="s">
        <v>115</v>
      </c>
      <c r="BK467" s="251">
        <f>ROUND(I467*H467,2)</f>
        <v>0</v>
      </c>
      <c r="BL467" s="18" t="s">
        <v>221</v>
      </c>
      <c r="BM467" s="250" t="s">
        <v>757</v>
      </c>
    </row>
    <row r="468" s="13" customFormat="1">
      <c r="A468" s="13"/>
      <c r="B468" s="252"/>
      <c r="C468" s="253"/>
      <c r="D468" s="254" t="s">
        <v>146</v>
      </c>
      <c r="E468" s="255" t="s">
        <v>1</v>
      </c>
      <c r="F468" s="256" t="s">
        <v>758</v>
      </c>
      <c r="G468" s="253"/>
      <c r="H468" s="257">
        <v>96.835999999999999</v>
      </c>
      <c r="I468" s="258"/>
      <c r="J468" s="253"/>
      <c r="K468" s="253"/>
      <c r="L468" s="259"/>
      <c r="M468" s="260"/>
      <c r="N468" s="261"/>
      <c r="O468" s="261"/>
      <c r="P468" s="261"/>
      <c r="Q468" s="261"/>
      <c r="R468" s="261"/>
      <c r="S468" s="261"/>
      <c r="T468" s="262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63" t="s">
        <v>146</v>
      </c>
      <c r="AU468" s="263" t="s">
        <v>115</v>
      </c>
      <c r="AV468" s="13" t="s">
        <v>115</v>
      </c>
      <c r="AW468" s="13" t="s">
        <v>31</v>
      </c>
      <c r="AX468" s="13" t="s">
        <v>80</v>
      </c>
      <c r="AY468" s="263" t="s">
        <v>137</v>
      </c>
    </row>
    <row r="469" s="2" customFormat="1" ht="37.8" customHeight="1">
      <c r="A469" s="39"/>
      <c r="B469" s="40"/>
      <c r="C469" s="238" t="s">
        <v>759</v>
      </c>
      <c r="D469" s="238" t="s">
        <v>140</v>
      </c>
      <c r="E469" s="239" t="s">
        <v>760</v>
      </c>
      <c r="F469" s="240" t="s">
        <v>761</v>
      </c>
      <c r="G469" s="241" t="s">
        <v>143</v>
      </c>
      <c r="H469" s="242">
        <v>64.531000000000006</v>
      </c>
      <c r="I469" s="243"/>
      <c r="J469" s="244">
        <f>ROUND(I469*H469,2)</f>
        <v>0</v>
      </c>
      <c r="K469" s="245"/>
      <c r="L469" s="45"/>
      <c r="M469" s="246" t="s">
        <v>1</v>
      </c>
      <c r="N469" s="247" t="s">
        <v>41</v>
      </c>
      <c r="O469" s="98"/>
      <c r="P469" s="248">
        <f>O469*H469</f>
        <v>0</v>
      </c>
      <c r="Q469" s="248">
        <v>0.00022000000000000001</v>
      </c>
      <c r="R469" s="248">
        <f>Q469*H469</f>
        <v>0.014196820000000002</v>
      </c>
      <c r="S469" s="248">
        <v>0</v>
      </c>
      <c r="T469" s="249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50" t="s">
        <v>221</v>
      </c>
      <c r="AT469" s="250" t="s">
        <v>140</v>
      </c>
      <c r="AU469" s="250" t="s">
        <v>115</v>
      </c>
      <c r="AY469" s="18" t="s">
        <v>137</v>
      </c>
      <c r="BE469" s="251">
        <f>IF(N469="základná",J469,0)</f>
        <v>0</v>
      </c>
      <c r="BF469" s="251">
        <f>IF(N469="znížená",J469,0)</f>
        <v>0</v>
      </c>
      <c r="BG469" s="251">
        <f>IF(N469="zákl. prenesená",J469,0)</f>
        <v>0</v>
      </c>
      <c r="BH469" s="251">
        <f>IF(N469="zníž. prenesená",J469,0)</f>
        <v>0</v>
      </c>
      <c r="BI469" s="251">
        <f>IF(N469="nulová",J469,0)</f>
        <v>0</v>
      </c>
      <c r="BJ469" s="18" t="s">
        <v>115</v>
      </c>
      <c r="BK469" s="251">
        <f>ROUND(I469*H469,2)</f>
        <v>0</v>
      </c>
      <c r="BL469" s="18" t="s">
        <v>221</v>
      </c>
      <c r="BM469" s="250" t="s">
        <v>762</v>
      </c>
    </row>
    <row r="470" s="13" customFormat="1">
      <c r="A470" s="13"/>
      <c r="B470" s="252"/>
      <c r="C470" s="253"/>
      <c r="D470" s="254" t="s">
        <v>146</v>
      </c>
      <c r="E470" s="255" t="s">
        <v>1</v>
      </c>
      <c r="F470" s="256" t="s">
        <v>763</v>
      </c>
      <c r="G470" s="253"/>
      <c r="H470" s="257">
        <v>11.686999999999999</v>
      </c>
      <c r="I470" s="258"/>
      <c r="J470" s="253"/>
      <c r="K470" s="253"/>
      <c r="L470" s="259"/>
      <c r="M470" s="260"/>
      <c r="N470" s="261"/>
      <c r="O470" s="261"/>
      <c r="P470" s="261"/>
      <c r="Q470" s="261"/>
      <c r="R470" s="261"/>
      <c r="S470" s="261"/>
      <c r="T470" s="262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63" t="s">
        <v>146</v>
      </c>
      <c r="AU470" s="263" t="s">
        <v>115</v>
      </c>
      <c r="AV470" s="13" t="s">
        <v>115</v>
      </c>
      <c r="AW470" s="13" t="s">
        <v>31</v>
      </c>
      <c r="AX470" s="13" t="s">
        <v>75</v>
      </c>
      <c r="AY470" s="263" t="s">
        <v>137</v>
      </c>
    </row>
    <row r="471" s="13" customFormat="1">
      <c r="A471" s="13"/>
      <c r="B471" s="252"/>
      <c r="C471" s="253"/>
      <c r="D471" s="254" t="s">
        <v>146</v>
      </c>
      <c r="E471" s="255" t="s">
        <v>1</v>
      </c>
      <c r="F471" s="256" t="s">
        <v>764</v>
      </c>
      <c r="G471" s="253"/>
      <c r="H471" s="257">
        <v>6.0949999999999998</v>
      </c>
      <c r="I471" s="258"/>
      <c r="J471" s="253"/>
      <c r="K471" s="253"/>
      <c r="L471" s="259"/>
      <c r="M471" s="260"/>
      <c r="N471" s="261"/>
      <c r="O471" s="261"/>
      <c r="P471" s="261"/>
      <c r="Q471" s="261"/>
      <c r="R471" s="261"/>
      <c r="S471" s="261"/>
      <c r="T471" s="262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63" t="s">
        <v>146</v>
      </c>
      <c r="AU471" s="263" t="s">
        <v>115</v>
      </c>
      <c r="AV471" s="13" t="s">
        <v>115</v>
      </c>
      <c r="AW471" s="13" t="s">
        <v>31</v>
      </c>
      <c r="AX471" s="13" t="s">
        <v>75</v>
      </c>
      <c r="AY471" s="263" t="s">
        <v>137</v>
      </c>
    </row>
    <row r="472" s="13" customFormat="1">
      <c r="A472" s="13"/>
      <c r="B472" s="252"/>
      <c r="C472" s="253"/>
      <c r="D472" s="254" t="s">
        <v>146</v>
      </c>
      <c r="E472" s="255" t="s">
        <v>1</v>
      </c>
      <c r="F472" s="256" t="s">
        <v>765</v>
      </c>
      <c r="G472" s="253"/>
      <c r="H472" s="257">
        <v>5.2999999999999998</v>
      </c>
      <c r="I472" s="258"/>
      <c r="J472" s="253"/>
      <c r="K472" s="253"/>
      <c r="L472" s="259"/>
      <c r="M472" s="260"/>
      <c r="N472" s="261"/>
      <c r="O472" s="261"/>
      <c r="P472" s="261"/>
      <c r="Q472" s="261"/>
      <c r="R472" s="261"/>
      <c r="S472" s="261"/>
      <c r="T472" s="262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63" t="s">
        <v>146</v>
      </c>
      <c r="AU472" s="263" t="s">
        <v>115</v>
      </c>
      <c r="AV472" s="13" t="s">
        <v>115</v>
      </c>
      <c r="AW472" s="13" t="s">
        <v>31</v>
      </c>
      <c r="AX472" s="13" t="s">
        <v>75</v>
      </c>
      <c r="AY472" s="263" t="s">
        <v>137</v>
      </c>
    </row>
    <row r="473" s="13" customFormat="1">
      <c r="A473" s="13"/>
      <c r="B473" s="252"/>
      <c r="C473" s="253"/>
      <c r="D473" s="254" t="s">
        <v>146</v>
      </c>
      <c r="E473" s="255" t="s">
        <v>1</v>
      </c>
      <c r="F473" s="256" t="s">
        <v>766</v>
      </c>
      <c r="G473" s="253"/>
      <c r="H473" s="257">
        <v>5.54</v>
      </c>
      <c r="I473" s="258"/>
      <c r="J473" s="253"/>
      <c r="K473" s="253"/>
      <c r="L473" s="259"/>
      <c r="M473" s="260"/>
      <c r="N473" s="261"/>
      <c r="O473" s="261"/>
      <c r="P473" s="261"/>
      <c r="Q473" s="261"/>
      <c r="R473" s="261"/>
      <c r="S473" s="261"/>
      <c r="T473" s="262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63" t="s">
        <v>146</v>
      </c>
      <c r="AU473" s="263" t="s">
        <v>115</v>
      </c>
      <c r="AV473" s="13" t="s">
        <v>115</v>
      </c>
      <c r="AW473" s="13" t="s">
        <v>31</v>
      </c>
      <c r="AX473" s="13" t="s">
        <v>75</v>
      </c>
      <c r="AY473" s="263" t="s">
        <v>137</v>
      </c>
    </row>
    <row r="474" s="13" customFormat="1">
      <c r="A474" s="13"/>
      <c r="B474" s="252"/>
      <c r="C474" s="253"/>
      <c r="D474" s="254" t="s">
        <v>146</v>
      </c>
      <c r="E474" s="255" t="s">
        <v>1</v>
      </c>
      <c r="F474" s="256" t="s">
        <v>767</v>
      </c>
      <c r="G474" s="253"/>
      <c r="H474" s="257">
        <v>10.317</v>
      </c>
      <c r="I474" s="258"/>
      <c r="J474" s="253"/>
      <c r="K474" s="253"/>
      <c r="L474" s="259"/>
      <c r="M474" s="260"/>
      <c r="N474" s="261"/>
      <c r="O474" s="261"/>
      <c r="P474" s="261"/>
      <c r="Q474" s="261"/>
      <c r="R474" s="261"/>
      <c r="S474" s="261"/>
      <c r="T474" s="262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63" t="s">
        <v>146</v>
      </c>
      <c r="AU474" s="263" t="s">
        <v>115</v>
      </c>
      <c r="AV474" s="13" t="s">
        <v>115</v>
      </c>
      <c r="AW474" s="13" t="s">
        <v>31</v>
      </c>
      <c r="AX474" s="13" t="s">
        <v>75</v>
      </c>
      <c r="AY474" s="263" t="s">
        <v>137</v>
      </c>
    </row>
    <row r="475" s="13" customFormat="1">
      <c r="A475" s="13"/>
      <c r="B475" s="252"/>
      <c r="C475" s="253"/>
      <c r="D475" s="254" t="s">
        <v>146</v>
      </c>
      <c r="E475" s="255" t="s">
        <v>1</v>
      </c>
      <c r="F475" s="256" t="s">
        <v>768</v>
      </c>
      <c r="G475" s="253"/>
      <c r="H475" s="257">
        <v>12.712</v>
      </c>
      <c r="I475" s="258"/>
      <c r="J475" s="253"/>
      <c r="K475" s="253"/>
      <c r="L475" s="259"/>
      <c r="M475" s="260"/>
      <c r="N475" s="261"/>
      <c r="O475" s="261"/>
      <c r="P475" s="261"/>
      <c r="Q475" s="261"/>
      <c r="R475" s="261"/>
      <c r="S475" s="261"/>
      <c r="T475" s="262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63" t="s">
        <v>146</v>
      </c>
      <c r="AU475" s="263" t="s">
        <v>115</v>
      </c>
      <c r="AV475" s="13" t="s">
        <v>115</v>
      </c>
      <c r="AW475" s="13" t="s">
        <v>31</v>
      </c>
      <c r="AX475" s="13" t="s">
        <v>75</v>
      </c>
      <c r="AY475" s="263" t="s">
        <v>137</v>
      </c>
    </row>
    <row r="476" s="13" customFormat="1">
      <c r="A476" s="13"/>
      <c r="B476" s="252"/>
      <c r="C476" s="253"/>
      <c r="D476" s="254" t="s">
        <v>146</v>
      </c>
      <c r="E476" s="255" t="s">
        <v>1</v>
      </c>
      <c r="F476" s="256" t="s">
        <v>769</v>
      </c>
      <c r="G476" s="253"/>
      <c r="H476" s="257">
        <v>12.880000000000001</v>
      </c>
      <c r="I476" s="258"/>
      <c r="J476" s="253"/>
      <c r="K476" s="253"/>
      <c r="L476" s="259"/>
      <c r="M476" s="260"/>
      <c r="N476" s="261"/>
      <c r="O476" s="261"/>
      <c r="P476" s="261"/>
      <c r="Q476" s="261"/>
      <c r="R476" s="261"/>
      <c r="S476" s="261"/>
      <c r="T476" s="262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63" t="s">
        <v>146</v>
      </c>
      <c r="AU476" s="263" t="s">
        <v>115</v>
      </c>
      <c r="AV476" s="13" t="s">
        <v>115</v>
      </c>
      <c r="AW476" s="13" t="s">
        <v>31</v>
      </c>
      <c r="AX476" s="13" t="s">
        <v>75</v>
      </c>
      <c r="AY476" s="263" t="s">
        <v>137</v>
      </c>
    </row>
    <row r="477" s="14" customFormat="1">
      <c r="A477" s="14"/>
      <c r="B477" s="264"/>
      <c r="C477" s="265"/>
      <c r="D477" s="254" t="s">
        <v>146</v>
      </c>
      <c r="E477" s="266" t="s">
        <v>1</v>
      </c>
      <c r="F477" s="267" t="s">
        <v>149</v>
      </c>
      <c r="G477" s="265"/>
      <c r="H477" s="268">
        <v>64.531000000000006</v>
      </c>
      <c r="I477" s="269"/>
      <c r="J477" s="265"/>
      <c r="K477" s="265"/>
      <c r="L477" s="270"/>
      <c r="M477" s="271"/>
      <c r="N477" s="272"/>
      <c r="O477" s="272"/>
      <c r="P477" s="272"/>
      <c r="Q477" s="272"/>
      <c r="R477" s="272"/>
      <c r="S477" s="272"/>
      <c r="T477" s="273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74" t="s">
        <v>146</v>
      </c>
      <c r="AU477" s="274" t="s">
        <v>115</v>
      </c>
      <c r="AV477" s="14" t="s">
        <v>144</v>
      </c>
      <c r="AW477" s="14" t="s">
        <v>31</v>
      </c>
      <c r="AX477" s="14" t="s">
        <v>80</v>
      </c>
      <c r="AY477" s="274" t="s">
        <v>137</v>
      </c>
    </row>
    <row r="478" s="2" customFormat="1" ht="37.8" customHeight="1">
      <c r="A478" s="39"/>
      <c r="B478" s="40"/>
      <c r="C478" s="238" t="s">
        <v>770</v>
      </c>
      <c r="D478" s="238" t="s">
        <v>140</v>
      </c>
      <c r="E478" s="239" t="s">
        <v>771</v>
      </c>
      <c r="F478" s="240" t="s">
        <v>772</v>
      </c>
      <c r="G478" s="241" t="s">
        <v>143</v>
      </c>
      <c r="H478" s="242">
        <v>313.238</v>
      </c>
      <c r="I478" s="243"/>
      <c r="J478" s="244">
        <f>ROUND(I478*H478,2)</f>
        <v>0</v>
      </c>
      <c r="K478" s="245"/>
      <c r="L478" s="45"/>
      <c r="M478" s="246" t="s">
        <v>1</v>
      </c>
      <c r="N478" s="247" t="s">
        <v>41</v>
      </c>
      <c r="O478" s="98"/>
      <c r="P478" s="248">
        <f>O478*H478</f>
        <v>0</v>
      </c>
      <c r="Q478" s="248">
        <v>0.00023000000000000001</v>
      </c>
      <c r="R478" s="248">
        <f>Q478*H478</f>
        <v>0.072044739999999996</v>
      </c>
      <c r="S478" s="248">
        <v>0</v>
      </c>
      <c r="T478" s="249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50" t="s">
        <v>221</v>
      </c>
      <c r="AT478" s="250" t="s">
        <v>140</v>
      </c>
      <c r="AU478" s="250" t="s">
        <v>115</v>
      </c>
      <c r="AY478" s="18" t="s">
        <v>137</v>
      </c>
      <c r="BE478" s="251">
        <f>IF(N478="základná",J478,0)</f>
        <v>0</v>
      </c>
      <c r="BF478" s="251">
        <f>IF(N478="znížená",J478,0)</f>
        <v>0</v>
      </c>
      <c r="BG478" s="251">
        <f>IF(N478="zákl. prenesená",J478,0)</f>
        <v>0</v>
      </c>
      <c r="BH478" s="251">
        <f>IF(N478="zníž. prenesená",J478,0)</f>
        <v>0</v>
      </c>
      <c r="BI478" s="251">
        <f>IF(N478="nulová",J478,0)</f>
        <v>0</v>
      </c>
      <c r="BJ478" s="18" t="s">
        <v>115</v>
      </c>
      <c r="BK478" s="251">
        <f>ROUND(I478*H478,2)</f>
        <v>0</v>
      </c>
      <c r="BL478" s="18" t="s">
        <v>221</v>
      </c>
      <c r="BM478" s="250" t="s">
        <v>773</v>
      </c>
    </row>
    <row r="479" s="13" customFormat="1">
      <c r="A479" s="13"/>
      <c r="B479" s="252"/>
      <c r="C479" s="253"/>
      <c r="D479" s="254" t="s">
        <v>146</v>
      </c>
      <c r="E479" s="255" t="s">
        <v>1</v>
      </c>
      <c r="F479" s="256" t="s">
        <v>774</v>
      </c>
      <c r="G479" s="253"/>
      <c r="H479" s="257">
        <v>71.790000000000006</v>
      </c>
      <c r="I479" s="258"/>
      <c r="J479" s="253"/>
      <c r="K479" s="253"/>
      <c r="L479" s="259"/>
      <c r="M479" s="260"/>
      <c r="N479" s="261"/>
      <c r="O479" s="261"/>
      <c r="P479" s="261"/>
      <c r="Q479" s="261"/>
      <c r="R479" s="261"/>
      <c r="S479" s="261"/>
      <c r="T479" s="262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63" t="s">
        <v>146</v>
      </c>
      <c r="AU479" s="263" t="s">
        <v>115</v>
      </c>
      <c r="AV479" s="13" t="s">
        <v>115</v>
      </c>
      <c r="AW479" s="13" t="s">
        <v>31</v>
      </c>
      <c r="AX479" s="13" t="s">
        <v>75</v>
      </c>
      <c r="AY479" s="263" t="s">
        <v>137</v>
      </c>
    </row>
    <row r="480" s="13" customFormat="1">
      <c r="A480" s="13"/>
      <c r="B480" s="252"/>
      <c r="C480" s="253"/>
      <c r="D480" s="254" t="s">
        <v>146</v>
      </c>
      <c r="E480" s="255" t="s">
        <v>1</v>
      </c>
      <c r="F480" s="256" t="s">
        <v>775</v>
      </c>
      <c r="G480" s="253"/>
      <c r="H480" s="257">
        <v>241.44800000000001</v>
      </c>
      <c r="I480" s="258"/>
      <c r="J480" s="253"/>
      <c r="K480" s="253"/>
      <c r="L480" s="259"/>
      <c r="M480" s="260"/>
      <c r="N480" s="261"/>
      <c r="O480" s="261"/>
      <c r="P480" s="261"/>
      <c r="Q480" s="261"/>
      <c r="R480" s="261"/>
      <c r="S480" s="261"/>
      <c r="T480" s="262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63" t="s">
        <v>146</v>
      </c>
      <c r="AU480" s="263" t="s">
        <v>115</v>
      </c>
      <c r="AV480" s="13" t="s">
        <v>115</v>
      </c>
      <c r="AW480" s="13" t="s">
        <v>31</v>
      </c>
      <c r="AX480" s="13" t="s">
        <v>75</v>
      </c>
      <c r="AY480" s="263" t="s">
        <v>137</v>
      </c>
    </row>
    <row r="481" s="14" customFormat="1">
      <c r="A481" s="14"/>
      <c r="B481" s="264"/>
      <c r="C481" s="265"/>
      <c r="D481" s="254" t="s">
        <v>146</v>
      </c>
      <c r="E481" s="266" t="s">
        <v>1</v>
      </c>
      <c r="F481" s="267" t="s">
        <v>149</v>
      </c>
      <c r="G481" s="265"/>
      <c r="H481" s="268">
        <v>313.238</v>
      </c>
      <c r="I481" s="269"/>
      <c r="J481" s="265"/>
      <c r="K481" s="265"/>
      <c r="L481" s="270"/>
      <c r="M481" s="271"/>
      <c r="N481" s="272"/>
      <c r="O481" s="272"/>
      <c r="P481" s="272"/>
      <c r="Q481" s="272"/>
      <c r="R481" s="272"/>
      <c r="S481" s="272"/>
      <c r="T481" s="273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74" t="s">
        <v>146</v>
      </c>
      <c r="AU481" s="274" t="s">
        <v>115</v>
      </c>
      <c r="AV481" s="14" t="s">
        <v>144</v>
      </c>
      <c r="AW481" s="14" t="s">
        <v>31</v>
      </c>
      <c r="AX481" s="14" t="s">
        <v>80</v>
      </c>
      <c r="AY481" s="274" t="s">
        <v>137</v>
      </c>
    </row>
    <row r="482" s="12" customFormat="1" ht="22.8" customHeight="1">
      <c r="A482" s="12"/>
      <c r="B482" s="222"/>
      <c r="C482" s="223"/>
      <c r="D482" s="224" t="s">
        <v>74</v>
      </c>
      <c r="E482" s="236" t="s">
        <v>776</v>
      </c>
      <c r="F482" s="236" t="s">
        <v>777</v>
      </c>
      <c r="G482" s="223"/>
      <c r="H482" s="223"/>
      <c r="I482" s="226"/>
      <c r="J482" s="237">
        <f>BK482</f>
        <v>0</v>
      </c>
      <c r="K482" s="223"/>
      <c r="L482" s="228"/>
      <c r="M482" s="229"/>
      <c r="N482" s="230"/>
      <c r="O482" s="230"/>
      <c r="P482" s="231">
        <f>SUM(P483:P484)</f>
        <v>0</v>
      </c>
      <c r="Q482" s="230"/>
      <c r="R482" s="231">
        <f>SUM(R483:R484)</f>
        <v>0</v>
      </c>
      <c r="S482" s="230"/>
      <c r="T482" s="232">
        <f>SUM(T483:T484)</f>
        <v>0</v>
      </c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R482" s="233" t="s">
        <v>138</v>
      </c>
      <c r="AT482" s="234" t="s">
        <v>74</v>
      </c>
      <c r="AU482" s="234" t="s">
        <v>80</v>
      </c>
      <c r="AY482" s="233" t="s">
        <v>137</v>
      </c>
      <c r="BK482" s="235">
        <f>SUM(BK483:BK484)</f>
        <v>0</v>
      </c>
    </row>
    <row r="483" s="2" customFormat="1" ht="16.5" customHeight="1">
      <c r="A483" s="39"/>
      <c r="B483" s="40"/>
      <c r="C483" s="238" t="s">
        <v>778</v>
      </c>
      <c r="D483" s="238" t="s">
        <v>140</v>
      </c>
      <c r="E483" s="239" t="s">
        <v>779</v>
      </c>
      <c r="F483" s="240" t="s">
        <v>780</v>
      </c>
      <c r="G483" s="241" t="s">
        <v>256</v>
      </c>
      <c r="H483" s="242">
        <v>1</v>
      </c>
      <c r="I483" s="243"/>
      <c r="J483" s="244">
        <f>ROUND(I483*H483,2)</f>
        <v>0</v>
      </c>
      <c r="K483" s="245"/>
      <c r="L483" s="45"/>
      <c r="M483" s="246" t="s">
        <v>1</v>
      </c>
      <c r="N483" s="247" t="s">
        <v>41</v>
      </c>
      <c r="O483" s="98"/>
      <c r="P483" s="248">
        <f>O483*H483</f>
        <v>0</v>
      </c>
      <c r="Q483" s="248">
        <v>0</v>
      </c>
      <c r="R483" s="248">
        <f>Q483*H483</f>
        <v>0</v>
      </c>
      <c r="S483" s="248">
        <v>0</v>
      </c>
      <c r="T483" s="249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50" t="s">
        <v>536</v>
      </c>
      <c r="AT483" s="250" t="s">
        <v>140</v>
      </c>
      <c r="AU483" s="250" t="s">
        <v>115</v>
      </c>
      <c r="AY483" s="18" t="s">
        <v>137</v>
      </c>
      <c r="BE483" s="251">
        <f>IF(N483="základná",J483,0)</f>
        <v>0</v>
      </c>
      <c r="BF483" s="251">
        <f>IF(N483="znížená",J483,0)</f>
        <v>0</v>
      </c>
      <c r="BG483" s="251">
        <f>IF(N483="zákl. prenesená",J483,0)</f>
        <v>0</v>
      </c>
      <c r="BH483" s="251">
        <f>IF(N483="zníž. prenesená",J483,0)</f>
        <v>0</v>
      </c>
      <c r="BI483" s="251">
        <f>IF(N483="nulová",J483,0)</f>
        <v>0</v>
      </c>
      <c r="BJ483" s="18" t="s">
        <v>115</v>
      </c>
      <c r="BK483" s="251">
        <f>ROUND(I483*H483,2)</f>
        <v>0</v>
      </c>
      <c r="BL483" s="18" t="s">
        <v>536</v>
      </c>
      <c r="BM483" s="250" t="s">
        <v>781</v>
      </c>
    </row>
    <row r="484" s="2" customFormat="1" ht="33" customHeight="1">
      <c r="A484" s="39"/>
      <c r="B484" s="40"/>
      <c r="C484" s="238" t="s">
        <v>782</v>
      </c>
      <c r="D484" s="238" t="s">
        <v>140</v>
      </c>
      <c r="E484" s="239" t="s">
        <v>783</v>
      </c>
      <c r="F484" s="240" t="s">
        <v>784</v>
      </c>
      <c r="G484" s="241" t="s">
        <v>256</v>
      </c>
      <c r="H484" s="242">
        <v>1</v>
      </c>
      <c r="I484" s="243"/>
      <c r="J484" s="244">
        <f>ROUND(I484*H484,2)</f>
        <v>0</v>
      </c>
      <c r="K484" s="245"/>
      <c r="L484" s="45"/>
      <c r="M484" s="246" t="s">
        <v>1</v>
      </c>
      <c r="N484" s="247" t="s">
        <v>41</v>
      </c>
      <c r="O484" s="98"/>
      <c r="P484" s="248">
        <f>O484*H484</f>
        <v>0</v>
      </c>
      <c r="Q484" s="248">
        <v>0</v>
      </c>
      <c r="R484" s="248">
        <f>Q484*H484</f>
        <v>0</v>
      </c>
      <c r="S484" s="248">
        <v>0</v>
      </c>
      <c r="T484" s="249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50" t="s">
        <v>536</v>
      </c>
      <c r="AT484" s="250" t="s">
        <v>140</v>
      </c>
      <c r="AU484" s="250" t="s">
        <v>115</v>
      </c>
      <c r="AY484" s="18" t="s">
        <v>137</v>
      </c>
      <c r="BE484" s="251">
        <f>IF(N484="základná",J484,0)</f>
        <v>0</v>
      </c>
      <c r="BF484" s="251">
        <f>IF(N484="znížená",J484,0)</f>
        <v>0</v>
      </c>
      <c r="BG484" s="251">
        <f>IF(N484="zákl. prenesená",J484,0)</f>
        <v>0</v>
      </c>
      <c r="BH484" s="251">
        <f>IF(N484="zníž. prenesená",J484,0)</f>
        <v>0</v>
      </c>
      <c r="BI484" s="251">
        <f>IF(N484="nulová",J484,0)</f>
        <v>0</v>
      </c>
      <c r="BJ484" s="18" t="s">
        <v>115</v>
      </c>
      <c r="BK484" s="251">
        <f>ROUND(I484*H484,2)</f>
        <v>0</v>
      </c>
      <c r="BL484" s="18" t="s">
        <v>536</v>
      </c>
      <c r="BM484" s="250" t="s">
        <v>785</v>
      </c>
    </row>
    <row r="485" s="12" customFormat="1" ht="25.92" customHeight="1">
      <c r="A485" s="12"/>
      <c r="B485" s="222"/>
      <c r="C485" s="223"/>
      <c r="D485" s="224" t="s">
        <v>74</v>
      </c>
      <c r="E485" s="225" t="s">
        <v>786</v>
      </c>
      <c r="F485" s="225" t="s">
        <v>787</v>
      </c>
      <c r="G485" s="223"/>
      <c r="H485" s="223"/>
      <c r="I485" s="226"/>
      <c r="J485" s="227">
        <f>BK485</f>
        <v>0</v>
      </c>
      <c r="K485" s="223"/>
      <c r="L485" s="228"/>
      <c r="M485" s="229"/>
      <c r="N485" s="230"/>
      <c r="O485" s="230"/>
      <c r="P485" s="231">
        <f>SUM(P486:P487)</f>
        <v>0</v>
      </c>
      <c r="Q485" s="230"/>
      <c r="R485" s="231">
        <f>SUM(R486:R487)</f>
        <v>0</v>
      </c>
      <c r="S485" s="230"/>
      <c r="T485" s="232">
        <f>SUM(T486:T487)</f>
        <v>0</v>
      </c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R485" s="233" t="s">
        <v>144</v>
      </c>
      <c r="AT485" s="234" t="s">
        <v>74</v>
      </c>
      <c r="AU485" s="234" t="s">
        <v>75</v>
      </c>
      <c r="AY485" s="233" t="s">
        <v>137</v>
      </c>
      <c r="BK485" s="235">
        <f>SUM(BK486:BK487)</f>
        <v>0</v>
      </c>
    </row>
    <row r="486" s="2" customFormat="1" ht="37.8" customHeight="1">
      <c r="A486" s="39"/>
      <c r="B486" s="40"/>
      <c r="C486" s="238" t="s">
        <v>788</v>
      </c>
      <c r="D486" s="238" t="s">
        <v>140</v>
      </c>
      <c r="E486" s="239" t="s">
        <v>789</v>
      </c>
      <c r="F486" s="240" t="s">
        <v>790</v>
      </c>
      <c r="G486" s="241" t="s">
        <v>401</v>
      </c>
      <c r="H486" s="242">
        <v>70</v>
      </c>
      <c r="I486" s="243"/>
      <c r="J486" s="244">
        <f>ROUND(I486*H486,2)</f>
        <v>0</v>
      </c>
      <c r="K486" s="245"/>
      <c r="L486" s="45"/>
      <c r="M486" s="246" t="s">
        <v>1</v>
      </c>
      <c r="N486" s="247" t="s">
        <v>41</v>
      </c>
      <c r="O486" s="98"/>
      <c r="P486" s="248">
        <f>O486*H486</f>
        <v>0</v>
      </c>
      <c r="Q486" s="248">
        <v>0</v>
      </c>
      <c r="R486" s="248">
        <f>Q486*H486</f>
        <v>0</v>
      </c>
      <c r="S486" s="248">
        <v>0</v>
      </c>
      <c r="T486" s="249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50" t="s">
        <v>791</v>
      </c>
      <c r="AT486" s="250" t="s">
        <v>140</v>
      </c>
      <c r="AU486" s="250" t="s">
        <v>80</v>
      </c>
      <c r="AY486" s="18" t="s">
        <v>137</v>
      </c>
      <c r="BE486" s="251">
        <f>IF(N486="základná",J486,0)</f>
        <v>0</v>
      </c>
      <c r="BF486" s="251">
        <f>IF(N486="znížená",J486,0)</f>
        <v>0</v>
      </c>
      <c r="BG486" s="251">
        <f>IF(N486="zákl. prenesená",J486,0)</f>
        <v>0</v>
      </c>
      <c r="BH486" s="251">
        <f>IF(N486="zníž. prenesená",J486,0)</f>
        <v>0</v>
      </c>
      <c r="BI486" s="251">
        <f>IF(N486="nulová",J486,0)</f>
        <v>0</v>
      </c>
      <c r="BJ486" s="18" t="s">
        <v>115</v>
      </c>
      <c r="BK486" s="251">
        <f>ROUND(I486*H486,2)</f>
        <v>0</v>
      </c>
      <c r="BL486" s="18" t="s">
        <v>791</v>
      </c>
      <c r="BM486" s="250" t="s">
        <v>792</v>
      </c>
    </row>
    <row r="487" s="13" customFormat="1">
      <c r="A487" s="13"/>
      <c r="B487" s="252"/>
      <c r="C487" s="253"/>
      <c r="D487" s="254" t="s">
        <v>146</v>
      </c>
      <c r="E487" s="255" t="s">
        <v>1</v>
      </c>
      <c r="F487" s="256" t="s">
        <v>793</v>
      </c>
      <c r="G487" s="253"/>
      <c r="H487" s="257">
        <v>70</v>
      </c>
      <c r="I487" s="258"/>
      <c r="J487" s="253"/>
      <c r="K487" s="253"/>
      <c r="L487" s="259"/>
      <c r="M487" s="307"/>
      <c r="N487" s="308"/>
      <c r="O487" s="308"/>
      <c r="P487" s="308"/>
      <c r="Q487" s="308"/>
      <c r="R487" s="308"/>
      <c r="S487" s="308"/>
      <c r="T487" s="309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63" t="s">
        <v>146</v>
      </c>
      <c r="AU487" s="263" t="s">
        <v>80</v>
      </c>
      <c r="AV487" s="13" t="s">
        <v>115</v>
      </c>
      <c r="AW487" s="13" t="s">
        <v>31</v>
      </c>
      <c r="AX487" s="13" t="s">
        <v>80</v>
      </c>
      <c r="AY487" s="263" t="s">
        <v>137</v>
      </c>
    </row>
    <row r="488" s="2" customFormat="1" ht="6.96" customHeight="1">
      <c r="A488" s="39"/>
      <c r="B488" s="73"/>
      <c r="C488" s="74"/>
      <c r="D488" s="74"/>
      <c r="E488" s="74"/>
      <c r="F488" s="74"/>
      <c r="G488" s="74"/>
      <c r="H488" s="74"/>
      <c r="I488" s="74"/>
      <c r="J488" s="74"/>
      <c r="K488" s="74"/>
      <c r="L488" s="45"/>
      <c r="M488" s="39"/>
      <c r="O488" s="39"/>
      <c r="P488" s="39"/>
      <c r="Q488" s="39"/>
      <c r="R488" s="39"/>
      <c r="S488" s="39"/>
      <c r="T488" s="39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</row>
  </sheetData>
  <sheetProtection sheet="1" autoFilter="0" formatColumns="0" formatRows="0" objects="1" scenarios="1" spinCount="100000" saltValue="61ZrJM3sG/T31bYC5P/n2T19bUmCzxd1nOAbmNab4yrIiskzvKqQBCKfezbnT4c47zsud/WhU+Z/b3K4anUChQ==" hashValue="tdO8COF+cxe++oAf69ccpwYZYylhrLU1d6k/Arc75v6f4VsHgCvgt4TELAwbacd6rCJ9kFCQ2OkZCtBzf4yCeQ==" algorithmName="SHA-512" password="CC35"/>
  <autoFilter ref="C143:K487"/>
  <mergeCells count="11">
    <mergeCell ref="E7:H7"/>
    <mergeCell ref="E16:H16"/>
    <mergeCell ref="E25:H25"/>
    <mergeCell ref="E85:H85"/>
    <mergeCell ref="D120:F120"/>
    <mergeCell ref="D121:F121"/>
    <mergeCell ref="D122:F122"/>
    <mergeCell ref="D123:F123"/>
    <mergeCell ref="D124:F124"/>
    <mergeCell ref="E136:H13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DESKTOP-G0SIKPH\Libor Spissak</dc:creator>
  <cp:lastModifiedBy>DESKTOP-G0SIKPH\Libor Spissak</cp:lastModifiedBy>
  <dcterms:created xsi:type="dcterms:W3CDTF">2023-09-20T16:53:50Z</dcterms:created>
  <dcterms:modified xsi:type="dcterms:W3CDTF">2023-09-20T16:53:52Z</dcterms:modified>
</cp:coreProperties>
</file>