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5" yWindow="15" windowWidth="24915" windowHeight="14640"/>
  </bookViews>
  <sheets>
    <sheet name="List1" sheetId="1" r:id="rId1"/>
    <sheet name="List2" sheetId="2" r:id="rId2"/>
    <sheet name="List3" sheetId="3" r:id="rId3"/>
  </sheets>
  <calcPr calcId="144525"/>
</workbook>
</file>

<file path=xl/calcChain.xml><?xml version="1.0" encoding="utf-8"?>
<calcChain xmlns="http://schemas.openxmlformats.org/spreadsheetml/2006/main">
  <c r="G187" i="1" l="1"/>
  <c r="G190" i="1"/>
  <c r="G183" i="1"/>
  <c r="G179" i="1"/>
  <c r="G195" i="1"/>
  <c r="G194" i="1"/>
  <c r="G193" i="1"/>
  <c r="G192" i="1"/>
  <c r="G191" i="1"/>
  <c r="G189" i="1"/>
  <c r="G188" i="1"/>
  <c r="G186" i="1"/>
  <c r="G185" i="1"/>
  <c r="G184" i="1"/>
  <c r="G182" i="1"/>
  <c r="G181" i="1"/>
  <c r="G180" i="1"/>
  <c r="G178" i="1"/>
  <c r="G177" i="1"/>
  <c r="G176" i="1"/>
  <c r="G175" i="1"/>
  <c r="G174" i="1"/>
  <c r="G173" i="1"/>
  <c r="G167" i="1"/>
  <c r="E168" i="1" s="1"/>
  <c r="E159" i="1"/>
  <c r="E158" i="1"/>
  <c r="E157" i="1"/>
  <c r="E156" i="1"/>
  <c r="G143" i="1"/>
  <c r="G142" i="1"/>
  <c r="G141" i="1"/>
  <c r="G140" i="1"/>
  <c r="G137" i="1"/>
  <c r="G136" i="1"/>
  <c r="G135" i="1"/>
  <c r="G134" i="1"/>
  <c r="G133" i="1"/>
  <c r="G103" i="1"/>
  <c r="G102" i="1"/>
  <c r="G112" i="1"/>
  <c r="G111" i="1"/>
  <c r="G110" i="1"/>
  <c r="G109" i="1"/>
  <c r="G108" i="1"/>
  <c r="E97" i="1"/>
  <c r="G87" i="1"/>
  <c r="G86" i="1"/>
  <c r="G85" i="1"/>
  <c r="E95" i="1"/>
  <c r="G95" i="1" s="1"/>
  <c r="E75" i="1"/>
  <c r="E72" i="1"/>
  <c r="E93" i="1"/>
  <c r="G93" i="1" s="1"/>
  <c r="E76" i="1"/>
  <c r="F34" i="1" l="1"/>
  <c r="G196" i="1"/>
  <c r="F35" i="1" s="1"/>
  <c r="G147" i="1"/>
  <c r="G104" i="1"/>
  <c r="F26" i="1" s="1"/>
  <c r="G113" i="1"/>
  <c r="F27" i="1" s="1"/>
  <c r="G88" i="1"/>
  <c r="F24" i="1" s="1"/>
  <c r="G97" i="1"/>
  <c r="G98" i="1" s="1"/>
  <c r="F25" i="1" s="1"/>
  <c r="E77" i="1"/>
  <c r="E73" i="1"/>
  <c r="E74" i="1" s="1"/>
  <c r="E67" i="1"/>
  <c r="E68" i="1" s="1"/>
  <c r="E65" i="1"/>
  <c r="E66" i="1" s="1"/>
  <c r="E197" i="1" l="1"/>
  <c r="E148" i="1"/>
  <c r="F33" i="1"/>
  <c r="F32" i="1" s="1"/>
  <c r="E71" i="1"/>
  <c r="G63" i="1"/>
  <c r="E69" i="1"/>
  <c r="E70" i="1" l="1"/>
  <c r="G69" i="1"/>
  <c r="G81" i="1" s="1"/>
  <c r="E118" i="1" l="1"/>
  <c r="E119" i="1" s="1"/>
  <c r="F23" i="1"/>
  <c r="F22" i="1" s="1"/>
</calcChain>
</file>

<file path=xl/sharedStrings.xml><?xml version="1.0" encoding="utf-8"?>
<sst xmlns="http://schemas.openxmlformats.org/spreadsheetml/2006/main" count="353" uniqueCount="230">
  <si>
    <t>Stavba:</t>
  </si>
  <si>
    <t>Stavebný objekt</t>
  </si>
  <si>
    <t>SO 01 Hlavný stavebný objekt</t>
  </si>
  <si>
    <t xml:space="preserve">Hmotnosť </t>
  </si>
  <si>
    <t>Položka</t>
  </si>
  <si>
    <t>Popis položky</t>
  </si>
  <si>
    <t>celkom</t>
  </si>
  <si>
    <t>HSV</t>
  </si>
  <si>
    <t>Práce a dodávky HSV</t>
  </si>
  <si>
    <t>Zemné práce</t>
  </si>
  <si>
    <t>Vodorovné konštrukcie</t>
  </si>
  <si>
    <t>Presun hmôt pre potrubie z rúr plast.v  otvor.výkope</t>
  </si>
  <si>
    <t>CÚ 2023</t>
  </si>
  <si>
    <t>CELKOM HSV</t>
  </si>
  <si>
    <t>PSV</t>
  </si>
  <si>
    <t>Práce a dodávky  PSV</t>
  </si>
  <si>
    <t>Zdravotechnika - vnútorná kanalizácia</t>
  </si>
  <si>
    <t>Zdravotechnika - vnútorný vodovod</t>
  </si>
  <si>
    <t>Zdravotechnika - zariaďovacie predmety</t>
  </si>
  <si>
    <t>CELKOM PSV</t>
  </si>
  <si>
    <t>SPOLU HSV + PSV</t>
  </si>
  <si>
    <t>číslo</t>
  </si>
  <si>
    <t>mer.j.</t>
  </si>
  <si>
    <t>množstvo</t>
  </si>
  <si>
    <t>jednotková</t>
  </si>
  <si>
    <t xml:space="preserve">  spolu</t>
  </si>
  <si>
    <t>800-1</t>
  </si>
  <si>
    <t>1 - Zemné práce</t>
  </si>
  <si>
    <t>115 10-1201</t>
  </si>
  <si>
    <t xml:space="preserve">Čerpanie vody do 10m do 500 l/min.  </t>
  </si>
  <si>
    <t>hod</t>
  </si>
  <si>
    <t>115 10-1301</t>
  </si>
  <si>
    <t>Pohotovosť čerpacej súpravy do 10 m do 500 1/min.</t>
  </si>
  <si>
    <t>deň</t>
  </si>
  <si>
    <t>m3</t>
  </si>
  <si>
    <t>132 30-1209</t>
  </si>
  <si>
    <t xml:space="preserve">Príplatok za lepivosť v horn.tr.4 </t>
  </si>
  <si>
    <t>151 10-1101</t>
  </si>
  <si>
    <t>m2</t>
  </si>
  <si>
    <t>151 10-1111</t>
  </si>
  <si>
    <t>Odstránenie paženia ryhy hl. do 2 m</t>
  </si>
  <si>
    <t>161 10-1101</t>
  </si>
  <si>
    <t xml:space="preserve">Zvislé premiestn. výkopku v hor.tr.1-4 do 2,5 m, </t>
  </si>
  <si>
    <t>162 30-1102</t>
  </si>
  <si>
    <t>167 10-1101</t>
  </si>
  <si>
    <t>Nakladanie výkopku do 100 m3</t>
  </si>
  <si>
    <t>171 20-1201</t>
  </si>
  <si>
    <t>Uloženie sypaniny na skládku</t>
  </si>
  <si>
    <t>175 10-1101</t>
  </si>
  <si>
    <t>175 10-1209</t>
  </si>
  <si>
    <t>Príplatok za prehodenie zeminy</t>
  </si>
  <si>
    <t>Zemné práce spolu</t>
  </si>
  <si>
    <t>827-1</t>
  </si>
  <si>
    <t>4 - Vodorovné konštrukcie</t>
  </si>
  <si>
    <t>451 57-3111</t>
  </si>
  <si>
    <t>Vodorovné konštrukcie spolu</t>
  </si>
  <si>
    <t xml:space="preserve">998 - Presun hmôt </t>
  </si>
  <si>
    <t>998 27-1101</t>
  </si>
  <si>
    <t>Presun hmôt pre lôžko a potrubie vonk.vodovod a kanalizácia</t>
  </si>
  <si>
    <t>t</t>
  </si>
  <si>
    <t>998 27-1118</t>
  </si>
  <si>
    <t>Príplatok k cene za zväčšený presun do 5000m</t>
  </si>
  <si>
    <t>Presun hmôt spolu</t>
  </si>
  <si>
    <t>Práce a dodávky PSV</t>
  </si>
  <si>
    <t>7 - Konštrukcie a práce PSV</t>
  </si>
  <si>
    <t>800-721</t>
  </si>
  <si>
    <t>Vnútorná kanalizácia</t>
  </si>
  <si>
    <t>721 17-1109</t>
  </si>
  <si>
    <t>Potrubie kanal. z  PVC-U rúr hrdlových - 110x2,2</t>
  </si>
  <si>
    <t>m</t>
  </si>
  <si>
    <t>721 17-4024</t>
  </si>
  <si>
    <t>Kanalizačné potrubie z PP odpadové DN70</t>
  </si>
  <si>
    <t>721 17-3706</t>
  </si>
  <si>
    <t>Kanalizačné potrubie z PP odpadové DN100</t>
  </si>
  <si>
    <t>721 17-4043</t>
  </si>
  <si>
    <t>Potrubie kanalizačné z PP pripojovacie DN50</t>
  </si>
  <si>
    <t>721 19-4105</t>
  </si>
  <si>
    <t>Vyvedenie a upevnenie kanal.výpustiek - 50</t>
  </si>
  <si>
    <t>ks</t>
  </si>
  <si>
    <t>721 19-4109</t>
  </si>
  <si>
    <t>Vyvedenie a upevnenie kanal.výpustiek - 100</t>
  </si>
  <si>
    <t>Cenník HL</t>
  </si>
  <si>
    <t>Privzdušňovací ventil HL 900N ECO</t>
  </si>
  <si>
    <t>Ponuková cena</t>
  </si>
  <si>
    <t>%</t>
  </si>
  <si>
    <t>721 29-0111</t>
  </si>
  <si>
    <t>Skúška tesnosti kanalizácie vodou do DN 125</t>
  </si>
  <si>
    <t>721 29-0123</t>
  </si>
  <si>
    <t>Skúška tesnosti kanalizácie dymom do DN 300</t>
  </si>
  <si>
    <t>Medzisúčet</t>
  </si>
  <si>
    <t>998 72-1101</t>
  </si>
  <si>
    <t>Presuny hmôt pre vnútor.kanalizáciu obj.výšky do 6 m</t>
  </si>
  <si>
    <t>Vnútorná kanalizácia spolu</t>
  </si>
  <si>
    <t>Vnútorný vodovod</t>
  </si>
  <si>
    <t>722 17-3312</t>
  </si>
  <si>
    <t>Potrubie vodovodné z 3-vrstvových rúrok MEPLA d20 (DN15)</t>
  </si>
  <si>
    <t>722 17-3313</t>
  </si>
  <si>
    <t>Potrubie vodovodné z 3-vrstvových rúrok MEPLA d26 (DN20)</t>
  </si>
  <si>
    <t>722 17-3317</t>
  </si>
  <si>
    <t>Potrubie vodovodné z 3-vrstvových rúrok MEPLA d63 (DN50)</t>
  </si>
  <si>
    <t>722 18-2112</t>
  </si>
  <si>
    <t>Izolácia potrubia rúrkami Mirelon do DN 20</t>
  </si>
  <si>
    <t>722 18-2113</t>
  </si>
  <si>
    <t>Izolácia potrubia rúrkami Mirelon do DN 25</t>
  </si>
  <si>
    <t>722 18-2117</t>
  </si>
  <si>
    <t>Izolácia potrubia rúrkami Mirelon do DN 63</t>
  </si>
  <si>
    <t>722 19-0401</t>
  </si>
  <si>
    <t>Vyvedenie a upevnenie výpustiek  DN 15</t>
  </si>
  <si>
    <t>722 22-0111</t>
  </si>
  <si>
    <t>Nástenky pre výtokový ventil DN15</t>
  </si>
  <si>
    <t>722 22-0121</t>
  </si>
  <si>
    <t>Nástenky pre batériu DN15</t>
  </si>
  <si>
    <t>pár</t>
  </si>
  <si>
    <t>722 23-2043</t>
  </si>
  <si>
    <t>Kohút guľový priamy G 1/2</t>
  </si>
  <si>
    <t>722 23-2044</t>
  </si>
  <si>
    <t>Kohút guľový priamy G 3/4</t>
  </si>
  <si>
    <t>722 23-2048</t>
  </si>
  <si>
    <t>Kohút guľový priamy G 2</t>
  </si>
  <si>
    <t>722 29-0226</t>
  </si>
  <si>
    <t>Tlaková skúška vodovod.potrubia do DN50</t>
  </si>
  <si>
    <t>722 29-0234</t>
  </si>
  <si>
    <t>Prepláchnutie a dezinfekcia potrubia do DN80</t>
  </si>
  <si>
    <t>998 72-2101</t>
  </si>
  <si>
    <t>Presun hmôt pre vnútorný vodovod obj. výšky do 6 m</t>
  </si>
  <si>
    <t>Vnútorný vodovod spolu</t>
  </si>
  <si>
    <t>Zariaďovacie predmety</t>
  </si>
  <si>
    <t>725 11-9213</t>
  </si>
  <si>
    <t>Montáž záchodových mís závesných</t>
  </si>
  <si>
    <t>Cenník predajca</t>
  </si>
  <si>
    <t>Inštalačný systém pre závesné WC, Geberit Duofix</t>
  </si>
  <si>
    <t xml:space="preserve">WC závesné standard </t>
  </si>
  <si>
    <t>WC závesné pre imobilných</t>
  </si>
  <si>
    <t>725 12-2100</t>
  </si>
  <si>
    <t>Pisoár z diturvitu štandardná kvalita</t>
  </si>
  <si>
    <t>725 21-1681</t>
  </si>
  <si>
    <t>Umývadlo na stenu pre imobilných (Ui)</t>
  </si>
  <si>
    <t>725 31-2200</t>
  </si>
  <si>
    <t>Montáž drezov všetkých rozmerov a typov</t>
  </si>
  <si>
    <t>725 33-9101</t>
  </si>
  <si>
    <t>Montáž výleviek keramických bez splach.nádrže</t>
  </si>
  <si>
    <t>725 81-9402</t>
  </si>
  <si>
    <t>Montáž rohových ventilov G 1/2</t>
  </si>
  <si>
    <t>MAT 4223D0231R</t>
  </si>
  <si>
    <t>Rohový ventil G 1/2</t>
  </si>
  <si>
    <t>Samouzatvárací tlačný nástenný ventil Quik</t>
  </si>
  <si>
    <t>725 82-0600</t>
  </si>
  <si>
    <t>Batéria drezová jednopáková nástenná, štandardná kvalita</t>
  </si>
  <si>
    <t>725 82-0700</t>
  </si>
  <si>
    <t>Batéria drezová jednopáková do 1 otvoru, štandardná kvalita</t>
  </si>
  <si>
    <t>725 82-1300</t>
  </si>
  <si>
    <t>Batéria umývadlová jednopáková do 1 otvoru, štand. kvalita</t>
  </si>
  <si>
    <t>725 98-0113</t>
  </si>
  <si>
    <t>Dvierka prístupové k inštaláciám 300/300, kovové lakované</t>
  </si>
  <si>
    <t>725 98-0121</t>
  </si>
  <si>
    <t>Dvierka prístupové k inštaláciám 150/150</t>
  </si>
  <si>
    <t>998 72-5101</t>
  </si>
  <si>
    <t>Presun hmôt pre zariaď.predmety obj. výšky do 6 m</t>
  </si>
  <si>
    <t>Zariaďovacie predmety spolu</t>
  </si>
  <si>
    <t>REKONŠTRUKCIA A MODERNIZÁCIA STREDISKA PRAKTICKÉHO VYUČOVANIA</t>
  </si>
  <si>
    <t>P.O.Hviezdoslava 230/13, Zvolen</t>
  </si>
  <si>
    <t>Zhotovenie paženia rýh pre podz.ved.do hl.2,0 m 7,0x0,7x2=</t>
  </si>
  <si>
    <t>131 30-1109</t>
  </si>
  <si>
    <t>Príplatok za lepivosť  v hornine tr.4</t>
  </si>
  <si>
    <t>Odstránenie podkladov z kameniva do 200 m2</t>
  </si>
  <si>
    <t xml:space="preserve">Debnenie podkladných a zaisťovacích bet. blokov </t>
  </si>
  <si>
    <t>822-1</t>
  </si>
  <si>
    <t>5 - Komunikácie</t>
  </si>
  <si>
    <t>566 90-1111</t>
  </si>
  <si>
    <t>Komunikácie spolu</t>
  </si>
  <si>
    <t>8 - Rúrové vedenie</t>
  </si>
  <si>
    <t>871 27-3121</t>
  </si>
  <si>
    <t>Koleno PVC-U KGB 125/45°</t>
  </si>
  <si>
    <t>131 31-1101</t>
  </si>
  <si>
    <t>Hľbenie jám v hornine 4 do ručne,  2,0x1,5x1,35=</t>
  </si>
  <si>
    <t>132 31-1201</t>
  </si>
  <si>
    <t>Hľbenie rýh šírky nad 60 cm v horn.tr.4 ručne 7,0x0,80x0,70=</t>
  </si>
  <si>
    <t>Zhutnený obsyp potrubia bez prehod.zeminy  7,0x0,21x0,8=</t>
  </si>
  <si>
    <t>174 10-1001</t>
  </si>
  <si>
    <t>Komunikácie</t>
  </si>
  <si>
    <t>113 10-6121</t>
  </si>
  <si>
    <t>Rozobratie dlažby pre chodcov z bet.dláždic alebo tvárnic</t>
  </si>
  <si>
    <t>113 10-7111</t>
  </si>
  <si>
    <t>Lôžko pod potrubie v otv.výkope z piesku   7,0x0,8x0,1 =</t>
  </si>
  <si>
    <t>Vodorovné premiestn.výkopku do 1000m (vytl.z.) 1,3x1,12x1,32=</t>
  </si>
  <si>
    <t>Zhutnený zásyp jám a rýh do 100 m3,  4,05+3,92-1,92 =</t>
  </si>
  <si>
    <t>D.2 Zdravotno-technické inštalácie</t>
  </si>
  <si>
    <t>D.2  Zdravotno-technické inštalácie</t>
  </si>
  <si>
    <t>Časť :</t>
  </si>
  <si>
    <t>832-1</t>
  </si>
  <si>
    <t>Montáž odlučovačov tukov</t>
  </si>
  <si>
    <t>386 94-2111</t>
  </si>
  <si>
    <t>452 31-1151</t>
  </si>
  <si>
    <t>Dodávka odlučovaču tukov</t>
  </si>
  <si>
    <t>Podkladová doska a obmúrovka z betónu v otvorenom výkope</t>
  </si>
  <si>
    <t>Cenník Aqex</t>
  </si>
  <si>
    <t>Zvislé konštrukcie</t>
  </si>
  <si>
    <t>Zvislé konštrukcie spolu</t>
  </si>
  <si>
    <t>(1,30+1,12) x 2 x 1,32 =</t>
  </si>
  <si>
    <t>(LTC1) bet.tr. C25/30    1,30x1,12x1,32-1,00x0,82x1,17 =</t>
  </si>
  <si>
    <t>452 35-1101</t>
  </si>
  <si>
    <t>Dodávka  poklopu z rebrovaného plechu, zatepleného</t>
  </si>
  <si>
    <t>Vyspravenie podkladu po prekopoch štrkopieskom</t>
  </si>
  <si>
    <t>596 84-1111</t>
  </si>
  <si>
    <t>Kladenie betónovej dlažby do lôžka z cem.malty</t>
  </si>
  <si>
    <t>Redukcia 125/110</t>
  </si>
  <si>
    <t>Nalepovacia odbočka 200/125</t>
  </si>
  <si>
    <t>Rúrové vedenie</t>
  </si>
  <si>
    <t>Rúrové vedenie spolu</t>
  </si>
  <si>
    <t>721 17-4041</t>
  </si>
  <si>
    <t>Potrubie kanalizačné z PP pripojovacie DN32</t>
  </si>
  <si>
    <t>Privzdušňovací ventil HL 905N ECO</t>
  </si>
  <si>
    <t>Podlahový vtok HL 510 NPrG</t>
  </si>
  <si>
    <t>Zápachová uzávierka HL 100</t>
  </si>
  <si>
    <t>Montáž výrobkov HL (10% z ceny)</t>
  </si>
  <si>
    <t>Umývadlo na stenu keramické s krytom na sifón, 600mm (U1)</t>
  </si>
  <si>
    <t>725 21-1623</t>
  </si>
  <si>
    <t>725 21-3311</t>
  </si>
  <si>
    <t>Umývadlo zabudované vč. upevňovacieho setu + sifón</t>
  </si>
  <si>
    <t>Inštalačný systém pre závesné výlevky, Geberit Duofix</t>
  </si>
  <si>
    <t>Výlevka keramická (Brenta) vrátane mriežky</t>
  </si>
  <si>
    <t>Radarový splachovač na pisoár</t>
  </si>
  <si>
    <t>Plastová mriežka k privzdušň.ventilom</t>
  </si>
  <si>
    <t>Poznámka :</t>
  </si>
  <si>
    <t>V rozpočte ZTI nie sú zahrnuté gastro-zariadenia.</t>
  </si>
  <si>
    <t xml:space="preserve">  hmotn. v tonách</t>
  </si>
  <si>
    <t>Pripojovacoe hadice</t>
  </si>
  <si>
    <t>VÝKAZ VÝMER</t>
  </si>
  <si>
    <t>Montáž potrubia z kanaliz.rúr PVC v otvor. výkope do DN160</t>
  </si>
  <si>
    <t>Dodávka kanaliz.rúr  PVC-U 110 (SN4), KGEM dĺžky 1,0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</si>
</sst>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0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name val="Arial CE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sz val="10"/>
      <color indexed="56"/>
      <name val="Arial CE"/>
      <charset val="238"/>
    </font>
    <font>
      <sz val="10"/>
      <color indexed="60"/>
      <name val="Arial CE"/>
      <charset val="238"/>
    </font>
    <font>
      <b/>
      <sz val="10"/>
      <color indexed="12"/>
      <name val="Arial CE"/>
      <charset val="238"/>
    </font>
    <font>
      <sz val="10"/>
      <color indexed="12"/>
      <name val="Arial CE"/>
      <charset val="238"/>
    </font>
    <font>
      <sz val="11"/>
      <color indexed="60"/>
      <name val="Arial CE"/>
      <charset val="238"/>
    </font>
    <font>
      <b/>
      <sz val="10"/>
      <color indexed="60"/>
      <name val="Arial CE"/>
      <charset val="238"/>
    </font>
    <font>
      <b/>
      <sz val="11"/>
      <name val="Arial CE"/>
      <charset val="238"/>
    </font>
    <font>
      <sz val="10"/>
      <name val="Arial"/>
      <family val="2"/>
      <charset val="238"/>
    </font>
    <font>
      <sz val="10"/>
      <color indexed="60"/>
      <name val="Arial"/>
      <family val="2"/>
      <charset val="238"/>
    </font>
    <font>
      <sz val="10"/>
      <color indexed="16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indexed="56"/>
      <name val="Arial"/>
      <family val="2"/>
      <charset val="238"/>
    </font>
    <font>
      <sz val="10"/>
      <color indexed="12"/>
      <name val="Arial"/>
      <family val="2"/>
      <charset val="238"/>
    </font>
    <font>
      <b/>
      <sz val="10"/>
      <color indexed="12"/>
      <name val="Arial"/>
      <family val="2"/>
      <charset val="238"/>
    </font>
    <font>
      <b/>
      <sz val="10"/>
      <color indexed="6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4" tint="-0.249977111117893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16" fillId="0" borderId="0"/>
  </cellStyleXfs>
  <cellXfs count="208">
    <xf numFmtId="0" fontId="0" fillId="0" borderId="0" xfId="0"/>
    <xf numFmtId="0" fontId="1" fillId="0" borderId="0" xfId="1" applyFill="1" applyAlignment="1">
      <alignment horizontal="right"/>
    </xf>
    <xf numFmtId="0" fontId="0" fillId="0" borderId="0" xfId="0"/>
    <xf numFmtId="0" fontId="1" fillId="0" borderId="0" xfId="1"/>
    <xf numFmtId="0" fontId="1" fillId="0" borderId="1" xfId="1" applyFont="1" applyBorder="1" applyAlignment="1">
      <alignment horizontal="center"/>
    </xf>
    <xf numFmtId="0" fontId="1" fillId="0" borderId="0" xfId="1" applyFont="1" applyFill="1" applyAlignment="1">
      <alignment horizontal="center"/>
    </xf>
    <xf numFmtId="0" fontId="1" fillId="0" borderId="2" xfId="1" applyFont="1" applyBorder="1" applyAlignment="1">
      <alignment horizontal="center"/>
    </xf>
    <xf numFmtId="0" fontId="1" fillId="0" borderId="3" xfId="1" applyFont="1" applyBorder="1" applyAlignment="1">
      <alignment horizontal="center"/>
    </xf>
    <xf numFmtId="0" fontId="1" fillId="0" borderId="0" xfId="1" applyFill="1"/>
    <xf numFmtId="0" fontId="5" fillId="0" borderId="0" xfId="1" applyFont="1" applyFill="1"/>
    <xf numFmtId="0" fontId="1" fillId="0" borderId="2" xfId="1" applyFont="1" applyBorder="1" applyAlignment="1">
      <alignment horizontal="left" indent="1"/>
    </xf>
    <xf numFmtId="2" fontId="5" fillId="0" borderId="2" xfId="1" applyNumberFormat="1" applyFont="1" applyBorder="1"/>
    <xf numFmtId="2" fontId="5" fillId="0" borderId="3" xfId="1" applyNumberFormat="1" applyFont="1" applyBorder="1"/>
    <xf numFmtId="0" fontId="1" fillId="0" borderId="0" xfId="1" applyFill="1" applyAlignment="1">
      <alignment horizontal="center"/>
    </xf>
    <xf numFmtId="2" fontId="1" fillId="0" borderId="0" xfId="1" applyNumberFormat="1" applyFill="1"/>
    <xf numFmtId="0" fontId="5" fillId="0" borderId="0" xfId="1" applyFont="1" applyFill="1" applyAlignment="1">
      <alignment horizontal="center"/>
    </xf>
    <xf numFmtId="2" fontId="5" fillId="0" borderId="0" xfId="1" applyNumberFormat="1" applyFont="1" applyFill="1"/>
    <xf numFmtId="0" fontId="3" fillId="0" borderId="0" xfId="1" applyFont="1" applyFill="1" applyAlignment="1">
      <alignment horizontal="left" indent="1"/>
    </xf>
    <xf numFmtId="0" fontId="1" fillId="0" borderId="2" xfId="1" applyBorder="1" applyAlignment="1">
      <alignment horizontal="left" indent="1"/>
    </xf>
    <xf numFmtId="0" fontId="1" fillId="0" borderId="5" xfId="1" applyFont="1" applyBorder="1"/>
    <xf numFmtId="0" fontId="1" fillId="0" borderId="5" xfId="1" applyFont="1" applyBorder="1" applyAlignment="1">
      <alignment horizontal="center"/>
    </xf>
    <xf numFmtId="2" fontId="1" fillId="0" borderId="5" xfId="1" applyNumberFormat="1" applyFont="1" applyBorder="1"/>
    <xf numFmtId="0" fontId="1" fillId="0" borderId="0" xfId="1" applyFont="1" applyBorder="1" applyAlignment="1">
      <alignment horizontal="left" indent="1"/>
    </xf>
    <xf numFmtId="0" fontId="1" fillId="0" borderId="0" xfId="1" applyFont="1" applyBorder="1" applyAlignment="1">
      <alignment horizontal="center"/>
    </xf>
    <xf numFmtId="2" fontId="1" fillId="0" borderId="0" xfId="1" applyNumberFormat="1" applyFont="1" applyBorder="1" applyAlignment="1">
      <alignment horizontal="center"/>
    </xf>
    <xf numFmtId="164" fontId="1" fillId="0" borderId="9" xfId="1" applyNumberFormat="1" applyBorder="1" applyAlignment="1">
      <alignment horizontal="center"/>
    </xf>
    <xf numFmtId="0" fontId="1" fillId="0" borderId="10" xfId="1" applyFont="1" applyBorder="1"/>
    <xf numFmtId="0" fontId="1" fillId="0" borderId="10" xfId="1" applyFont="1" applyBorder="1" applyAlignment="1">
      <alignment horizontal="center"/>
    </xf>
    <xf numFmtId="2" fontId="1" fillId="0" borderId="10" xfId="1" applyNumberFormat="1" applyFont="1" applyBorder="1"/>
    <xf numFmtId="164" fontId="1" fillId="0" borderId="12" xfId="1" applyNumberFormat="1" applyBorder="1"/>
    <xf numFmtId="0" fontId="1" fillId="0" borderId="6" xfId="1" applyFont="1" applyBorder="1" applyAlignment="1">
      <alignment horizontal="center"/>
    </xf>
    <xf numFmtId="0" fontId="1" fillId="0" borderId="11" xfId="1" applyFont="1" applyBorder="1" applyAlignment="1">
      <alignment horizontal="center"/>
    </xf>
    <xf numFmtId="164" fontId="6" fillId="0" borderId="0" xfId="1" applyNumberFormat="1" applyFont="1" applyFill="1"/>
    <xf numFmtId="164" fontId="1" fillId="0" borderId="13" xfId="1" applyNumberFormat="1" applyFont="1" applyBorder="1"/>
    <xf numFmtId="49" fontId="1" fillId="0" borderId="0" xfId="1" applyNumberFormat="1"/>
    <xf numFmtId="0" fontId="1" fillId="0" borderId="8" xfId="1" applyFont="1" applyBorder="1" applyAlignment="1">
      <alignment horizontal="center"/>
    </xf>
    <xf numFmtId="0" fontId="9" fillId="0" borderId="14" xfId="1" applyFont="1" applyBorder="1" applyAlignment="1">
      <alignment horizontal="center"/>
    </xf>
    <xf numFmtId="0" fontId="10" fillId="0" borderId="15" xfId="1" applyFont="1" applyBorder="1" applyAlignment="1">
      <alignment horizontal="left" indent="1"/>
    </xf>
    <xf numFmtId="0" fontId="6" fillId="0" borderId="15" xfId="1" applyFont="1" applyBorder="1" applyAlignment="1">
      <alignment horizontal="center"/>
    </xf>
    <xf numFmtId="2" fontId="6" fillId="0" borderId="15" xfId="1" applyNumberFormat="1" applyFont="1" applyBorder="1"/>
    <xf numFmtId="164" fontId="10" fillId="0" borderId="16" xfId="1" applyNumberFormat="1" applyFont="1" applyBorder="1"/>
    <xf numFmtId="0" fontId="3" fillId="0" borderId="19" xfId="1" applyFont="1" applyBorder="1"/>
    <xf numFmtId="164" fontId="6" fillId="0" borderId="20" xfId="1" applyNumberFormat="1" applyFont="1" applyBorder="1"/>
    <xf numFmtId="0" fontId="7" fillId="0" borderId="0" xfId="1" applyFont="1" applyFill="1" applyAlignment="1"/>
    <xf numFmtId="0" fontId="4" fillId="0" borderId="0" xfId="1" applyFont="1" applyFill="1" applyAlignment="1"/>
    <xf numFmtId="0" fontId="11" fillId="0" borderId="0" xfId="1" applyFont="1" applyFill="1" applyAlignment="1"/>
    <xf numFmtId="0" fontId="8" fillId="2" borderId="0" xfId="1" applyFont="1" applyFill="1" applyAlignment="1">
      <alignment horizontal="center"/>
    </xf>
    <xf numFmtId="0" fontId="12" fillId="2" borderId="1" xfId="1" applyFont="1" applyFill="1" applyBorder="1" applyAlignment="1">
      <alignment horizontal="center"/>
    </xf>
    <xf numFmtId="0" fontId="12" fillId="2" borderId="1" xfId="1" applyFont="1" applyFill="1" applyBorder="1" applyAlignment="1">
      <alignment horizontal="left"/>
    </xf>
    <xf numFmtId="0" fontId="12" fillId="2" borderId="1" xfId="1" applyFont="1" applyFill="1" applyBorder="1"/>
    <xf numFmtId="2" fontId="12" fillId="2" borderId="1" xfId="1" applyNumberFormat="1" applyFont="1" applyFill="1" applyBorder="1"/>
    <xf numFmtId="165" fontId="12" fillId="2" borderId="1" xfId="1" applyNumberFormat="1" applyFont="1" applyFill="1" applyBorder="1"/>
    <xf numFmtId="2" fontId="14" fillId="2" borderId="1" xfId="1" applyNumberFormat="1" applyFont="1" applyFill="1" applyBorder="1"/>
    <xf numFmtId="165" fontId="13" fillId="2" borderId="1" xfId="1" applyNumberFormat="1" applyFont="1" applyFill="1" applyBorder="1"/>
    <xf numFmtId="0" fontId="2" fillId="0" borderId="0" xfId="1" applyFont="1" applyFill="1" applyAlignment="1"/>
    <xf numFmtId="0" fontId="12" fillId="2" borderId="14" xfId="1" applyFont="1" applyFill="1" applyBorder="1" applyAlignment="1">
      <alignment horizontal="center"/>
    </xf>
    <xf numFmtId="0" fontId="12" fillId="2" borderId="14" xfId="1" applyFont="1" applyFill="1" applyBorder="1"/>
    <xf numFmtId="0" fontId="15" fillId="2" borderId="4" xfId="1" applyFont="1" applyFill="1" applyBorder="1"/>
    <xf numFmtId="165" fontId="12" fillId="2" borderId="14" xfId="1" applyNumberFormat="1" applyFont="1" applyFill="1" applyBorder="1"/>
    <xf numFmtId="164" fontId="1" fillId="0" borderId="29" xfId="1" applyNumberFormat="1" applyFont="1" applyBorder="1"/>
    <xf numFmtId="2" fontId="12" fillId="2" borderId="21" xfId="1" applyNumberFormat="1" applyFont="1" applyFill="1" applyBorder="1"/>
    <xf numFmtId="0" fontId="12" fillId="2" borderId="21" xfId="1" applyFont="1" applyFill="1" applyBorder="1"/>
    <xf numFmtId="165" fontId="13" fillId="2" borderId="21" xfId="1" applyNumberFormat="1" applyFont="1" applyFill="1" applyBorder="1"/>
    <xf numFmtId="0" fontId="15" fillId="2" borderId="1" xfId="1" applyFont="1" applyFill="1" applyBorder="1" applyAlignment="1">
      <alignment horizontal="left"/>
    </xf>
    <xf numFmtId="165" fontId="12" fillId="2" borderId="21" xfId="1" applyNumberFormat="1" applyFont="1" applyFill="1" applyBorder="1"/>
    <xf numFmtId="0" fontId="12" fillId="2" borderId="0" xfId="1" applyFont="1" applyFill="1"/>
    <xf numFmtId="0" fontId="12" fillId="0" borderId="0" xfId="1" applyFont="1" applyFill="1" applyAlignment="1">
      <alignment horizontal="center"/>
    </xf>
    <xf numFmtId="0" fontId="12" fillId="0" borderId="0" xfId="1" applyFont="1" applyFill="1" applyAlignment="1"/>
    <xf numFmtId="0" fontId="12" fillId="2" borderId="0" xfId="1" applyFont="1" applyFill="1" applyAlignment="1">
      <alignment horizontal="center"/>
    </xf>
    <xf numFmtId="2" fontId="17" fillId="2" borderId="0" xfId="1" applyNumberFormat="1" applyFont="1" applyFill="1"/>
    <xf numFmtId="2" fontId="12" fillId="2" borderId="0" xfId="1" applyNumberFormat="1" applyFont="1" applyFill="1"/>
    <xf numFmtId="49" fontId="12" fillId="2" borderId="0" xfId="1" applyNumberFormat="1" applyFont="1" applyFill="1"/>
    <xf numFmtId="164" fontId="13" fillId="2" borderId="0" xfId="1" applyNumberFormat="1" applyFont="1" applyFill="1"/>
    <xf numFmtId="0" fontId="18" fillId="2" borderId="0" xfId="1" applyFont="1" applyFill="1" applyAlignment="1">
      <alignment horizontal="center"/>
    </xf>
    <xf numFmtId="0" fontId="19" fillId="2" borderId="0" xfId="1" applyFont="1" applyFill="1" applyAlignment="1"/>
    <xf numFmtId="0" fontId="12" fillId="2" borderId="22" xfId="1" applyFont="1" applyFill="1" applyBorder="1"/>
    <xf numFmtId="0" fontId="12" fillId="2" borderId="4" xfId="1" applyFont="1" applyFill="1" applyBorder="1"/>
    <xf numFmtId="2" fontId="12" fillId="2" borderId="4" xfId="1" applyNumberFormat="1" applyFont="1" applyFill="1" applyBorder="1"/>
    <xf numFmtId="0" fontId="12" fillId="2" borderId="23" xfId="1" applyFont="1" applyFill="1" applyBorder="1"/>
    <xf numFmtId="0" fontId="12" fillId="2" borderId="24" xfId="1" applyFont="1" applyFill="1" applyBorder="1"/>
    <xf numFmtId="0" fontId="12" fillId="2" borderId="25" xfId="1" applyFont="1" applyFill="1" applyBorder="1"/>
    <xf numFmtId="0" fontId="12" fillId="2" borderId="26" xfId="1" applyFont="1" applyFill="1" applyBorder="1"/>
    <xf numFmtId="0" fontId="12" fillId="2" borderId="27" xfId="1" applyFont="1" applyFill="1" applyBorder="1"/>
    <xf numFmtId="0" fontId="12" fillId="2" borderId="4" xfId="1" applyFont="1" applyFill="1" applyBorder="1" applyAlignment="1">
      <alignment horizontal="center"/>
    </xf>
    <xf numFmtId="0" fontId="20" fillId="2" borderId="4" xfId="1" applyFont="1" applyFill="1" applyBorder="1"/>
    <xf numFmtId="164" fontId="20" fillId="2" borderId="4" xfId="1" applyNumberFormat="1" applyFont="1" applyFill="1" applyBorder="1"/>
    <xf numFmtId="0" fontId="15" fillId="2" borderId="1" xfId="1" applyFont="1" applyFill="1" applyBorder="1"/>
    <xf numFmtId="164" fontId="12" fillId="2" borderId="1" xfId="1" applyNumberFormat="1" applyFont="1" applyFill="1" applyBorder="1"/>
    <xf numFmtId="0" fontId="21" fillId="2" borderId="1" xfId="2" applyFont="1" applyFill="1" applyBorder="1" applyAlignment="1">
      <alignment horizontal="center"/>
    </xf>
    <xf numFmtId="0" fontId="12" fillId="2" borderId="1" xfId="2" applyFont="1" applyFill="1" applyBorder="1" applyAlignment="1">
      <alignment horizontal="left"/>
    </xf>
    <xf numFmtId="0" fontId="12" fillId="2" borderId="1" xfId="2" applyFont="1" applyFill="1" applyBorder="1"/>
    <xf numFmtId="0" fontId="12" fillId="2" borderId="1" xfId="2" applyFont="1" applyFill="1" applyBorder="1" applyAlignment="1">
      <alignment horizontal="center"/>
    </xf>
    <xf numFmtId="0" fontId="12" fillId="0" borderId="1" xfId="1" applyFont="1" applyBorder="1" applyAlignment="1">
      <alignment horizontal="center"/>
    </xf>
    <xf numFmtId="0" fontId="12" fillId="0" borderId="1" xfId="1" applyFont="1" applyBorder="1"/>
    <xf numFmtId="164" fontId="13" fillId="2" borderId="1" xfId="1" applyNumberFormat="1" applyFont="1" applyFill="1" applyBorder="1"/>
    <xf numFmtId="0" fontId="21" fillId="2" borderId="1" xfId="0" applyFont="1" applyFill="1" applyBorder="1" applyAlignment="1">
      <alignment horizontal="center"/>
    </xf>
    <xf numFmtId="0" fontId="12" fillId="2" borderId="1" xfId="0" applyFont="1" applyFill="1" applyBorder="1"/>
    <xf numFmtId="0" fontId="12" fillId="2" borderId="1" xfId="0" applyFont="1" applyFill="1" applyBorder="1" applyAlignment="1">
      <alignment horizontal="center"/>
    </xf>
    <xf numFmtId="0" fontId="21" fillId="2" borderId="21" xfId="0" applyFont="1" applyFill="1" applyBorder="1" applyAlignment="1">
      <alignment horizontal="center"/>
    </xf>
    <xf numFmtId="0" fontId="12" fillId="2" borderId="21" xfId="0" applyFont="1" applyFill="1" applyBorder="1"/>
    <xf numFmtId="0" fontId="12" fillId="2" borderId="21" xfId="0" applyFont="1" applyFill="1" applyBorder="1" applyAlignment="1">
      <alignment horizontal="center"/>
    </xf>
    <xf numFmtId="0" fontId="12" fillId="2" borderId="4" xfId="1" applyFont="1" applyFill="1" applyBorder="1" applyAlignment="1">
      <alignment horizontal="left"/>
    </xf>
    <xf numFmtId="165" fontId="15" fillId="2" borderId="4" xfId="1" applyNumberFormat="1" applyFont="1" applyFill="1" applyBorder="1"/>
    <xf numFmtId="165" fontId="22" fillId="2" borderId="4" xfId="1" applyNumberFormat="1" applyFont="1" applyFill="1" applyBorder="1"/>
    <xf numFmtId="0" fontId="12" fillId="2" borderId="31" xfId="1" applyFont="1" applyFill="1" applyBorder="1" applyAlignment="1">
      <alignment horizontal="center"/>
    </xf>
    <xf numFmtId="0" fontId="12" fillId="2" borderId="31" xfId="1" applyFont="1" applyFill="1" applyBorder="1" applyAlignment="1">
      <alignment horizontal="left"/>
    </xf>
    <xf numFmtId="0" fontId="15" fillId="2" borderId="31" xfId="1" applyFont="1" applyFill="1" applyBorder="1"/>
    <xf numFmtId="2" fontId="12" fillId="2" borderId="31" xfId="1" applyNumberFormat="1" applyFont="1" applyFill="1" applyBorder="1"/>
    <xf numFmtId="0" fontId="21" fillId="0" borderId="1" xfId="2" applyFont="1" applyBorder="1" applyAlignment="1">
      <alignment horizontal="center"/>
    </xf>
    <xf numFmtId="0" fontId="21" fillId="2" borderId="1" xfId="2" applyFont="1" applyFill="1" applyBorder="1" applyAlignment="1">
      <alignment horizontal="left"/>
    </xf>
    <xf numFmtId="0" fontId="21" fillId="0" borderId="1" xfId="2" applyFont="1" applyFill="1" applyBorder="1"/>
    <xf numFmtId="2" fontId="12" fillId="2" borderId="1" xfId="2" applyNumberFormat="1" applyFont="1" applyFill="1" applyBorder="1"/>
    <xf numFmtId="0" fontId="21" fillId="2" borderId="1" xfId="0" applyFont="1" applyFill="1" applyBorder="1"/>
    <xf numFmtId="2" fontId="21" fillId="0" borderId="1" xfId="0" applyNumberFormat="1" applyFont="1" applyBorder="1"/>
    <xf numFmtId="0" fontId="21" fillId="0" borderId="21" xfId="2" applyFont="1" applyBorder="1" applyAlignment="1">
      <alignment horizontal="center"/>
    </xf>
    <xf numFmtId="0" fontId="21" fillId="2" borderId="21" xfId="0" applyFont="1" applyFill="1" applyBorder="1"/>
    <xf numFmtId="2" fontId="21" fillId="0" borderId="21" xfId="0" applyNumberFormat="1" applyFont="1" applyBorder="1"/>
    <xf numFmtId="0" fontId="12" fillId="2" borderId="31" xfId="1" applyFont="1" applyFill="1" applyBorder="1"/>
    <xf numFmtId="165" fontId="15" fillId="2" borderId="31" xfId="1" applyNumberFormat="1" applyFont="1" applyFill="1" applyBorder="1"/>
    <xf numFmtId="0" fontId="21" fillId="0" borderId="1" xfId="0" applyFont="1" applyBorder="1"/>
    <xf numFmtId="0" fontId="22" fillId="0" borderId="1" xfId="0" applyFont="1" applyBorder="1"/>
    <xf numFmtId="0" fontId="15" fillId="0" borderId="1" xfId="0" applyFont="1" applyBorder="1"/>
    <xf numFmtId="0" fontId="21" fillId="0" borderId="1" xfId="0" applyFont="1" applyBorder="1" applyAlignment="1">
      <alignment horizontal="left"/>
    </xf>
    <xf numFmtId="0" fontId="21" fillId="0" borderId="31" xfId="0" applyFont="1" applyBorder="1"/>
    <xf numFmtId="165" fontId="21" fillId="0" borderId="1" xfId="0" applyNumberFormat="1" applyFont="1" applyBorder="1"/>
    <xf numFmtId="0" fontId="12" fillId="0" borderId="1" xfId="0" applyFont="1" applyBorder="1"/>
    <xf numFmtId="2" fontId="12" fillId="0" borderId="1" xfId="0" applyNumberFormat="1" applyFont="1" applyBorder="1"/>
    <xf numFmtId="165" fontId="12" fillId="0" borderId="1" xfId="0" applyNumberFormat="1" applyFont="1" applyBorder="1"/>
    <xf numFmtId="0" fontId="21" fillId="0" borderId="4" xfId="0" applyFont="1" applyBorder="1"/>
    <xf numFmtId="0" fontId="22" fillId="0" borderId="4" xfId="0" applyFont="1" applyBorder="1"/>
    <xf numFmtId="2" fontId="21" fillId="0" borderId="4" xfId="0" applyNumberFormat="1" applyFont="1" applyBorder="1"/>
    <xf numFmtId="165" fontId="15" fillId="0" borderId="4" xfId="0" applyNumberFormat="1" applyFont="1" applyBorder="1"/>
    <xf numFmtId="0" fontId="15" fillId="0" borderId="1" xfId="2" applyFont="1" applyFill="1" applyBorder="1"/>
    <xf numFmtId="0" fontId="21" fillId="2" borderId="1" xfId="2" applyFont="1" applyFill="1" applyBorder="1"/>
    <xf numFmtId="0" fontId="20" fillId="2" borderId="1" xfId="1" applyFont="1" applyFill="1" applyBorder="1"/>
    <xf numFmtId="0" fontId="13" fillId="2" borderId="1" xfId="1" applyFont="1" applyFill="1" applyBorder="1" applyAlignment="1">
      <alignment horizontal="center"/>
    </xf>
    <xf numFmtId="2" fontId="13" fillId="2" borderId="1" xfId="1" applyNumberFormat="1" applyFont="1" applyFill="1" applyBorder="1"/>
    <xf numFmtId="0" fontId="13" fillId="2" borderId="1" xfId="1" applyFont="1" applyFill="1" applyBorder="1"/>
    <xf numFmtId="164" fontId="20" fillId="2" borderId="1" xfId="1" applyNumberFormat="1" applyFont="1" applyFill="1" applyBorder="1"/>
    <xf numFmtId="165" fontId="12" fillId="2" borderId="1" xfId="1" applyNumberFormat="1" applyFont="1" applyFill="1" applyBorder="1" applyAlignment="1">
      <alignment horizontal="right"/>
    </xf>
    <xf numFmtId="0" fontId="12" fillId="2" borderId="21" xfId="1" applyFont="1" applyFill="1" applyBorder="1" applyAlignment="1">
      <alignment horizontal="center"/>
    </xf>
    <xf numFmtId="165" fontId="12" fillId="2" borderId="14" xfId="1" applyNumberFormat="1" applyFont="1" applyFill="1" applyBorder="1" applyAlignment="1">
      <alignment horizontal="right"/>
    </xf>
    <xf numFmtId="165" fontId="12" fillId="2" borderId="4" xfId="1" applyNumberFormat="1" applyFont="1" applyFill="1" applyBorder="1"/>
    <xf numFmtId="165" fontId="15" fillId="2" borderId="4" xfId="1" applyNumberFormat="1" applyFont="1" applyFill="1" applyBorder="1" applyAlignment="1">
      <alignment horizontal="right"/>
    </xf>
    <xf numFmtId="0" fontId="12" fillId="2" borderId="28" xfId="1" applyFont="1" applyFill="1" applyBorder="1" applyAlignment="1">
      <alignment horizontal="center"/>
    </xf>
    <xf numFmtId="1" fontId="12" fillId="2" borderId="1" xfId="1" applyNumberFormat="1" applyFont="1" applyFill="1" applyBorder="1"/>
    <xf numFmtId="0" fontId="12" fillId="0" borderId="4" xfId="1" applyFont="1" applyBorder="1" applyAlignment="1">
      <alignment horizontal="center"/>
    </xf>
    <xf numFmtId="0" fontId="12" fillId="0" borderId="16" xfId="1" applyFont="1" applyFill="1" applyBorder="1"/>
    <xf numFmtId="0" fontId="12" fillId="0" borderId="4" xfId="1" applyFont="1" applyFill="1" applyBorder="1"/>
    <xf numFmtId="0" fontId="12" fillId="0" borderId="4" xfId="1" applyFont="1" applyFill="1" applyBorder="1" applyAlignment="1">
      <alignment horizontal="center"/>
    </xf>
    <xf numFmtId="2" fontId="12" fillId="0" borderId="4" xfId="1" applyNumberFormat="1" applyFont="1" applyFill="1" applyBorder="1"/>
    <xf numFmtId="165" fontId="12" fillId="0" borderId="4" xfId="1" applyNumberFormat="1" applyFont="1" applyFill="1" applyBorder="1"/>
    <xf numFmtId="0" fontId="12" fillId="0" borderId="13" xfId="1" applyFont="1" applyFill="1" applyBorder="1"/>
    <xf numFmtId="0" fontId="12" fillId="0" borderId="1" xfId="1" applyFont="1" applyFill="1" applyBorder="1"/>
    <xf numFmtId="0" fontId="12" fillId="0" borderId="1" xfId="1" applyFont="1" applyFill="1" applyBorder="1" applyAlignment="1">
      <alignment horizontal="center"/>
    </xf>
    <xf numFmtId="164" fontId="12" fillId="0" borderId="1" xfId="1" applyNumberFormat="1" applyFont="1" applyFill="1" applyBorder="1"/>
    <xf numFmtId="2" fontId="12" fillId="0" borderId="1" xfId="1" applyNumberFormat="1" applyFont="1" applyFill="1" applyBorder="1"/>
    <xf numFmtId="165" fontId="12" fillId="0" borderId="1" xfId="1" applyNumberFormat="1" applyFont="1" applyFill="1" applyBorder="1"/>
    <xf numFmtId="0" fontId="12" fillId="0" borderId="13" xfId="1" applyFont="1" applyFill="1" applyBorder="1" applyAlignment="1">
      <alignment horizontal="left"/>
    </xf>
    <xf numFmtId="0" fontId="15" fillId="0" borderId="1" xfId="1" applyFont="1" applyFill="1" applyBorder="1"/>
    <xf numFmtId="0" fontId="12" fillId="0" borderId="0" xfId="1" applyFont="1" applyBorder="1" applyAlignment="1">
      <alignment horizontal="center"/>
    </xf>
    <xf numFmtId="164" fontId="13" fillId="0" borderId="0" xfId="1" applyNumberFormat="1" applyFont="1" applyBorder="1"/>
    <xf numFmtId="0" fontId="13" fillId="0" borderId="14" xfId="1" applyFont="1" applyBorder="1" applyAlignment="1">
      <alignment horizontal="center"/>
    </xf>
    <xf numFmtId="0" fontId="20" fillId="0" borderId="15" xfId="1" applyFont="1" applyBorder="1" applyAlignment="1">
      <alignment horizontal="left" indent="1"/>
    </xf>
    <xf numFmtId="164" fontId="20" fillId="0" borderId="13" xfId="1" applyNumberFormat="1" applyFont="1" applyBorder="1"/>
    <xf numFmtId="0" fontId="12" fillId="0" borderId="2" xfId="1" applyFont="1" applyBorder="1" applyAlignment="1">
      <alignment horizontal="left" indent="1"/>
    </xf>
    <xf numFmtId="0" fontId="12" fillId="0" borderId="2" xfId="1" applyFont="1" applyBorder="1" applyAlignment="1">
      <alignment horizontal="center"/>
    </xf>
    <xf numFmtId="2" fontId="12" fillId="0" borderId="2" xfId="1" applyNumberFormat="1" applyFont="1" applyBorder="1"/>
    <xf numFmtId="164" fontId="12" fillId="0" borderId="13" xfId="1" applyNumberFormat="1" applyFont="1" applyBorder="1"/>
    <xf numFmtId="0" fontId="12" fillId="0" borderId="17" xfId="1" applyFont="1" applyBorder="1" applyAlignment="1">
      <alignment horizontal="center"/>
    </xf>
    <xf numFmtId="164" fontId="13" fillId="0" borderId="20" xfId="1" applyNumberFormat="1" applyFont="1" applyBorder="1"/>
    <xf numFmtId="0" fontId="12" fillId="0" borderId="0" xfId="1" applyFont="1" applyFill="1" applyAlignment="1">
      <alignment horizontal="left" indent="1"/>
    </xf>
    <xf numFmtId="2" fontId="17" fillId="0" borderId="0" xfId="1" applyNumberFormat="1" applyFont="1" applyFill="1"/>
    <xf numFmtId="0" fontId="12" fillId="0" borderId="0" xfId="1" applyFont="1"/>
    <xf numFmtId="0" fontId="23" fillId="0" borderId="18" xfId="1" applyFont="1" applyFill="1" applyBorder="1" applyAlignment="1">
      <alignment horizontal="center"/>
    </xf>
    <xf numFmtId="0" fontId="23" fillId="0" borderId="19" xfId="1" applyFont="1" applyFill="1" applyBorder="1" applyAlignment="1">
      <alignment horizontal="center"/>
    </xf>
    <xf numFmtId="2" fontId="23" fillId="0" borderId="19" xfId="1" applyNumberFormat="1" applyFont="1" applyFill="1" applyBorder="1"/>
    <xf numFmtId="0" fontId="12" fillId="0" borderId="20" xfId="1" applyFont="1" applyBorder="1"/>
    <xf numFmtId="0" fontId="15" fillId="0" borderId="0" xfId="1" applyFont="1" applyBorder="1" applyAlignment="1">
      <alignment horizontal="left" indent="1"/>
    </xf>
    <xf numFmtId="0" fontId="17" fillId="0" borderId="0" xfId="1" applyFont="1" applyBorder="1" applyAlignment="1">
      <alignment horizontal="center"/>
    </xf>
    <xf numFmtId="2" fontId="17" fillId="0" borderId="0" xfId="1" applyNumberFormat="1" applyFont="1" applyBorder="1"/>
    <xf numFmtId="0" fontId="13" fillId="0" borderId="15" xfId="1" applyFont="1" applyBorder="1" applyAlignment="1">
      <alignment horizontal="center"/>
    </xf>
    <xf numFmtId="2" fontId="13" fillId="0" borderId="15" xfId="1" applyNumberFormat="1" applyFont="1" applyBorder="1"/>
    <xf numFmtId="0" fontId="15" fillId="0" borderId="18" xfId="1" applyFont="1" applyBorder="1" applyAlignment="1">
      <alignment horizontal="left" indent="1"/>
    </xf>
    <xf numFmtId="0" fontId="17" fillId="0" borderId="19" xfId="1" applyFont="1" applyBorder="1" applyAlignment="1">
      <alignment horizontal="center"/>
    </xf>
    <xf numFmtId="2" fontId="17" fillId="0" borderId="19" xfId="1" applyNumberFormat="1" applyFont="1" applyBorder="1"/>
    <xf numFmtId="0" fontId="15" fillId="0" borderId="18" xfId="1" applyFont="1" applyFill="1" applyBorder="1" applyAlignment="1">
      <alignment horizontal="left" indent="1"/>
    </xf>
    <xf numFmtId="165" fontId="15" fillId="0" borderId="1" xfId="0" applyNumberFormat="1" applyFont="1" applyBorder="1"/>
    <xf numFmtId="0" fontId="15" fillId="0" borderId="1" xfId="2" applyFont="1" applyFill="1" applyBorder="1" applyAlignment="1">
      <alignment horizontal="left"/>
    </xf>
    <xf numFmtId="0" fontId="21" fillId="2" borderId="1" xfId="2" applyFont="1" applyFill="1" applyBorder="1" applyAlignment="1"/>
    <xf numFmtId="0" fontId="21" fillId="2" borderId="14" xfId="0" applyFont="1" applyFill="1" applyBorder="1"/>
    <xf numFmtId="0" fontId="21" fillId="2" borderId="14" xfId="2" applyFont="1" applyFill="1" applyBorder="1" applyAlignment="1">
      <alignment horizontal="left"/>
    </xf>
    <xf numFmtId="0" fontId="21" fillId="2" borderId="14" xfId="2" applyFont="1" applyFill="1" applyBorder="1"/>
    <xf numFmtId="2" fontId="21" fillId="0" borderId="14" xfId="0" applyNumberFormat="1" applyFont="1" applyBorder="1"/>
    <xf numFmtId="165" fontId="12" fillId="0" borderId="14" xfId="0" applyNumberFormat="1" applyFont="1" applyBorder="1"/>
    <xf numFmtId="165" fontId="15" fillId="2" borderId="30" xfId="1" applyNumberFormat="1" applyFont="1" applyFill="1" applyBorder="1"/>
    <xf numFmtId="0" fontId="21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21" fillId="0" borderId="4" xfId="0" applyFont="1" applyBorder="1" applyAlignment="1">
      <alignment horizontal="center"/>
    </xf>
    <xf numFmtId="0" fontId="21" fillId="2" borderId="14" xfId="2" applyFont="1" applyFill="1" applyBorder="1" applyAlignment="1">
      <alignment horizontal="center"/>
    </xf>
    <xf numFmtId="0" fontId="1" fillId="0" borderId="17" xfId="1" applyFont="1" applyBorder="1" applyAlignment="1">
      <alignment horizontal="center"/>
    </xf>
    <xf numFmtId="0" fontId="3" fillId="0" borderId="18" xfId="1" applyFont="1" applyBorder="1" applyAlignment="1">
      <alignment horizontal="left" indent="1"/>
    </xf>
    <xf numFmtId="0" fontId="5" fillId="0" borderId="19" xfId="1" applyFont="1" applyBorder="1" applyAlignment="1">
      <alignment horizontal="center"/>
    </xf>
    <xf numFmtId="0" fontId="12" fillId="2" borderId="15" xfId="1" applyFont="1" applyFill="1" applyBorder="1"/>
    <xf numFmtId="2" fontId="12" fillId="2" borderId="15" xfId="1" applyNumberFormat="1" applyFont="1" applyFill="1" applyBorder="1"/>
    <xf numFmtId="0" fontId="12" fillId="2" borderId="0" xfId="1" applyFont="1" applyFill="1" applyBorder="1"/>
    <xf numFmtId="2" fontId="12" fillId="2" borderId="0" xfId="1" applyNumberFormat="1" applyFont="1" applyFill="1" applyBorder="1"/>
    <xf numFmtId="164" fontId="1" fillId="0" borderId="7" xfId="1" applyNumberFormat="1" applyBorder="1" applyAlignment="1">
      <alignment horizontal="right"/>
    </xf>
  </cellXfs>
  <cellStyles count="3">
    <cellStyle name="Normálna 3" xfId="2"/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8"/>
  <sheetViews>
    <sheetView tabSelected="1" topLeftCell="A135" workbookViewId="0">
      <selection activeCell="O152" sqref="O152"/>
    </sheetView>
  </sheetViews>
  <sheetFormatPr defaultRowHeight="15" x14ac:dyDescent="0.25"/>
  <cols>
    <col min="1" max="1" width="5.42578125" customWidth="1"/>
    <col min="2" max="2" width="14.28515625" customWidth="1"/>
    <col min="3" max="3" width="54.42578125" customWidth="1"/>
    <col min="4" max="4" width="5.28515625" customWidth="1"/>
    <col min="5" max="5" width="6.7109375" customWidth="1"/>
    <col min="6" max="6" width="8.140625" customWidth="1"/>
    <col min="7" max="7" width="7.7109375" customWidth="1"/>
  </cols>
  <sheetData>
    <row r="1" spans="2:7" s="2" customFormat="1" x14ac:dyDescent="0.25"/>
    <row r="2" spans="2:7" s="2" customFormat="1" x14ac:dyDescent="0.25"/>
    <row r="3" spans="2:7" s="2" customFormat="1" x14ac:dyDescent="0.25"/>
    <row r="4" spans="2:7" s="2" customFormat="1" x14ac:dyDescent="0.25"/>
    <row r="5" spans="2:7" s="2" customFormat="1" x14ac:dyDescent="0.25"/>
    <row r="6" spans="2:7" s="2" customFormat="1" x14ac:dyDescent="0.25"/>
    <row r="7" spans="2:7" s="2" customFormat="1" x14ac:dyDescent="0.25"/>
    <row r="10" spans="2:7" ht="15.75" x14ac:dyDescent="0.25">
      <c r="B10" s="13"/>
      <c r="C10" s="44" t="s">
        <v>227</v>
      </c>
      <c r="D10" s="13"/>
      <c r="E10" s="14"/>
      <c r="F10" s="8"/>
      <c r="G10" s="32"/>
    </row>
    <row r="11" spans="2:7" x14ac:dyDescent="0.25">
      <c r="B11" s="15"/>
      <c r="C11" s="9"/>
      <c r="D11" s="15"/>
      <c r="E11" s="16"/>
      <c r="F11" s="9"/>
      <c r="G11" s="32"/>
    </row>
    <row r="12" spans="2:7" s="2" customFormat="1" x14ac:dyDescent="0.25">
      <c r="B12" s="15"/>
      <c r="C12" s="9"/>
      <c r="D12" s="15"/>
      <c r="E12" s="16"/>
      <c r="F12" s="9"/>
      <c r="G12" s="32"/>
    </row>
    <row r="13" spans="2:7" x14ac:dyDescent="0.25">
      <c r="B13" s="15"/>
      <c r="C13" s="9"/>
      <c r="D13" s="15"/>
      <c r="E13" s="16"/>
      <c r="F13" s="9"/>
      <c r="G13" s="32"/>
    </row>
    <row r="14" spans="2:7" x14ac:dyDescent="0.25">
      <c r="B14" s="13" t="s">
        <v>0</v>
      </c>
      <c r="C14" s="9"/>
      <c r="D14" s="15"/>
      <c r="E14" s="16"/>
      <c r="F14" s="9"/>
      <c r="G14" s="32"/>
    </row>
    <row r="15" spans="2:7" x14ac:dyDescent="0.25">
      <c r="B15" s="45" t="s">
        <v>159</v>
      </c>
      <c r="D15" s="5"/>
      <c r="E15" s="16"/>
      <c r="F15" s="34"/>
      <c r="G15" s="32"/>
    </row>
    <row r="16" spans="2:7" s="2" customFormat="1" x14ac:dyDescent="0.25">
      <c r="B16" s="13"/>
      <c r="C16" s="45" t="s">
        <v>160</v>
      </c>
      <c r="D16" s="5"/>
      <c r="E16" s="16"/>
      <c r="F16" s="34"/>
      <c r="G16" s="32"/>
    </row>
    <row r="17" spans="1:7" x14ac:dyDescent="0.25">
      <c r="B17" s="1" t="s">
        <v>1</v>
      </c>
      <c r="C17" s="54" t="s">
        <v>2</v>
      </c>
      <c r="D17" s="5"/>
      <c r="E17" s="16"/>
      <c r="F17" s="34"/>
      <c r="G17" s="32"/>
    </row>
    <row r="18" spans="1:7" x14ac:dyDescent="0.25">
      <c r="B18" s="46" t="s">
        <v>188</v>
      </c>
      <c r="C18" s="43" t="s">
        <v>187</v>
      </c>
      <c r="D18" s="5"/>
      <c r="E18" s="16"/>
      <c r="F18" s="3"/>
      <c r="G18" s="32"/>
    </row>
    <row r="19" spans="1:7" x14ac:dyDescent="0.25">
      <c r="B19" s="30"/>
      <c r="C19" s="19"/>
      <c r="D19" s="20"/>
      <c r="E19" s="21"/>
      <c r="F19" s="207" t="s">
        <v>3</v>
      </c>
      <c r="G19" s="3"/>
    </row>
    <row r="20" spans="1:7" x14ac:dyDescent="0.25">
      <c r="B20" s="35" t="s">
        <v>4</v>
      </c>
      <c r="C20" s="22" t="s">
        <v>5</v>
      </c>
      <c r="D20" s="23"/>
      <c r="E20" s="24"/>
      <c r="F20" s="25" t="s">
        <v>6</v>
      </c>
      <c r="G20" s="3"/>
    </row>
    <row r="21" spans="1:7" x14ac:dyDescent="0.25">
      <c r="B21" s="31"/>
      <c r="C21" s="26"/>
      <c r="D21" s="27"/>
      <c r="E21" s="28"/>
      <c r="F21" s="29"/>
      <c r="G21" s="3"/>
    </row>
    <row r="22" spans="1:7" x14ac:dyDescent="0.25">
      <c r="B22" s="36" t="s">
        <v>7</v>
      </c>
      <c r="C22" s="37" t="s">
        <v>8</v>
      </c>
      <c r="D22" s="38"/>
      <c r="E22" s="39"/>
      <c r="F22" s="40">
        <f>SUM(F23:F27)</f>
        <v>5.6024081872000018</v>
      </c>
      <c r="G22" s="3"/>
    </row>
    <row r="23" spans="1:7" x14ac:dyDescent="0.25">
      <c r="B23" s="4">
        <v>1</v>
      </c>
      <c r="C23" s="10" t="s">
        <v>9</v>
      </c>
      <c r="D23" s="6"/>
      <c r="E23" s="11"/>
      <c r="F23" s="33">
        <f>G81</f>
        <v>2.1380000000000001E-3</v>
      </c>
      <c r="G23" s="3"/>
    </row>
    <row r="24" spans="1:7" s="2" customFormat="1" x14ac:dyDescent="0.25">
      <c r="B24" s="4">
        <v>3</v>
      </c>
      <c r="C24" s="10" t="s">
        <v>196</v>
      </c>
      <c r="D24" s="6"/>
      <c r="E24" s="11"/>
      <c r="F24" s="33">
        <f>G88</f>
        <v>9.5799999999999996E-2</v>
      </c>
      <c r="G24" s="3"/>
    </row>
    <row r="25" spans="1:7" x14ac:dyDescent="0.25">
      <c r="B25" s="4">
        <v>4</v>
      </c>
      <c r="C25" s="10" t="s">
        <v>10</v>
      </c>
      <c r="D25" s="6"/>
      <c r="E25" s="11"/>
      <c r="F25" s="33">
        <f>G98</f>
        <v>3.3794771872000013</v>
      </c>
      <c r="G25" s="3"/>
    </row>
    <row r="26" spans="1:7" s="2" customFormat="1" x14ac:dyDescent="0.25">
      <c r="B26" s="4">
        <v>5</v>
      </c>
      <c r="C26" s="10" t="s">
        <v>179</v>
      </c>
      <c r="D26" s="7"/>
      <c r="E26" s="12"/>
      <c r="F26" s="59">
        <f>G104</f>
        <v>2.11422</v>
      </c>
      <c r="G26" s="3"/>
    </row>
    <row r="27" spans="1:7" s="2" customFormat="1" x14ac:dyDescent="0.25">
      <c r="B27" s="4">
        <v>8</v>
      </c>
      <c r="C27" s="10" t="s">
        <v>207</v>
      </c>
      <c r="D27" s="7"/>
      <c r="E27" s="12"/>
      <c r="F27" s="59">
        <f>G113</f>
        <v>1.0773000000000001E-2</v>
      </c>
      <c r="G27" s="3"/>
    </row>
    <row r="28" spans="1:7" x14ac:dyDescent="0.25">
      <c r="B28" s="4">
        <v>99</v>
      </c>
      <c r="C28" s="18" t="s">
        <v>11</v>
      </c>
      <c r="D28" s="7"/>
      <c r="E28" s="12"/>
      <c r="F28" s="59"/>
      <c r="G28" s="3"/>
    </row>
    <row r="29" spans="1:7" x14ac:dyDescent="0.25">
      <c r="A29" s="2"/>
      <c r="B29" s="200" t="s">
        <v>12</v>
      </c>
      <c r="C29" s="201" t="s">
        <v>13</v>
      </c>
      <c r="D29" s="202"/>
      <c r="E29" s="41"/>
      <c r="F29" s="42"/>
      <c r="G29" s="32"/>
    </row>
    <row r="30" spans="1:7" x14ac:dyDescent="0.25">
      <c r="A30" s="2"/>
      <c r="B30" s="160"/>
      <c r="C30" s="178"/>
      <c r="D30" s="179"/>
      <c r="E30" s="180"/>
      <c r="F30" s="161"/>
      <c r="G30" s="32"/>
    </row>
    <row r="31" spans="1:7" x14ac:dyDescent="0.25">
      <c r="A31" s="2"/>
      <c r="B31" s="160"/>
      <c r="C31" s="178"/>
      <c r="D31" s="179"/>
      <c r="E31" s="180"/>
      <c r="F31" s="161"/>
      <c r="G31" s="32"/>
    </row>
    <row r="32" spans="1:7" x14ac:dyDescent="0.25">
      <c r="A32" s="2"/>
      <c r="B32" s="162" t="s">
        <v>14</v>
      </c>
      <c r="C32" s="163" t="s">
        <v>15</v>
      </c>
      <c r="D32" s="181"/>
      <c r="E32" s="182"/>
      <c r="F32" s="164">
        <f>F33+F34+F35</f>
        <v>1.0853150000000003</v>
      </c>
      <c r="G32" s="32"/>
    </row>
    <row r="33" spans="1:7" x14ac:dyDescent="0.25">
      <c r="A33" s="2"/>
      <c r="B33" s="92">
        <v>721</v>
      </c>
      <c r="C33" s="165" t="s">
        <v>16</v>
      </c>
      <c r="D33" s="166"/>
      <c r="E33" s="167"/>
      <c r="F33" s="168">
        <f>G147</f>
        <v>0.35549200000000003</v>
      </c>
      <c r="G33" s="32"/>
    </row>
    <row r="34" spans="1:7" x14ac:dyDescent="0.25">
      <c r="A34" s="2"/>
      <c r="B34" s="92">
        <v>722</v>
      </c>
      <c r="C34" s="165" t="s">
        <v>17</v>
      </c>
      <c r="D34" s="166"/>
      <c r="E34" s="167"/>
      <c r="F34" s="168">
        <f>G167</f>
        <v>0.20811300000000005</v>
      </c>
      <c r="G34" s="32"/>
    </row>
    <row r="35" spans="1:7" x14ac:dyDescent="0.25">
      <c r="A35" s="2"/>
      <c r="B35" s="92">
        <v>725</v>
      </c>
      <c r="C35" s="165" t="s">
        <v>18</v>
      </c>
      <c r="D35" s="166"/>
      <c r="E35" s="167"/>
      <c r="F35" s="168">
        <f>G196</f>
        <v>0.52171000000000012</v>
      </c>
      <c r="G35" s="32"/>
    </row>
    <row r="36" spans="1:7" x14ac:dyDescent="0.25">
      <c r="A36" s="2"/>
      <c r="B36" s="169" t="s">
        <v>12</v>
      </c>
      <c r="C36" s="183" t="s">
        <v>19</v>
      </c>
      <c r="D36" s="184"/>
      <c r="E36" s="185"/>
      <c r="F36" s="170"/>
      <c r="G36" s="32"/>
    </row>
    <row r="37" spans="1:7" x14ac:dyDescent="0.25">
      <c r="A37" s="2"/>
      <c r="B37" s="160"/>
      <c r="C37" s="178"/>
      <c r="D37" s="179"/>
      <c r="E37" s="180"/>
      <c r="F37" s="161"/>
      <c r="G37" s="32"/>
    </row>
    <row r="38" spans="1:7" x14ac:dyDescent="0.25">
      <c r="A38" s="3"/>
      <c r="B38" s="66"/>
      <c r="C38" s="171"/>
      <c r="D38" s="66"/>
      <c r="E38" s="172"/>
      <c r="F38" s="173"/>
      <c r="G38" s="32"/>
    </row>
    <row r="39" spans="1:7" x14ac:dyDescent="0.25">
      <c r="A39" s="3"/>
      <c r="B39" s="174"/>
      <c r="C39" s="186" t="s">
        <v>20</v>
      </c>
      <c r="D39" s="175"/>
      <c r="E39" s="176"/>
      <c r="F39" s="177"/>
      <c r="G39" s="32"/>
    </row>
    <row r="40" spans="1:7" x14ac:dyDescent="0.25">
      <c r="A40" s="3"/>
      <c r="B40" s="13"/>
      <c r="C40" s="17"/>
      <c r="D40" s="5"/>
      <c r="E40" s="16"/>
      <c r="F40" s="3"/>
      <c r="G40" s="32"/>
    </row>
    <row r="41" spans="1:7" s="2" customFormat="1" x14ac:dyDescent="0.25">
      <c r="A41" s="3"/>
      <c r="B41" s="13"/>
      <c r="C41" s="17"/>
      <c r="D41" s="5"/>
      <c r="E41" s="16"/>
      <c r="F41" s="3"/>
      <c r="G41" s="32"/>
    </row>
    <row r="42" spans="1:7" x14ac:dyDescent="0.25">
      <c r="A42" s="3"/>
      <c r="B42" s="13"/>
      <c r="C42" s="3"/>
      <c r="D42" s="5"/>
      <c r="E42" s="16"/>
      <c r="F42" s="3"/>
      <c r="G42" s="32"/>
    </row>
    <row r="43" spans="1:7" x14ac:dyDescent="0.25">
      <c r="A43" s="3"/>
      <c r="B43" s="13" t="s">
        <v>223</v>
      </c>
      <c r="C43" s="3" t="s">
        <v>224</v>
      </c>
      <c r="D43" s="5"/>
      <c r="E43" s="16"/>
      <c r="F43" s="3"/>
      <c r="G43" s="32"/>
    </row>
    <row r="44" spans="1:7" x14ac:dyDescent="0.25">
      <c r="A44" s="3"/>
      <c r="B44" s="13"/>
      <c r="C44" s="3"/>
      <c r="D44" s="5"/>
      <c r="E44" s="16"/>
      <c r="F44" s="3"/>
      <c r="G44" s="32"/>
    </row>
    <row r="45" spans="1:7" s="2" customFormat="1" x14ac:dyDescent="0.25">
      <c r="A45" s="3"/>
      <c r="B45" s="13"/>
      <c r="C45" s="3"/>
      <c r="D45" s="5"/>
      <c r="E45" s="16"/>
      <c r="F45" s="3"/>
      <c r="G45" s="32"/>
    </row>
    <row r="46" spans="1:7" s="2" customFormat="1" x14ac:dyDescent="0.25">
      <c r="A46" s="3"/>
      <c r="B46" s="13"/>
      <c r="C46" s="3"/>
      <c r="D46" s="5"/>
      <c r="E46" s="16"/>
      <c r="F46" s="3"/>
      <c r="G46" s="32"/>
    </row>
    <row r="47" spans="1:7" s="2" customFormat="1" x14ac:dyDescent="0.25">
      <c r="A47" s="3"/>
      <c r="B47" s="13"/>
      <c r="C47" s="3"/>
      <c r="D47" s="5"/>
      <c r="E47" s="16"/>
      <c r="F47" s="3"/>
      <c r="G47" s="32"/>
    </row>
    <row r="48" spans="1:7" s="2" customFormat="1" x14ac:dyDescent="0.25">
      <c r="A48" s="3"/>
      <c r="B48" s="13"/>
      <c r="C48" s="3"/>
      <c r="D48" s="5"/>
      <c r="E48" s="16"/>
      <c r="F48" s="3"/>
      <c r="G48" s="32"/>
    </row>
    <row r="49" spans="1:7" s="2" customFormat="1" x14ac:dyDescent="0.25">
      <c r="A49" s="3"/>
      <c r="B49" s="13"/>
      <c r="C49" s="3"/>
      <c r="D49" s="5"/>
      <c r="E49" s="16"/>
      <c r="F49" s="3"/>
      <c r="G49" s="32"/>
    </row>
    <row r="50" spans="1:7" s="2" customFormat="1" x14ac:dyDescent="0.25">
      <c r="A50" s="3"/>
      <c r="B50" s="13"/>
      <c r="C50" s="3"/>
      <c r="D50" s="5"/>
      <c r="E50" s="16"/>
      <c r="F50" s="3"/>
      <c r="G50" s="32"/>
    </row>
    <row r="51" spans="1:7" s="2" customFormat="1" x14ac:dyDescent="0.25">
      <c r="A51" s="3"/>
      <c r="B51" s="13"/>
      <c r="C51" s="3"/>
      <c r="D51" s="5"/>
      <c r="E51" s="16"/>
      <c r="F51" s="3"/>
      <c r="G51" s="32"/>
    </row>
    <row r="52" spans="1:7" s="2" customFormat="1" x14ac:dyDescent="0.25">
      <c r="A52" s="3"/>
      <c r="B52" s="13"/>
      <c r="C52" s="3"/>
      <c r="D52" s="5"/>
      <c r="E52" s="16"/>
      <c r="F52" s="3"/>
      <c r="G52" s="32"/>
    </row>
    <row r="53" spans="1:7" s="2" customFormat="1" x14ac:dyDescent="0.25">
      <c r="A53" s="3"/>
      <c r="B53" s="13"/>
      <c r="C53" s="3"/>
      <c r="D53" s="5"/>
      <c r="E53" s="16"/>
      <c r="F53" s="3"/>
      <c r="G53" s="32"/>
    </row>
    <row r="54" spans="1:7" x14ac:dyDescent="0.25">
      <c r="A54" s="3"/>
      <c r="B54" s="13" t="s">
        <v>0</v>
      </c>
      <c r="C54" s="3"/>
      <c r="D54" s="5"/>
      <c r="E54" s="16"/>
      <c r="F54" s="3"/>
      <c r="G54" s="32"/>
    </row>
    <row r="55" spans="1:7" x14ac:dyDescent="0.25">
      <c r="A55" s="3"/>
      <c r="B55" s="45" t="s">
        <v>159</v>
      </c>
      <c r="D55" s="5"/>
      <c r="E55" s="16"/>
      <c r="F55" s="3"/>
      <c r="G55" s="32"/>
    </row>
    <row r="56" spans="1:7" x14ac:dyDescent="0.25">
      <c r="A56" s="65"/>
      <c r="B56" s="66" t="s">
        <v>1</v>
      </c>
      <c r="C56" s="67" t="s">
        <v>2</v>
      </c>
      <c r="D56" s="68"/>
      <c r="E56" s="69"/>
      <c r="F56" s="71"/>
      <c r="G56" s="72"/>
    </row>
    <row r="57" spans="1:7" x14ac:dyDescent="0.25">
      <c r="A57" s="65"/>
      <c r="B57" s="73" t="s">
        <v>188</v>
      </c>
      <c r="C57" s="74" t="s">
        <v>186</v>
      </c>
      <c r="D57" s="65"/>
      <c r="E57" s="70"/>
      <c r="F57" s="65"/>
      <c r="G57" s="65"/>
    </row>
    <row r="58" spans="1:7" x14ac:dyDescent="0.25">
      <c r="A58" s="75"/>
      <c r="B58" s="76"/>
      <c r="C58" s="76"/>
      <c r="D58" s="76"/>
      <c r="E58" s="77"/>
      <c r="F58" s="76" t="s">
        <v>225</v>
      </c>
      <c r="G58" s="78"/>
    </row>
    <row r="59" spans="1:7" x14ac:dyDescent="0.25">
      <c r="A59" s="79" t="s">
        <v>21</v>
      </c>
      <c r="B59" s="49" t="s">
        <v>4</v>
      </c>
      <c r="C59" s="49" t="s">
        <v>5</v>
      </c>
      <c r="D59" s="49" t="s">
        <v>22</v>
      </c>
      <c r="E59" s="50" t="s">
        <v>23</v>
      </c>
      <c r="F59" s="49" t="s">
        <v>24</v>
      </c>
      <c r="G59" s="80" t="s">
        <v>25</v>
      </c>
    </row>
    <row r="60" spans="1:7" x14ac:dyDescent="0.25">
      <c r="A60" s="81"/>
      <c r="B60" s="61"/>
      <c r="C60" s="61"/>
      <c r="D60" s="61"/>
      <c r="E60" s="60"/>
      <c r="F60" s="61"/>
      <c r="G60" s="82"/>
    </row>
    <row r="61" spans="1:7" x14ac:dyDescent="0.25">
      <c r="A61" s="83"/>
      <c r="B61" s="76"/>
      <c r="C61" s="84" t="s">
        <v>8</v>
      </c>
      <c r="D61" s="76"/>
      <c r="E61" s="77"/>
      <c r="F61" s="76"/>
      <c r="G61" s="85"/>
    </row>
    <row r="62" spans="1:7" x14ac:dyDescent="0.25">
      <c r="A62" s="47"/>
      <c r="B62" s="63" t="s">
        <v>26</v>
      </c>
      <c r="C62" s="86" t="s">
        <v>27</v>
      </c>
      <c r="D62" s="47"/>
      <c r="E62" s="50"/>
      <c r="F62" s="49"/>
      <c r="G62" s="87"/>
    </row>
    <row r="63" spans="1:7" x14ac:dyDescent="0.25">
      <c r="A63" s="47">
        <v>1</v>
      </c>
      <c r="B63" s="48" t="s">
        <v>28</v>
      </c>
      <c r="C63" s="49" t="s">
        <v>29</v>
      </c>
      <c r="D63" s="47" t="s">
        <v>30</v>
      </c>
      <c r="E63" s="50">
        <v>2</v>
      </c>
      <c r="F63" s="49">
        <v>4.0000000000000003E-5</v>
      </c>
      <c r="G63" s="51">
        <f>F63*E63</f>
        <v>8.0000000000000007E-5</v>
      </c>
    </row>
    <row r="64" spans="1:7" x14ac:dyDescent="0.25">
      <c r="A64" s="47">
        <v>2</v>
      </c>
      <c r="B64" s="48" t="s">
        <v>31</v>
      </c>
      <c r="C64" s="49" t="s">
        <v>32</v>
      </c>
      <c r="D64" s="47" t="s">
        <v>33</v>
      </c>
      <c r="E64" s="50">
        <v>2</v>
      </c>
      <c r="F64" s="49"/>
      <c r="G64" s="51"/>
    </row>
    <row r="65" spans="1:7" s="2" customFormat="1" x14ac:dyDescent="0.25">
      <c r="A65" s="88">
        <v>3</v>
      </c>
      <c r="B65" s="89" t="s">
        <v>173</v>
      </c>
      <c r="C65" s="90" t="s">
        <v>174</v>
      </c>
      <c r="D65" s="91" t="s">
        <v>34</v>
      </c>
      <c r="E65" s="50">
        <f>2*1.5*1.35</f>
        <v>4.0500000000000007</v>
      </c>
      <c r="F65" s="49"/>
      <c r="G65" s="51"/>
    </row>
    <row r="66" spans="1:7" s="2" customFormat="1" x14ac:dyDescent="0.25">
      <c r="A66" s="88">
        <v>4</v>
      </c>
      <c r="B66" s="89" t="s">
        <v>162</v>
      </c>
      <c r="C66" s="90" t="s">
        <v>163</v>
      </c>
      <c r="D66" s="91" t="s">
        <v>34</v>
      </c>
      <c r="E66" s="50">
        <f>E65</f>
        <v>4.0500000000000007</v>
      </c>
      <c r="F66" s="49"/>
      <c r="G66" s="51"/>
    </row>
    <row r="67" spans="1:7" x14ac:dyDescent="0.25">
      <c r="A67" s="47">
        <v>5</v>
      </c>
      <c r="B67" s="48" t="s">
        <v>175</v>
      </c>
      <c r="C67" s="49" t="s">
        <v>176</v>
      </c>
      <c r="D67" s="92" t="s">
        <v>34</v>
      </c>
      <c r="E67" s="93">
        <f>7*0.8*0.7</f>
        <v>3.92</v>
      </c>
      <c r="F67" s="49"/>
      <c r="G67" s="51"/>
    </row>
    <row r="68" spans="1:7" x14ac:dyDescent="0.25">
      <c r="A68" s="47">
        <v>6</v>
      </c>
      <c r="B68" s="48" t="s">
        <v>35</v>
      </c>
      <c r="C68" s="49" t="s">
        <v>36</v>
      </c>
      <c r="D68" s="47" t="s">
        <v>34</v>
      </c>
      <c r="E68" s="50">
        <f>E67</f>
        <v>3.92</v>
      </c>
      <c r="F68" s="49"/>
      <c r="G68" s="51"/>
    </row>
    <row r="69" spans="1:7" x14ac:dyDescent="0.25">
      <c r="A69" s="47">
        <v>7</v>
      </c>
      <c r="B69" s="48" t="s">
        <v>37</v>
      </c>
      <c r="C69" s="49" t="s">
        <v>161</v>
      </c>
      <c r="D69" s="47" t="s">
        <v>38</v>
      </c>
      <c r="E69" s="50">
        <f>7*0.7*2</f>
        <v>9.7999999999999989</v>
      </c>
      <c r="F69" s="49">
        <v>2.1000000000000001E-4</v>
      </c>
      <c r="G69" s="51">
        <f>F69*E69</f>
        <v>2.0579999999999999E-3</v>
      </c>
    </row>
    <row r="70" spans="1:7" x14ac:dyDescent="0.25">
      <c r="A70" s="47">
        <v>8</v>
      </c>
      <c r="B70" s="48" t="s">
        <v>39</v>
      </c>
      <c r="C70" s="49" t="s">
        <v>40</v>
      </c>
      <c r="D70" s="47" t="s">
        <v>38</v>
      </c>
      <c r="E70" s="50">
        <f>E69</f>
        <v>9.7999999999999989</v>
      </c>
      <c r="F70" s="49"/>
      <c r="G70" s="51"/>
    </row>
    <row r="71" spans="1:7" x14ac:dyDescent="0.25">
      <c r="A71" s="47">
        <v>9</v>
      </c>
      <c r="B71" s="48" t="s">
        <v>41</v>
      </c>
      <c r="C71" s="49" t="s">
        <v>42</v>
      </c>
      <c r="D71" s="47" t="s">
        <v>34</v>
      </c>
      <c r="E71" s="50">
        <f>E65+E67</f>
        <v>7.9700000000000006</v>
      </c>
      <c r="F71" s="49"/>
      <c r="G71" s="51"/>
    </row>
    <row r="72" spans="1:7" x14ac:dyDescent="0.25">
      <c r="A72" s="47">
        <v>10</v>
      </c>
      <c r="B72" s="48" t="s">
        <v>43</v>
      </c>
      <c r="C72" s="49" t="s">
        <v>184</v>
      </c>
      <c r="D72" s="47" t="s">
        <v>34</v>
      </c>
      <c r="E72" s="50">
        <f>1.3*1.12*1.32</f>
        <v>1.9219200000000003</v>
      </c>
      <c r="F72" s="49"/>
      <c r="G72" s="94"/>
    </row>
    <row r="73" spans="1:7" x14ac:dyDescent="0.25">
      <c r="A73" s="47">
        <v>11</v>
      </c>
      <c r="B73" s="48" t="s">
        <v>44</v>
      </c>
      <c r="C73" s="49" t="s">
        <v>45</v>
      </c>
      <c r="D73" s="47" t="s">
        <v>34</v>
      </c>
      <c r="E73" s="50">
        <f>E72</f>
        <v>1.9219200000000003</v>
      </c>
      <c r="F73" s="52"/>
      <c r="G73" s="51"/>
    </row>
    <row r="74" spans="1:7" x14ac:dyDescent="0.25">
      <c r="A74" s="47">
        <v>12</v>
      </c>
      <c r="B74" s="48" t="s">
        <v>46</v>
      </c>
      <c r="C74" s="49" t="s">
        <v>47</v>
      </c>
      <c r="D74" s="47" t="s">
        <v>34</v>
      </c>
      <c r="E74" s="50">
        <f>E73</f>
        <v>1.9219200000000003</v>
      </c>
      <c r="F74" s="49"/>
      <c r="G74" s="51"/>
    </row>
    <row r="75" spans="1:7" s="2" customFormat="1" x14ac:dyDescent="0.25">
      <c r="A75" s="47">
        <v>13</v>
      </c>
      <c r="B75" s="48" t="s">
        <v>178</v>
      </c>
      <c r="C75" s="49" t="s">
        <v>185</v>
      </c>
      <c r="D75" s="47" t="s">
        <v>34</v>
      </c>
      <c r="E75" s="50">
        <f>4.05+3.92-1.92</f>
        <v>6.05</v>
      </c>
      <c r="F75" s="49"/>
      <c r="G75" s="51"/>
    </row>
    <row r="76" spans="1:7" x14ac:dyDescent="0.25">
      <c r="A76" s="47">
        <v>14</v>
      </c>
      <c r="B76" s="48" t="s">
        <v>48</v>
      </c>
      <c r="C76" s="49" t="s">
        <v>177</v>
      </c>
      <c r="D76" s="47" t="s">
        <v>34</v>
      </c>
      <c r="E76" s="50">
        <f>7*0.21*0.8</f>
        <v>1.1759999999999999</v>
      </c>
      <c r="F76" s="49"/>
      <c r="G76" s="53"/>
    </row>
    <row r="77" spans="1:7" x14ac:dyDescent="0.25">
      <c r="A77" s="47">
        <v>15</v>
      </c>
      <c r="B77" s="48" t="s">
        <v>49</v>
      </c>
      <c r="C77" s="49" t="s">
        <v>50</v>
      </c>
      <c r="D77" s="47" t="s">
        <v>34</v>
      </c>
      <c r="E77" s="50">
        <f>E76</f>
        <v>1.1759999999999999</v>
      </c>
      <c r="F77" s="49"/>
      <c r="G77" s="53"/>
    </row>
    <row r="78" spans="1:7" s="2" customFormat="1" x14ac:dyDescent="0.25">
      <c r="A78" s="47"/>
      <c r="B78" s="63" t="s">
        <v>166</v>
      </c>
      <c r="C78" s="49"/>
      <c r="D78" s="47"/>
      <c r="E78" s="50"/>
      <c r="F78" s="49"/>
      <c r="G78" s="53"/>
    </row>
    <row r="79" spans="1:7" s="2" customFormat="1" x14ac:dyDescent="0.25">
      <c r="A79" s="95">
        <v>16</v>
      </c>
      <c r="B79" s="96" t="s">
        <v>180</v>
      </c>
      <c r="C79" s="96" t="s">
        <v>181</v>
      </c>
      <c r="D79" s="97" t="s">
        <v>38</v>
      </c>
      <c r="E79" s="50">
        <v>6</v>
      </c>
      <c r="F79" s="49"/>
      <c r="G79" s="53"/>
    </row>
    <row r="80" spans="1:7" s="2" customFormat="1" x14ac:dyDescent="0.25">
      <c r="A80" s="98">
        <v>17</v>
      </c>
      <c r="B80" s="99" t="s">
        <v>182</v>
      </c>
      <c r="C80" s="99" t="s">
        <v>164</v>
      </c>
      <c r="D80" s="100" t="s">
        <v>38</v>
      </c>
      <c r="E80" s="60">
        <v>6</v>
      </c>
      <c r="F80" s="61"/>
      <c r="G80" s="62"/>
    </row>
    <row r="81" spans="1:7" x14ac:dyDescent="0.25">
      <c r="A81" s="83"/>
      <c r="B81" s="101" t="s">
        <v>12</v>
      </c>
      <c r="C81" s="57" t="s">
        <v>51</v>
      </c>
      <c r="D81" s="83"/>
      <c r="E81" s="77"/>
      <c r="F81" s="76"/>
      <c r="G81" s="102">
        <f>SUM(G63:G77)</f>
        <v>2.1380000000000001E-3</v>
      </c>
    </row>
    <row r="82" spans="1:7" x14ac:dyDescent="0.25">
      <c r="A82" s="47"/>
      <c r="B82" s="48"/>
      <c r="C82" s="86"/>
      <c r="D82" s="47"/>
      <c r="E82" s="50"/>
      <c r="F82" s="49"/>
      <c r="G82" s="94"/>
    </row>
    <row r="83" spans="1:7" s="2" customFormat="1" x14ac:dyDescent="0.25">
      <c r="A83" s="47"/>
      <c r="B83" s="48"/>
      <c r="C83" s="86"/>
      <c r="D83" s="47"/>
      <c r="E83" s="50"/>
      <c r="F83" s="49"/>
      <c r="G83" s="94"/>
    </row>
    <row r="84" spans="1:7" s="2" customFormat="1" x14ac:dyDescent="0.25">
      <c r="A84" s="47"/>
      <c r="B84" s="63" t="s">
        <v>189</v>
      </c>
      <c r="C84" s="86" t="s">
        <v>196</v>
      </c>
      <c r="D84" s="47"/>
      <c r="E84" s="50"/>
      <c r="F84" s="49"/>
      <c r="G84" s="94"/>
    </row>
    <row r="85" spans="1:7" s="2" customFormat="1" x14ac:dyDescent="0.25">
      <c r="A85" s="47">
        <v>18</v>
      </c>
      <c r="B85" s="48" t="s">
        <v>191</v>
      </c>
      <c r="C85" s="49" t="s">
        <v>190</v>
      </c>
      <c r="D85" s="47" t="s">
        <v>78</v>
      </c>
      <c r="E85" s="50">
        <v>1</v>
      </c>
      <c r="F85" s="51">
        <v>8.0000000000000004E-4</v>
      </c>
      <c r="G85" s="51">
        <f>E85*F85</f>
        <v>8.0000000000000004E-4</v>
      </c>
    </row>
    <row r="86" spans="1:7" s="2" customFormat="1" x14ac:dyDescent="0.25">
      <c r="A86" s="47">
        <v>19</v>
      </c>
      <c r="B86" s="48" t="s">
        <v>195</v>
      </c>
      <c r="C86" s="49" t="s">
        <v>193</v>
      </c>
      <c r="D86" s="47" t="s">
        <v>78</v>
      </c>
      <c r="E86" s="50">
        <v>1</v>
      </c>
      <c r="F86" s="51">
        <v>0.08</v>
      </c>
      <c r="G86" s="51">
        <f>E86*F86</f>
        <v>0.08</v>
      </c>
    </row>
    <row r="87" spans="1:7" s="2" customFormat="1" x14ac:dyDescent="0.25">
      <c r="A87" s="47">
        <v>20</v>
      </c>
      <c r="B87" s="48" t="s">
        <v>195</v>
      </c>
      <c r="C87" s="49" t="s">
        <v>201</v>
      </c>
      <c r="D87" s="47" t="s">
        <v>78</v>
      </c>
      <c r="E87" s="50">
        <v>1</v>
      </c>
      <c r="F87" s="58">
        <v>1.4999999999999999E-2</v>
      </c>
      <c r="G87" s="58">
        <f>E87*F87</f>
        <v>1.4999999999999999E-2</v>
      </c>
    </row>
    <row r="88" spans="1:7" s="2" customFormat="1" x14ac:dyDescent="0.25">
      <c r="A88" s="83"/>
      <c r="B88" s="101"/>
      <c r="C88" s="76" t="s">
        <v>89</v>
      </c>
      <c r="D88" s="83"/>
      <c r="E88" s="77"/>
      <c r="F88" s="76"/>
      <c r="G88" s="103">
        <f>SUM(G85:G87)</f>
        <v>9.5799999999999996E-2</v>
      </c>
    </row>
    <row r="89" spans="1:7" s="2" customFormat="1" x14ac:dyDescent="0.25">
      <c r="A89" s="47"/>
      <c r="B89" s="48" t="s">
        <v>12</v>
      </c>
      <c r="C89" s="86" t="s">
        <v>197</v>
      </c>
      <c r="D89" s="47"/>
      <c r="E89" s="50"/>
      <c r="F89" s="49"/>
      <c r="G89" s="94"/>
    </row>
    <row r="90" spans="1:7" s="2" customFormat="1" x14ac:dyDescent="0.25">
      <c r="A90" s="47"/>
      <c r="B90" s="48"/>
      <c r="C90" s="86"/>
      <c r="D90" s="47"/>
      <c r="E90" s="50"/>
      <c r="F90" s="49"/>
      <c r="G90" s="94"/>
    </row>
    <row r="91" spans="1:7" x14ac:dyDescent="0.25">
      <c r="A91" s="47"/>
      <c r="B91" s="47"/>
      <c r="C91" s="49"/>
      <c r="D91" s="47"/>
      <c r="E91" s="50"/>
      <c r="F91" s="49"/>
      <c r="G91" s="94"/>
    </row>
    <row r="92" spans="1:7" x14ac:dyDescent="0.25">
      <c r="A92" s="49"/>
      <c r="B92" s="63" t="s">
        <v>52</v>
      </c>
      <c r="C92" s="86" t="s">
        <v>53</v>
      </c>
      <c r="D92" s="47"/>
      <c r="E92" s="50"/>
      <c r="F92" s="49"/>
      <c r="G92" s="87"/>
    </row>
    <row r="93" spans="1:7" x14ac:dyDescent="0.25">
      <c r="A93" s="47">
        <v>21</v>
      </c>
      <c r="B93" s="48" t="s">
        <v>54</v>
      </c>
      <c r="C93" s="49" t="s">
        <v>183</v>
      </c>
      <c r="D93" s="47" t="s">
        <v>34</v>
      </c>
      <c r="E93" s="50">
        <f>7*0.8*0.1</f>
        <v>0.56000000000000005</v>
      </c>
      <c r="F93" s="49">
        <v>1.8907700000000001</v>
      </c>
      <c r="G93" s="51">
        <f>F93*E93</f>
        <v>1.0588312000000002</v>
      </c>
    </row>
    <row r="94" spans="1:7" s="2" customFormat="1" x14ac:dyDescent="0.25">
      <c r="A94" s="108">
        <v>22</v>
      </c>
      <c r="B94" s="109" t="s">
        <v>192</v>
      </c>
      <c r="C94" s="110" t="s">
        <v>194</v>
      </c>
      <c r="D94" s="88"/>
      <c r="E94" s="111"/>
      <c r="F94" s="49"/>
      <c r="G94" s="51"/>
    </row>
    <row r="95" spans="1:7" s="2" customFormat="1" x14ac:dyDescent="0.25">
      <c r="A95" s="108"/>
      <c r="B95" s="109"/>
      <c r="C95" s="110" t="s">
        <v>199</v>
      </c>
      <c r="D95" s="88" t="s">
        <v>34</v>
      </c>
      <c r="E95" s="111">
        <f>1.3*1.12*1.32-1*0.82*1.17</f>
        <v>0.96252000000000038</v>
      </c>
      <c r="F95" s="49">
        <v>2.4073600000000002</v>
      </c>
      <c r="G95" s="51">
        <f>F95*E95</f>
        <v>2.317132147200001</v>
      </c>
    </row>
    <row r="96" spans="1:7" s="2" customFormat="1" x14ac:dyDescent="0.25">
      <c r="A96" s="108">
        <v>23</v>
      </c>
      <c r="B96" s="112" t="s">
        <v>200</v>
      </c>
      <c r="C96" s="112" t="s">
        <v>165</v>
      </c>
      <c r="D96" s="95"/>
      <c r="E96" s="113"/>
      <c r="F96" s="49"/>
      <c r="G96" s="51"/>
    </row>
    <row r="97" spans="1:7" s="2" customFormat="1" x14ac:dyDescent="0.25">
      <c r="A97" s="114"/>
      <c r="B97" s="115"/>
      <c r="C97" s="115" t="s">
        <v>198</v>
      </c>
      <c r="D97" s="98" t="s">
        <v>38</v>
      </c>
      <c r="E97" s="116">
        <f>2.42*2*1.32</f>
        <v>6.3887999999999998</v>
      </c>
      <c r="F97" s="61">
        <v>5.5000000000000003E-4</v>
      </c>
      <c r="G97" s="64">
        <f>F97*E97</f>
        <v>3.5138400000000003E-3</v>
      </c>
    </row>
    <row r="98" spans="1:7" x14ac:dyDescent="0.25">
      <c r="A98" s="83"/>
      <c r="B98" s="101" t="s">
        <v>12</v>
      </c>
      <c r="C98" s="57" t="s">
        <v>55</v>
      </c>
      <c r="D98" s="83"/>
      <c r="E98" s="77"/>
      <c r="F98" s="76"/>
      <c r="G98" s="102">
        <f>SUM(G93:G97)</f>
        <v>3.3794771872000013</v>
      </c>
    </row>
    <row r="99" spans="1:7" s="2" customFormat="1" x14ac:dyDescent="0.25">
      <c r="A99" s="104"/>
      <c r="B99" s="105"/>
      <c r="C99" s="106"/>
      <c r="D99" s="104"/>
      <c r="E99" s="107"/>
      <c r="F99" s="117"/>
      <c r="G99" s="118"/>
    </row>
    <row r="100" spans="1:7" x14ac:dyDescent="0.25">
      <c r="A100" s="49"/>
      <c r="B100" s="49"/>
      <c r="C100" s="49"/>
      <c r="D100" s="49"/>
      <c r="E100" s="50"/>
      <c r="F100" s="49"/>
      <c r="G100" s="49"/>
    </row>
    <row r="101" spans="1:7" s="2" customFormat="1" x14ac:dyDescent="0.25">
      <c r="A101" s="119"/>
      <c r="B101" s="120" t="s">
        <v>166</v>
      </c>
      <c r="C101" s="121" t="s">
        <v>167</v>
      </c>
      <c r="D101" s="122"/>
      <c r="E101" s="119"/>
      <c r="F101" s="119"/>
      <c r="G101" s="56"/>
    </row>
    <row r="102" spans="1:7" s="2" customFormat="1" x14ac:dyDescent="0.25">
      <c r="A102" s="123">
        <v>24</v>
      </c>
      <c r="B102" s="119" t="s">
        <v>168</v>
      </c>
      <c r="C102" s="119" t="s">
        <v>202</v>
      </c>
      <c r="D102" s="196" t="s">
        <v>34</v>
      </c>
      <c r="E102" s="113">
        <v>0.6</v>
      </c>
      <c r="F102" s="124">
        <v>1.6867000000000001</v>
      </c>
      <c r="G102" s="58">
        <f>F102*E102</f>
        <v>1.0120199999999999</v>
      </c>
    </row>
    <row r="103" spans="1:7" s="2" customFormat="1" x14ac:dyDescent="0.25">
      <c r="A103" s="123">
        <v>25</v>
      </c>
      <c r="B103" s="125" t="s">
        <v>203</v>
      </c>
      <c r="C103" s="125" t="s">
        <v>204</v>
      </c>
      <c r="D103" s="197" t="s">
        <v>38</v>
      </c>
      <c r="E103" s="126">
        <v>6</v>
      </c>
      <c r="F103" s="194">
        <v>0.1837</v>
      </c>
      <c r="G103" s="58">
        <f>F103*E103</f>
        <v>1.1022000000000001</v>
      </c>
    </row>
    <row r="104" spans="1:7" x14ac:dyDescent="0.25">
      <c r="A104" s="128"/>
      <c r="B104" s="128"/>
      <c r="C104" s="129" t="s">
        <v>169</v>
      </c>
      <c r="D104" s="198"/>
      <c r="E104" s="130"/>
      <c r="F104" s="131"/>
      <c r="G104" s="195">
        <f>SUM(G102:G103)</f>
        <v>2.11422</v>
      </c>
    </row>
    <row r="105" spans="1:7" s="2" customFormat="1" x14ac:dyDescent="0.25">
      <c r="A105" s="119"/>
      <c r="B105" s="119"/>
      <c r="C105" s="120"/>
      <c r="D105" s="196"/>
      <c r="E105" s="113"/>
      <c r="F105" s="187"/>
      <c r="G105" s="49"/>
    </row>
    <row r="106" spans="1:7" s="2" customFormat="1" x14ac:dyDescent="0.25">
      <c r="A106" s="119"/>
      <c r="B106" s="119"/>
      <c r="C106" s="120"/>
      <c r="D106" s="196"/>
      <c r="E106" s="113"/>
      <c r="F106" s="187"/>
      <c r="G106" s="49"/>
    </row>
    <row r="107" spans="1:7" s="2" customFormat="1" x14ac:dyDescent="0.25">
      <c r="A107" s="112"/>
      <c r="B107" s="188" t="s">
        <v>52</v>
      </c>
      <c r="C107" s="132" t="s">
        <v>170</v>
      </c>
      <c r="D107" s="88"/>
      <c r="E107" s="113"/>
      <c r="F107" s="187"/>
      <c r="G107" s="49"/>
    </row>
    <row r="108" spans="1:7" s="2" customFormat="1" x14ac:dyDescent="0.25">
      <c r="A108" s="112">
        <v>26</v>
      </c>
      <c r="B108" s="89" t="s">
        <v>171</v>
      </c>
      <c r="C108" s="90" t="s">
        <v>228</v>
      </c>
      <c r="D108" s="88" t="s">
        <v>69</v>
      </c>
      <c r="E108" s="113">
        <v>6.5</v>
      </c>
      <c r="F108" s="127">
        <v>1E-4</v>
      </c>
      <c r="G108" s="49">
        <f>F108*E108</f>
        <v>6.5000000000000008E-4</v>
      </c>
    </row>
    <row r="109" spans="1:7" s="2" customFormat="1" x14ac:dyDescent="0.25">
      <c r="A109" s="112">
        <v>27</v>
      </c>
      <c r="B109" s="109">
        <v>20345</v>
      </c>
      <c r="C109" s="133" t="s">
        <v>229</v>
      </c>
      <c r="D109" s="88" t="s">
        <v>78</v>
      </c>
      <c r="E109" s="113">
        <v>6</v>
      </c>
      <c r="F109" s="127">
        <v>1.23E-3</v>
      </c>
      <c r="G109" s="49">
        <f>F109*E109</f>
        <v>7.3799999999999994E-3</v>
      </c>
    </row>
    <row r="110" spans="1:7" s="2" customFormat="1" x14ac:dyDescent="0.25">
      <c r="A110" s="112">
        <v>28</v>
      </c>
      <c r="B110" s="109">
        <v>21420</v>
      </c>
      <c r="C110" s="133" t="s">
        <v>172</v>
      </c>
      <c r="D110" s="196" t="s">
        <v>78</v>
      </c>
      <c r="E110" s="113">
        <v>1</v>
      </c>
      <c r="F110" s="127">
        <v>4.2400000000000001E-4</v>
      </c>
      <c r="G110" s="51">
        <f>F110*E110</f>
        <v>4.2400000000000001E-4</v>
      </c>
    </row>
    <row r="111" spans="1:7" s="2" customFormat="1" x14ac:dyDescent="0.25">
      <c r="A111" s="112">
        <v>29</v>
      </c>
      <c r="B111" s="109">
        <v>25450</v>
      </c>
      <c r="C111" s="133" t="s">
        <v>205</v>
      </c>
      <c r="D111" s="196" t="s">
        <v>78</v>
      </c>
      <c r="E111" s="113">
        <v>1</v>
      </c>
      <c r="F111" s="127">
        <v>2.7999999999999998E-4</v>
      </c>
      <c r="G111" s="49">
        <f>F111*E111</f>
        <v>2.7999999999999998E-4</v>
      </c>
    </row>
    <row r="112" spans="1:7" s="2" customFormat="1" x14ac:dyDescent="0.25">
      <c r="A112" s="190">
        <v>30</v>
      </c>
      <c r="B112" s="191">
        <v>120267</v>
      </c>
      <c r="C112" s="192" t="s">
        <v>206</v>
      </c>
      <c r="D112" s="199" t="s">
        <v>78</v>
      </c>
      <c r="E112" s="193">
        <v>1</v>
      </c>
      <c r="F112" s="194">
        <v>2.039E-3</v>
      </c>
      <c r="G112" s="51">
        <f>F112*E112</f>
        <v>2.039E-3</v>
      </c>
    </row>
    <row r="113" spans="1:7" s="2" customFormat="1" x14ac:dyDescent="0.25">
      <c r="A113" s="83"/>
      <c r="B113" s="101"/>
      <c r="C113" s="76" t="s">
        <v>89</v>
      </c>
      <c r="D113" s="83"/>
      <c r="E113" s="130"/>
      <c r="F113" s="131"/>
      <c r="G113" s="57">
        <f>SUM(G108:G112)</f>
        <v>1.0773000000000001E-2</v>
      </c>
    </row>
    <row r="114" spans="1:7" s="2" customFormat="1" x14ac:dyDescent="0.25">
      <c r="A114" s="47"/>
      <c r="B114" s="48" t="s">
        <v>12</v>
      </c>
      <c r="C114" s="86" t="s">
        <v>208</v>
      </c>
      <c r="D114" s="47"/>
      <c r="E114" s="113"/>
      <c r="F114" s="187"/>
      <c r="G114" s="49"/>
    </row>
    <row r="115" spans="1:7" s="2" customFormat="1" x14ac:dyDescent="0.25">
      <c r="A115" s="112"/>
      <c r="B115" s="109"/>
      <c r="C115" s="133"/>
      <c r="D115" s="189"/>
      <c r="E115" s="113"/>
      <c r="F115" s="187"/>
      <c r="G115" s="49"/>
    </row>
    <row r="116" spans="1:7" s="2" customFormat="1" x14ac:dyDescent="0.25">
      <c r="A116" s="119"/>
      <c r="B116" s="119"/>
      <c r="C116" s="120"/>
      <c r="D116" s="122"/>
      <c r="E116" s="113"/>
      <c r="F116" s="187"/>
      <c r="G116" s="49"/>
    </row>
    <row r="117" spans="1:7" x14ac:dyDescent="0.25">
      <c r="A117" s="49"/>
      <c r="B117" s="86" t="s">
        <v>52</v>
      </c>
      <c r="C117" s="86" t="s">
        <v>56</v>
      </c>
      <c r="D117" s="49"/>
      <c r="E117" s="50"/>
      <c r="F117" s="49"/>
      <c r="G117" s="49"/>
    </row>
    <row r="118" spans="1:7" x14ac:dyDescent="0.25">
      <c r="A118" s="47">
        <v>31</v>
      </c>
      <c r="B118" s="49" t="s">
        <v>57</v>
      </c>
      <c r="C118" s="49" t="s">
        <v>58</v>
      </c>
      <c r="D118" s="47" t="s">
        <v>59</v>
      </c>
      <c r="E118" s="50">
        <f>G81+G88+G98+G104+G113</f>
        <v>5.6024081872000018</v>
      </c>
      <c r="F118" s="49"/>
      <c r="G118" s="49"/>
    </row>
    <row r="119" spans="1:7" x14ac:dyDescent="0.25">
      <c r="A119" s="140">
        <v>32</v>
      </c>
      <c r="B119" s="61" t="s">
        <v>60</v>
      </c>
      <c r="C119" s="61" t="s">
        <v>61</v>
      </c>
      <c r="D119" s="140" t="s">
        <v>59</v>
      </c>
      <c r="E119" s="60">
        <f>E118</f>
        <v>5.6024081872000018</v>
      </c>
      <c r="F119" s="61"/>
      <c r="G119" s="61"/>
    </row>
    <row r="120" spans="1:7" x14ac:dyDescent="0.25">
      <c r="A120" s="76"/>
      <c r="B120" s="76" t="s">
        <v>12</v>
      </c>
      <c r="C120" s="76" t="s">
        <v>62</v>
      </c>
      <c r="D120" s="76"/>
      <c r="E120" s="77"/>
      <c r="F120" s="76"/>
      <c r="G120" s="76"/>
    </row>
    <row r="121" spans="1:7" s="2" customFormat="1" x14ac:dyDescent="0.25">
      <c r="A121" s="49"/>
      <c r="B121" s="49"/>
      <c r="C121" s="49"/>
      <c r="D121" s="49"/>
      <c r="E121" s="50"/>
      <c r="F121" s="49"/>
      <c r="G121" s="49"/>
    </row>
    <row r="122" spans="1:7" s="2" customFormat="1" x14ac:dyDescent="0.25">
      <c r="A122" s="49"/>
      <c r="B122" s="49"/>
      <c r="C122" s="49"/>
      <c r="D122" s="49"/>
      <c r="E122" s="50"/>
      <c r="F122" s="49"/>
      <c r="G122" s="49"/>
    </row>
    <row r="123" spans="1:7" s="2" customFormat="1" x14ac:dyDescent="0.25">
      <c r="A123" s="203"/>
      <c r="B123" s="203"/>
      <c r="C123" s="203"/>
      <c r="D123" s="203"/>
      <c r="E123" s="204"/>
      <c r="F123" s="203"/>
      <c r="G123" s="203"/>
    </row>
    <row r="124" spans="1:7" s="2" customFormat="1" x14ac:dyDescent="0.25">
      <c r="A124" s="205"/>
      <c r="B124" s="205"/>
      <c r="C124" s="205"/>
      <c r="D124" s="205"/>
      <c r="E124" s="206"/>
      <c r="F124" s="205"/>
      <c r="G124" s="205"/>
    </row>
    <row r="125" spans="1:7" s="2" customFormat="1" x14ac:dyDescent="0.25">
      <c r="A125" s="205"/>
      <c r="B125" s="205"/>
      <c r="C125" s="205"/>
      <c r="D125" s="205"/>
      <c r="E125" s="206"/>
      <c r="F125" s="205"/>
      <c r="G125" s="205"/>
    </row>
    <row r="126" spans="1:7" s="2" customFormat="1" x14ac:dyDescent="0.25">
      <c r="A126" s="205"/>
      <c r="B126" s="205"/>
      <c r="C126" s="205"/>
      <c r="D126" s="205"/>
      <c r="E126" s="206"/>
      <c r="F126" s="205"/>
      <c r="G126" s="205"/>
    </row>
    <row r="127" spans="1:7" s="2" customFormat="1" x14ac:dyDescent="0.25">
      <c r="A127" s="75"/>
      <c r="B127" s="76"/>
      <c r="C127" s="76"/>
      <c r="D127" s="76"/>
      <c r="E127" s="77"/>
      <c r="F127" s="76" t="s">
        <v>225</v>
      </c>
      <c r="G127" s="78"/>
    </row>
    <row r="128" spans="1:7" s="2" customFormat="1" x14ac:dyDescent="0.25">
      <c r="A128" s="79" t="s">
        <v>21</v>
      </c>
      <c r="B128" s="49" t="s">
        <v>4</v>
      </c>
      <c r="C128" s="49" t="s">
        <v>5</v>
      </c>
      <c r="D128" s="49" t="s">
        <v>22</v>
      </c>
      <c r="E128" s="50" t="s">
        <v>23</v>
      </c>
      <c r="F128" s="49" t="s">
        <v>24</v>
      </c>
      <c r="G128" s="80" t="s">
        <v>25</v>
      </c>
    </row>
    <row r="129" spans="1:7" s="2" customFormat="1" x14ac:dyDescent="0.25">
      <c r="A129" s="81"/>
      <c r="B129" s="61"/>
      <c r="C129" s="61"/>
      <c r="D129" s="61"/>
      <c r="E129" s="60"/>
      <c r="F129" s="61"/>
      <c r="G129" s="82"/>
    </row>
    <row r="130" spans="1:7" x14ac:dyDescent="0.25">
      <c r="A130" s="47"/>
      <c r="B130" s="47"/>
      <c r="C130" s="134" t="s">
        <v>63</v>
      </c>
      <c r="D130" s="135"/>
      <c r="E130" s="136"/>
      <c r="F130" s="137"/>
      <c r="G130" s="138"/>
    </row>
    <row r="131" spans="1:7" x14ac:dyDescent="0.25">
      <c r="A131" s="47"/>
      <c r="B131" s="47"/>
      <c r="C131" s="86" t="s">
        <v>64</v>
      </c>
      <c r="D131" s="47"/>
      <c r="E131" s="49"/>
      <c r="F131" s="49"/>
      <c r="G131" s="87"/>
    </row>
    <row r="132" spans="1:7" x14ac:dyDescent="0.25">
      <c r="A132" s="47"/>
      <c r="B132" s="63" t="s">
        <v>65</v>
      </c>
      <c r="C132" s="86" t="s">
        <v>66</v>
      </c>
      <c r="D132" s="47"/>
      <c r="E132" s="49"/>
      <c r="F132" s="49"/>
      <c r="G132" s="87"/>
    </row>
    <row r="133" spans="1:7" x14ac:dyDescent="0.25">
      <c r="A133" s="47">
        <v>33</v>
      </c>
      <c r="B133" s="49" t="s">
        <v>67</v>
      </c>
      <c r="C133" s="49" t="s">
        <v>68</v>
      </c>
      <c r="D133" s="47" t="s">
        <v>69</v>
      </c>
      <c r="E133" s="50">
        <v>6.5</v>
      </c>
      <c r="F133" s="51">
        <v>2.0300000000000001E-3</v>
      </c>
      <c r="G133" s="139">
        <f>F133*E133</f>
        <v>1.3195E-2</v>
      </c>
    </row>
    <row r="134" spans="1:7" x14ac:dyDescent="0.25">
      <c r="A134" s="47">
        <v>34</v>
      </c>
      <c r="B134" s="49" t="s">
        <v>70</v>
      </c>
      <c r="C134" s="49" t="s">
        <v>71</v>
      </c>
      <c r="D134" s="47" t="s">
        <v>69</v>
      </c>
      <c r="E134" s="50">
        <v>12.6</v>
      </c>
      <c r="F134" s="51">
        <v>9.58E-3</v>
      </c>
      <c r="G134" s="139">
        <f>F134*E134</f>
        <v>0.120708</v>
      </c>
    </row>
    <row r="135" spans="1:7" x14ac:dyDescent="0.25">
      <c r="A135" s="47">
        <v>35</v>
      </c>
      <c r="B135" s="49" t="s">
        <v>72</v>
      </c>
      <c r="C135" s="49" t="s">
        <v>73</v>
      </c>
      <c r="D135" s="47" t="s">
        <v>69</v>
      </c>
      <c r="E135" s="50">
        <v>11.8</v>
      </c>
      <c r="F135" s="51">
        <v>1.115E-2</v>
      </c>
      <c r="G135" s="139">
        <f>F135*E135</f>
        <v>0.13157000000000002</v>
      </c>
    </row>
    <row r="136" spans="1:7" x14ac:dyDescent="0.25">
      <c r="A136" s="47">
        <v>36</v>
      </c>
      <c r="B136" s="49" t="s">
        <v>209</v>
      </c>
      <c r="C136" s="49" t="s">
        <v>210</v>
      </c>
      <c r="D136" s="47" t="s">
        <v>69</v>
      </c>
      <c r="E136" s="50">
        <v>3</v>
      </c>
      <c r="F136" s="51">
        <v>8.1999999999999998E-4</v>
      </c>
      <c r="G136" s="139">
        <f>F136*E136</f>
        <v>2.4599999999999999E-3</v>
      </c>
    </row>
    <row r="137" spans="1:7" x14ac:dyDescent="0.25">
      <c r="A137" s="47">
        <v>37</v>
      </c>
      <c r="B137" s="49" t="s">
        <v>74</v>
      </c>
      <c r="C137" s="49" t="s">
        <v>75</v>
      </c>
      <c r="D137" s="47" t="s">
        <v>69</v>
      </c>
      <c r="E137" s="50">
        <v>46.3</v>
      </c>
      <c r="F137" s="51">
        <v>1E-3</v>
      </c>
      <c r="G137" s="139">
        <f>F137*E137</f>
        <v>4.6300000000000001E-2</v>
      </c>
    </row>
    <row r="138" spans="1:7" x14ac:dyDescent="0.25">
      <c r="A138" s="47">
        <v>38</v>
      </c>
      <c r="B138" s="49" t="s">
        <v>76</v>
      </c>
      <c r="C138" s="49" t="s">
        <v>77</v>
      </c>
      <c r="D138" s="47" t="s">
        <v>78</v>
      </c>
      <c r="E138" s="50">
        <v>44</v>
      </c>
      <c r="F138" s="51"/>
      <c r="G138" s="139"/>
    </row>
    <row r="139" spans="1:7" x14ac:dyDescent="0.25">
      <c r="A139" s="47">
        <v>39</v>
      </c>
      <c r="B139" s="49" t="s">
        <v>79</v>
      </c>
      <c r="C139" s="49" t="s">
        <v>80</v>
      </c>
      <c r="D139" s="47" t="s">
        <v>78</v>
      </c>
      <c r="E139" s="50">
        <v>8</v>
      </c>
      <c r="F139" s="51"/>
      <c r="G139" s="139"/>
    </row>
    <row r="140" spans="1:7" x14ac:dyDescent="0.25">
      <c r="A140" s="47">
        <v>40</v>
      </c>
      <c r="B140" s="49" t="s">
        <v>81</v>
      </c>
      <c r="C140" s="49" t="s">
        <v>82</v>
      </c>
      <c r="D140" s="47" t="s">
        <v>78</v>
      </c>
      <c r="E140" s="50">
        <v>5</v>
      </c>
      <c r="F140" s="51">
        <v>4.6999999999999999E-4</v>
      </c>
      <c r="G140" s="139">
        <f>F140*E140</f>
        <v>2.3500000000000001E-3</v>
      </c>
    </row>
    <row r="141" spans="1:7" s="2" customFormat="1" x14ac:dyDescent="0.25">
      <c r="A141" s="47">
        <v>41</v>
      </c>
      <c r="B141" s="49" t="s">
        <v>81</v>
      </c>
      <c r="C141" s="49" t="s">
        <v>211</v>
      </c>
      <c r="D141" s="47" t="s">
        <v>78</v>
      </c>
      <c r="E141" s="50">
        <v>3</v>
      </c>
      <c r="F141" s="51">
        <v>3.8299999999999999E-4</v>
      </c>
      <c r="G141" s="139">
        <f>F141*E141</f>
        <v>1.1489999999999998E-3</v>
      </c>
    </row>
    <row r="142" spans="1:7" x14ac:dyDescent="0.25">
      <c r="A142" s="47">
        <v>42</v>
      </c>
      <c r="B142" s="49" t="s">
        <v>81</v>
      </c>
      <c r="C142" s="49" t="s">
        <v>212</v>
      </c>
      <c r="D142" s="47" t="s">
        <v>78</v>
      </c>
      <c r="E142" s="50">
        <v>9</v>
      </c>
      <c r="F142" s="51">
        <v>2.4399999999999999E-3</v>
      </c>
      <c r="G142" s="139">
        <f>F142*E142</f>
        <v>2.196E-2</v>
      </c>
    </row>
    <row r="143" spans="1:7" x14ac:dyDescent="0.25">
      <c r="A143" s="47">
        <v>43</v>
      </c>
      <c r="B143" s="49" t="s">
        <v>81</v>
      </c>
      <c r="C143" s="49" t="s">
        <v>213</v>
      </c>
      <c r="D143" s="47" t="s">
        <v>78</v>
      </c>
      <c r="E143" s="50">
        <v>40</v>
      </c>
      <c r="F143" s="51">
        <v>3.9500000000000001E-4</v>
      </c>
      <c r="G143" s="139">
        <f>F143*E143</f>
        <v>1.5800000000000002E-2</v>
      </c>
    </row>
    <row r="144" spans="1:7" x14ac:dyDescent="0.25">
      <c r="A144" s="47">
        <v>44</v>
      </c>
      <c r="B144" s="49" t="s">
        <v>83</v>
      </c>
      <c r="C144" s="49" t="s">
        <v>214</v>
      </c>
      <c r="D144" s="47" t="s">
        <v>84</v>
      </c>
      <c r="E144" s="50">
        <v>0.05</v>
      </c>
      <c r="F144" s="51"/>
      <c r="G144" s="139"/>
    </row>
    <row r="145" spans="1:7" x14ac:dyDescent="0.25">
      <c r="A145" s="47">
        <v>45</v>
      </c>
      <c r="B145" s="49" t="s">
        <v>85</v>
      </c>
      <c r="C145" s="49" t="s">
        <v>86</v>
      </c>
      <c r="D145" s="47" t="s">
        <v>69</v>
      </c>
      <c r="E145" s="50">
        <v>285</v>
      </c>
      <c r="F145" s="51"/>
      <c r="G145" s="139"/>
    </row>
    <row r="146" spans="1:7" x14ac:dyDescent="0.25">
      <c r="A146" s="140">
        <v>46</v>
      </c>
      <c r="B146" s="61" t="s">
        <v>87</v>
      </c>
      <c r="C146" s="61" t="s">
        <v>88</v>
      </c>
      <c r="D146" s="140" t="s">
        <v>69</v>
      </c>
      <c r="E146" s="60">
        <v>285</v>
      </c>
      <c r="F146" s="64"/>
      <c r="G146" s="141"/>
    </row>
    <row r="147" spans="1:7" x14ac:dyDescent="0.25">
      <c r="A147" s="83"/>
      <c r="B147" s="76"/>
      <c r="C147" s="76" t="s">
        <v>89</v>
      </c>
      <c r="D147" s="83"/>
      <c r="E147" s="77"/>
      <c r="F147" s="142"/>
      <c r="G147" s="143">
        <f>SUM(G133:G146)</f>
        <v>0.35549200000000003</v>
      </c>
    </row>
    <row r="148" spans="1:7" x14ac:dyDescent="0.25">
      <c r="A148" s="47">
        <v>47</v>
      </c>
      <c r="B148" s="49" t="s">
        <v>90</v>
      </c>
      <c r="C148" s="49" t="s">
        <v>91</v>
      </c>
      <c r="D148" s="47" t="s">
        <v>59</v>
      </c>
      <c r="E148" s="87">
        <f>G147</f>
        <v>0.35549200000000003</v>
      </c>
      <c r="F148" s="51"/>
      <c r="G148" s="139"/>
    </row>
    <row r="149" spans="1:7" x14ac:dyDescent="0.25">
      <c r="A149" s="47"/>
      <c r="B149" s="48" t="s">
        <v>12</v>
      </c>
      <c r="C149" s="86" t="s">
        <v>92</v>
      </c>
      <c r="D149" s="47"/>
      <c r="E149" s="50"/>
      <c r="F149" s="51"/>
      <c r="G149" s="139"/>
    </row>
    <row r="150" spans="1:7" x14ac:dyDescent="0.25">
      <c r="A150" s="47"/>
      <c r="B150" s="48"/>
      <c r="C150" s="86"/>
      <c r="D150" s="47"/>
      <c r="E150" s="50"/>
      <c r="F150" s="51"/>
      <c r="G150" s="139"/>
    </row>
    <row r="151" spans="1:7" x14ac:dyDescent="0.25">
      <c r="A151" s="47"/>
      <c r="B151" s="48"/>
      <c r="C151" s="86"/>
      <c r="D151" s="47"/>
      <c r="E151" s="50"/>
      <c r="F151" s="51"/>
      <c r="G151" s="139"/>
    </row>
    <row r="152" spans="1:7" x14ac:dyDescent="0.25">
      <c r="A152" s="47"/>
      <c r="B152" s="63" t="s">
        <v>65</v>
      </c>
      <c r="C152" s="86" t="s">
        <v>93</v>
      </c>
      <c r="D152" s="47"/>
      <c r="E152" s="50"/>
      <c r="F152" s="51"/>
      <c r="G152" s="139"/>
    </row>
    <row r="153" spans="1:7" x14ac:dyDescent="0.25">
      <c r="A153" s="47">
        <v>48</v>
      </c>
      <c r="B153" s="49" t="s">
        <v>94</v>
      </c>
      <c r="C153" s="49" t="s">
        <v>95</v>
      </c>
      <c r="D153" s="47" t="s">
        <v>69</v>
      </c>
      <c r="E153" s="50">
        <v>63</v>
      </c>
      <c r="F153" s="51">
        <v>2.3000000000000001E-4</v>
      </c>
      <c r="G153" s="139">
        <v>1.8515E-2</v>
      </c>
    </row>
    <row r="154" spans="1:7" x14ac:dyDescent="0.25">
      <c r="A154" s="47">
        <v>49</v>
      </c>
      <c r="B154" s="49" t="s">
        <v>96</v>
      </c>
      <c r="C154" s="49" t="s">
        <v>97</v>
      </c>
      <c r="D154" s="47" t="s">
        <v>69</v>
      </c>
      <c r="E154" s="50">
        <v>58</v>
      </c>
      <c r="F154" s="49">
        <v>2.2000000000000001E-4</v>
      </c>
      <c r="G154" s="139">
        <v>3.0272E-2</v>
      </c>
    </row>
    <row r="155" spans="1:7" x14ac:dyDescent="0.25">
      <c r="A155" s="47">
        <v>50</v>
      </c>
      <c r="B155" s="49" t="s">
        <v>98</v>
      </c>
      <c r="C155" s="49" t="s">
        <v>99</v>
      </c>
      <c r="D155" s="47" t="s">
        <v>69</v>
      </c>
      <c r="E155" s="50">
        <v>1.5</v>
      </c>
      <c r="F155" s="51">
        <v>1.1000000000000001E-3</v>
      </c>
      <c r="G155" s="139">
        <v>2.9700000000000001E-2</v>
      </c>
    </row>
    <row r="156" spans="1:7" x14ac:dyDescent="0.25">
      <c r="A156" s="47">
        <v>51</v>
      </c>
      <c r="B156" s="49" t="s">
        <v>100</v>
      </c>
      <c r="C156" s="49" t="s">
        <v>101</v>
      </c>
      <c r="D156" s="47" t="s">
        <v>69</v>
      </c>
      <c r="E156" s="50">
        <f>E153</f>
        <v>63</v>
      </c>
      <c r="F156" s="49">
        <v>9.0000000000000006E-5</v>
      </c>
      <c r="G156" s="139">
        <v>7.3620000000000005E-3</v>
      </c>
    </row>
    <row r="157" spans="1:7" x14ac:dyDescent="0.25">
      <c r="A157" s="47">
        <v>52</v>
      </c>
      <c r="B157" s="49" t="s">
        <v>102</v>
      </c>
      <c r="C157" s="49" t="s">
        <v>103</v>
      </c>
      <c r="D157" s="47" t="s">
        <v>69</v>
      </c>
      <c r="E157" s="50">
        <f>E154</f>
        <v>58</v>
      </c>
      <c r="F157" s="49">
        <v>6.0000000000000002E-5</v>
      </c>
      <c r="G157" s="139">
        <v>8.2559999999999995E-3</v>
      </c>
    </row>
    <row r="158" spans="1:7" x14ac:dyDescent="0.25">
      <c r="A158" s="47">
        <v>53</v>
      </c>
      <c r="B158" s="49" t="s">
        <v>104</v>
      </c>
      <c r="C158" s="49" t="s">
        <v>105</v>
      </c>
      <c r="D158" s="47" t="s">
        <v>69</v>
      </c>
      <c r="E158" s="50">
        <f>E155</f>
        <v>1.5</v>
      </c>
      <c r="F158" s="49">
        <v>2.1000000000000001E-4</v>
      </c>
      <c r="G158" s="139">
        <v>5.6700000000000006E-3</v>
      </c>
    </row>
    <row r="159" spans="1:7" x14ac:dyDescent="0.25">
      <c r="A159" s="47">
        <v>54</v>
      </c>
      <c r="B159" s="49" t="s">
        <v>106</v>
      </c>
      <c r="C159" s="49" t="s">
        <v>107</v>
      </c>
      <c r="D159" s="47" t="s">
        <v>78</v>
      </c>
      <c r="E159" s="50">
        <f>E160+E161*2</f>
        <v>64</v>
      </c>
      <c r="F159" s="49"/>
      <c r="G159" s="139"/>
    </row>
    <row r="160" spans="1:7" x14ac:dyDescent="0.25">
      <c r="A160" s="47">
        <v>55</v>
      </c>
      <c r="B160" s="49" t="s">
        <v>108</v>
      </c>
      <c r="C160" s="49" t="s">
        <v>109</v>
      </c>
      <c r="D160" s="47" t="s">
        <v>78</v>
      </c>
      <c r="E160" s="50">
        <v>62</v>
      </c>
      <c r="F160" s="51">
        <v>7.2999999999999996E-4</v>
      </c>
      <c r="G160" s="139">
        <v>1.7520000000000001E-2</v>
      </c>
    </row>
    <row r="161" spans="1:7" x14ac:dyDescent="0.25">
      <c r="A161" s="47">
        <v>56</v>
      </c>
      <c r="B161" s="49" t="s">
        <v>110</v>
      </c>
      <c r="C161" s="49" t="s">
        <v>111</v>
      </c>
      <c r="D161" s="47" t="s">
        <v>112</v>
      </c>
      <c r="E161" s="50">
        <v>1</v>
      </c>
      <c r="F161" s="51">
        <v>1.7600000000000001E-3</v>
      </c>
      <c r="G161" s="139">
        <v>1.4080000000000001E-2</v>
      </c>
    </row>
    <row r="162" spans="1:7" x14ac:dyDescent="0.25">
      <c r="A162" s="47">
        <v>57</v>
      </c>
      <c r="B162" s="49" t="s">
        <v>113</v>
      </c>
      <c r="C162" s="49" t="s">
        <v>114</v>
      </c>
      <c r="D162" s="47" t="s">
        <v>78</v>
      </c>
      <c r="E162" s="50">
        <v>1</v>
      </c>
      <c r="F162" s="51">
        <v>2.1000000000000001E-4</v>
      </c>
      <c r="G162" s="139">
        <v>4.2000000000000002E-4</v>
      </c>
    </row>
    <row r="163" spans="1:7" x14ac:dyDescent="0.25">
      <c r="A163" s="47">
        <v>58</v>
      </c>
      <c r="B163" s="49" t="s">
        <v>115</v>
      </c>
      <c r="C163" s="49" t="s">
        <v>116</v>
      </c>
      <c r="D163" s="47" t="s">
        <v>78</v>
      </c>
      <c r="E163" s="50">
        <v>2</v>
      </c>
      <c r="F163" s="51">
        <v>3.4000000000000002E-4</v>
      </c>
      <c r="G163" s="139">
        <v>5.4400000000000004E-3</v>
      </c>
    </row>
    <row r="164" spans="1:7" x14ac:dyDescent="0.25">
      <c r="A164" s="47">
        <v>59</v>
      </c>
      <c r="B164" s="49" t="s">
        <v>117</v>
      </c>
      <c r="C164" s="49" t="s">
        <v>118</v>
      </c>
      <c r="D164" s="47" t="s">
        <v>78</v>
      </c>
      <c r="E164" s="50">
        <v>2</v>
      </c>
      <c r="F164" s="51">
        <v>1.6800000000000001E-3</v>
      </c>
      <c r="G164" s="139">
        <v>3.3600000000000001E-3</v>
      </c>
    </row>
    <row r="165" spans="1:7" x14ac:dyDescent="0.25">
      <c r="A165" s="144">
        <v>60</v>
      </c>
      <c r="B165" s="49" t="s">
        <v>119</v>
      </c>
      <c r="C165" s="49" t="s">
        <v>120</v>
      </c>
      <c r="D165" s="47" t="s">
        <v>69</v>
      </c>
      <c r="E165" s="50">
        <v>375.1</v>
      </c>
      <c r="F165" s="49">
        <v>1.7000000000000001E-4</v>
      </c>
      <c r="G165" s="139">
        <v>6.3767000000000004E-2</v>
      </c>
    </row>
    <row r="166" spans="1:7" x14ac:dyDescent="0.25">
      <c r="A166" s="55">
        <v>61</v>
      </c>
      <c r="B166" s="56" t="s">
        <v>121</v>
      </c>
      <c r="C166" s="61" t="s">
        <v>122</v>
      </c>
      <c r="D166" s="140" t="s">
        <v>69</v>
      </c>
      <c r="E166" s="60">
        <v>375.1</v>
      </c>
      <c r="F166" s="61">
        <v>1.0000000000000001E-5</v>
      </c>
      <c r="G166" s="141">
        <v>3.7510000000000004E-3</v>
      </c>
    </row>
    <row r="167" spans="1:7" x14ac:dyDescent="0.25">
      <c r="A167" s="83"/>
      <c r="B167" s="76"/>
      <c r="C167" s="76" t="s">
        <v>89</v>
      </c>
      <c r="D167" s="83"/>
      <c r="E167" s="77"/>
      <c r="F167" s="102"/>
      <c r="G167" s="143">
        <f>SUM(G153:G166)</f>
        <v>0.20811300000000005</v>
      </c>
    </row>
    <row r="168" spans="1:7" x14ac:dyDescent="0.25">
      <c r="A168" s="47">
        <v>62</v>
      </c>
      <c r="B168" s="49" t="s">
        <v>123</v>
      </c>
      <c r="C168" s="49" t="s">
        <v>124</v>
      </c>
      <c r="D168" s="47" t="s">
        <v>59</v>
      </c>
      <c r="E168" s="87">
        <f>G167</f>
        <v>0.20811300000000005</v>
      </c>
      <c r="F168" s="51"/>
      <c r="G168" s="139"/>
    </row>
    <row r="169" spans="1:7" x14ac:dyDescent="0.25">
      <c r="A169" s="47"/>
      <c r="B169" s="48" t="s">
        <v>12</v>
      </c>
      <c r="C169" s="86" t="s">
        <v>125</v>
      </c>
      <c r="D169" s="47"/>
      <c r="E169" s="50"/>
      <c r="F169" s="51"/>
      <c r="G169" s="139"/>
    </row>
    <row r="170" spans="1:7" x14ac:dyDescent="0.25">
      <c r="A170" s="47"/>
      <c r="B170" s="47"/>
      <c r="C170" s="49"/>
      <c r="D170" s="47"/>
      <c r="E170" s="87"/>
      <c r="F170" s="145"/>
      <c r="G170" s="139"/>
    </row>
    <row r="171" spans="1:7" x14ac:dyDescent="0.25">
      <c r="A171" s="47"/>
      <c r="B171" s="47"/>
      <c r="C171" s="49"/>
      <c r="D171" s="47"/>
      <c r="E171" s="87"/>
      <c r="F171" s="145"/>
      <c r="G171" s="139"/>
    </row>
    <row r="172" spans="1:7" x14ac:dyDescent="0.25">
      <c r="A172" s="47"/>
      <c r="B172" s="63">
        <v>725</v>
      </c>
      <c r="C172" s="86" t="s">
        <v>126</v>
      </c>
      <c r="D172" s="47"/>
      <c r="E172" s="87"/>
      <c r="F172" s="145"/>
      <c r="G172" s="139"/>
    </row>
    <row r="173" spans="1:7" x14ac:dyDescent="0.25">
      <c r="A173" s="47">
        <v>63</v>
      </c>
      <c r="B173" s="49" t="s">
        <v>127</v>
      </c>
      <c r="C173" s="49" t="s">
        <v>128</v>
      </c>
      <c r="D173" s="47" t="s">
        <v>78</v>
      </c>
      <c r="E173" s="50">
        <v>7</v>
      </c>
      <c r="F173" s="51">
        <v>1.8699999999999999E-3</v>
      </c>
      <c r="G173" s="139">
        <f>F173*E173</f>
        <v>1.3089999999999999E-2</v>
      </c>
    </row>
    <row r="174" spans="1:7" x14ac:dyDescent="0.25">
      <c r="A174" s="47">
        <v>64</v>
      </c>
      <c r="B174" s="48" t="s">
        <v>129</v>
      </c>
      <c r="C174" s="49" t="s">
        <v>130</v>
      </c>
      <c r="D174" s="47" t="s">
        <v>78</v>
      </c>
      <c r="E174" s="50">
        <v>7</v>
      </c>
      <c r="F174" s="51">
        <v>0.03</v>
      </c>
      <c r="G174" s="139">
        <f>F174*E174</f>
        <v>0.21</v>
      </c>
    </row>
    <row r="175" spans="1:7" x14ac:dyDescent="0.25">
      <c r="A175" s="47">
        <v>65</v>
      </c>
      <c r="B175" s="48" t="s">
        <v>129</v>
      </c>
      <c r="C175" s="49" t="s">
        <v>131</v>
      </c>
      <c r="D175" s="47" t="s">
        <v>78</v>
      </c>
      <c r="E175" s="50">
        <v>7</v>
      </c>
      <c r="F175" s="51">
        <v>0.02</v>
      </c>
      <c r="G175" s="139">
        <f>F175*E175</f>
        <v>0.14000000000000001</v>
      </c>
    </row>
    <row r="176" spans="1:7" x14ac:dyDescent="0.25">
      <c r="A176" s="47">
        <v>66</v>
      </c>
      <c r="B176" s="48" t="s">
        <v>129</v>
      </c>
      <c r="C176" s="49" t="s">
        <v>132</v>
      </c>
      <c r="D176" s="47" t="s">
        <v>78</v>
      </c>
      <c r="E176" s="50">
        <v>1</v>
      </c>
      <c r="F176" s="51">
        <v>1.7999999999999999E-2</v>
      </c>
      <c r="G176" s="139">
        <f>F176*E176</f>
        <v>1.7999999999999999E-2</v>
      </c>
    </row>
    <row r="177" spans="1:7" x14ac:dyDescent="0.25">
      <c r="A177" s="47">
        <v>67</v>
      </c>
      <c r="B177" s="48" t="s">
        <v>133</v>
      </c>
      <c r="C177" s="49" t="s">
        <v>134</v>
      </c>
      <c r="D177" s="47" t="s">
        <v>78</v>
      </c>
      <c r="E177" s="50">
        <v>2</v>
      </c>
      <c r="F177" s="51">
        <v>1.0290000000000001E-2</v>
      </c>
      <c r="G177" s="139">
        <f>F177*E177</f>
        <v>2.0580000000000001E-2</v>
      </c>
    </row>
    <row r="178" spans="1:7" x14ac:dyDescent="0.25">
      <c r="A178" s="47">
        <v>68</v>
      </c>
      <c r="B178" s="48" t="s">
        <v>216</v>
      </c>
      <c r="C178" s="49" t="s">
        <v>215</v>
      </c>
      <c r="D178" s="47" t="s">
        <v>78</v>
      </c>
      <c r="E178" s="50">
        <v>2</v>
      </c>
      <c r="F178" s="51">
        <v>1.07E-3</v>
      </c>
      <c r="G178" s="139">
        <f>F178*E178</f>
        <v>2.14E-3</v>
      </c>
    </row>
    <row r="179" spans="1:7" s="2" customFormat="1" x14ac:dyDescent="0.25">
      <c r="A179" s="47">
        <v>69</v>
      </c>
      <c r="B179" s="48" t="s">
        <v>135</v>
      </c>
      <c r="C179" s="49" t="s">
        <v>136</v>
      </c>
      <c r="D179" s="47" t="s">
        <v>78</v>
      </c>
      <c r="E179" s="50">
        <v>1</v>
      </c>
      <c r="F179" s="51">
        <v>1.07E-3</v>
      </c>
      <c r="G179" s="139">
        <f>F179*E179</f>
        <v>1.07E-3</v>
      </c>
    </row>
    <row r="180" spans="1:7" s="2" customFormat="1" x14ac:dyDescent="0.25">
      <c r="A180" s="47">
        <v>70</v>
      </c>
      <c r="B180" s="48" t="s">
        <v>217</v>
      </c>
      <c r="C180" s="49" t="s">
        <v>218</v>
      </c>
      <c r="D180" s="47" t="s">
        <v>78</v>
      </c>
      <c r="E180" s="50">
        <v>2</v>
      </c>
      <c r="F180" s="51">
        <v>4.2999999999999999E-4</v>
      </c>
      <c r="G180" s="139">
        <f>F180*E180</f>
        <v>8.5999999999999998E-4</v>
      </c>
    </row>
    <row r="181" spans="1:7" x14ac:dyDescent="0.25">
      <c r="A181" s="47">
        <v>71</v>
      </c>
      <c r="B181" s="49" t="s">
        <v>137</v>
      </c>
      <c r="C181" s="49" t="s">
        <v>138</v>
      </c>
      <c r="D181" s="47" t="s">
        <v>78</v>
      </c>
      <c r="E181" s="50">
        <v>13</v>
      </c>
      <c r="F181" s="51">
        <v>9.0000000000000006E-5</v>
      </c>
      <c r="G181" s="139">
        <f>F181*E181</f>
        <v>1.17E-3</v>
      </c>
    </row>
    <row r="182" spans="1:7" x14ac:dyDescent="0.25">
      <c r="A182" s="47">
        <v>72</v>
      </c>
      <c r="B182" s="49" t="s">
        <v>139</v>
      </c>
      <c r="C182" s="49" t="s">
        <v>140</v>
      </c>
      <c r="D182" s="47" t="s">
        <v>78</v>
      </c>
      <c r="E182" s="50">
        <v>1</v>
      </c>
      <c r="F182" s="51">
        <v>2.6199999999999999E-3</v>
      </c>
      <c r="G182" s="139">
        <f>F182*E182</f>
        <v>2.6199999999999999E-3</v>
      </c>
    </row>
    <row r="183" spans="1:7" s="2" customFormat="1" x14ac:dyDescent="0.25">
      <c r="A183" s="47">
        <v>73</v>
      </c>
      <c r="B183" s="48" t="s">
        <v>129</v>
      </c>
      <c r="C183" s="49" t="s">
        <v>219</v>
      </c>
      <c r="D183" s="47" t="s">
        <v>78</v>
      </c>
      <c r="E183" s="50">
        <v>1</v>
      </c>
      <c r="F183" s="51">
        <v>0.03</v>
      </c>
      <c r="G183" s="139">
        <f>F183*E183</f>
        <v>0.03</v>
      </c>
    </row>
    <row r="184" spans="1:7" x14ac:dyDescent="0.25">
      <c r="A184" s="47">
        <v>74</v>
      </c>
      <c r="B184" s="48" t="s">
        <v>129</v>
      </c>
      <c r="C184" s="49" t="s">
        <v>220</v>
      </c>
      <c r="D184" s="47" t="s">
        <v>78</v>
      </c>
      <c r="E184" s="50">
        <v>1</v>
      </c>
      <c r="F184" s="51">
        <v>2.7699999999999999E-2</v>
      </c>
      <c r="G184" s="139">
        <f>F184*E184</f>
        <v>2.7699999999999999E-2</v>
      </c>
    </row>
    <row r="185" spans="1:7" x14ac:dyDescent="0.25">
      <c r="A185" s="47">
        <v>75</v>
      </c>
      <c r="B185" s="49" t="s">
        <v>141</v>
      </c>
      <c r="C185" s="49" t="s">
        <v>142</v>
      </c>
      <c r="D185" s="47" t="s">
        <v>78</v>
      </c>
      <c r="E185" s="50">
        <v>62</v>
      </c>
      <c r="F185" s="49">
        <v>4.0000000000000003E-5</v>
      </c>
      <c r="G185" s="139">
        <f>F185*E185</f>
        <v>2.48E-3</v>
      </c>
    </row>
    <row r="186" spans="1:7" x14ac:dyDescent="0.25">
      <c r="A186" s="47">
        <v>76</v>
      </c>
      <c r="B186" s="49" t="s">
        <v>143</v>
      </c>
      <c r="C186" s="49" t="s">
        <v>144</v>
      </c>
      <c r="D186" s="47" t="s">
        <v>78</v>
      </c>
      <c r="E186" s="50">
        <v>62</v>
      </c>
      <c r="F186" s="51">
        <v>2.9999999999999997E-4</v>
      </c>
      <c r="G186" s="139">
        <f>F186*E186</f>
        <v>1.8599999999999998E-2</v>
      </c>
    </row>
    <row r="187" spans="1:7" s="2" customFormat="1" x14ac:dyDescent="0.25">
      <c r="A187" s="47">
        <v>77</v>
      </c>
      <c r="B187" s="48" t="s">
        <v>129</v>
      </c>
      <c r="C187" s="49" t="s">
        <v>226</v>
      </c>
      <c r="D187" s="47" t="s">
        <v>78</v>
      </c>
      <c r="E187" s="50">
        <v>62</v>
      </c>
      <c r="F187" s="51">
        <v>1E-4</v>
      </c>
      <c r="G187" s="139">
        <f>F187*E187</f>
        <v>6.2000000000000006E-3</v>
      </c>
    </row>
    <row r="188" spans="1:7" x14ac:dyDescent="0.25">
      <c r="A188" s="47">
        <v>78</v>
      </c>
      <c r="B188" s="48" t="s">
        <v>129</v>
      </c>
      <c r="C188" s="49" t="s">
        <v>221</v>
      </c>
      <c r="D188" s="47" t="s">
        <v>78</v>
      </c>
      <c r="E188" s="50">
        <v>2</v>
      </c>
      <c r="F188" s="51">
        <v>5.0000000000000001E-4</v>
      </c>
      <c r="G188" s="139">
        <f>F188*E188</f>
        <v>1E-3</v>
      </c>
    </row>
    <row r="189" spans="1:7" x14ac:dyDescent="0.25">
      <c r="A189" s="47">
        <v>79</v>
      </c>
      <c r="B189" s="48" t="s">
        <v>129</v>
      </c>
      <c r="C189" s="49" t="s">
        <v>145</v>
      </c>
      <c r="D189" s="47" t="s">
        <v>78</v>
      </c>
      <c r="E189" s="50">
        <v>2</v>
      </c>
      <c r="F189" s="51">
        <v>5.0000000000000001E-4</v>
      </c>
      <c r="G189" s="139">
        <f>F189*E189</f>
        <v>1E-3</v>
      </c>
    </row>
    <row r="190" spans="1:7" x14ac:dyDescent="0.25">
      <c r="A190" s="47">
        <v>80</v>
      </c>
      <c r="B190" s="49" t="s">
        <v>146</v>
      </c>
      <c r="C190" s="49" t="s">
        <v>147</v>
      </c>
      <c r="D190" s="47" t="s">
        <v>78</v>
      </c>
      <c r="E190" s="50">
        <v>1</v>
      </c>
      <c r="F190" s="51">
        <v>1.7099999999999999E-3</v>
      </c>
      <c r="G190" s="139">
        <f>F190*E190</f>
        <v>1.7099999999999999E-3</v>
      </c>
    </row>
    <row r="191" spans="1:7" x14ac:dyDescent="0.25">
      <c r="A191" s="47">
        <v>81</v>
      </c>
      <c r="B191" s="49" t="s">
        <v>148</v>
      </c>
      <c r="C191" s="49" t="s">
        <v>149</v>
      </c>
      <c r="D191" s="47" t="s">
        <v>78</v>
      </c>
      <c r="E191" s="50">
        <v>9</v>
      </c>
      <c r="F191" s="51">
        <v>1.3699999999999999E-3</v>
      </c>
      <c r="G191" s="139">
        <f>F191*E191</f>
        <v>1.2329999999999999E-2</v>
      </c>
    </row>
    <row r="192" spans="1:7" x14ac:dyDescent="0.25">
      <c r="A192" s="47">
        <v>82</v>
      </c>
      <c r="B192" s="49" t="s">
        <v>150</v>
      </c>
      <c r="C192" s="49" t="s">
        <v>151</v>
      </c>
      <c r="D192" s="47" t="s">
        <v>78</v>
      </c>
      <c r="E192" s="50">
        <v>5</v>
      </c>
      <c r="F192" s="51">
        <v>1.8400000000000001E-3</v>
      </c>
      <c r="G192" s="139">
        <f>F192*E192</f>
        <v>9.1999999999999998E-3</v>
      </c>
    </row>
    <row r="193" spans="1:7" x14ac:dyDescent="0.25">
      <c r="A193" s="47">
        <v>83</v>
      </c>
      <c r="B193" s="48" t="s">
        <v>152</v>
      </c>
      <c r="C193" s="49" t="s">
        <v>153</v>
      </c>
      <c r="D193" s="47" t="s">
        <v>78</v>
      </c>
      <c r="E193" s="50">
        <v>1</v>
      </c>
      <c r="F193" s="51">
        <v>1E-3</v>
      </c>
      <c r="G193" s="139">
        <f>F193*E193</f>
        <v>1E-3</v>
      </c>
    </row>
    <row r="194" spans="1:7" x14ac:dyDescent="0.25">
      <c r="A194" s="47">
        <v>84</v>
      </c>
      <c r="B194" s="48" t="s">
        <v>154</v>
      </c>
      <c r="C194" s="49" t="s">
        <v>155</v>
      </c>
      <c r="D194" s="47" t="s">
        <v>78</v>
      </c>
      <c r="E194" s="50">
        <v>1</v>
      </c>
      <c r="F194" s="51">
        <v>1.6000000000000001E-4</v>
      </c>
      <c r="G194" s="139">
        <f>F194*E194</f>
        <v>1.6000000000000001E-4</v>
      </c>
    </row>
    <row r="195" spans="1:7" x14ac:dyDescent="0.25">
      <c r="A195" s="47">
        <v>85</v>
      </c>
      <c r="B195" s="48" t="s">
        <v>154</v>
      </c>
      <c r="C195" s="49" t="s">
        <v>222</v>
      </c>
      <c r="D195" s="47" t="s">
        <v>78</v>
      </c>
      <c r="E195" s="50">
        <v>5</v>
      </c>
      <c r="F195" s="51">
        <v>1.6000000000000001E-4</v>
      </c>
      <c r="G195" s="139">
        <f>F195*E195</f>
        <v>8.0000000000000004E-4</v>
      </c>
    </row>
    <row r="196" spans="1:7" x14ac:dyDescent="0.25">
      <c r="A196" s="146"/>
      <c r="B196" s="147"/>
      <c r="C196" s="148" t="s">
        <v>89</v>
      </c>
      <c r="D196" s="149"/>
      <c r="E196" s="150"/>
      <c r="F196" s="151"/>
      <c r="G196" s="143">
        <f>SUM(G173:G195)</f>
        <v>0.52171000000000012</v>
      </c>
    </row>
    <row r="197" spans="1:7" x14ac:dyDescent="0.25">
      <c r="A197" s="92">
        <v>86</v>
      </c>
      <c r="B197" s="152" t="s">
        <v>156</v>
      </c>
      <c r="C197" s="153" t="s">
        <v>157</v>
      </c>
      <c r="D197" s="154" t="s">
        <v>59</v>
      </c>
      <c r="E197" s="155">
        <f>G196</f>
        <v>0.52171000000000012</v>
      </c>
      <c r="F197" s="157"/>
      <c r="G197" s="139"/>
    </row>
    <row r="198" spans="1:7" x14ac:dyDescent="0.25">
      <c r="A198" s="92"/>
      <c r="B198" s="158" t="s">
        <v>12</v>
      </c>
      <c r="C198" s="159" t="s">
        <v>158</v>
      </c>
      <c r="D198" s="154"/>
      <c r="E198" s="156"/>
      <c r="F198" s="157"/>
      <c r="G198" s="139"/>
    </row>
  </sheetData>
  <pageMargins left="0.70866141732283472" right="0.59055118110236227" top="0.78740157480314965" bottom="0.51181102362204722" header="0.31496062992125984" footer="0.31496062992125984"/>
  <pageSetup scale="90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LYNX</dc:creator>
  <cp:lastModifiedBy>LYNX</cp:lastModifiedBy>
  <cp:lastPrinted>2023-09-01T09:36:15Z</cp:lastPrinted>
  <dcterms:created xsi:type="dcterms:W3CDTF">2023-08-30T17:56:43Z</dcterms:created>
  <dcterms:modified xsi:type="dcterms:W3CDTF">2023-09-01T09:39:50Z</dcterms:modified>
</cp:coreProperties>
</file>